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Users\Aakash\Downloads\"/>
    </mc:Choice>
  </mc:AlternateContent>
  <xr:revisionPtr revIDLastSave="0" documentId="13_ncr:1_{855B407E-FC29-4C8B-A9BF-EE7FAEA9F6B8}" xr6:coauthVersionLast="47" xr6:coauthVersionMax="47" xr10:uidLastSave="{00000000-0000-0000-0000-000000000000}"/>
  <bookViews>
    <workbookView xWindow="-109" yWindow="-109" windowWidth="26301" windowHeight="14169" xr2:uid="{00000000-000D-0000-FFFF-FFFF00000000}"/>
  </bookViews>
  <sheets>
    <sheet name="Instructions" sheetId="1" r:id="rId1"/>
    <sheet name="Ratings" sheetId="2" r:id="rId2"/>
    <sheet name="Renting"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4" l="1"/>
  <c r="H23" i="4"/>
  <c r="H24" i="4"/>
  <c r="L5" i="2"/>
  <c r="K5" i="2"/>
  <c r="J5" i="2"/>
  <c r="X32" i="2"/>
  <c r="X31" i="2"/>
  <c r="X30" i="2"/>
  <c r="X29" i="2"/>
  <c r="X28" i="2"/>
  <c r="X27" i="2"/>
  <c r="X26" i="2"/>
  <c r="Z32" i="2"/>
  <c r="Z31" i="2"/>
  <c r="Z30" i="2"/>
  <c r="Z29" i="2"/>
  <c r="Z28" i="2"/>
  <c r="Z27" i="2"/>
  <c r="Z26" i="2"/>
  <c r="Y32" i="2"/>
  <c r="Y31" i="2"/>
  <c r="Y30" i="2"/>
  <c r="Y29" i="2"/>
  <c r="Y28" i="2"/>
  <c r="Y27" i="2"/>
  <c r="V32" i="2"/>
  <c r="V31" i="2"/>
  <c r="V30" i="2"/>
  <c r="V29" i="2"/>
  <c r="V28" i="2"/>
  <c r="V27" i="2"/>
  <c r="Y26" i="2"/>
  <c r="V26" i="2"/>
  <c r="V23" i="2"/>
  <c r="P32" i="2"/>
  <c r="P31" i="2"/>
  <c r="Q31" i="2" s="1"/>
  <c r="P30" i="2"/>
  <c r="Q30" i="2" s="1"/>
  <c r="P29" i="2"/>
  <c r="P28" i="2"/>
  <c r="Q28" i="2" s="1"/>
  <c r="P27" i="2"/>
  <c r="P26" i="2"/>
  <c r="M32" i="2"/>
  <c r="M31" i="2"/>
  <c r="M30" i="2"/>
  <c r="N30" i="2" s="1"/>
  <c r="M29" i="2"/>
  <c r="M23" i="2"/>
  <c r="M28" i="2"/>
  <c r="M27" i="2"/>
  <c r="M26" i="2"/>
  <c r="N26" i="2" s="1"/>
  <c r="G33" i="2"/>
  <c r="H33" i="2" s="1"/>
  <c r="G32" i="2"/>
  <c r="H32" i="2" s="1"/>
  <c r="G31" i="2"/>
  <c r="H31" i="2" s="1"/>
  <c r="G30" i="2"/>
  <c r="H30" i="2" s="1"/>
  <c r="G29" i="2"/>
  <c r="H29" i="2" s="1"/>
  <c r="G28" i="2"/>
  <c r="H28" i="2" s="1"/>
  <c r="G27" i="2"/>
  <c r="H27" i="2" s="1"/>
  <c r="G26" i="2"/>
  <c r="H26" i="2" s="1"/>
  <c r="D33" i="2"/>
  <c r="E33" i="2" s="1"/>
  <c r="D32" i="2"/>
  <c r="E32" i="2" s="1"/>
  <c r="D31" i="2"/>
  <c r="E31" i="2" s="1"/>
  <c r="D30" i="2"/>
  <c r="E30" i="2" s="1"/>
  <c r="D29" i="2"/>
  <c r="E29" i="2" s="1"/>
  <c r="D28" i="2"/>
  <c r="E28" i="2" s="1"/>
  <c r="D27" i="2"/>
  <c r="E27" i="2" s="1"/>
  <c r="D26" i="2"/>
  <c r="E26" i="2" s="1"/>
  <c r="D23" i="2"/>
  <c r="W30" i="2" l="1"/>
  <c r="Q26" i="2"/>
  <c r="Q27" i="2"/>
  <c r="Q29" i="2"/>
  <c r="W27" i="2"/>
  <c r="Q32" i="2"/>
  <c r="W31" i="2"/>
  <c r="W28" i="2"/>
  <c r="W32" i="2"/>
  <c r="W29" i="2"/>
  <c r="W26" i="2"/>
  <c r="N28" i="2"/>
  <c r="N31" i="2"/>
  <c r="N29" i="2"/>
  <c r="N32" i="2"/>
  <c r="N27" i="2"/>
  <c r="E35" i="2"/>
  <c r="W34" i="2" l="1"/>
  <c r="F26" i="2"/>
  <c r="N34" i="2"/>
  <c r="F31" i="2"/>
  <c r="F30" i="2"/>
  <c r="F29" i="2"/>
  <c r="F32" i="2"/>
  <c r="F28" i="2"/>
  <c r="F33" i="2"/>
  <c r="F27" i="2"/>
  <c r="D37" i="2" s="1"/>
  <c r="D39" i="2" s="1"/>
  <c r="O26" i="2" l="1"/>
  <c r="O29" i="2"/>
  <c r="O27" i="2"/>
  <c r="O31" i="2"/>
  <c r="O28" i="2"/>
  <c r="O30" i="2"/>
  <c r="O32" i="2"/>
  <c r="V36" i="2" l="1"/>
  <c r="V38" i="2" s="1"/>
  <c r="M36" i="2"/>
  <c r="M38" i="2" s="1"/>
  <c r="L15" i="4" l="1"/>
  <c r="K15" i="4"/>
  <c r="J15" i="4"/>
  <c r="L14" i="4"/>
  <c r="K14" i="4"/>
  <c r="J14" i="4"/>
  <c r="L13" i="4"/>
  <c r="K13" i="4"/>
  <c r="J13" i="4"/>
  <c r="L12" i="4"/>
  <c r="K12" i="4"/>
  <c r="J12" i="4"/>
  <c r="L11" i="4"/>
  <c r="K11" i="4"/>
  <c r="J11" i="4"/>
  <c r="L10" i="4"/>
  <c r="K10" i="4"/>
  <c r="J10" i="4"/>
  <c r="L9" i="4"/>
  <c r="K9" i="4"/>
  <c r="J9" i="4"/>
  <c r="L8" i="4"/>
  <c r="K8" i="4"/>
  <c r="J8" i="4"/>
  <c r="L7" i="4"/>
  <c r="K7" i="4"/>
  <c r="J7" i="4"/>
  <c r="L6" i="4"/>
  <c r="K6" i="4"/>
  <c r="J6" i="4"/>
  <c r="H15" i="4"/>
  <c r="G15" i="4"/>
  <c r="F15" i="4"/>
  <c r="E15" i="4"/>
  <c r="D15" i="4"/>
  <c r="H14" i="4"/>
  <c r="G14" i="4"/>
  <c r="F14" i="4"/>
  <c r="E14" i="4"/>
  <c r="D14" i="4"/>
  <c r="H13" i="4"/>
  <c r="G13" i="4"/>
  <c r="F13" i="4"/>
  <c r="E13" i="4"/>
  <c r="D13" i="4"/>
  <c r="H12" i="4"/>
  <c r="G12" i="4"/>
  <c r="F12" i="4"/>
  <c r="E12" i="4"/>
  <c r="D12" i="4"/>
  <c r="H11" i="4"/>
  <c r="G11" i="4"/>
  <c r="F11" i="4"/>
  <c r="E11" i="4"/>
  <c r="D11" i="4"/>
  <c r="H10" i="4"/>
  <c r="G10" i="4"/>
  <c r="F10" i="4"/>
  <c r="E10" i="4"/>
  <c r="D10" i="4"/>
  <c r="H9" i="4"/>
  <c r="G9" i="4"/>
  <c r="F9" i="4"/>
  <c r="E9" i="4"/>
  <c r="D9" i="4"/>
  <c r="H8" i="4"/>
  <c r="G8" i="4"/>
  <c r="F8" i="4"/>
  <c r="E8" i="4"/>
  <c r="D8" i="4"/>
  <c r="H7" i="4"/>
  <c r="G7" i="4"/>
  <c r="F7" i="4"/>
  <c r="E7" i="4"/>
  <c r="D7" i="4"/>
  <c r="H6" i="4"/>
  <c r="G6" i="4"/>
  <c r="F6" i="4"/>
  <c r="E6" i="4"/>
  <c r="D6" i="4"/>
  <c r="H5" i="4"/>
  <c r="G5" i="4"/>
  <c r="F5" i="4"/>
  <c r="E5" i="4"/>
  <c r="D5" i="4"/>
  <c r="E29" i="4" l="1"/>
  <c r="E35" i="4"/>
  <c r="E39" i="4"/>
  <c r="E41" i="4"/>
  <c r="E21" i="4"/>
  <c r="E22" i="4"/>
  <c r="E23" i="4"/>
  <c r="E27" i="4"/>
  <c r="E28" i="4"/>
  <c r="E33" i="4"/>
  <c r="E34" i="4"/>
  <c r="E40" i="4"/>
</calcChain>
</file>

<file path=xl/sharedStrings.xml><?xml version="1.0" encoding="utf-8"?>
<sst xmlns="http://schemas.openxmlformats.org/spreadsheetml/2006/main" count="138" uniqueCount="50">
  <si>
    <t>Michael</t>
  </si>
  <si>
    <t>Isabella</t>
  </si>
  <si>
    <t>Ethan</t>
  </si>
  <si>
    <t>Emily</t>
  </si>
  <si>
    <t>Ava</t>
  </si>
  <si>
    <t>Anthony</t>
  </si>
  <si>
    <t>Sophia</t>
  </si>
  <si>
    <t>William</t>
  </si>
  <si>
    <t>Elizabeth</t>
  </si>
  <si>
    <t>Matthew</t>
  </si>
  <si>
    <t>NA</t>
  </si>
  <si>
    <t>Toby</t>
  </si>
  <si>
    <r>
      <rPr>
        <b/>
        <u/>
        <sz val="11"/>
        <color theme="1"/>
        <rFont val="Calibri"/>
        <family val="2"/>
        <scheme val="minor"/>
      </rPr>
      <t>Background:</t>
    </r>
    <r>
      <rPr>
        <sz val="11"/>
        <color theme="1"/>
        <rFont val="Calibri"/>
        <family val="2"/>
        <scheme val="minor"/>
      </rPr>
      <t xml:space="preserve"> Companies like Netflix or Gamefly face a problem that is due to their large inventory of products. In general, consumers do not want to search the whole inventory every time they want to use a product. Thus, these companies need a way to recommend the products that consumer are most likely interested in given their past behavior. This can be true for products already “in stock” or new products arriving. We have ratings data for a set of games (0=lowest, 7 =highest) for 10 consumers and 8 games (see Ratings Tab).</t>
    </r>
  </si>
  <si>
    <t>TitanFall</t>
  </si>
  <si>
    <t>Gran Turismo 6</t>
  </si>
  <si>
    <t>The Last of US</t>
  </si>
  <si>
    <t>Tomb Raider (2013)</t>
  </si>
  <si>
    <t>GTA 5 - San Andreas</t>
  </si>
  <si>
    <t>Super Mario 3D World</t>
  </si>
  <si>
    <t>NBA 2K14</t>
  </si>
  <si>
    <r>
      <t xml:space="preserve">1. Use a </t>
    </r>
    <r>
      <rPr>
        <b/>
        <u/>
        <sz val="11"/>
        <color theme="1"/>
        <rFont val="Calibri"/>
        <family val="2"/>
        <scheme val="minor"/>
      </rPr>
      <t>Collaborative Filter approach</t>
    </r>
    <r>
      <rPr>
        <sz val="11"/>
        <color theme="1"/>
        <rFont val="Calibri"/>
        <family val="2"/>
        <scheme val="minor"/>
      </rPr>
      <t xml:space="preserve"> to determine which of the</t>
    </r>
    <r>
      <rPr>
        <b/>
        <u/>
        <sz val="11"/>
        <color theme="1"/>
        <rFont val="Calibri"/>
        <family val="2"/>
        <scheme val="minor"/>
      </rPr>
      <t xml:space="preserve"> 3 new games</t>
    </r>
    <r>
      <rPr>
        <sz val="11"/>
        <color theme="1"/>
        <rFont val="Calibri"/>
        <family val="2"/>
        <scheme val="minor"/>
      </rPr>
      <t xml:space="preserve"> (Lego Movie, Gran Turismo 6 or TitanFall) should be recommended to </t>
    </r>
    <r>
      <rPr>
        <b/>
        <u/>
        <sz val="11"/>
        <color theme="1"/>
        <rFont val="Calibri"/>
        <family val="2"/>
        <scheme val="minor"/>
      </rPr>
      <t>Toby</t>
    </r>
    <r>
      <rPr>
        <sz val="11"/>
        <color theme="1"/>
        <rFont val="Calibri"/>
        <family val="2"/>
        <scheme val="minor"/>
      </rPr>
      <t>.</t>
    </r>
  </si>
  <si>
    <t>Lego Movie Game</t>
  </si>
  <si>
    <r>
      <t xml:space="preserve">2.  Use the </t>
    </r>
    <r>
      <rPr>
        <b/>
        <u/>
        <sz val="11"/>
        <color theme="1"/>
        <rFont val="Calibri"/>
        <family val="2"/>
        <scheme val="minor"/>
      </rPr>
      <t>Amazon approach</t>
    </r>
    <r>
      <rPr>
        <sz val="11"/>
        <color theme="1"/>
        <rFont val="Calibri"/>
        <family val="2"/>
        <scheme val="minor"/>
      </rPr>
      <t xml:space="preserve"> to calculate which the 3 new games  to recommend to Toby using renting data (which you have to create out of the ratings data), but not the ratings data. In order to create the renting data, transform the ratings data into 0/1 renting data. Example, if a game has been rated, it must have been rented, so assign a 1. If no rating is available, assume the game has not been rented and assign a 0. Use the the Amazon approach calculate which pairs of games are most popular given the games Toby has already rented in the past and recommend one.</t>
    </r>
  </si>
  <si>
    <t>Collaborative Filtering</t>
  </si>
  <si>
    <t>Avg vote of Toby</t>
  </si>
  <si>
    <t>Similarity measures with Toby</t>
  </si>
  <si>
    <t>Correlation with Toby</t>
  </si>
  <si>
    <t>Abs Correlation with Toby</t>
  </si>
  <si>
    <t>Adjustment Factor of Toby</t>
  </si>
  <si>
    <t>Avg vote of Users</t>
  </si>
  <si>
    <t>Name of User</t>
  </si>
  <si>
    <t>NEW GAMES (Using Collaborative Filtering)</t>
  </si>
  <si>
    <t>Amazon's Approach</t>
  </si>
  <si>
    <t>List for Super Mario 3D world</t>
  </si>
  <si>
    <t>List for The Last of US</t>
  </si>
  <si>
    <t>List for GTA 5 - San Andreas</t>
  </si>
  <si>
    <t>List for NBA 2K14</t>
  </si>
  <si>
    <r>
      <t xml:space="preserve">Based on ratings, </t>
    </r>
    <r>
      <rPr>
        <b/>
        <sz val="11"/>
        <color theme="1"/>
        <rFont val="Calibri"/>
        <family val="2"/>
        <scheme val="minor"/>
      </rPr>
      <t>Gran Turisma</t>
    </r>
    <r>
      <rPr>
        <sz val="11"/>
        <color theme="1"/>
        <rFont val="Calibri"/>
        <family val="2"/>
        <scheme val="minor"/>
      </rPr>
      <t xml:space="preserve"> should be recommended to Toby</t>
    </r>
  </si>
  <si>
    <t>For Gran Tursimo 6</t>
  </si>
  <si>
    <t>Diffrence</t>
  </si>
  <si>
    <t>Prediction from data</t>
  </si>
  <si>
    <t>Predicted Score</t>
  </si>
  <si>
    <t>For TitanFall</t>
  </si>
  <si>
    <t>For Lego Movie Game</t>
  </si>
  <si>
    <t>Top Pairs</t>
  </si>
  <si>
    <t>Similarity Score</t>
  </si>
  <si>
    <t>GTA 5 - San Andreas &amp; TitanFall</t>
  </si>
  <si>
    <t>NBA 2K14 &amp; Gran Turismo 6</t>
  </si>
  <si>
    <t>Super Mario 3D world &amp; Lego Movie Game</t>
  </si>
  <si>
    <r>
      <t xml:space="preserve">The one I would recommend is </t>
    </r>
    <r>
      <rPr>
        <b/>
        <sz val="11"/>
        <color theme="1"/>
        <rFont val="Calibri"/>
        <family val="2"/>
        <scheme val="minor"/>
      </rPr>
      <t>GTA 5 - San Andreas alongwith TitanFall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</si>
</sst>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
  </numFmts>
  <fonts count="5"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4" tint="0.79998168889431442"/>
        <bgColor indexed="64"/>
      </patternFill>
    </fill>
  </fills>
  <borders count="11">
    <border>
      <left/>
      <right/>
      <top/>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left"/>
    </xf>
    <xf numFmtId="0" fontId="0" fillId="0" borderId="1" xfId="0" applyBorder="1" applyAlignment="1">
      <alignment horizontal="left"/>
    </xf>
    <xf numFmtId="0" fontId="0" fillId="0" borderId="0" xfId="0" applyBorder="1"/>
    <xf numFmtId="0" fontId="0" fillId="0" borderId="0" xfId="0" applyBorder="1" applyAlignment="1">
      <alignment horizontal="right" wrapText="1"/>
    </xf>
    <xf numFmtId="0" fontId="0" fillId="0" borderId="0" xfId="0" applyBorder="1" applyAlignment="1">
      <alignment horizontal="right"/>
    </xf>
    <xf numFmtId="0" fontId="0" fillId="5" borderId="0" xfId="0" applyFill="1"/>
    <xf numFmtId="0" fontId="0" fillId="5" borderId="0" xfId="0" applyFill="1" applyAlignment="1">
      <alignment wrapText="1"/>
    </xf>
    <xf numFmtId="0" fontId="1" fillId="0" borderId="0" xfId="0" applyFont="1" applyFill="1" applyBorder="1" applyAlignment="1">
      <alignment horizontal="center"/>
    </xf>
    <xf numFmtId="0" fontId="1" fillId="0" borderId="0" xfId="0" applyFont="1"/>
    <xf numFmtId="0" fontId="3" fillId="0" borderId="0" xfId="0" applyFont="1"/>
    <xf numFmtId="172" fontId="0" fillId="0" borderId="0" xfId="0" applyNumberFormat="1"/>
    <xf numFmtId="0" fontId="1" fillId="0" borderId="2" xfId="0" applyFont="1" applyBorder="1"/>
    <xf numFmtId="0" fontId="0" fillId="0" borderId="2" xfId="0" applyBorder="1"/>
    <xf numFmtId="172" fontId="0" fillId="0" borderId="2" xfId="0" applyNumberFormat="1" applyBorder="1"/>
    <xf numFmtId="0" fontId="4" fillId="0" borderId="0" xfId="0" applyFont="1"/>
    <xf numFmtId="0" fontId="1" fillId="0" borderId="2" xfId="0" applyFont="1" applyBorder="1" applyAlignment="1">
      <alignment wrapText="1"/>
    </xf>
    <xf numFmtId="0" fontId="1" fillId="0" borderId="2" xfId="0" applyFont="1" applyBorder="1" applyAlignment="1">
      <alignment horizontal="center" wrapText="1"/>
    </xf>
    <xf numFmtId="0" fontId="1" fillId="0" borderId="2" xfId="0" applyFont="1" applyBorder="1" applyAlignment="1">
      <alignment horizontal="center"/>
    </xf>
    <xf numFmtId="0" fontId="1" fillId="0" borderId="2" xfId="0" applyFont="1" applyFill="1" applyBorder="1" applyAlignment="1">
      <alignment horizontal="center"/>
    </xf>
    <xf numFmtId="0" fontId="0" fillId="2" borderId="2" xfId="0" applyFill="1" applyBorder="1" applyAlignment="1">
      <alignment horizontal="right" wrapText="1"/>
    </xf>
    <xf numFmtId="0" fontId="0" fillId="0" borderId="2" xfId="0" applyBorder="1" applyAlignment="1">
      <alignment horizontal="right" wrapText="1"/>
    </xf>
    <xf numFmtId="0" fontId="0" fillId="2" borderId="2" xfId="0" applyFill="1" applyBorder="1" applyAlignment="1">
      <alignment horizontal="left" wrapText="1"/>
    </xf>
    <xf numFmtId="0" fontId="0" fillId="0" borderId="2" xfId="0" applyBorder="1" applyAlignment="1">
      <alignment horizontal="left" wrapText="1"/>
    </xf>
    <xf numFmtId="172" fontId="0" fillId="4" borderId="2" xfId="0" applyNumberFormat="1" applyFill="1" applyBorder="1"/>
    <xf numFmtId="0" fontId="0" fillId="0" borderId="2" xfId="0" applyBorder="1" applyAlignment="1">
      <alignment horizontal="right"/>
    </xf>
    <xf numFmtId="0" fontId="1" fillId="3" borderId="2" xfId="0" applyFont="1" applyFill="1" applyBorder="1" applyAlignment="1">
      <alignment horizontal="center"/>
    </xf>
    <xf numFmtId="0" fontId="0" fillId="0" borderId="2" xfId="0" applyFill="1" applyBorder="1" applyAlignment="1">
      <alignment horizontal="left" wrapText="1"/>
    </xf>
    <xf numFmtId="0" fontId="0" fillId="0" borderId="2" xfId="0" applyFill="1" applyBorder="1" applyAlignment="1">
      <alignment horizontal="right" wrapText="1"/>
    </xf>
    <xf numFmtId="0" fontId="0" fillId="6" borderId="2" xfId="0" applyFill="1" applyBorder="1"/>
    <xf numFmtId="172" fontId="0" fillId="6" borderId="2" xfId="0" applyNumberFormat="1" applyFill="1" applyBorder="1"/>
    <xf numFmtId="0" fontId="0" fillId="7" borderId="2" xfId="0" applyFill="1" applyBorder="1" applyAlignment="1">
      <alignment horizontal="right" wrapText="1"/>
    </xf>
    <xf numFmtId="0" fontId="1" fillId="0" borderId="2" xfId="0" applyFont="1" applyBorder="1" applyAlignment="1">
      <alignment horizontal="left"/>
    </xf>
    <xf numFmtId="0" fontId="0" fillId="0" borderId="3" xfId="0" applyBorder="1"/>
    <xf numFmtId="0" fontId="2" fillId="0" borderId="4"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applyAlignment="1">
      <alignment horizontal="left"/>
    </xf>
    <xf numFmtId="0" fontId="0" fillId="0" borderId="8" xfId="0" applyBorder="1"/>
    <xf numFmtId="0" fontId="0" fillId="0" borderId="9" xfId="0" applyBorder="1" applyAlignment="1">
      <alignment horizontal="left"/>
    </xf>
    <xf numFmtId="0" fontId="0" fillId="0" borderId="9" xfId="0" applyBorder="1"/>
    <xf numFmtId="0" fontId="0" fillId="0" borderId="10" xfId="0" applyBorder="1"/>
    <xf numFmtId="172" fontId="0" fillId="0" borderId="0" xfId="0" applyNumberForma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Y76"/>
  <sheetViews>
    <sheetView tabSelected="1" workbookViewId="0"/>
  </sheetViews>
  <sheetFormatPr defaultRowHeight="14.3" x14ac:dyDescent="0.25"/>
  <cols>
    <col min="1" max="1" width="6.25" customWidth="1"/>
    <col min="2" max="2" width="131.125" customWidth="1"/>
    <col min="3" max="3" width="37.75" style="7" customWidth="1"/>
    <col min="4" max="909" width="9.125" style="7"/>
  </cols>
  <sheetData>
    <row r="1" spans="1:105" s="7" customFormat="1" ht="14.95" x14ac:dyDescent="0.25"/>
    <row r="2" spans="1:105" s="7" customFormat="1" ht="14.95" x14ac:dyDescent="0.25"/>
    <row r="3" spans="1:105" customFormat="1" ht="57.1" x14ac:dyDescent="0.25">
      <c r="A3" s="7"/>
      <c r="B3" s="1" t="s">
        <v>12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05" customFormat="1" ht="14.95" x14ac:dyDescent="0.25">
      <c r="A4" s="7"/>
      <c r="B4" s="8"/>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05" customFormat="1" ht="30.1" x14ac:dyDescent="0.25">
      <c r="A5" s="7"/>
      <c r="B5" s="1" t="s">
        <v>20</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05" customFormat="1" ht="14.95" x14ac:dyDescent="0.25">
      <c r="A6" s="7"/>
      <c r="B6" s="8"/>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05" customFormat="1" ht="68.3" customHeight="1" x14ac:dyDescent="0.25">
      <c r="A7" s="7"/>
      <c r="B7" s="1" t="s">
        <v>22</v>
      </c>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05" s="7" customFormat="1" ht="14.95" x14ac:dyDescent="0.25"/>
    <row r="9" spans="1:105" s="7" customFormat="1" ht="14.95" x14ac:dyDescent="0.25"/>
    <row r="10" spans="1:105" s="7" customFormat="1" ht="14.95" x14ac:dyDescent="0.25"/>
    <row r="11" spans="1:105" s="7" customFormat="1" ht="14.95" x14ac:dyDescent="0.25"/>
    <row r="12" spans="1:105" s="7" customFormat="1" ht="14.95" x14ac:dyDescent="0.25"/>
    <row r="13" spans="1:105" s="7" customFormat="1" x14ac:dyDescent="0.25"/>
    <row r="14" spans="1:105" s="7" customFormat="1" x14ac:dyDescent="0.25"/>
    <row r="15" spans="1:105" s="7" customFormat="1" x14ac:dyDescent="0.25"/>
    <row r="16" spans="1:105" s="7" customFormat="1" x14ac:dyDescent="0.25"/>
    <row r="17" s="7" customFormat="1" x14ac:dyDescent="0.25"/>
    <row r="18" s="7" customFormat="1" x14ac:dyDescent="0.25"/>
    <row r="19" s="7" customFormat="1" x14ac:dyDescent="0.25"/>
    <row r="20" s="7" customFormat="1" x14ac:dyDescent="0.25"/>
    <row r="21" s="7" customFormat="1" x14ac:dyDescent="0.25"/>
    <row r="22" s="7" customFormat="1" x14ac:dyDescent="0.25"/>
    <row r="23" s="7" customFormat="1" x14ac:dyDescent="0.25"/>
    <row r="24" s="7" customFormat="1" x14ac:dyDescent="0.25"/>
    <row r="25" s="7" customFormat="1" x14ac:dyDescent="0.25"/>
    <row r="26" s="7" customFormat="1" x14ac:dyDescent="0.25"/>
    <row r="27" s="7" customFormat="1" x14ac:dyDescent="0.25"/>
    <row r="28" s="7" customFormat="1" x14ac:dyDescent="0.25"/>
    <row r="29" s="7" customFormat="1" x14ac:dyDescent="0.25"/>
    <row r="30" s="7" customFormat="1" x14ac:dyDescent="0.25"/>
    <row r="31" s="7" customFormat="1" x14ac:dyDescent="0.25"/>
    <row r="32" s="7" customFormat="1" x14ac:dyDescent="0.25"/>
    <row r="33" s="7" customFormat="1" x14ac:dyDescent="0.25"/>
    <row r="34" s="7" customFormat="1" x14ac:dyDescent="0.25"/>
    <row r="35" s="7" customFormat="1" x14ac:dyDescent="0.25"/>
    <row r="36" s="7" customFormat="1" x14ac:dyDescent="0.25"/>
    <row r="37" s="7" customFormat="1" x14ac:dyDescent="0.25"/>
    <row r="38" s="7" customFormat="1" x14ac:dyDescent="0.25"/>
    <row r="39" s="7" customFormat="1" x14ac:dyDescent="0.25"/>
    <row r="40" s="7" customFormat="1" x14ac:dyDescent="0.25"/>
    <row r="41" s="7" customFormat="1" x14ac:dyDescent="0.25"/>
    <row r="42" s="7" customFormat="1" x14ac:dyDescent="0.25"/>
    <row r="43" s="7" customFormat="1" x14ac:dyDescent="0.25"/>
    <row r="44" s="7" customFormat="1" x14ac:dyDescent="0.25"/>
    <row r="45" s="7" customFormat="1" x14ac:dyDescent="0.25"/>
    <row r="46" s="7" customFormat="1" x14ac:dyDescent="0.25"/>
    <row r="47" s="7" customFormat="1" x14ac:dyDescent="0.25"/>
    <row r="48" s="7" customFormat="1" x14ac:dyDescent="0.25"/>
    <row r="49" s="7" customFormat="1" x14ac:dyDescent="0.25"/>
    <row r="50" s="7" customFormat="1" x14ac:dyDescent="0.25"/>
    <row r="51" s="7" customFormat="1" x14ac:dyDescent="0.25"/>
    <row r="52" s="7" customFormat="1" x14ac:dyDescent="0.25"/>
    <row r="53" s="7" customFormat="1" x14ac:dyDescent="0.25"/>
    <row r="54" s="7" customFormat="1" x14ac:dyDescent="0.25"/>
    <row r="55" s="7" customFormat="1" x14ac:dyDescent="0.25"/>
    <row r="56" s="7" customFormat="1" x14ac:dyDescent="0.25"/>
    <row r="57" s="7" customFormat="1" x14ac:dyDescent="0.25"/>
    <row r="58" s="7" customFormat="1" x14ac:dyDescent="0.25"/>
    <row r="59" s="7" customFormat="1" x14ac:dyDescent="0.25"/>
    <row r="60" s="7" customFormat="1" x14ac:dyDescent="0.25"/>
    <row r="61" s="7" customFormat="1" x14ac:dyDescent="0.25"/>
    <row r="62" s="7" customFormat="1" x14ac:dyDescent="0.25"/>
    <row r="63" s="7" customFormat="1" x14ac:dyDescent="0.25"/>
    <row r="64" s="7" customFormat="1" x14ac:dyDescent="0.25"/>
    <row r="65" s="7" customFormat="1" x14ac:dyDescent="0.25"/>
    <row r="66" s="7" customFormat="1" x14ac:dyDescent="0.25"/>
    <row r="67" s="7" customFormat="1" x14ac:dyDescent="0.25"/>
    <row r="68" s="7" customFormat="1" x14ac:dyDescent="0.25"/>
    <row r="69" s="7" customFormat="1" x14ac:dyDescent="0.25"/>
    <row r="70" s="7" customFormat="1" x14ac:dyDescent="0.25"/>
    <row r="71" s="7" customFormat="1" x14ac:dyDescent="0.25"/>
    <row r="72" s="7" customFormat="1" x14ac:dyDescent="0.25"/>
    <row r="73" s="7" customFormat="1" x14ac:dyDescent="0.25"/>
    <row r="74" s="7" customFormat="1" x14ac:dyDescent="0.25"/>
    <row r="75" s="7" customFormat="1" x14ac:dyDescent="0.25"/>
    <row r="76" s="7" customForma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AA40"/>
  <sheetViews>
    <sheetView workbookViewId="0"/>
  </sheetViews>
  <sheetFormatPr defaultRowHeight="14.3" x14ac:dyDescent="0.25"/>
  <cols>
    <col min="1" max="2" width="3" customWidth="1"/>
    <col min="3" max="3" width="22" style="2" bestFit="1" customWidth="1"/>
    <col min="4" max="4" width="25.625" bestFit="1" customWidth="1"/>
    <col min="5" max="5" width="24.125" bestFit="1" customWidth="1"/>
    <col min="6" max="7" width="25.625" bestFit="1" customWidth="1"/>
    <col min="8" max="8" width="15.25" bestFit="1" customWidth="1"/>
    <col min="9" max="9" width="3.75" customWidth="1"/>
    <col min="10" max="11" width="34.5" bestFit="1" customWidth="1"/>
    <col min="12" max="12" width="22" bestFit="1" customWidth="1"/>
    <col min="13" max="13" width="25.625" bestFit="1" customWidth="1"/>
    <col min="14" max="14" width="24.125" bestFit="1" customWidth="1"/>
    <col min="15" max="16" width="25.625" bestFit="1" customWidth="1"/>
    <col min="17" max="17" width="15.25" bestFit="1" customWidth="1"/>
    <col min="18" max="18" width="3.75" customWidth="1"/>
    <col min="20" max="20" width="34.5" bestFit="1" customWidth="1"/>
    <col min="21" max="21" width="22" bestFit="1" customWidth="1"/>
    <col min="22" max="22" width="25.625" bestFit="1" customWidth="1"/>
    <col min="23" max="23" width="24.125" bestFit="1" customWidth="1"/>
    <col min="24" max="25" width="25.625" bestFit="1" customWidth="1"/>
    <col min="26" max="26" width="15.25" bestFit="1" customWidth="1"/>
    <col min="27" max="27" width="3.75" customWidth="1"/>
  </cols>
  <sheetData>
    <row r="3" spans="2:12" x14ac:dyDescent="0.25">
      <c r="J3" s="27" t="s">
        <v>31</v>
      </c>
      <c r="K3" s="27"/>
      <c r="L3" s="27"/>
    </row>
    <row r="4" spans="2:12" x14ac:dyDescent="0.25">
      <c r="C4" s="3"/>
      <c r="D4" s="18" t="s">
        <v>18</v>
      </c>
      <c r="E4" s="19" t="s">
        <v>15</v>
      </c>
      <c r="F4" s="19" t="s">
        <v>16</v>
      </c>
      <c r="G4" s="20" t="s">
        <v>17</v>
      </c>
      <c r="H4" s="20" t="s">
        <v>19</v>
      </c>
      <c r="J4" s="20" t="s">
        <v>14</v>
      </c>
      <c r="K4" s="20" t="s">
        <v>13</v>
      </c>
      <c r="L4" s="20" t="s">
        <v>21</v>
      </c>
    </row>
    <row r="5" spans="2:12" x14ac:dyDescent="0.25">
      <c r="B5">
        <v>1</v>
      </c>
      <c r="C5" s="23" t="s">
        <v>11</v>
      </c>
      <c r="D5" s="21">
        <v>1</v>
      </c>
      <c r="E5" s="21">
        <v>3</v>
      </c>
      <c r="F5" s="21" t="s">
        <v>10</v>
      </c>
      <c r="G5" s="21">
        <v>6</v>
      </c>
      <c r="H5" s="21">
        <v>2</v>
      </c>
      <c r="J5" s="25">
        <f>D39</f>
        <v>4.2350265418417639</v>
      </c>
      <c r="K5" s="25">
        <f>M38</f>
        <v>2.4800183155443136</v>
      </c>
      <c r="L5" s="25">
        <f>V38</f>
        <v>0.15247058847004702</v>
      </c>
    </row>
    <row r="6" spans="2:12" x14ac:dyDescent="0.25">
      <c r="B6">
        <v>1</v>
      </c>
      <c r="C6" s="24" t="s">
        <v>0</v>
      </c>
      <c r="D6" s="22">
        <v>4</v>
      </c>
      <c r="E6" s="22">
        <v>4</v>
      </c>
      <c r="F6" s="22">
        <v>3</v>
      </c>
      <c r="G6" s="22">
        <v>4</v>
      </c>
      <c r="H6" s="22">
        <v>3</v>
      </c>
      <c r="J6" s="26">
        <v>7</v>
      </c>
      <c r="K6" s="26">
        <v>2</v>
      </c>
      <c r="L6" s="26">
        <v>1</v>
      </c>
    </row>
    <row r="7" spans="2:12" x14ac:dyDescent="0.25">
      <c r="B7">
        <v>2</v>
      </c>
      <c r="C7" s="24" t="s">
        <v>2</v>
      </c>
      <c r="D7" s="22">
        <v>0</v>
      </c>
      <c r="E7" s="22" t="s">
        <v>10</v>
      </c>
      <c r="F7" s="22">
        <v>7</v>
      </c>
      <c r="G7" s="22">
        <v>6</v>
      </c>
      <c r="H7" s="22">
        <v>4</v>
      </c>
      <c r="J7" s="26">
        <v>6</v>
      </c>
      <c r="K7" s="26">
        <v>2</v>
      </c>
      <c r="L7" s="22" t="s">
        <v>10</v>
      </c>
    </row>
    <row r="8" spans="2:12" x14ac:dyDescent="0.25">
      <c r="B8">
        <v>3</v>
      </c>
      <c r="C8" s="24" t="s">
        <v>3</v>
      </c>
      <c r="D8" s="22">
        <v>2</v>
      </c>
      <c r="E8" s="22">
        <v>0</v>
      </c>
      <c r="F8" s="22">
        <v>2</v>
      </c>
      <c r="G8" s="22">
        <v>5</v>
      </c>
      <c r="H8" s="22">
        <v>3</v>
      </c>
      <c r="J8" s="26">
        <v>6</v>
      </c>
      <c r="K8" s="26">
        <v>5</v>
      </c>
      <c r="L8" s="22" t="s">
        <v>10</v>
      </c>
    </row>
    <row r="9" spans="2:12" x14ac:dyDescent="0.25">
      <c r="B9">
        <v>4</v>
      </c>
      <c r="C9" s="24" t="s">
        <v>4</v>
      </c>
      <c r="D9" s="22">
        <v>4</v>
      </c>
      <c r="E9" s="22">
        <v>3</v>
      </c>
      <c r="F9" s="22" t="s">
        <v>10</v>
      </c>
      <c r="G9" s="22">
        <v>4</v>
      </c>
      <c r="H9" s="22">
        <v>1</v>
      </c>
      <c r="J9" s="22" t="s">
        <v>10</v>
      </c>
      <c r="K9" s="26">
        <v>1</v>
      </c>
      <c r="L9" s="26">
        <v>0</v>
      </c>
    </row>
    <row r="10" spans="2:12" x14ac:dyDescent="0.25">
      <c r="B10">
        <v>5</v>
      </c>
      <c r="C10" s="24" t="s">
        <v>5</v>
      </c>
      <c r="D10" s="22">
        <v>3</v>
      </c>
      <c r="E10" s="22">
        <v>1</v>
      </c>
      <c r="F10" s="22">
        <v>1</v>
      </c>
      <c r="G10" s="22" t="s">
        <v>10</v>
      </c>
      <c r="H10" s="22">
        <v>1</v>
      </c>
      <c r="J10" s="26">
        <v>4</v>
      </c>
      <c r="K10" s="22" t="s">
        <v>10</v>
      </c>
      <c r="L10" s="26">
        <v>4</v>
      </c>
    </row>
    <row r="11" spans="2:12" x14ac:dyDescent="0.25">
      <c r="B11">
        <v>6</v>
      </c>
      <c r="C11" s="24" t="s">
        <v>7</v>
      </c>
      <c r="D11" s="22">
        <v>6</v>
      </c>
      <c r="E11" s="22">
        <v>2</v>
      </c>
      <c r="F11" s="22">
        <v>1</v>
      </c>
      <c r="G11" s="22" t="s">
        <v>10</v>
      </c>
      <c r="H11" s="22">
        <v>2</v>
      </c>
      <c r="J11" s="26">
        <v>2</v>
      </c>
      <c r="K11" s="22" t="s">
        <v>10</v>
      </c>
      <c r="L11" s="26">
        <v>7</v>
      </c>
    </row>
    <row r="12" spans="2:12" x14ac:dyDescent="0.25">
      <c r="B12">
        <v>7</v>
      </c>
      <c r="C12" s="24" t="s">
        <v>9</v>
      </c>
      <c r="D12" s="22">
        <v>4</v>
      </c>
      <c r="E12" s="22">
        <v>1</v>
      </c>
      <c r="F12" s="22">
        <v>6</v>
      </c>
      <c r="G12" s="22">
        <v>1</v>
      </c>
      <c r="H12" s="22">
        <v>6</v>
      </c>
      <c r="J12" s="26">
        <v>1</v>
      </c>
      <c r="K12" s="22" t="s">
        <v>10</v>
      </c>
      <c r="L12" s="26">
        <v>7</v>
      </c>
    </row>
    <row r="13" spans="2:12" x14ac:dyDescent="0.25">
      <c r="B13">
        <v>8</v>
      </c>
      <c r="C13" s="24" t="s">
        <v>8</v>
      </c>
      <c r="D13" s="22">
        <v>4</v>
      </c>
      <c r="E13" s="22" t="s">
        <v>10</v>
      </c>
      <c r="F13" s="22">
        <v>4</v>
      </c>
      <c r="G13" s="22">
        <v>5</v>
      </c>
      <c r="H13" s="22">
        <v>0</v>
      </c>
      <c r="J13" s="26">
        <v>5</v>
      </c>
      <c r="K13" s="26">
        <v>3</v>
      </c>
      <c r="L13" s="26">
        <v>3</v>
      </c>
    </row>
    <row r="14" spans="2:12" x14ac:dyDescent="0.25">
      <c r="B14">
        <v>9</v>
      </c>
      <c r="C14" s="24" t="s">
        <v>6</v>
      </c>
      <c r="D14" s="22">
        <v>4</v>
      </c>
      <c r="E14" s="22" t="s">
        <v>10</v>
      </c>
      <c r="F14" s="22">
        <v>3</v>
      </c>
      <c r="G14" s="22">
        <v>3</v>
      </c>
      <c r="H14" s="22">
        <v>2</v>
      </c>
      <c r="J14" s="22" t="s">
        <v>10</v>
      </c>
      <c r="K14" s="26">
        <v>4</v>
      </c>
      <c r="L14" s="26">
        <v>6</v>
      </c>
    </row>
    <row r="15" spans="2:12" x14ac:dyDescent="0.25">
      <c r="B15">
        <v>10</v>
      </c>
      <c r="C15" s="24" t="s">
        <v>1</v>
      </c>
      <c r="D15" s="22" t="s">
        <v>10</v>
      </c>
      <c r="E15" s="22">
        <v>3</v>
      </c>
      <c r="F15" s="22">
        <v>1</v>
      </c>
      <c r="G15" s="22">
        <v>4</v>
      </c>
      <c r="H15" s="22">
        <v>4</v>
      </c>
      <c r="J15" s="26">
        <v>4</v>
      </c>
      <c r="K15" s="26">
        <v>4</v>
      </c>
      <c r="L15" s="22" t="s">
        <v>10</v>
      </c>
    </row>
    <row r="16" spans="2:12" s="4" customFormat="1" x14ac:dyDescent="0.25">
      <c r="C16" s="9"/>
      <c r="D16" s="5"/>
      <c r="E16" s="5"/>
      <c r="F16" s="5"/>
      <c r="G16" s="5"/>
      <c r="H16" s="5"/>
      <c r="J16" s="6"/>
      <c r="K16" s="6"/>
      <c r="L16" s="6"/>
    </row>
    <row r="17" spans="2:27" x14ac:dyDescent="0.25">
      <c r="J17" t="s">
        <v>37</v>
      </c>
    </row>
    <row r="19" spans="2:27" ht="16.3" x14ac:dyDescent="0.3">
      <c r="C19" s="16" t="s">
        <v>23</v>
      </c>
    </row>
    <row r="20" spans="2:27" ht="14.95" thickBot="1" x14ac:dyDescent="0.3">
      <c r="C20"/>
    </row>
    <row r="21" spans="2:27" x14ac:dyDescent="0.25">
      <c r="B21" s="34"/>
      <c r="C21" s="35" t="s">
        <v>38</v>
      </c>
      <c r="D21" s="36"/>
      <c r="E21" s="36"/>
      <c r="F21" s="36"/>
      <c r="G21" s="36"/>
      <c r="H21" s="36"/>
      <c r="I21" s="37"/>
      <c r="K21" s="34"/>
      <c r="L21" s="35" t="s">
        <v>42</v>
      </c>
      <c r="M21" s="36"/>
      <c r="N21" s="36"/>
      <c r="O21" s="36"/>
      <c r="P21" s="36"/>
      <c r="Q21" s="36"/>
      <c r="R21" s="37"/>
      <c r="T21" s="34"/>
      <c r="U21" s="35" t="s">
        <v>43</v>
      </c>
      <c r="V21" s="36"/>
      <c r="W21" s="36"/>
      <c r="X21" s="36"/>
      <c r="Y21" s="36"/>
      <c r="Z21" s="36"/>
      <c r="AA21" s="37"/>
    </row>
    <row r="22" spans="2:27" x14ac:dyDescent="0.25">
      <c r="B22" s="38"/>
      <c r="C22" s="4"/>
      <c r="D22" s="4"/>
      <c r="E22" s="4"/>
      <c r="F22" s="4"/>
      <c r="G22" s="4"/>
      <c r="H22" s="4"/>
      <c r="I22" s="39"/>
      <c r="K22" s="38"/>
      <c r="L22" s="4"/>
      <c r="M22" s="4"/>
      <c r="N22" s="4"/>
      <c r="O22" s="4"/>
      <c r="P22" s="4"/>
      <c r="Q22" s="4"/>
      <c r="R22" s="39"/>
      <c r="T22" s="38"/>
      <c r="U22" s="4"/>
      <c r="V22" s="4"/>
      <c r="W22" s="4"/>
      <c r="X22" s="4"/>
      <c r="Y22" s="4"/>
      <c r="Z22" s="4"/>
      <c r="AA22" s="39"/>
    </row>
    <row r="23" spans="2:27" x14ac:dyDescent="0.25">
      <c r="B23" s="38"/>
      <c r="C23" s="13" t="s">
        <v>24</v>
      </c>
      <c r="D23" s="14">
        <f>AVERAGE(D5:H5)</f>
        <v>3</v>
      </c>
      <c r="E23" s="4"/>
      <c r="F23" s="4"/>
      <c r="G23" s="4"/>
      <c r="H23" s="4"/>
      <c r="I23" s="39"/>
      <c r="K23" s="38"/>
      <c r="L23" s="13" t="s">
        <v>24</v>
      </c>
      <c r="M23" s="14">
        <f>AVERAGE($D$5:$H$5)</f>
        <v>3</v>
      </c>
      <c r="N23" s="4"/>
      <c r="O23" s="4"/>
      <c r="P23" s="4"/>
      <c r="Q23" s="4"/>
      <c r="R23" s="39"/>
      <c r="T23" s="38"/>
      <c r="U23" s="13" t="s">
        <v>24</v>
      </c>
      <c r="V23" s="14">
        <f>AVERAGE($D$5:$H$5)</f>
        <v>3</v>
      </c>
      <c r="W23" s="4"/>
      <c r="X23" s="4"/>
      <c r="Y23" s="4"/>
      <c r="Z23" s="4"/>
      <c r="AA23" s="39"/>
    </row>
    <row r="24" spans="2:27" x14ac:dyDescent="0.25">
      <c r="B24" s="38"/>
      <c r="C24" s="4"/>
      <c r="D24" s="4"/>
      <c r="E24" s="4"/>
      <c r="F24" s="4"/>
      <c r="G24" s="4"/>
      <c r="H24" s="4"/>
      <c r="I24" s="39"/>
      <c r="K24" s="38"/>
      <c r="L24" s="4"/>
      <c r="M24" s="4"/>
      <c r="N24" s="4"/>
      <c r="O24" s="4"/>
      <c r="P24" s="4"/>
      <c r="Q24" s="4"/>
      <c r="R24" s="39"/>
      <c r="T24" s="38"/>
      <c r="U24" s="4"/>
      <c r="V24" s="4"/>
      <c r="W24" s="4"/>
      <c r="X24" s="4"/>
      <c r="Y24" s="4"/>
      <c r="Z24" s="4"/>
      <c r="AA24" s="39"/>
    </row>
    <row r="25" spans="2:27" ht="57.1" x14ac:dyDescent="0.25">
      <c r="B25" s="38"/>
      <c r="C25" s="17" t="s">
        <v>30</v>
      </c>
      <c r="D25" s="17" t="s">
        <v>26</v>
      </c>
      <c r="E25" s="17" t="s">
        <v>27</v>
      </c>
      <c r="F25" s="17" t="s">
        <v>25</v>
      </c>
      <c r="G25" s="17" t="s">
        <v>29</v>
      </c>
      <c r="H25" s="17" t="s">
        <v>39</v>
      </c>
      <c r="I25" s="39"/>
      <c r="K25" s="38"/>
      <c r="L25" s="17" t="s">
        <v>30</v>
      </c>
      <c r="M25" s="17" t="s">
        <v>26</v>
      </c>
      <c r="N25" s="17" t="s">
        <v>27</v>
      </c>
      <c r="O25" s="17" t="s">
        <v>25</v>
      </c>
      <c r="P25" s="17" t="s">
        <v>29</v>
      </c>
      <c r="Q25" s="17" t="s">
        <v>39</v>
      </c>
      <c r="R25" s="39"/>
      <c r="T25" s="38"/>
      <c r="U25" s="17" t="s">
        <v>30</v>
      </c>
      <c r="V25" s="17" t="s">
        <v>26</v>
      </c>
      <c r="W25" s="17" t="s">
        <v>27</v>
      </c>
      <c r="X25" s="17" t="s">
        <v>25</v>
      </c>
      <c r="Y25" s="17" t="s">
        <v>29</v>
      </c>
      <c r="Z25" s="17" t="s">
        <v>39</v>
      </c>
      <c r="AA25" s="39"/>
    </row>
    <row r="26" spans="2:27" x14ac:dyDescent="0.25">
      <c r="B26" s="38"/>
      <c r="C26" s="14" t="s">
        <v>0</v>
      </c>
      <c r="D26" s="15">
        <f>CORREL($D$5:$H$5,$D6:$H6)</f>
        <v>0.30860669992418388</v>
      </c>
      <c r="E26" s="15">
        <f>ABS(D26)</f>
        <v>0.30860669992418388</v>
      </c>
      <c r="F26" s="15">
        <f>D26/$E$35</f>
        <v>6.2094311579757054E-2</v>
      </c>
      <c r="G26" s="14">
        <f>AVERAGE(D6:H6)</f>
        <v>3.6</v>
      </c>
      <c r="H26" s="14">
        <f>IFERROR(J6-$G26,"NA")</f>
        <v>3.4</v>
      </c>
      <c r="I26" s="39"/>
      <c r="K26" s="38"/>
      <c r="L26" s="14" t="s">
        <v>0</v>
      </c>
      <c r="M26" s="15">
        <f>CORREL($D$5:$H$5,$D6:$H6)</f>
        <v>0.30860669992418388</v>
      </c>
      <c r="N26" s="15">
        <f>ABS(M26)</f>
        <v>0.30860669992418388</v>
      </c>
      <c r="O26" s="15">
        <f>M26/$N$34</f>
        <v>0.10080934071418067</v>
      </c>
      <c r="P26" s="14">
        <f>AVERAGE(D6:H6)</f>
        <v>3.6</v>
      </c>
      <c r="Q26" s="14">
        <f>IFERROR(K6-$P26,"NA")</f>
        <v>-1.6</v>
      </c>
      <c r="R26" s="39"/>
      <c r="T26" s="38"/>
      <c r="U26" s="14" t="s">
        <v>0</v>
      </c>
      <c r="V26" s="15">
        <f>CORREL($D$5:$H$5,$D6:$H6)</f>
        <v>0.30860669992418388</v>
      </c>
      <c r="W26" s="15">
        <f>ABS(V26)</f>
        <v>0.30860669992418388</v>
      </c>
      <c r="X26" s="15">
        <f>V26/$W$34</f>
        <v>8.229728282841238E-2</v>
      </c>
      <c r="Y26" s="14">
        <f>AVERAGE(D6:H6)</f>
        <v>3.6</v>
      </c>
      <c r="Z26" s="14">
        <f>IFERROR(L6-$Y26,"NA")</f>
        <v>-2.6</v>
      </c>
      <c r="AA26" s="39"/>
    </row>
    <row r="27" spans="2:27" x14ac:dyDescent="0.25">
      <c r="B27" s="38"/>
      <c r="C27" s="14" t="s">
        <v>2</v>
      </c>
      <c r="D27" s="15">
        <f>CORREL($D$5:$H$5,$D7:$H7)</f>
        <v>0.86602540378443871</v>
      </c>
      <c r="E27" s="15">
        <f t="shared" ref="E27:E33" si="0">ABS(D27)</f>
        <v>0.86602540378443871</v>
      </c>
      <c r="F27" s="15">
        <f t="shared" ref="F27:F33" si="1">D27/$E$35</f>
        <v>0.17425172969928049</v>
      </c>
      <c r="G27" s="14">
        <f>AVERAGE(D7:H7)</f>
        <v>4.25</v>
      </c>
      <c r="H27" s="14">
        <f>IFERROR(J7-$G27,"NA")</f>
        <v>1.75</v>
      </c>
      <c r="I27" s="39"/>
      <c r="K27" s="38"/>
      <c r="L27" s="14" t="s">
        <v>2</v>
      </c>
      <c r="M27" s="15">
        <f>CORREL($D$5:$H$5,$D7:$H7)</f>
        <v>0.86602540378443871</v>
      </c>
      <c r="N27" s="15">
        <f t="shared" ref="N27:N32" si="2">ABS(M27)</f>
        <v>0.86602540378443871</v>
      </c>
      <c r="O27" s="15">
        <f t="shared" ref="O27:O32" si="3">M27/$N$34</f>
        <v>0.28289551075426883</v>
      </c>
      <c r="P27" s="14">
        <f t="shared" ref="P27:P29" si="4">AVERAGE(D7:H7)</f>
        <v>4.25</v>
      </c>
      <c r="Q27" s="14">
        <f t="shared" ref="Q27:Q29" si="5">IFERROR(K7-$P27,"NA")</f>
        <v>-2.25</v>
      </c>
      <c r="R27" s="39"/>
      <c r="T27" s="38"/>
      <c r="U27" s="14" t="s">
        <v>4</v>
      </c>
      <c r="V27" s="15">
        <f>CORREL($D$5:$H$5,$D9:$H9)</f>
        <v>0.3273268353539886</v>
      </c>
      <c r="W27" s="15">
        <f t="shared" ref="W27:W32" si="6">ABS(V27)</f>
        <v>0.3273268353539886</v>
      </c>
      <c r="X27" s="15">
        <f t="shared" ref="X27:X32" si="7">V27/$W$34</f>
        <v>8.7289450141796399E-2</v>
      </c>
      <c r="Y27" s="14">
        <f>AVERAGE(D9:H9)</f>
        <v>3</v>
      </c>
      <c r="Z27" s="14">
        <f>IFERROR(L9-$Y27,"NA")</f>
        <v>-3</v>
      </c>
      <c r="AA27" s="39"/>
    </row>
    <row r="28" spans="2:27" x14ac:dyDescent="0.25">
      <c r="B28" s="38"/>
      <c r="C28" s="14" t="s">
        <v>3</v>
      </c>
      <c r="D28" s="15">
        <f>CORREL($D$5:$H$5,$D8:$H8)</f>
        <v>0.59299945332888104</v>
      </c>
      <c r="E28" s="15">
        <f t="shared" si="0"/>
        <v>0.59299945332888104</v>
      </c>
      <c r="F28" s="15">
        <f t="shared" si="1"/>
        <v>0.11931656970077209</v>
      </c>
      <c r="G28" s="14">
        <f>AVERAGE(D8:H8)</f>
        <v>2.4</v>
      </c>
      <c r="H28" s="14">
        <f>IFERROR(J8-$G28,"NA")</f>
        <v>3.6</v>
      </c>
      <c r="I28" s="39"/>
      <c r="K28" s="38"/>
      <c r="L28" s="14" t="s">
        <v>3</v>
      </c>
      <c r="M28" s="15">
        <f>CORREL($D$5:$H$5,$D8:$H8)</f>
        <v>0.59299945332888104</v>
      </c>
      <c r="N28" s="15">
        <f t="shared" si="2"/>
        <v>0.59299945332888104</v>
      </c>
      <c r="O28" s="15">
        <f t="shared" si="3"/>
        <v>0.19370896337843704</v>
      </c>
      <c r="P28" s="14">
        <f t="shared" si="4"/>
        <v>2.4</v>
      </c>
      <c r="Q28" s="14">
        <f t="shared" si="5"/>
        <v>2.6</v>
      </c>
      <c r="R28" s="39"/>
      <c r="T28" s="38"/>
      <c r="U28" s="14" t="s">
        <v>5</v>
      </c>
      <c r="V28" s="15">
        <f t="shared" ref="V28:V32" si="8">CORREL($D$5:$H$5,$D10:$H10)</f>
        <v>-0.8660254037844386</v>
      </c>
      <c r="W28" s="15">
        <f t="shared" si="6"/>
        <v>0.8660254037844386</v>
      </c>
      <c r="X28" s="15">
        <f t="shared" si="7"/>
        <v>-0.23094617715476501</v>
      </c>
      <c r="Y28" s="14">
        <f t="shared" ref="Y28:Y32" si="9">AVERAGE(D10:H10)</f>
        <v>1.5</v>
      </c>
      <c r="Z28" s="14">
        <f>IFERROR(L10-$Y28,"NA")</f>
        <v>2.5</v>
      </c>
      <c r="AA28" s="39"/>
    </row>
    <row r="29" spans="2:27" x14ac:dyDescent="0.25">
      <c r="B29" s="38"/>
      <c r="C29" s="14" t="s">
        <v>5</v>
      </c>
      <c r="D29" s="15">
        <f>CORREL($D$5:$H$5,$D10:$H10)</f>
        <v>-0.8660254037844386</v>
      </c>
      <c r="E29" s="15">
        <f t="shared" si="0"/>
        <v>0.8660254037844386</v>
      </c>
      <c r="F29" s="15">
        <f t="shared" si="1"/>
        <v>-0.17425172969928046</v>
      </c>
      <c r="G29" s="14">
        <f>AVERAGE(D10:H10)</f>
        <v>1.5</v>
      </c>
      <c r="H29" s="14">
        <f>IFERROR(J10-$G29,"NA")</f>
        <v>2.5</v>
      </c>
      <c r="I29" s="39"/>
      <c r="K29" s="38"/>
      <c r="L29" s="14" t="s">
        <v>4</v>
      </c>
      <c r="M29" s="15">
        <f>CORREL($D$5:$H$5,$D9:$H9)</f>
        <v>0.3273268353539886</v>
      </c>
      <c r="N29" s="15">
        <f t="shared" si="2"/>
        <v>0.3273268353539886</v>
      </c>
      <c r="O29" s="15">
        <f t="shared" si="3"/>
        <v>0.10692445263891338</v>
      </c>
      <c r="P29" s="14">
        <f t="shared" si="4"/>
        <v>3</v>
      </c>
      <c r="Q29" s="14">
        <f t="shared" si="5"/>
        <v>-2</v>
      </c>
      <c r="R29" s="39"/>
      <c r="T29" s="38"/>
      <c r="U29" s="14" t="s">
        <v>7</v>
      </c>
      <c r="V29" s="15">
        <f t="shared" si="8"/>
        <v>-0.8660254037844386</v>
      </c>
      <c r="W29" s="15">
        <f t="shared" si="6"/>
        <v>0.8660254037844386</v>
      </c>
      <c r="X29" s="15">
        <f t="shared" si="7"/>
        <v>-0.23094617715476501</v>
      </c>
      <c r="Y29" s="14">
        <f t="shared" si="9"/>
        <v>2.75</v>
      </c>
      <c r="Z29" s="14">
        <f>IFERROR(L11-$Y29,"NA")</f>
        <v>4.25</v>
      </c>
      <c r="AA29" s="39"/>
    </row>
    <row r="30" spans="2:27" x14ac:dyDescent="0.25">
      <c r="B30" s="38"/>
      <c r="C30" s="14" t="s">
        <v>7</v>
      </c>
      <c r="D30" s="15">
        <f>CORREL($D$5:$H$5,$D11:$H11)</f>
        <v>-0.8660254037844386</v>
      </c>
      <c r="E30" s="15">
        <f t="shared" si="0"/>
        <v>0.8660254037844386</v>
      </c>
      <c r="F30" s="15">
        <f t="shared" si="1"/>
        <v>-0.17425172969928046</v>
      </c>
      <c r="G30" s="14">
        <f>AVERAGE(D11:H11)</f>
        <v>2.75</v>
      </c>
      <c r="H30" s="14">
        <f>IFERROR(J11-$G30,"NA")</f>
        <v>-0.75</v>
      </c>
      <c r="I30" s="39"/>
      <c r="K30" s="38"/>
      <c r="L30" s="14" t="s">
        <v>8</v>
      </c>
      <c r="M30" s="15">
        <f>CORREL($D$5:$H$5,$D13:$H13)</f>
        <v>0.49999999999999989</v>
      </c>
      <c r="N30" s="15">
        <f t="shared" si="2"/>
        <v>0.49999999999999989</v>
      </c>
      <c r="O30" s="15">
        <f t="shared" si="3"/>
        <v>0.16332979928651373</v>
      </c>
      <c r="P30" s="14">
        <f>AVERAGE(D13:H13)</f>
        <v>3.25</v>
      </c>
      <c r="Q30" s="14">
        <f>IFERROR(K13-$P30,"NA")</f>
        <v>-0.25</v>
      </c>
      <c r="R30" s="39"/>
      <c r="T30" s="38"/>
      <c r="U30" s="14" t="s">
        <v>9</v>
      </c>
      <c r="V30" s="15">
        <f t="shared" si="8"/>
        <v>-0.69293486718358333</v>
      </c>
      <c r="W30" s="15">
        <f t="shared" si="6"/>
        <v>0.69293486718358333</v>
      </c>
      <c r="X30" s="15">
        <f t="shared" si="7"/>
        <v>-0.18478748763486208</v>
      </c>
      <c r="Y30" s="14">
        <f t="shared" si="9"/>
        <v>3.6</v>
      </c>
      <c r="Z30" s="14">
        <f>IFERROR(L12-$Y30,"NA")</f>
        <v>3.4</v>
      </c>
      <c r="AA30" s="39"/>
    </row>
    <row r="31" spans="2:27" x14ac:dyDescent="0.25">
      <c r="B31" s="38"/>
      <c r="C31" s="14" t="s">
        <v>9</v>
      </c>
      <c r="D31" s="15">
        <f>CORREL($D$5:$H$5,$D12:$H12)</f>
        <v>-0.69293486718358333</v>
      </c>
      <c r="E31" s="15">
        <f t="shared" si="0"/>
        <v>0.69293486718358333</v>
      </c>
      <c r="F31" s="15">
        <f t="shared" si="1"/>
        <v>-0.13942443102481447</v>
      </c>
      <c r="G31" s="14">
        <f>AVERAGE(D12:H12)</f>
        <v>3.6</v>
      </c>
      <c r="H31" s="14">
        <f>IFERROR(J12-$G31,"NA")</f>
        <v>-2.6</v>
      </c>
      <c r="I31" s="39"/>
      <c r="K31" s="38"/>
      <c r="L31" s="14" t="s">
        <v>6</v>
      </c>
      <c r="M31" s="15">
        <f t="shared" ref="M31:M32" si="10">CORREL($D$5:$H$5,$D14:$H14)</f>
        <v>-0.18898223650461357</v>
      </c>
      <c r="N31" s="15">
        <f t="shared" si="2"/>
        <v>0.18898223650461357</v>
      </c>
      <c r="O31" s="15">
        <f t="shared" si="3"/>
        <v>-6.1732861514030013E-2</v>
      </c>
      <c r="P31" s="14">
        <f t="shared" ref="P31:P32" si="11">AVERAGE(D14:H14)</f>
        <v>3</v>
      </c>
      <c r="Q31" s="14">
        <f t="shared" ref="Q31:Q32" si="12">IFERROR(K14-$P31,"NA")</f>
        <v>1</v>
      </c>
      <c r="R31" s="39"/>
      <c r="T31" s="38"/>
      <c r="U31" s="14" t="s">
        <v>8</v>
      </c>
      <c r="V31" s="15">
        <f t="shared" si="8"/>
        <v>0.49999999999999989</v>
      </c>
      <c r="W31" s="15">
        <f t="shared" si="6"/>
        <v>0.49999999999999989</v>
      </c>
      <c r="X31" s="15">
        <f t="shared" si="7"/>
        <v>0.13333683754861855</v>
      </c>
      <c r="Y31" s="14">
        <f t="shared" si="9"/>
        <v>3.25</v>
      </c>
      <c r="Z31" s="14">
        <f>IFERROR(L13-$Y31,"NA")</f>
        <v>-0.25</v>
      </c>
      <c r="AA31" s="39"/>
    </row>
    <row r="32" spans="2:27" x14ac:dyDescent="0.25">
      <c r="B32" s="38"/>
      <c r="C32" s="14" t="s">
        <v>8</v>
      </c>
      <c r="D32" s="15">
        <f>CORREL($D$5:$H$5,$D13:$H13)</f>
        <v>0.49999999999999989</v>
      </c>
      <c r="E32" s="15">
        <f t="shared" si="0"/>
        <v>0.49999999999999989</v>
      </c>
      <c r="F32" s="15">
        <f t="shared" si="1"/>
        <v>0.10060428304863746</v>
      </c>
      <c r="G32" s="14">
        <f>AVERAGE(D13:H13)</f>
        <v>3.25</v>
      </c>
      <c r="H32" s="14">
        <f>IFERROR(J13-$G32,"NA")</f>
        <v>1.75</v>
      </c>
      <c r="I32" s="39"/>
      <c r="K32" s="38"/>
      <c r="L32" s="14" t="s">
        <v>1</v>
      </c>
      <c r="M32" s="15">
        <f t="shared" si="10"/>
        <v>0.27735009811261452</v>
      </c>
      <c r="N32" s="15">
        <f t="shared" si="2"/>
        <v>0.27735009811261452</v>
      </c>
      <c r="O32" s="15">
        <f t="shared" si="3"/>
        <v>9.0599071713656457E-2</v>
      </c>
      <c r="P32" s="14">
        <f t="shared" si="11"/>
        <v>3</v>
      </c>
      <c r="Q32" s="14">
        <f t="shared" si="12"/>
        <v>1</v>
      </c>
      <c r="R32" s="39"/>
      <c r="T32" s="38"/>
      <c r="U32" s="14" t="s">
        <v>6</v>
      </c>
      <c r="V32" s="15">
        <f t="shared" si="8"/>
        <v>-0.18898223650461357</v>
      </c>
      <c r="W32" s="15">
        <f t="shared" si="6"/>
        <v>0.18898223650461357</v>
      </c>
      <c r="X32" s="15">
        <f t="shared" si="7"/>
        <v>-5.039658753678055E-2</v>
      </c>
      <c r="Y32" s="14">
        <f t="shared" si="9"/>
        <v>3</v>
      </c>
      <c r="Z32" s="14">
        <f>IFERROR(L14-$Y32,"NA")</f>
        <v>3</v>
      </c>
      <c r="AA32" s="39"/>
    </row>
    <row r="33" spans="2:27" x14ac:dyDescent="0.25">
      <c r="B33" s="38"/>
      <c r="C33" s="14" t="s">
        <v>1</v>
      </c>
      <c r="D33" s="15">
        <f>CORREL($D$5:$H$5,$D15:$H15)</f>
        <v>0.27735009811261452</v>
      </c>
      <c r="E33" s="15">
        <f t="shared" si="0"/>
        <v>0.27735009811261452</v>
      </c>
      <c r="F33" s="15">
        <f t="shared" si="1"/>
        <v>5.5805215548177696E-2</v>
      </c>
      <c r="G33" s="14">
        <f>AVERAGE(D15:H15)</f>
        <v>3</v>
      </c>
      <c r="H33" s="14">
        <f>IFERROR(J15-$G33,"NA")</f>
        <v>1</v>
      </c>
      <c r="I33" s="39"/>
      <c r="K33" s="38"/>
      <c r="L33" s="4"/>
      <c r="M33" s="4"/>
      <c r="N33" s="4"/>
      <c r="O33" s="4"/>
      <c r="P33" s="4"/>
      <c r="Q33" s="4"/>
      <c r="R33" s="39"/>
      <c r="T33" s="38"/>
      <c r="U33" s="4"/>
      <c r="V33" s="4"/>
      <c r="W33" s="4"/>
      <c r="X33" s="4"/>
      <c r="Y33" s="4"/>
      <c r="Z33" s="4"/>
      <c r="AA33" s="39"/>
    </row>
    <row r="34" spans="2:27" x14ac:dyDescent="0.25">
      <c r="B34" s="38"/>
      <c r="C34" s="4"/>
      <c r="D34" s="4"/>
      <c r="E34" s="4"/>
      <c r="F34" s="4"/>
      <c r="G34" s="4"/>
      <c r="H34" s="4"/>
      <c r="I34" s="39"/>
      <c r="K34" s="38"/>
      <c r="L34" s="4"/>
      <c r="M34" s="13" t="s">
        <v>28</v>
      </c>
      <c r="N34" s="15">
        <f>SUM(N26:N32)</f>
        <v>3.06129072700872</v>
      </c>
      <c r="O34" s="4"/>
      <c r="P34" s="4"/>
      <c r="Q34" s="4"/>
      <c r="R34" s="39"/>
      <c r="T34" s="38"/>
      <c r="U34" s="4"/>
      <c r="V34" s="13" t="s">
        <v>28</v>
      </c>
      <c r="W34" s="15">
        <f>SUM(W26:W32)</f>
        <v>3.7499014465352465</v>
      </c>
      <c r="X34" s="4"/>
      <c r="Y34" s="4"/>
      <c r="Z34" s="4"/>
      <c r="AA34" s="39"/>
    </row>
    <row r="35" spans="2:27" x14ac:dyDescent="0.25">
      <c r="B35" s="38"/>
      <c r="C35" s="4"/>
      <c r="D35" s="13" t="s">
        <v>28</v>
      </c>
      <c r="E35" s="15">
        <f>SUM(E26:E33)</f>
        <v>4.9699673299025777</v>
      </c>
      <c r="F35" s="4"/>
      <c r="G35" s="4"/>
      <c r="H35" s="4"/>
      <c r="I35" s="39"/>
      <c r="K35" s="38"/>
      <c r="L35" s="40"/>
      <c r="M35" s="4"/>
      <c r="N35" s="4"/>
      <c r="O35" s="4"/>
      <c r="P35" s="4"/>
      <c r="Q35" s="4"/>
      <c r="R35" s="39"/>
      <c r="T35" s="38"/>
      <c r="U35" s="40"/>
      <c r="V35" s="4"/>
      <c r="W35" s="4"/>
      <c r="X35" s="4"/>
      <c r="Y35" s="4"/>
      <c r="Z35" s="4"/>
      <c r="AA35" s="39"/>
    </row>
    <row r="36" spans="2:27" x14ac:dyDescent="0.25">
      <c r="B36" s="38"/>
      <c r="C36" s="40"/>
      <c r="D36" s="4"/>
      <c r="E36" s="4"/>
      <c r="F36" s="4"/>
      <c r="G36" s="4"/>
      <c r="H36" s="4"/>
      <c r="I36" s="39"/>
      <c r="K36" s="38"/>
      <c r="L36" s="33" t="s">
        <v>40</v>
      </c>
      <c r="M36" s="15">
        <f>SUMPRODUCT(O26:O32,Q26:Q32)</f>
        <v>-0.51998168445568638</v>
      </c>
      <c r="N36" s="4"/>
      <c r="O36" s="4"/>
      <c r="P36" s="4"/>
      <c r="Q36" s="4"/>
      <c r="R36" s="39"/>
      <c r="T36" s="38"/>
      <c r="U36" s="33" t="s">
        <v>40</v>
      </c>
      <c r="V36" s="15">
        <f>SUMPRODUCT(X26:X32,Z26:Z32)</f>
        <v>-2.847529411529953</v>
      </c>
      <c r="W36" s="4"/>
      <c r="X36" s="4"/>
      <c r="Y36" s="4"/>
      <c r="Z36" s="4"/>
      <c r="AA36" s="39"/>
    </row>
    <row r="37" spans="2:27" x14ac:dyDescent="0.25">
      <c r="B37" s="38"/>
      <c r="C37" s="33" t="s">
        <v>40</v>
      </c>
      <c r="D37" s="15">
        <f>SUMPRODUCT(F26:F33,H26:H33)</f>
        <v>1.2350265418417643</v>
      </c>
      <c r="E37" s="4"/>
      <c r="F37" s="4"/>
      <c r="G37" s="4"/>
      <c r="H37" s="4"/>
      <c r="I37" s="39"/>
      <c r="K37" s="38"/>
      <c r="L37" s="40"/>
      <c r="M37" s="45"/>
      <c r="N37" s="4"/>
      <c r="O37" s="4"/>
      <c r="P37" s="4"/>
      <c r="Q37" s="4"/>
      <c r="R37" s="39"/>
      <c r="T37" s="38"/>
      <c r="U37" s="40"/>
      <c r="V37" s="45"/>
      <c r="W37" s="4"/>
      <c r="X37" s="4"/>
      <c r="Y37" s="4"/>
      <c r="Z37" s="4"/>
      <c r="AA37" s="39"/>
    </row>
    <row r="38" spans="2:27" x14ac:dyDescent="0.25">
      <c r="B38" s="38"/>
      <c r="C38" s="40"/>
      <c r="D38" s="45"/>
      <c r="E38" s="4"/>
      <c r="F38" s="4"/>
      <c r="G38" s="4"/>
      <c r="H38" s="4"/>
      <c r="I38" s="39"/>
      <c r="K38" s="38"/>
      <c r="L38" s="33" t="s">
        <v>41</v>
      </c>
      <c r="M38" s="15">
        <f>M23+M36</f>
        <v>2.4800183155443136</v>
      </c>
      <c r="N38" s="4"/>
      <c r="O38" s="4"/>
      <c r="P38" s="4"/>
      <c r="Q38" s="4"/>
      <c r="R38" s="39"/>
      <c r="T38" s="38"/>
      <c r="U38" s="33" t="s">
        <v>41</v>
      </c>
      <c r="V38" s="15">
        <f>V23+V36</f>
        <v>0.15247058847004702</v>
      </c>
      <c r="W38" s="4"/>
      <c r="X38" s="4"/>
      <c r="Y38" s="4"/>
      <c r="Z38" s="4"/>
      <c r="AA38" s="39"/>
    </row>
    <row r="39" spans="2:27" ht="14.95" thickBot="1" x14ac:dyDescent="0.3">
      <c r="B39" s="38"/>
      <c r="C39" s="33" t="s">
        <v>41</v>
      </c>
      <c r="D39" s="15">
        <f>D23+D37</f>
        <v>4.2350265418417639</v>
      </c>
      <c r="E39" s="4"/>
      <c r="F39" s="4"/>
      <c r="G39" s="4"/>
      <c r="H39" s="4"/>
      <c r="I39" s="39"/>
      <c r="K39" s="41"/>
      <c r="L39" s="42"/>
      <c r="M39" s="43"/>
      <c r="N39" s="43"/>
      <c r="O39" s="43"/>
      <c r="P39" s="43"/>
      <c r="Q39" s="43"/>
      <c r="R39" s="44"/>
      <c r="T39" s="41"/>
      <c r="U39" s="42"/>
      <c r="V39" s="43"/>
      <c r="W39" s="43"/>
      <c r="X39" s="43"/>
      <c r="Y39" s="43"/>
      <c r="Z39" s="43"/>
      <c r="AA39" s="44"/>
    </row>
    <row r="40" spans="2:27" ht="14.95" thickBot="1" x14ac:dyDescent="0.3">
      <c r="B40" s="41"/>
      <c r="C40" s="42"/>
      <c r="D40" s="43"/>
      <c r="E40" s="43"/>
      <c r="F40" s="43"/>
      <c r="G40" s="43"/>
      <c r="H40" s="43"/>
      <c r="I40" s="44"/>
    </row>
  </sheetData>
  <mergeCells count="1">
    <mergeCell ref="J3: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C4E0-D585-4A3D-A928-015ACAE6902E}">
  <dimension ref="A1:L41"/>
  <sheetViews>
    <sheetView workbookViewId="0"/>
  </sheetViews>
  <sheetFormatPr defaultRowHeight="14.3" x14ac:dyDescent="0.25"/>
  <cols>
    <col min="1" max="1" width="3" customWidth="1"/>
    <col min="3" max="3" width="10" customWidth="1"/>
    <col min="4" max="4" width="25.625" bestFit="1" customWidth="1"/>
    <col min="5" max="5" width="24.125" bestFit="1" customWidth="1"/>
    <col min="6" max="6" width="25.625" bestFit="1" customWidth="1"/>
    <col min="7" max="7" width="36.125" bestFit="1" customWidth="1"/>
    <col min="8" max="8" width="15.25" bestFit="1" customWidth="1"/>
    <col min="9" max="9" width="3" customWidth="1"/>
    <col min="10" max="12" width="34.5" bestFit="1" customWidth="1"/>
    <col min="13" max="13" width="3" customWidth="1"/>
  </cols>
  <sheetData>
    <row r="1" spans="1:12" x14ac:dyDescent="0.25">
      <c r="C1" s="2"/>
    </row>
    <row r="2" spans="1:12" x14ac:dyDescent="0.25">
      <c r="C2" s="2"/>
    </row>
    <row r="3" spans="1:12" x14ac:dyDescent="0.25">
      <c r="C3" s="2"/>
    </row>
    <row r="4" spans="1:12" x14ac:dyDescent="0.25">
      <c r="C4" s="3"/>
      <c r="D4" s="18" t="s">
        <v>18</v>
      </c>
      <c r="E4" s="19" t="s">
        <v>15</v>
      </c>
      <c r="F4" s="19" t="s">
        <v>16</v>
      </c>
      <c r="G4" s="20" t="s">
        <v>17</v>
      </c>
      <c r="H4" s="20" t="s">
        <v>19</v>
      </c>
      <c r="J4" s="19" t="s">
        <v>14</v>
      </c>
      <c r="K4" s="19" t="s">
        <v>13</v>
      </c>
      <c r="L4" s="19" t="s">
        <v>21</v>
      </c>
    </row>
    <row r="5" spans="1:12" x14ac:dyDescent="0.25">
      <c r="B5">
        <v>1</v>
      </c>
      <c r="C5" s="28" t="s">
        <v>11</v>
      </c>
      <c r="D5" s="29">
        <f>IF(ISNUMBER(Ratings!D5),1,0)</f>
        <v>1</v>
      </c>
      <c r="E5" s="29">
        <f>IF(ISNUMBER(Ratings!E5),1,0)</f>
        <v>1</v>
      </c>
      <c r="F5" s="29">
        <f>IF(ISNUMBER(Ratings!F5),1,0)</f>
        <v>0</v>
      </c>
      <c r="G5" s="29">
        <f>IF(ISNUMBER(Ratings!G5),1,0)</f>
        <v>1</v>
      </c>
      <c r="H5" s="29">
        <f>IF(ISNUMBER(Ratings!H5),1,0)</f>
        <v>1</v>
      </c>
      <c r="J5" s="32">
        <v>1</v>
      </c>
      <c r="K5" s="32">
        <v>1</v>
      </c>
      <c r="L5" s="32">
        <v>1</v>
      </c>
    </row>
    <row r="6" spans="1:12" x14ac:dyDescent="0.25">
      <c r="B6">
        <v>1</v>
      </c>
      <c r="C6" s="24" t="s">
        <v>0</v>
      </c>
      <c r="D6" s="29">
        <f>IF(ISNUMBER(Ratings!D6),1,0)</f>
        <v>1</v>
      </c>
      <c r="E6" s="29">
        <f>IF(ISNUMBER(Ratings!E6),1,0)</f>
        <v>1</v>
      </c>
      <c r="F6" s="29">
        <f>IF(ISNUMBER(Ratings!F6),1,0)</f>
        <v>1</v>
      </c>
      <c r="G6" s="29">
        <f>IF(ISNUMBER(Ratings!G6),1,0)</f>
        <v>1</v>
      </c>
      <c r="H6" s="29">
        <f>IF(ISNUMBER(Ratings!H6),1,0)</f>
        <v>1</v>
      </c>
      <c r="J6" s="29">
        <f>IF(ISNUMBER(Ratings!J6),1,0)</f>
        <v>1</v>
      </c>
      <c r="K6" s="29">
        <f>IF(ISNUMBER(Ratings!K6),1,0)</f>
        <v>1</v>
      </c>
      <c r="L6" s="29">
        <f>IF(ISNUMBER(Ratings!L6),1,0)</f>
        <v>1</v>
      </c>
    </row>
    <row r="7" spans="1:12" x14ac:dyDescent="0.25">
      <c r="B7">
        <v>2</v>
      </c>
      <c r="C7" s="24" t="s">
        <v>2</v>
      </c>
      <c r="D7" s="29">
        <f>IF(ISNUMBER(Ratings!D7),1,0)</f>
        <v>1</v>
      </c>
      <c r="E7" s="29">
        <f>IF(ISNUMBER(Ratings!E7),1,0)</f>
        <v>0</v>
      </c>
      <c r="F7" s="29">
        <f>IF(ISNUMBER(Ratings!F7),1,0)</f>
        <v>1</v>
      </c>
      <c r="G7" s="29">
        <f>IF(ISNUMBER(Ratings!G7),1,0)</f>
        <v>1</v>
      </c>
      <c r="H7" s="29">
        <f>IF(ISNUMBER(Ratings!H7),1,0)</f>
        <v>1</v>
      </c>
      <c r="J7" s="29">
        <f>IF(ISNUMBER(Ratings!J7),1,0)</f>
        <v>1</v>
      </c>
      <c r="K7" s="29">
        <f>IF(ISNUMBER(Ratings!K7),1,0)</f>
        <v>1</v>
      </c>
      <c r="L7" s="29">
        <f>IF(ISNUMBER(Ratings!L7),1,0)</f>
        <v>0</v>
      </c>
    </row>
    <row r="8" spans="1:12" x14ac:dyDescent="0.25">
      <c r="B8">
        <v>3</v>
      </c>
      <c r="C8" s="24" t="s">
        <v>3</v>
      </c>
      <c r="D8" s="29">
        <f>IF(ISNUMBER(Ratings!D8),1,0)</f>
        <v>1</v>
      </c>
      <c r="E8" s="29">
        <f>IF(ISNUMBER(Ratings!E8),1,0)</f>
        <v>1</v>
      </c>
      <c r="F8" s="29">
        <f>IF(ISNUMBER(Ratings!F8),1,0)</f>
        <v>1</v>
      </c>
      <c r="G8" s="29">
        <f>IF(ISNUMBER(Ratings!G8),1,0)</f>
        <v>1</v>
      </c>
      <c r="H8" s="29">
        <f>IF(ISNUMBER(Ratings!H8),1,0)</f>
        <v>1</v>
      </c>
      <c r="J8" s="29">
        <f>IF(ISNUMBER(Ratings!J8),1,0)</f>
        <v>1</v>
      </c>
      <c r="K8" s="29">
        <f>IF(ISNUMBER(Ratings!K8),1,0)</f>
        <v>1</v>
      </c>
      <c r="L8" s="29">
        <f>IF(ISNUMBER(Ratings!L8),1,0)</f>
        <v>0</v>
      </c>
    </row>
    <row r="9" spans="1:12" x14ac:dyDescent="0.25">
      <c r="B9">
        <v>4</v>
      </c>
      <c r="C9" s="24" t="s">
        <v>4</v>
      </c>
      <c r="D9" s="29">
        <f>IF(ISNUMBER(Ratings!D9),1,0)</f>
        <v>1</v>
      </c>
      <c r="E9" s="29">
        <f>IF(ISNUMBER(Ratings!E9),1,0)</f>
        <v>1</v>
      </c>
      <c r="F9" s="29">
        <f>IF(ISNUMBER(Ratings!F9),1,0)</f>
        <v>0</v>
      </c>
      <c r="G9" s="29">
        <f>IF(ISNUMBER(Ratings!G9),1,0)</f>
        <v>1</v>
      </c>
      <c r="H9" s="29">
        <f>IF(ISNUMBER(Ratings!H9),1,0)</f>
        <v>1</v>
      </c>
      <c r="J9" s="29">
        <f>IF(ISNUMBER(Ratings!J9),1,0)</f>
        <v>0</v>
      </c>
      <c r="K9" s="29">
        <f>IF(ISNUMBER(Ratings!K9),1,0)</f>
        <v>1</v>
      </c>
      <c r="L9" s="29">
        <f>IF(ISNUMBER(Ratings!L9),1,0)</f>
        <v>1</v>
      </c>
    </row>
    <row r="10" spans="1:12" x14ac:dyDescent="0.25">
      <c r="B10">
        <v>5</v>
      </c>
      <c r="C10" s="24" t="s">
        <v>5</v>
      </c>
      <c r="D10" s="29">
        <f>IF(ISNUMBER(Ratings!D10),1,0)</f>
        <v>1</v>
      </c>
      <c r="E10" s="29">
        <f>IF(ISNUMBER(Ratings!E10),1,0)</f>
        <v>1</v>
      </c>
      <c r="F10" s="29">
        <f>IF(ISNUMBER(Ratings!F10),1,0)</f>
        <v>1</v>
      </c>
      <c r="G10" s="29">
        <f>IF(ISNUMBER(Ratings!G10),1,0)</f>
        <v>0</v>
      </c>
      <c r="H10" s="29">
        <f>IF(ISNUMBER(Ratings!H10),1,0)</f>
        <v>1</v>
      </c>
      <c r="J10" s="29">
        <f>IF(ISNUMBER(Ratings!J10),1,0)</f>
        <v>1</v>
      </c>
      <c r="K10" s="29">
        <f>IF(ISNUMBER(Ratings!K10),1,0)</f>
        <v>0</v>
      </c>
      <c r="L10" s="29">
        <f>IF(ISNUMBER(Ratings!L10),1,0)</f>
        <v>1</v>
      </c>
    </row>
    <row r="11" spans="1:12" x14ac:dyDescent="0.25">
      <c r="B11">
        <v>6</v>
      </c>
      <c r="C11" s="24" t="s">
        <v>7</v>
      </c>
      <c r="D11" s="29">
        <f>IF(ISNUMBER(Ratings!D11),1,0)</f>
        <v>1</v>
      </c>
      <c r="E11" s="29">
        <f>IF(ISNUMBER(Ratings!E11),1,0)</f>
        <v>1</v>
      </c>
      <c r="F11" s="29">
        <f>IF(ISNUMBER(Ratings!F11),1,0)</f>
        <v>1</v>
      </c>
      <c r="G11" s="29">
        <f>IF(ISNUMBER(Ratings!G11),1,0)</f>
        <v>0</v>
      </c>
      <c r="H11" s="29">
        <f>IF(ISNUMBER(Ratings!H11),1,0)</f>
        <v>1</v>
      </c>
      <c r="J11" s="29">
        <f>IF(ISNUMBER(Ratings!J11),1,0)</f>
        <v>1</v>
      </c>
      <c r="K11" s="29">
        <f>IF(ISNUMBER(Ratings!K11),1,0)</f>
        <v>0</v>
      </c>
      <c r="L11" s="29">
        <f>IF(ISNUMBER(Ratings!L11),1,0)</f>
        <v>1</v>
      </c>
    </row>
    <row r="12" spans="1:12" x14ac:dyDescent="0.25">
      <c r="B12">
        <v>7</v>
      </c>
      <c r="C12" s="24" t="s">
        <v>9</v>
      </c>
      <c r="D12" s="29">
        <f>IF(ISNUMBER(Ratings!D12),1,0)</f>
        <v>1</v>
      </c>
      <c r="E12" s="29">
        <f>IF(ISNUMBER(Ratings!E12),1,0)</f>
        <v>1</v>
      </c>
      <c r="F12" s="29">
        <f>IF(ISNUMBER(Ratings!F12),1,0)</f>
        <v>1</v>
      </c>
      <c r="G12" s="29">
        <f>IF(ISNUMBER(Ratings!G12),1,0)</f>
        <v>1</v>
      </c>
      <c r="H12" s="29">
        <f>IF(ISNUMBER(Ratings!H12),1,0)</f>
        <v>1</v>
      </c>
      <c r="J12" s="29">
        <f>IF(ISNUMBER(Ratings!J12),1,0)</f>
        <v>1</v>
      </c>
      <c r="K12" s="29">
        <f>IF(ISNUMBER(Ratings!K12),1,0)</f>
        <v>0</v>
      </c>
      <c r="L12" s="29">
        <f>IF(ISNUMBER(Ratings!L12),1,0)</f>
        <v>1</v>
      </c>
    </row>
    <row r="13" spans="1:12" x14ac:dyDescent="0.25">
      <c r="B13">
        <v>8</v>
      </c>
      <c r="C13" s="24" t="s">
        <v>8</v>
      </c>
      <c r="D13" s="29">
        <f>IF(ISNUMBER(Ratings!D13),1,0)</f>
        <v>1</v>
      </c>
      <c r="E13" s="29">
        <f>IF(ISNUMBER(Ratings!E13),1,0)</f>
        <v>0</v>
      </c>
      <c r="F13" s="29">
        <f>IF(ISNUMBER(Ratings!F13),1,0)</f>
        <v>1</v>
      </c>
      <c r="G13" s="29">
        <f>IF(ISNUMBER(Ratings!G13),1,0)</f>
        <v>1</v>
      </c>
      <c r="H13" s="29">
        <f>IF(ISNUMBER(Ratings!H13),1,0)</f>
        <v>1</v>
      </c>
      <c r="J13" s="29">
        <f>IF(ISNUMBER(Ratings!J13),1,0)</f>
        <v>1</v>
      </c>
      <c r="K13" s="29">
        <f>IF(ISNUMBER(Ratings!K13),1,0)</f>
        <v>1</v>
      </c>
      <c r="L13" s="29">
        <f>IF(ISNUMBER(Ratings!L13),1,0)</f>
        <v>1</v>
      </c>
    </row>
    <row r="14" spans="1:12" x14ac:dyDescent="0.25">
      <c r="B14">
        <v>9</v>
      </c>
      <c r="C14" s="24" t="s">
        <v>6</v>
      </c>
      <c r="D14" s="29">
        <f>IF(ISNUMBER(Ratings!D14),1,0)</f>
        <v>1</v>
      </c>
      <c r="E14" s="29">
        <f>IF(ISNUMBER(Ratings!E14),1,0)</f>
        <v>0</v>
      </c>
      <c r="F14" s="29">
        <f>IF(ISNUMBER(Ratings!F14),1,0)</f>
        <v>1</v>
      </c>
      <c r="G14" s="29">
        <f>IF(ISNUMBER(Ratings!G14),1,0)</f>
        <v>1</v>
      </c>
      <c r="H14" s="29">
        <f>IF(ISNUMBER(Ratings!H14),1,0)</f>
        <v>1</v>
      </c>
      <c r="J14" s="29">
        <f>IF(ISNUMBER(Ratings!J14),1,0)</f>
        <v>0</v>
      </c>
      <c r="K14" s="29">
        <f>IF(ISNUMBER(Ratings!K14),1,0)</f>
        <v>1</v>
      </c>
      <c r="L14" s="29">
        <f>IF(ISNUMBER(Ratings!L14),1,0)</f>
        <v>1</v>
      </c>
    </row>
    <row r="15" spans="1:12" x14ac:dyDescent="0.25">
      <c r="B15">
        <v>10</v>
      </c>
      <c r="C15" s="24" t="s">
        <v>1</v>
      </c>
      <c r="D15" s="29">
        <f>IF(ISNUMBER(Ratings!D15),1,0)</f>
        <v>0</v>
      </c>
      <c r="E15" s="29">
        <f>IF(ISNUMBER(Ratings!E15),1,0)</f>
        <v>1</v>
      </c>
      <c r="F15" s="29">
        <f>IF(ISNUMBER(Ratings!F15),1,0)</f>
        <v>1</v>
      </c>
      <c r="G15" s="29">
        <f>IF(ISNUMBER(Ratings!G15),1,0)</f>
        <v>1</v>
      </c>
      <c r="H15" s="29">
        <f>IF(ISNUMBER(Ratings!H15),1,0)</f>
        <v>1</v>
      </c>
      <c r="J15" s="29">
        <f>IF(ISNUMBER(Ratings!J15),1,0)</f>
        <v>1</v>
      </c>
      <c r="K15" s="29">
        <f>IF(ISNUMBER(Ratings!K15),1,0)</f>
        <v>1</v>
      </c>
      <c r="L15" s="29">
        <f>IF(ISNUMBER(Ratings!L15),1,0)</f>
        <v>0</v>
      </c>
    </row>
    <row r="16" spans="1:12" x14ac:dyDescent="0.25">
      <c r="A16" s="4"/>
      <c r="B16" s="4"/>
      <c r="C16" s="9"/>
      <c r="D16" s="5"/>
      <c r="E16" s="5"/>
      <c r="F16" s="5"/>
      <c r="G16" s="5"/>
      <c r="H16" s="5"/>
    </row>
    <row r="17" spans="3:8" x14ac:dyDescent="0.25">
      <c r="C17" s="2"/>
      <c r="D17" s="10" t="s">
        <v>32</v>
      </c>
    </row>
    <row r="18" spans="3:8" x14ac:dyDescent="0.25">
      <c r="C18" s="2"/>
    </row>
    <row r="19" spans="3:8" x14ac:dyDescent="0.25">
      <c r="D19" s="11" t="s">
        <v>33</v>
      </c>
    </row>
    <row r="21" spans="3:8" x14ac:dyDescent="0.25">
      <c r="D21" s="14" t="s">
        <v>14</v>
      </c>
      <c r="E21" s="15">
        <f>SUMPRODUCT(D6:D15,J6:J15)/SQRT(SUM(D6:D15)*SUM(J6:J15))</f>
        <v>0.82495791138430552</v>
      </c>
      <c r="G21" s="13" t="s">
        <v>44</v>
      </c>
      <c r="H21" s="13" t="s">
        <v>45</v>
      </c>
    </row>
    <row r="22" spans="3:8" x14ac:dyDescent="0.25">
      <c r="D22" s="14" t="s">
        <v>13</v>
      </c>
      <c r="E22" s="15">
        <f>SUMPRODUCT(D6:D15,K6:K15)/SQRT(SUM(D6:D15)*SUM(K6:K15))</f>
        <v>0.7559289460184544</v>
      </c>
      <c r="G22" s="14" t="s">
        <v>46</v>
      </c>
      <c r="H22" s="15">
        <f>E34</f>
        <v>0.93541434669348533</v>
      </c>
    </row>
    <row r="23" spans="3:8" x14ac:dyDescent="0.25">
      <c r="D23" s="30" t="s">
        <v>21</v>
      </c>
      <c r="E23" s="31">
        <f>SUMPRODUCT(D6:D15,L6:L15)/SQRT(SUM(D6:D15)*SUM(L6:L15))</f>
        <v>0.88191710368819687</v>
      </c>
      <c r="G23" s="14" t="s">
        <v>47</v>
      </c>
      <c r="H23" s="15">
        <f>E39</f>
        <v>0.89442719099991586</v>
      </c>
    </row>
    <row r="24" spans="3:8" x14ac:dyDescent="0.25">
      <c r="E24" s="12"/>
      <c r="G24" s="14" t="s">
        <v>48</v>
      </c>
      <c r="H24" s="15">
        <f>E23</f>
        <v>0.88191710368819687</v>
      </c>
    </row>
    <row r="25" spans="3:8" x14ac:dyDescent="0.25">
      <c r="D25" s="11" t="s">
        <v>34</v>
      </c>
      <c r="E25" s="12"/>
    </row>
    <row r="26" spans="3:8" x14ac:dyDescent="0.25">
      <c r="E26" s="12"/>
      <c r="G26" t="s">
        <v>49</v>
      </c>
    </row>
    <row r="27" spans="3:8" x14ac:dyDescent="0.25">
      <c r="D27" s="30" t="s">
        <v>14</v>
      </c>
      <c r="E27" s="31">
        <f>SUMPRODUCT(E6:E15,J6:J15)/SQRT(SUM(E6:E15)*SUM(J6:J15))</f>
        <v>0.80178372573727319</v>
      </c>
    </row>
    <row r="28" spans="3:8" x14ac:dyDescent="0.25">
      <c r="D28" s="14" t="s">
        <v>13</v>
      </c>
      <c r="E28" s="15">
        <f>SUMPRODUCT(E6:E15,K6:K15)/SQRT(SUM(E6:E15)*SUM(K6:K15))</f>
        <v>0.5714285714285714</v>
      </c>
    </row>
    <row r="29" spans="3:8" x14ac:dyDescent="0.25">
      <c r="D29" s="14" t="s">
        <v>21</v>
      </c>
      <c r="E29" s="15">
        <f>SUMPRODUCT(E6:E15,L6:L15)/SQRT(SUM(E6:E15)*SUM(L6:L15))</f>
        <v>0.7142857142857143</v>
      </c>
    </row>
    <row r="30" spans="3:8" x14ac:dyDescent="0.25">
      <c r="E30" s="12"/>
    </row>
    <row r="31" spans="3:8" x14ac:dyDescent="0.25">
      <c r="D31" s="11" t="s">
        <v>35</v>
      </c>
      <c r="E31" s="12"/>
    </row>
    <row r="32" spans="3:8" x14ac:dyDescent="0.25">
      <c r="E32" s="12"/>
    </row>
    <row r="33" spans="4:5" x14ac:dyDescent="0.25">
      <c r="D33" s="14" t="s">
        <v>14</v>
      </c>
      <c r="E33" s="15">
        <f>SUMPRODUCT(G6:G15,J6:J15)/SQRT(SUM(G6:G15)*SUM(J6:J15))</f>
        <v>0.75</v>
      </c>
    </row>
    <row r="34" spans="4:5" x14ac:dyDescent="0.25">
      <c r="D34" s="30" t="s">
        <v>13</v>
      </c>
      <c r="E34" s="31">
        <f>SUMPRODUCT(G6:G15,K6:K15)/SQRT(SUM(G6:G15)*SUM(K6:K15))</f>
        <v>0.93541434669348533</v>
      </c>
    </row>
    <row r="35" spans="4:5" x14ac:dyDescent="0.25">
      <c r="D35" s="14" t="s">
        <v>21</v>
      </c>
      <c r="E35" s="15">
        <f>SUMPRODUCT(G6:G15,L6:L15)/SQRT(SUM(G6:G15)*SUM(L6:L15))</f>
        <v>0.66815310478106094</v>
      </c>
    </row>
    <row r="36" spans="4:5" x14ac:dyDescent="0.25">
      <c r="E36" s="12"/>
    </row>
    <row r="37" spans="4:5" x14ac:dyDescent="0.25">
      <c r="D37" s="11" t="s">
        <v>36</v>
      </c>
      <c r="E37" s="12"/>
    </row>
    <row r="38" spans="4:5" x14ac:dyDescent="0.25">
      <c r="E38" s="12"/>
    </row>
    <row r="39" spans="4:5" x14ac:dyDescent="0.25">
      <c r="D39" s="30" t="s">
        <v>14</v>
      </c>
      <c r="E39" s="31">
        <f>SUMPRODUCT(H6:H15,J6:J15)/SQRT(SUM(H6:H15)*SUM(J6:J15))</f>
        <v>0.89442719099991586</v>
      </c>
    </row>
    <row r="40" spans="4:5" x14ac:dyDescent="0.25">
      <c r="D40" s="14" t="s">
        <v>13</v>
      </c>
      <c r="E40" s="15">
        <f>SUMPRODUCT(H6:H15,K6:K15)/SQRT(SUM(H6:H15)*SUM(K6:K15))</f>
        <v>0.83666002653407556</v>
      </c>
    </row>
    <row r="41" spans="4:5" x14ac:dyDescent="0.25">
      <c r="D41" s="14" t="s">
        <v>21</v>
      </c>
      <c r="E41" s="15">
        <f>SUMPRODUCT(H6:H15,L6:L15)/SQRT(SUM(H6:H15)*SUM(L6:L15))</f>
        <v>0.83666002653407556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Ratings</vt:lpstr>
      <vt:lpstr>Renting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ojr2</dc:creator>
  <cp:lastModifiedBy>Aakash</cp:lastModifiedBy>
  <dcterms:created xsi:type="dcterms:W3CDTF">2009-11-09T15:36:17Z</dcterms:created>
  <dcterms:modified xsi:type="dcterms:W3CDTF">2022-11-20T22:04:16Z</dcterms:modified>
</cp:coreProperties>
</file>