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7" i="1" l="1"/>
  <c r="T8" i="1" s="1"/>
  <c r="T10" i="1" s="1"/>
  <c r="AG12" i="1"/>
  <c r="F32" i="1" l="1"/>
  <c r="R19" i="1" s="1"/>
  <c r="F33" i="1"/>
  <c r="R24" i="1" s="1"/>
  <c r="F31" i="1"/>
  <c r="R13" i="1" s="1"/>
  <c r="F15" i="1"/>
  <c r="Q19" i="1" s="1"/>
  <c r="F16" i="1"/>
  <c r="F17" i="1"/>
  <c r="F18" i="1"/>
  <c r="F19" i="1"/>
  <c r="F20" i="1"/>
  <c r="F21" i="1"/>
  <c r="F22" i="1"/>
  <c r="F23" i="1"/>
  <c r="F24" i="1"/>
  <c r="F25" i="1"/>
  <c r="Q30" i="1" s="1"/>
  <c r="F26" i="1"/>
  <c r="F27" i="1"/>
  <c r="F14" i="1"/>
  <c r="Q13" i="1" s="1"/>
  <c r="F6" i="1"/>
  <c r="F7" i="1"/>
  <c r="F8" i="1"/>
  <c r="O19" i="1" s="1"/>
  <c r="F9" i="1"/>
  <c r="F10" i="1"/>
  <c r="F5" i="1"/>
  <c r="P13" i="1" s="1"/>
  <c r="P36" i="1" l="1"/>
  <c r="P24" i="1"/>
  <c r="Q24" i="1"/>
  <c r="O24" i="1"/>
  <c r="O13" i="1"/>
  <c r="T13" i="1" s="1"/>
  <c r="T16" i="1" s="1"/>
  <c r="T19" i="1" s="1"/>
  <c r="T21" i="1" s="1"/>
  <c r="F28" i="1"/>
  <c r="F39" i="1" s="1"/>
  <c r="P30" i="1"/>
  <c r="P19" i="1"/>
  <c r="F11" i="1"/>
  <c r="F34" i="1"/>
  <c r="D34" i="1"/>
  <c r="D28" i="1"/>
  <c r="D11" i="1"/>
  <c r="T24" i="1" l="1"/>
  <c r="T27" i="1" s="1"/>
  <c r="T30" i="1" s="1"/>
  <c r="D39" i="1"/>
  <c r="T33" i="1" l="1"/>
  <c r="T36" i="1" s="1"/>
  <c r="T39" i="1" s="1"/>
  <c r="T42" i="1" s="1"/>
  <c r="T44" i="1" s="1"/>
</calcChain>
</file>

<file path=xl/sharedStrings.xml><?xml version="1.0" encoding="utf-8"?>
<sst xmlns="http://schemas.openxmlformats.org/spreadsheetml/2006/main" count="139" uniqueCount="73">
  <si>
    <t>From</t>
  </si>
  <si>
    <t>To</t>
  </si>
  <si>
    <t># of Pieces</t>
  </si>
  <si>
    <t>Stand</t>
  </si>
  <si>
    <t>Total # Pieces =</t>
  </si>
  <si>
    <t>Rover</t>
  </si>
  <si>
    <t>Lander</t>
  </si>
  <si>
    <t>Total # of Pieces</t>
  </si>
  <si>
    <t># of parts</t>
  </si>
  <si>
    <t>Approx Time</t>
  </si>
  <si>
    <t>Sorting</t>
  </si>
  <si>
    <t>Final assembley</t>
  </si>
  <si>
    <t>Manual Comprehension</t>
  </si>
  <si>
    <t>Critical Path</t>
  </si>
  <si>
    <t>Sort + Lander + Assembly</t>
  </si>
  <si>
    <t>ppm @</t>
  </si>
  <si>
    <t>approximations</t>
  </si>
  <si>
    <t>Step 1</t>
  </si>
  <si>
    <t>Step 2</t>
  </si>
  <si>
    <t>Hatch</t>
  </si>
  <si>
    <t>E1</t>
  </si>
  <si>
    <t xml:space="preserve">E2 </t>
  </si>
  <si>
    <t>E3</t>
  </si>
  <si>
    <t>Ef</t>
  </si>
  <si>
    <t>Done</t>
  </si>
  <si>
    <t>E1,E2,E3,Ef</t>
  </si>
  <si>
    <t>Hand radar parts to PM</t>
  </si>
  <si>
    <t>Radar</t>
  </si>
  <si>
    <t>Time Taken for each task</t>
  </si>
  <si>
    <t>Step 3</t>
  </si>
  <si>
    <t>1 to 6</t>
  </si>
  <si>
    <t>19 to 22</t>
  </si>
  <si>
    <t>54 to 58</t>
  </si>
  <si>
    <t>41 to 45</t>
  </si>
  <si>
    <t>59 to 61</t>
  </si>
  <si>
    <t>Step 4</t>
  </si>
  <si>
    <t>62 to 64</t>
  </si>
  <si>
    <t>7 to 11</t>
  </si>
  <si>
    <t>12 to 15</t>
  </si>
  <si>
    <t>24 to 29</t>
  </si>
  <si>
    <t>16 to 18</t>
  </si>
  <si>
    <t>Assembling Parts</t>
  </si>
  <si>
    <t>30 to 38</t>
  </si>
  <si>
    <t>Step 5</t>
  </si>
  <si>
    <t xml:space="preserve">Assemble </t>
  </si>
  <si>
    <t>Minutes</t>
  </si>
  <si>
    <t>39 to 40</t>
  </si>
  <si>
    <t>46 to 47</t>
  </si>
  <si>
    <t>Step 6</t>
  </si>
  <si>
    <t>Assemble and Assist</t>
  </si>
  <si>
    <t>Step 7</t>
  </si>
  <si>
    <t>E4</t>
  </si>
  <si>
    <t>E2</t>
  </si>
  <si>
    <t>FA</t>
  </si>
  <si>
    <t>Final Assembly (FA) and Structural Integrity Check (SIC)</t>
  </si>
  <si>
    <t>SIC</t>
  </si>
  <si>
    <t>Manual Reading Comprehension Time</t>
  </si>
  <si>
    <t>X 7</t>
  </si>
  <si>
    <t>Margin after each step [SLACK]</t>
  </si>
  <si>
    <t>Time Line</t>
  </si>
  <si>
    <t>Start</t>
  </si>
  <si>
    <t>End</t>
  </si>
  <si>
    <t>E1 Assists in remaining time</t>
  </si>
  <si>
    <t>Initial Total Time</t>
  </si>
  <si>
    <t>Total Time After Entire Scheduling and Levelling</t>
  </si>
  <si>
    <t>(7 steps)</t>
  </si>
  <si>
    <t>*****</t>
  </si>
  <si>
    <t>For Compensating the following factors</t>
  </si>
  <si>
    <t>Time</t>
  </si>
  <si>
    <t>48 to 53, Assemble</t>
  </si>
  <si>
    <t>Pause to Rest, Mistakes, Breakage and Rework, or tto account for Error in time estimation</t>
  </si>
  <si>
    <t>THE MAIN THING</t>
  </si>
  <si>
    <r>
      <rPr>
        <b/>
        <sz val="11"/>
        <color rgb="FF0070C0"/>
        <rFont val="Calibri"/>
        <family val="2"/>
        <scheme val="minor"/>
      </rPr>
      <t xml:space="preserve">TIME LINE is </t>
    </r>
    <r>
      <rPr>
        <sz val="11"/>
        <color rgb="FF0070C0"/>
        <rFont val="Calibri"/>
        <family val="2"/>
        <scheme val="minor"/>
      </rPr>
      <t>Rounded to the NEXT Highest Integer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</si>
</sst>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topLeftCell="I1" zoomScale="85" zoomScaleNormal="85" workbookViewId="0">
      <selection activeCell="U7" sqref="U7"/>
    </sheetView>
  </sheetViews>
  <sheetFormatPr defaultRowHeight="15" x14ac:dyDescent="0.25"/>
  <cols>
    <col min="1" max="2" width="9.140625" style="1"/>
    <col min="3" max="3" width="10.42578125" style="1" customWidth="1"/>
    <col min="4" max="4" width="10.5703125" style="1" customWidth="1"/>
    <col min="5" max="5" width="15" style="1" customWidth="1"/>
    <col min="6" max="6" width="16.42578125" style="1" customWidth="1"/>
    <col min="7" max="7" width="9.140625" style="1"/>
    <col min="8" max="8" width="9.140625" style="1" customWidth="1"/>
    <col min="9" max="14" width="9.140625" style="1"/>
    <col min="15" max="15" width="18.5703125" style="1" customWidth="1"/>
    <col min="16" max="16" width="17.42578125" style="1" customWidth="1"/>
    <col min="17" max="17" width="14.28515625" style="1" customWidth="1"/>
    <col min="18" max="18" width="13.85546875" style="1" customWidth="1"/>
    <col min="19" max="19" width="9.140625" style="1"/>
    <col min="20" max="20" width="12.28515625" style="1" customWidth="1"/>
    <col min="21" max="21" width="31.7109375" style="1" customWidth="1"/>
    <col min="22" max="16384" width="9.140625" style="1"/>
  </cols>
  <sheetData>
    <row r="1" spans="1:33" ht="15.75" thickBot="1" x14ac:dyDescent="0.3">
      <c r="A1" s="30"/>
      <c r="B1" s="30"/>
      <c r="C1" s="30"/>
      <c r="D1" s="30"/>
      <c r="E1" s="30"/>
      <c r="F1" s="30"/>
      <c r="G1" s="30"/>
      <c r="H1" s="30"/>
      <c r="I1" s="79"/>
      <c r="J1" s="45"/>
      <c r="K1" s="46"/>
      <c r="L1" s="46"/>
      <c r="M1" s="46"/>
      <c r="N1" s="46"/>
      <c r="O1" s="47" t="s">
        <v>71</v>
      </c>
      <c r="P1" s="47"/>
      <c r="Q1" s="46"/>
      <c r="R1" s="46"/>
      <c r="S1" s="46"/>
      <c r="T1" s="46"/>
      <c r="U1" s="46"/>
      <c r="V1" s="48"/>
    </row>
    <row r="2" spans="1:33" ht="15.75" thickBot="1" x14ac:dyDescent="0.3">
      <c r="B2" s="12" t="s">
        <v>0</v>
      </c>
      <c r="C2" s="13" t="s">
        <v>1</v>
      </c>
      <c r="D2" s="13" t="s">
        <v>2</v>
      </c>
      <c r="E2" s="13" t="s">
        <v>8</v>
      </c>
      <c r="F2" s="14" t="s">
        <v>9</v>
      </c>
      <c r="G2" s="14" t="s">
        <v>15</v>
      </c>
      <c r="J2" s="49"/>
      <c r="K2" s="50"/>
      <c r="L2" s="50"/>
      <c r="M2" s="50"/>
      <c r="N2" s="50"/>
      <c r="O2" s="51"/>
      <c r="P2" s="51"/>
      <c r="Q2" s="50"/>
      <c r="R2" s="50"/>
      <c r="S2" s="50"/>
      <c r="T2" s="50"/>
      <c r="U2" s="50"/>
      <c r="V2" s="52"/>
    </row>
    <row r="3" spans="1:33" ht="15.75" thickBot="1" x14ac:dyDescent="0.3">
      <c r="B3" s="26" t="s">
        <v>3</v>
      </c>
      <c r="C3" s="27"/>
      <c r="D3" s="27"/>
      <c r="E3" s="13" t="s">
        <v>16</v>
      </c>
      <c r="F3" s="14"/>
      <c r="G3" s="14">
        <v>3</v>
      </c>
      <c r="J3" s="49"/>
      <c r="K3" s="50"/>
      <c r="L3" s="50"/>
      <c r="M3" s="50"/>
      <c r="N3" s="50"/>
      <c r="O3" s="50"/>
      <c r="P3" s="50"/>
      <c r="Q3" s="50"/>
      <c r="R3" s="50"/>
      <c r="S3" s="72" t="s">
        <v>72</v>
      </c>
      <c r="T3" s="72"/>
      <c r="U3" s="72"/>
      <c r="V3" s="52"/>
    </row>
    <row r="4" spans="1:33" ht="15.75" thickBot="1" x14ac:dyDescent="0.3">
      <c r="B4" s="3"/>
      <c r="C4" s="4"/>
      <c r="D4" s="4"/>
      <c r="E4" s="4"/>
      <c r="F4" s="15"/>
      <c r="G4" s="15"/>
      <c r="J4" s="49"/>
      <c r="K4" s="50"/>
      <c r="L4" s="50"/>
      <c r="M4" s="50"/>
      <c r="N4" s="50"/>
      <c r="O4" s="50"/>
      <c r="P4" s="50"/>
      <c r="Q4" s="50"/>
      <c r="R4" s="50"/>
      <c r="S4" s="53" t="s">
        <v>66</v>
      </c>
      <c r="T4" s="54" t="s">
        <v>59</v>
      </c>
      <c r="V4" s="52"/>
    </row>
    <row r="5" spans="1:33" ht="15.75" thickBot="1" x14ac:dyDescent="0.3">
      <c r="B5" s="6">
        <v>1</v>
      </c>
      <c r="C5" s="5">
        <v>6</v>
      </c>
      <c r="D5" s="5">
        <v>71</v>
      </c>
      <c r="E5" s="5">
        <v>12</v>
      </c>
      <c r="F5" s="16">
        <f>E5/$G$3</f>
        <v>4</v>
      </c>
      <c r="G5" s="16"/>
      <c r="J5" s="49"/>
      <c r="K5" s="45"/>
      <c r="L5" s="55" t="s">
        <v>17</v>
      </c>
      <c r="M5" s="46"/>
      <c r="N5" s="46"/>
      <c r="O5" s="56" t="s">
        <v>10</v>
      </c>
      <c r="P5" s="46"/>
      <c r="Q5" s="46"/>
      <c r="R5" s="46"/>
      <c r="S5" s="53"/>
      <c r="T5" s="57">
        <v>0</v>
      </c>
      <c r="U5" s="50" t="s">
        <v>60</v>
      </c>
      <c r="V5" s="52"/>
      <c r="W5" s="64" t="s">
        <v>66</v>
      </c>
      <c r="X5" s="77" t="s">
        <v>67</v>
      </c>
      <c r="Y5" s="78"/>
      <c r="Z5" s="78"/>
      <c r="AA5" s="78"/>
    </row>
    <row r="6" spans="1:33" ht="15.75" thickBot="1" x14ac:dyDescent="0.3">
      <c r="B6" s="6">
        <v>7</v>
      </c>
      <c r="C6" s="5">
        <v>10</v>
      </c>
      <c r="D6" s="5">
        <v>20</v>
      </c>
      <c r="E6" s="5">
        <v>5</v>
      </c>
      <c r="F6" s="16">
        <f t="shared" ref="F6:H10" si="0">E6/$G$3</f>
        <v>1.6666666666666667</v>
      </c>
      <c r="G6" s="16"/>
      <c r="J6" s="49"/>
      <c r="K6" s="49"/>
      <c r="L6" s="50"/>
      <c r="M6" s="50"/>
      <c r="N6" s="50"/>
      <c r="O6" s="50" t="s">
        <v>25</v>
      </c>
      <c r="P6" s="58" t="s">
        <v>26</v>
      </c>
      <c r="Q6" s="58"/>
      <c r="R6" s="59"/>
      <c r="S6" s="60"/>
      <c r="T6" s="57">
        <v>1.5</v>
      </c>
      <c r="U6" s="50"/>
      <c r="V6" s="52"/>
      <c r="W6" s="4"/>
      <c r="X6" s="4"/>
      <c r="Y6" s="4"/>
      <c r="Z6" s="4"/>
      <c r="AA6" s="4"/>
      <c r="AB6" s="4" t="s">
        <v>20</v>
      </c>
      <c r="AC6" s="4" t="s">
        <v>52</v>
      </c>
      <c r="AD6" s="4" t="s">
        <v>22</v>
      </c>
      <c r="AE6" s="4" t="s">
        <v>51</v>
      </c>
      <c r="AF6" s="4"/>
      <c r="AG6" s="14" t="s">
        <v>68</v>
      </c>
    </row>
    <row r="7" spans="1:33" ht="15.75" thickBot="1" x14ac:dyDescent="0.3">
      <c r="B7" s="6">
        <v>11</v>
      </c>
      <c r="C7" s="5">
        <v>11</v>
      </c>
      <c r="D7" s="5">
        <v>8</v>
      </c>
      <c r="E7" s="5">
        <v>2</v>
      </c>
      <c r="F7" s="16">
        <f t="shared" si="0"/>
        <v>0.66666666666666663</v>
      </c>
      <c r="G7" s="16"/>
      <c r="J7" s="49"/>
      <c r="K7" s="61" t="s">
        <v>28</v>
      </c>
      <c r="L7" s="62"/>
      <c r="M7" s="62"/>
      <c r="N7" s="63"/>
      <c r="O7" s="64">
        <f>ROUNDUP(F36,0)</f>
        <v>4</v>
      </c>
      <c r="P7" s="50"/>
      <c r="Q7" s="50"/>
      <c r="R7" s="50"/>
      <c r="S7" s="57"/>
      <c r="T7" s="57"/>
      <c r="U7" s="50"/>
      <c r="V7" s="52"/>
      <c r="W7" s="43" t="s">
        <v>56</v>
      </c>
      <c r="X7" s="43"/>
      <c r="Y7" s="43"/>
      <c r="Z7" s="43"/>
      <c r="AA7" s="43"/>
      <c r="AB7" s="13">
        <v>2</v>
      </c>
      <c r="AC7" s="13">
        <v>2</v>
      </c>
      <c r="AD7" s="13">
        <v>2</v>
      </c>
      <c r="AE7" s="13">
        <v>2</v>
      </c>
      <c r="AF7" s="13"/>
      <c r="AG7" s="14">
        <v>2</v>
      </c>
    </row>
    <row r="8" spans="1:33" ht="15.75" thickBot="1" x14ac:dyDescent="0.3">
      <c r="B8" s="6">
        <v>12</v>
      </c>
      <c r="C8" s="5">
        <v>15</v>
      </c>
      <c r="D8" s="5">
        <v>48</v>
      </c>
      <c r="E8" s="5">
        <v>7</v>
      </c>
      <c r="F8" s="16">
        <f t="shared" si="0"/>
        <v>2.3333333333333335</v>
      </c>
      <c r="G8" s="16"/>
      <c r="J8" s="49"/>
      <c r="K8" s="65"/>
      <c r="L8" s="66"/>
      <c r="M8" s="66"/>
      <c r="N8" s="66"/>
      <c r="O8" s="67" t="s">
        <v>24</v>
      </c>
      <c r="P8" s="66"/>
      <c r="Q8" s="66"/>
      <c r="R8" s="66"/>
      <c r="S8" s="68"/>
      <c r="T8" s="57">
        <f>O7</f>
        <v>4</v>
      </c>
      <c r="U8" s="50" t="s">
        <v>61</v>
      </c>
      <c r="V8" s="52"/>
      <c r="W8" s="7"/>
      <c r="X8" s="7"/>
      <c r="Y8" s="7"/>
      <c r="Z8" s="7"/>
      <c r="AA8" s="7"/>
      <c r="AB8" s="7"/>
      <c r="AC8" s="7"/>
      <c r="AD8" s="7"/>
      <c r="AE8" s="7"/>
      <c r="AF8" s="7"/>
      <c r="AG8" s="16"/>
    </row>
    <row r="9" spans="1:33" ht="15.75" thickBot="1" x14ac:dyDescent="0.3">
      <c r="B9" s="6">
        <v>16</v>
      </c>
      <c r="C9" s="5">
        <v>17</v>
      </c>
      <c r="D9" s="5">
        <v>19</v>
      </c>
      <c r="E9" s="5">
        <v>5</v>
      </c>
      <c r="F9" s="16">
        <f t="shared" si="0"/>
        <v>1.6666666666666667</v>
      </c>
      <c r="G9" s="16"/>
      <c r="J9" s="49"/>
      <c r="K9" s="50"/>
      <c r="L9" s="50"/>
      <c r="M9" s="50"/>
      <c r="N9" s="50"/>
      <c r="O9" s="50"/>
      <c r="P9" s="50"/>
      <c r="Q9" s="50"/>
      <c r="R9" s="50"/>
      <c r="S9" s="57"/>
      <c r="T9" s="57"/>
      <c r="U9" s="50"/>
      <c r="V9" s="52"/>
      <c r="W9" s="43" t="s">
        <v>70</v>
      </c>
      <c r="X9" s="43"/>
      <c r="Y9" s="43"/>
      <c r="Z9" s="43"/>
      <c r="AA9" s="43"/>
      <c r="AB9" s="13">
        <v>5</v>
      </c>
      <c r="AC9" s="13">
        <v>5</v>
      </c>
      <c r="AD9" s="13">
        <v>5</v>
      </c>
      <c r="AE9" s="13">
        <v>5</v>
      </c>
      <c r="AF9" s="13"/>
      <c r="AG9" s="14">
        <v>5</v>
      </c>
    </row>
    <row r="10" spans="1:33" ht="15.75" thickBot="1" x14ac:dyDescent="0.3">
      <c r="B10" s="6">
        <v>18</v>
      </c>
      <c r="C10" s="5">
        <v>18</v>
      </c>
      <c r="D10" s="5">
        <v>18</v>
      </c>
      <c r="E10" s="5">
        <v>2</v>
      </c>
      <c r="F10" s="16">
        <f t="shared" si="0"/>
        <v>0.66666666666666663</v>
      </c>
      <c r="G10" s="16"/>
      <c r="J10" s="49"/>
      <c r="K10" s="45"/>
      <c r="L10" s="55" t="s">
        <v>18</v>
      </c>
      <c r="M10" s="46"/>
      <c r="N10" s="46"/>
      <c r="O10" s="56" t="s">
        <v>19</v>
      </c>
      <c r="P10" s="56" t="s">
        <v>3</v>
      </c>
      <c r="Q10" s="56" t="s">
        <v>6</v>
      </c>
      <c r="R10" s="56" t="s">
        <v>5</v>
      </c>
      <c r="S10" s="53"/>
      <c r="T10" s="53">
        <f>T8</f>
        <v>4</v>
      </c>
      <c r="U10" s="50" t="s">
        <v>60</v>
      </c>
      <c r="V10" s="52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6"/>
    </row>
    <row r="11" spans="1:33" ht="15.75" thickBot="1" x14ac:dyDescent="0.3">
      <c r="B11" s="25" t="s">
        <v>4</v>
      </c>
      <c r="C11" s="22"/>
      <c r="D11" s="10">
        <f>SUM(D5:D10)</f>
        <v>184</v>
      </c>
      <c r="E11" s="10"/>
      <c r="F11" s="18">
        <f>SUM(F5:F10)</f>
        <v>11</v>
      </c>
      <c r="G11" s="17"/>
      <c r="J11" s="49"/>
      <c r="K11" s="49"/>
      <c r="L11" s="50"/>
      <c r="M11" s="50"/>
      <c r="N11" s="50"/>
      <c r="O11" s="50" t="s">
        <v>20</v>
      </c>
      <c r="P11" s="50" t="s">
        <v>21</v>
      </c>
      <c r="Q11" s="50" t="s">
        <v>22</v>
      </c>
      <c r="R11" s="50" t="s">
        <v>23</v>
      </c>
      <c r="S11" s="57"/>
      <c r="T11" s="57"/>
      <c r="U11" s="50"/>
      <c r="V11" s="52"/>
      <c r="W11" s="13"/>
      <c r="X11" s="43" t="s">
        <v>58</v>
      </c>
      <c r="Y11" s="43"/>
      <c r="Z11" s="43"/>
      <c r="AA11" s="13"/>
      <c r="AB11" s="13">
        <v>1</v>
      </c>
      <c r="AC11" s="13">
        <v>1</v>
      </c>
      <c r="AD11" s="13">
        <v>1</v>
      </c>
      <c r="AE11" s="13">
        <v>1</v>
      </c>
      <c r="AF11" s="13" t="s">
        <v>57</v>
      </c>
      <c r="AG11" s="14">
        <v>7</v>
      </c>
    </row>
    <row r="12" spans="1:33" ht="15.75" thickBot="1" x14ac:dyDescent="0.3">
      <c r="B12" s="6"/>
      <c r="C12" s="5"/>
      <c r="D12" s="5"/>
      <c r="E12" s="5"/>
      <c r="F12" s="16"/>
      <c r="G12" s="16"/>
      <c r="J12" s="49"/>
      <c r="K12" s="49"/>
      <c r="L12" s="50"/>
      <c r="M12" s="50"/>
      <c r="N12" s="50"/>
      <c r="O12" s="50" t="s">
        <v>33</v>
      </c>
      <c r="P12" s="69" t="s">
        <v>30</v>
      </c>
      <c r="Q12" s="50" t="s">
        <v>31</v>
      </c>
      <c r="R12" s="50" t="s">
        <v>32</v>
      </c>
      <c r="S12" s="57"/>
      <c r="T12" s="57"/>
      <c r="U12" s="50"/>
      <c r="V12" s="52"/>
      <c r="W12" s="11"/>
      <c r="X12" s="11"/>
      <c r="Y12" s="11"/>
      <c r="Z12" s="11"/>
      <c r="AA12" s="11"/>
      <c r="AB12" s="11"/>
      <c r="AC12" s="11"/>
      <c r="AD12" s="11"/>
      <c r="AE12" s="11"/>
      <c r="AF12" s="11" t="s">
        <v>65</v>
      </c>
      <c r="AG12" s="17">
        <f>AG7+AG9+AG11</f>
        <v>14</v>
      </c>
    </row>
    <row r="13" spans="1:33" ht="15.75" thickBot="1" x14ac:dyDescent="0.3">
      <c r="B13" s="26" t="s">
        <v>6</v>
      </c>
      <c r="C13" s="27"/>
      <c r="D13" s="27"/>
      <c r="E13" s="13"/>
      <c r="F13" s="14"/>
      <c r="G13" s="14"/>
      <c r="J13" s="49"/>
      <c r="K13" s="61" t="s">
        <v>28</v>
      </c>
      <c r="L13" s="62"/>
      <c r="M13" s="62"/>
      <c r="N13" s="63"/>
      <c r="O13" s="63">
        <f>F24+F23</f>
        <v>5.666666666666667</v>
      </c>
      <c r="P13" s="63">
        <f>F5</f>
        <v>4</v>
      </c>
      <c r="Q13" s="63">
        <f>F14</f>
        <v>4.666666666666667</v>
      </c>
      <c r="R13" s="63">
        <f>F31</f>
        <v>5.333333333333333</v>
      </c>
      <c r="S13" s="68">
        <v>3</v>
      </c>
      <c r="T13" s="68">
        <f>ROUNDUP((MAX(O13:R13) +T10), 0)+S13</f>
        <v>13</v>
      </c>
      <c r="U13" s="50" t="s">
        <v>61</v>
      </c>
      <c r="V13" s="52"/>
    </row>
    <row r="14" spans="1:33" x14ac:dyDescent="0.25">
      <c r="B14" s="3">
        <v>19</v>
      </c>
      <c r="C14" s="4">
        <v>22</v>
      </c>
      <c r="D14" s="4">
        <v>32</v>
      </c>
      <c r="E14" s="4">
        <v>14</v>
      </c>
      <c r="F14" s="15">
        <f>E14/$G$3</f>
        <v>4.666666666666667</v>
      </c>
      <c r="G14" s="15"/>
      <c r="J14" s="49"/>
      <c r="K14" s="50"/>
      <c r="L14" s="50"/>
      <c r="M14" s="50"/>
      <c r="N14" s="50"/>
      <c r="O14" s="70" t="s">
        <v>24</v>
      </c>
      <c r="P14" s="50"/>
      <c r="Q14" s="50"/>
      <c r="R14" s="50"/>
      <c r="S14" s="57"/>
      <c r="T14" s="57"/>
      <c r="U14" s="50"/>
      <c r="V14" s="52"/>
      <c r="AB14" s="2"/>
      <c r="AC14" s="2"/>
      <c r="AD14" s="2"/>
      <c r="AE14" s="2"/>
      <c r="AF14" s="2"/>
      <c r="AG14" s="2"/>
    </row>
    <row r="15" spans="1:33" ht="15.75" thickBot="1" x14ac:dyDescent="0.3">
      <c r="B15" s="6">
        <v>23</v>
      </c>
      <c r="C15" s="5">
        <v>23</v>
      </c>
      <c r="D15" s="5">
        <v>8</v>
      </c>
      <c r="E15" s="5">
        <v>6</v>
      </c>
      <c r="F15" s="16">
        <f t="shared" ref="F15:H27" si="1">E15/$G$3</f>
        <v>2</v>
      </c>
      <c r="G15" s="16"/>
      <c r="J15" s="49"/>
      <c r="K15" s="50"/>
      <c r="L15" s="50"/>
      <c r="M15" s="50"/>
      <c r="N15" s="50"/>
      <c r="O15" s="50"/>
      <c r="P15" s="50"/>
      <c r="Q15" s="50"/>
      <c r="R15" s="50"/>
      <c r="S15" s="57"/>
      <c r="T15" s="57"/>
      <c r="U15" s="50"/>
      <c r="V15" s="52"/>
      <c r="AB15" s="2"/>
      <c r="AC15" s="2"/>
      <c r="AD15" s="2"/>
      <c r="AE15" s="2"/>
      <c r="AF15" s="2"/>
      <c r="AG15" s="2"/>
    </row>
    <row r="16" spans="1:33" ht="15.75" thickBot="1" x14ac:dyDescent="0.3">
      <c r="B16" s="6">
        <v>24</v>
      </c>
      <c r="C16" s="5">
        <v>25</v>
      </c>
      <c r="D16" s="5">
        <v>23</v>
      </c>
      <c r="E16" s="5">
        <v>5</v>
      </c>
      <c r="F16" s="16">
        <f t="shared" si="1"/>
        <v>1.6666666666666667</v>
      </c>
      <c r="G16" s="16"/>
      <c r="J16" s="49"/>
      <c r="K16" s="45"/>
      <c r="L16" s="55" t="s">
        <v>29</v>
      </c>
      <c r="M16" s="46"/>
      <c r="N16" s="46"/>
      <c r="O16" s="56"/>
      <c r="P16" s="56" t="s">
        <v>3</v>
      </c>
      <c r="Q16" s="56" t="s">
        <v>6</v>
      </c>
      <c r="R16" s="56" t="s">
        <v>5</v>
      </c>
      <c r="S16" s="53"/>
      <c r="T16" s="53">
        <f>T13</f>
        <v>13</v>
      </c>
      <c r="U16" s="50" t="s">
        <v>60</v>
      </c>
      <c r="V16" s="52"/>
    </row>
    <row r="17" spans="2:22" x14ac:dyDescent="0.25">
      <c r="B17" s="6">
        <v>26</v>
      </c>
      <c r="C17" s="5">
        <v>27</v>
      </c>
      <c r="D17" s="5">
        <v>16</v>
      </c>
      <c r="E17" s="5">
        <v>6</v>
      </c>
      <c r="F17" s="16">
        <f t="shared" si="1"/>
        <v>2</v>
      </c>
      <c r="G17" s="16"/>
      <c r="J17" s="49"/>
      <c r="K17" s="49"/>
      <c r="L17" s="50"/>
      <c r="M17" s="50"/>
      <c r="N17" s="50"/>
      <c r="O17" s="50" t="s">
        <v>20</v>
      </c>
      <c r="P17" s="50" t="s">
        <v>21</v>
      </c>
      <c r="Q17" s="50" t="s">
        <v>22</v>
      </c>
      <c r="R17" s="50" t="s">
        <v>51</v>
      </c>
      <c r="S17" s="57"/>
      <c r="T17" s="57"/>
      <c r="U17" s="50"/>
      <c r="V17" s="52"/>
    </row>
    <row r="18" spans="2:22" ht="15.75" thickBot="1" x14ac:dyDescent="0.3">
      <c r="B18" s="6">
        <v>28</v>
      </c>
      <c r="C18" s="5">
        <v>29</v>
      </c>
      <c r="D18" s="5">
        <v>10</v>
      </c>
      <c r="E18" s="5">
        <v>5</v>
      </c>
      <c r="F18" s="16">
        <f t="shared" si="1"/>
        <v>1.6666666666666667</v>
      </c>
      <c r="G18" s="16"/>
      <c r="J18" s="49"/>
      <c r="K18" s="49"/>
      <c r="L18" s="50"/>
      <c r="M18" s="50"/>
      <c r="N18" s="50"/>
      <c r="O18" s="50" t="s">
        <v>38</v>
      </c>
      <c r="P18" s="69" t="s">
        <v>37</v>
      </c>
      <c r="Q18" s="50">
        <v>23</v>
      </c>
      <c r="R18" s="50" t="s">
        <v>34</v>
      </c>
      <c r="S18" s="57"/>
      <c r="T18" s="57"/>
      <c r="U18" s="50"/>
      <c r="V18" s="52"/>
    </row>
    <row r="19" spans="2:22" ht="15.75" thickBot="1" x14ac:dyDescent="0.3">
      <c r="B19" s="6">
        <v>30</v>
      </c>
      <c r="C19" s="5">
        <v>32</v>
      </c>
      <c r="D19" s="5">
        <v>17</v>
      </c>
      <c r="E19" s="5">
        <v>6</v>
      </c>
      <c r="F19" s="16">
        <f t="shared" si="1"/>
        <v>2</v>
      </c>
      <c r="G19" s="16"/>
      <c r="J19" s="49"/>
      <c r="K19" s="61" t="s">
        <v>28</v>
      </c>
      <c r="L19" s="62"/>
      <c r="M19" s="62"/>
      <c r="N19" s="63"/>
      <c r="O19" s="63">
        <f>F8</f>
        <v>2.3333333333333335</v>
      </c>
      <c r="P19" s="63">
        <f>F6+F7</f>
        <v>2.3333333333333335</v>
      </c>
      <c r="Q19" s="63">
        <f>F15</f>
        <v>2</v>
      </c>
      <c r="R19" s="63">
        <f>F32</f>
        <v>2.3333333333333335</v>
      </c>
      <c r="S19" s="68">
        <v>3</v>
      </c>
      <c r="T19" s="68">
        <f>ROUNDUP((MAX(O19:R19) +T16), 0)+S19</f>
        <v>19</v>
      </c>
      <c r="U19" s="50" t="s">
        <v>61</v>
      </c>
      <c r="V19" s="52"/>
    </row>
    <row r="20" spans="2:22" ht="15.75" thickBot="1" x14ac:dyDescent="0.3">
      <c r="B20" s="6">
        <v>33</v>
      </c>
      <c r="C20" s="5">
        <v>35</v>
      </c>
      <c r="D20" s="5">
        <v>9</v>
      </c>
      <c r="E20" s="5">
        <v>5</v>
      </c>
      <c r="F20" s="16">
        <f t="shared" si="1"/>
        <v>1.6666666666666667</v>
      </c>
      <c r="G20" s="16"/>
      <c r="J20" s="49"/>
      <c r="K20" s="50"/>
      <c r="L20" s="50"/>
      <c r="M20" s="50"/>
      <c r="N20" s="50"/>
      <c r="O20" s="50"/>
      <c r="P20" s="50"/>
      <c r="Q20" s="50"/>
      <c r="R20" s="50"/>
      <c r="S20" s="57"/>
      <c r="T20" s="57"/>
      <c r="U20" s="50"/>
      <c r="V20" s="52"/>
    </row>
    <row r="21" spans="2:22" ht="15.75" thickBot="1" x14ac:dyDescent="0.3">
      <c r="B21" s="6">
        <v>36</v>
      </c>
      <c r="C21" s="5">
        <v>38</v>
      </c>
      <c r="D21" s="5">
        <v>10</v>
      </c>
      <c r="E21" s="5">
        <v>5</v>
      </c>
      <c r="F21" s="16">
        <f t="shared" si="1"/>
        <v>1.6666666666666667</v>
      </c>
      <c r="G21" s="16"/>
      <c r="J21" s="49"/>
      <c r="K21" s="45"/>
      <c r="L21" s="55" t="s">
        <v>35</v>
      </c>
      <c r="M21" s="46"/>
      <c r="N21" s="46"/>
      <c r="O21" s="56" t="s">
        <v>3</v>
      </c>
      <c r="P21" s="71" t="s">
        <v>6</v>
      </c>
      <c r="Q21" s="71"/>
      <c r="R21" s="56" t="s">
        <v>5</v>
      </c>
      <c r="S21" s="53"/>
      <c r="T21" s="53">
        <f>T19</f>
        <v>19</v>
      </c>
      <c r="U21" s="50" t="s">
        <v>60</v>
      </c>
      <c r="V21" s="52"/>
    </row>
    <row r="22" spans="2:22" ht="15.75" thickBot="1" x14ac:dyDescent="0.3">
      <c r="B22" s="6">
        <v>39</v>
      </c>
      <c r="C22" s="5">
        <v>40</v>
      </c>
      <c r="D22" s="5">
        <v>21</v>
      </c>
      <c r="E22" s="5">
        <v>5</v>
      </c>
      <c r="F22" s="16">
        <f t="shared" si="1"/>
        <v>1.6666666666666667</v>
      </c>
      <c r="G22" s="16"/>
      <c r="J22" s="49"/>
      <c r="K22" s="49"/>
      <c r="L22" s="50"/>
      <c r="M22" s="50"/>
      <c r="N22" s="50"/>
      <c r="O22" s="50" t="s">
        <v>20</v>
      </c>
      <c r="P22" s="50" t="s">
        <v>21</v>
      </c>
      <c r="Q22" s="50" t="s">
        <v>22</v>
      </c>
      <c r="R22" s="50" t="s">
        <v>51</v>
      </c>
      <c r="S22" s="57"/>
      <c r="T22" s="57"/>
      <c r="U22" s="50"/>
      <c r="V22" s="52"/>
    </row>
    <row r="23" spans="2:22" ht="15.75" thickBot="1" x14ac:dyDescent="0.3">
      <c r="B23" s="33">
        <v>41</v>
      </c>
      <c r="C23" s="34">
        <v>42</v>
      </c>
      <c r="D23" s="34">
        <v>13</v>
      </c>
      <c r="E23" s="34">
        <v>5</v>
      </c>
      <c r="F23" s="35">
        <f t="shared" si="1"/>
        <v>1.6666666666666667</v>
      </c>
      <c r="G23" s="31" t="s">
        <v>19</v>
      </c>
      <c r="J23" s="49"/>
      <c r="K23" s="49"/>
      <c r="L23" s="50"/>
      <c r="M23" s="50"/>
      <c r="N23" s="50"/>
      <c r="O23" s="50" t="s">
        <v>40</v>
      </c>
      <c r="P23" s="69" t="s">
        <v>42</v>
      </c>
      <c r="Q23" s="50" t="s">
        <v>39</v>
      </c>
      <c r="R23" s="50" t="s">
        <v>36</v>
      </c>
      <c r="S23" s="57"/>
      <c r="T23" s="57"/>
      <c r="U23" s="50"/>
      <c r="V23" s="52"/>
    </row>
    <row r="24" spans="2:22" ht="15.75" thickBot="1" x14ac:dyDescent="0.3">
      <c r="B24" s="36">
        <v>43</v>
      </c>
      <c r="C24" s="37">
        <v>45</v>
      </c>
      <c r="D24" s="37">
        <v>18</v>
      </c>
      <c r="E24" s="37">
        <v>12</v>
      </c>
      <c r="F24" s="38">
        <f t="shared" si="1"/>
        <v>4</v>
      </c>
      <c r="G24" s="32"/>
      <c r="J24" s="49"/>
      <c r="K24" s="61" t="s">
        <v>28</v>
      </c>
      <c r="L24" s="62"/>
      <c r="M24" s="62"/>
      <c r="N24" s="63"/>
      <c r="O24" s="63">
        <f>F9+F10</f>
        <v>2.3333333333333335</v>
      </c>
      <c r="P24" s="63">
        <f>F21+F20+F19</f>
        <v>5.3333333333333339</v>
      </c>
      <c r="Q24" s="63">
        <f>F17+F16+F18</f>
        <v>5.3333333333333339</v>
      </c>
      <c r="R24" s="63">
        <f>F33</f>
        <v>5.333333333333333</v>
      </c>
      <c r="S24" s="68">
        <v>3</v>
      </c>
      <c r="T24" s="68">
        <f>ROUNDUP((MAX(O24:R24) +T21), 0)+S24</f>
        <v>28</v>
      </c>
      <c r="U24" s="50" t="s">
        <v>61</v>
      </c>
      <c r="V24" s="52"/>
    </row>
    <row r="25" spans="2:22" x14ac:dyDescent="0.25">
      <c r="B25" s="6">
        <v>46</v>
      </c>
      <c r="C25" s="5">
        <v>47</v>
      </c>
      <c r="D25" s="5">
        <v>11</v>
      </c>
      <c r="E25" s="5">
        <v>5</v>
      </c>
      <c r="F25" s="16">
        <f t="shared" si="1"/>
        <v>1.6666666666666667</v>
      </c>
      <c r="G25" s="16"/>
      <c r="J25" s="49"/>
      <c r="K25" s="50"/>
      <c r="L25" s="50"/>
      <c r="M25" s="50"/>
      <c r="N25" s="50"/>
      <c r="O25" s="50" t="s">
        <v>62</v>
      </c>
      <c r="P25" s="50"/>
      <c r="Q25" s="50"/>
      <c r="R25" s="50"/>
      <c r="S25" s="57"/>
      <c r="T25" s="57"/>
      <c r="U25" s="50"/>
      <c r="V25" s="52"/>
    </row>
    <row r="26" spans="2:22" ht="15.75" thickBot="1" x14ac:dyDescent="0.3">
      <c r="B26" s="6">
        <v>48</v>
      </c>
      <c r="C26" s="5">
        <v>50</v>
      </c>
      <c r="D26" s="5">
        <v>13</v>
      </c>
      <c r="E26" s="5">
        <v>5</v>
      </c>
      <c r="F26" s="16">
        <f t="shared" si="1"/>
        <v>1.6666666666666667</v>
      </c>
      <c r="G26" s="16"/>
      <c r="J26" s="49"/>
      <c r="K26" s="50"/>
      <c r="L26" s="50"/>
      <c r="M26" s="50"/>
      <c r="N26" s="50"/>
      <c r="O26" s="50"/>
      <c r="P26" s="50"/>
      <c r="Q26" s="50"/>
      <c r="R26" s="50"/>
      <c r="S26" s="57"/>
      <c r="T26" s="57"/>
      <c r="U26" s="50"/>
      <c r="V26" s="52"/>
    </row>
    <row r="27" spans="2:22" ht="15.75" thickBot="1" x14ac:dyDescent="0.3">
      <c r="B27" s="39">
        <v>51</v>
      </c>
      <c r="C27" s="40">
        <v>53</v>
      </c>
      <c r="D27" s="40">
        <v>11</v>
      </c>
      <c r="E27" s="40">
        <v>4</v>
      </c>
      <c r="F27" s="41">
        <f t="shared" si="1"/>
        <v>1.3333333333333333</v>
      </c>
      <c r="G27" s="44" t="s">
        <v>27</v>
      </c>
      <c r="J27" s="49"/>
      <c r="K27" s="45"/>
      <c r="L27" s="55" t="s">
        <v>43</v>
      </c>
      <c r="M27" s="46"/>
      <c r="N27" s="46"/>
      <c r="O27" s="56" t="s">
        <v>3</v>
      </c>
      <c r="P27" s="71" t="s">
        <v>6</v>
      </c>
      <c r="Q27" s="71"/>
      <c r="R27" s="56" t="s">
        <v>5</v>
      </c>
      <c r="S27" s="53"/>
      <c r="T27" s="53">
        <f>T24</f>
        <v>28</v>
      </c>
      <c r="U27" s="50" t="s">
        <v>60</v>
      </c>
      <c r="V27" s="52"/>
    </row>
    <row r="28" spans="2:22" ht="15.75" thickBot="1" x14ac:dyDescent="0.3">
      <c r="B28" s="25" t="s">
        <v>4</v>
      </c>
      <c r="C28" s="22"/>
      <c r="D28" s="10">
        <f>SUM(D14:D27)</f>
        <v>212</v>
      </c>
      <c r="E28" s="10"/>
      <c r="F28" s="18">
        <f>SUM(F14:F27)</f>
        <v>29.333333333333336</v>
      </c>
      <c r="G28" s="17"/>
      <c r="J28" s="49"/>
      <c r="K28" s="49"/>
      <c r="L28" s="50"/>
      <c r="M28" s="50"/>
      <c r="N28" s="50"/>
      <c r="O28" s="50" t="s">
        <v>20</v>
      </c>
      <c r="P28" s="50" t="s">
        <v>21</v>
      </c>
      <c r="Q28" s="50" t="s">
        <v>22</v>
      </c>
      <c r="R28" s="50" t="s">
        <v>51</v>
      </c>
      <c r="S28" s="57"/>
      <c r="T28" s="57"/>
      <c r="U28" s="50"/>
      <c r="V28" s="52"/>
    </row>
    <row r="29" spans="2:22" ht="15.75" thickBot="1" x14ac:dyDescent="0.3">
      <c r="B29" s="6"/>
      <c r="C29" s="5"/>
      <c r="D29" s="5"/>
      <c r="E29" s="5"/>
      <c r="F29" s="16"/>
      <c r="G29" s="16"/>
      <c r="J29" s="49"/>
      <c r="K29" s="49"/>
      <c r="L29" s="50"/>
      <c r="M29" s="50"/>
      <c r="N29" s="50"/>
      <c r="O29" s="50" t="s">
        <v>44</v>
      </c>
      <c r="P29" s="50" t="s">
        <v>46</v>
      </c>
      <c r="Q29" s="50" t="s">
        <v>47</v>
      </c>
      <c r="R29" s="50" t="s">
        <v>44</v>
      </c>
      <c r="S29" s="57"/>
      <c r="T29" s="57"/>
      <c r="U29" s="50"/>
      <c r="V29" s="52"/>
    </row>
    <row r="30" spans="2:22" ht="15.75" thickBot="1" x14ac:dyDescent="0.3">
      <c r="B30" s="26" t="s">
        <v>5</v>
      </c>
      <c r="C30" s="27"/>
      <c r="D30" s="27"/>
      <c r="E30" s="13"/>
      <c r="F30" s="14"/>
      <c r="G30" s="14"/>
      <c r="J30" s="49"/>
      <c r="K30" s="61" t="s">
        <v>28</v>
      </c>
      <c r="L30" s="62"/>
      <c r="M30" s="62"/>
      <c r="N30" s="63"/>
      <c r="O30" s="63">
        <v>2</v>
      </c>
      <c r="P30" s="63">
        <f>F22</f>
        <v>1.6666666666666667</v>
      </c>
      <c r="Q30" s="63">
        <f>F25</f>
        <v>1.6666666666666667</v>
      </c>
      <c r="R30" s="63">
        <v>2</v>
      </c>
      <c r="S30" s="68">
        <v>1</v>
      </c>
      <c r="T30" s="68">
        <f>MAX(O30:R30) +T27+S30</f>
        <v>31</v>
      </c>
      <c r="U30" s="50" t="s">
        <v>61</v>
      </c>
      <c r="V30" s="52"/>
    </row>
    <row r="31" spans="2:22" x14ac:dyDescent="0.25">
      <c r="B31" s="6">
        <v>54</v>
      </c>
      <c r="C31" s="5">
        <v>58</v>
      </c>
      <c r="D31" s="5">
        <v>43</v>
      </c>
      <c r="E31" s="5">
        <v>16</v>
      </c>
      <c r="F31" s="16">
        <f>E31/$G$3</f>
        <v>5.333333333333333</v>
      </c>
      <c r="G31" s="16"/>
      <c r="J31" s="49"/>
      <c r="K31" s="50"/>
      <c r="L31" s="50"/>
      <c r="M31" s="50"/>
      <c r="N31" s="50"/>
      <c r="O31" s="70" t="s">
        <v>24</v>
      </c>
      <c r="P31" s="50"/>
      <c r="Q31" s="50"/>
      <c r="R31" s="70" t="s">
        <v>24</v>
      </c>
      <c r="S31" s="57"/>
      <c r="T31" s="57"/>
      <c r="U31" s="50"/>
      <c r="V31" s="52"/>
    </row>
    <row r="32" spans="2:22" ht="15.75" thickBot="1" x14ac:dyDescent="0.3">
      <c r="B32" s="6">
        <v>59</v>
      </c>
      <c r="C32" s="5">
        <v>61</v>
      </c>
      <c r="D32" s="5">
        <v>19</v>
      </c>
      <c r="E32" s="5">
        <v>7</v>
      </c>
      <c r="F32" s="16">
        <f t="shared" ref="F32:H33" si="2">E32/$G$3</f>
        <v>2.3333333333333335</v>
      </c>
      <c r="G32" s="16"/>
      <c r="J32" s="49"/>
      <c r="K32" s="50"/>
      <c r="L32" s="50"/>
      <c r="M32" s="50"/>
      <c r="N32" s="50"/>
      <c r="O32" s="50"/>
      <c r="P32" s="50"/>
      <c r="Q32" s="50"/>
      <c r="R32" s="50"/>
      <c r="S32" s="57"/>
      <c r="T32" s="57"/>
      <c r="U32" s="50"/>
      <c r="V32" s="52"/>
    </row>
    <row r="33" spans="2:24" ht="15.75" thickBot="1" x14ac:dyDescent="0.3">
      <c r="B33" s="6">
        <v>62</v>
      </c>
      <c r="C33" s="5">
        <v>64</v>
      </c>
      <c r="D33" s="5">
        <v>35</v>
      </c>
      <c r="E33" s="5">
        <v>16</v>
      </c>
      <c r="F33" s="16">
        <f t="shared" si="2"/>
        <v>5.333333333333333</v>
      </c>
      <c r="G33" s="16"/>
      <c r="J33" s="49"/>
      <c r="K33" s="45"/>
      <c r="L33" s="55" t="s">
        <v>48</v>
      </c>
      <c r="M33" s="46"/>
      <c r="N33" s="46"/>
      <c r="O33" s="71" t="s">
        <v>6</v>
      </c>
      <c r="P33" s="71"/>
      <c r="Q33" s="71"/>
      <c r="R33" s="71"/>
      <c r="S33" s="53"/>
      <c r="T33" s="53">
        <f>T30</f>
        <v>31</v>
      </c>
      <c r="U33" s="50" t="s">
        <v>60</v>
      </c>
      <c r="V33" s="52"/>
    </row>
    <row r="34" spans="2:24" x14ac:dyDescent="0.25">
      <c r="B34" s="28" t="s">
        <v>4</v>
      </c>
      <c r="C34" s="29"/>
      <c r="D34" s="5">
        <f>SUM(D31:D33)</f>
        <v>97</v>
      </c>
      <c r="E34" s="5"/>
      <c r="F34" s="19">
        <f>SUM(F31:F33)</f>
        <v>13</v>
      </c>
      <c r="G34" s="16"/>
      <c r="J34" s="49"/>
      <c r="K34" s="49"/>
      <c r="L34" s="50"/>
      <c r="M34" s="50"/>
      <c r="N34" s="50"/>
      <c r="O34" s="50" t="s">
        <v>20</v>
      </c>
      <c r="P34" s="50" t="s">
        <v>21</v>
      </c>
      <c r="Q34" s="50" t="s">
        <v>22</v>
      </c>
      <c r="R34" s="50" t="s">
        <v>51</v>
      </c>
      <c r="S34" s="57"/>
      <c r="T34" s="57"/>
      <c r="U34" s="50"/>
      <c r="V34" s="52"/>
    </row>
    <row r="35" spans="2:24" s="2" customFormat="1" ht="15.75" thickBot="1" x14ac:dyDescent="0.3">
      <c r="B35" s="23" t="s">
        <v>41</v>
      </c>
      <c r="C35" s="24"/>
      <c r="D35" s="7"/>
      <c r="E35" s="7"/>
      <c r="F35" s="19">
        <v>4</v>
      </c>
      <c r="G35" s="16"/>
      <c r="J35" s="49"/>
      <c r="K35" s="49"/>
      <c r="L35" s="50"/>
      <c r="M35" s="50"/>
      <c r="N35" s="50"/>
      <c r="O35" s="50" t="s">
        <v>44</v>
      </c>
      <c r="P35" s="50" t="s">
        <v>69</v>
      </c>
      <c r="Q35" s="72" t="s">
        <v>49</v>
      </c>
      <c r="R35" s="72"/>
      <c r="S35" s="57"/>
      <c r="T35" s="57"/>
      <c r="U35" s="50"/>
      <c r="V35" s="52"/>
    </row>
    <row r="36" spans="2:24" ht="15.75" thickBot="1" x14ac:dyDescent="0.3">
      <c r="B36" s="23" t="s">
        <v>10</v>
      </c>
      <c r="C36" s="24"/>
      <c r="D36" s="5"/>
      <c r="E36" s="5"/>
      <c r="F36" s="19">
        <v>3.5</v>
      </c>
      <c r="G36" s="16"/>
      <c r="J36" s="49"/>
      <c r="K36" s="61" t="s">
        <v>28</v>
      </c>
      <c r="L36" s="62"/>
      <c r="M36" s="62"/>
      <c r="N36" s="63"/>
      <c r="O36" s="63">
        <v>3</v>
      </c>
      <c r="P36" s="63">
        <f>F26+F27</f>
        <v>3</v>
      </c>
      <c r="Q36" s="63">
        <v>3</v>
      </c>
      <c r="R36" s="63">
        <v>3</v>
      </c>
      <c r="S36" s="68">
        <v>2</v>
      </c>
      <c r="T36" s="68">
        <f>MAX(O36:R36) +T33 +S36</f>
        <v>36</v>
      </c>
      <c r="U36" s="50" t="s">
        <v>61</v>
      </c>
      <c r="V36" s="52"/>
    </row>
    <row r="37" spans="2:24" x14ac:dyDescent="0.25">
      <c r="B37" s="23" t="s">
        <v>11</v>
      </c>
      <c r="C37" s="24"/>
      <c r="D37" s="5"/>
      <c r="E37" s="5"/>
      <c r="F37" s="19">
        <v>2</v>
      </c>
      <c r="G37" s="16"/>
      <c r="J37" s="49"/>
      <c r="K37" s="50"/>
      <c r="L37" s="50"/>
      <c r="M37" s="50"/>
      <c r="N37" s="50"/>
      <c r="O37" s="58" t="s">
        <v>24</v>
      </c>
      <c r="P37" s="58"/>
      <c r="Q37" s="58"/>
      <c r="R37" s="58"/>
      <c r="S37" s="57"/>
      <c r="T37" s="57"/>
      <c r="U37" s="50"/>
      <c r="V37" s="52"/>
      <c r="X37" s="42"/>
    </row>
    <row r="38" spans="2:24" ht="15.75" thickBot="1" x14ac:dyDescent="0.3">
      <c r="B38" s="23" t="s">
        <v>12</v>
      </c>
      <c r="C38" s="24"/>
      <c r="D38" s="5"/>
      <c r="E38" s="5"/>
      <c r="F38" s="19">
        <v>3.5</v>
      </c>
      <c r="G38" s="16"/>
      <c r="J38" s="49"/>
      <c r="K38" s="50"/>
      <c r="L38" s="50"/>
      <c r="M38" s="50"/>
      <c r="N38" s="50"/>
      <c r="O38" s="50"/>
      <c r="P38" s="50"/>
      <c r="Q38" s="50"/>
      <c r="R38" s="50"/>
      <c r="S38" s="57"/>
      <c r="T38" s="57"/>
      <c r="U38" s="50"/>
      <c r="V38" s="52"/>
    </row>
    <row r="39" spans="2:24" ht="15.75" thickBot="1" x14ac:dyDescent="0.3">
      <c r="B39" s="23" t="s">
        <v>7</v>
      </c>
      <c r="C39" s="24"/>
      <c r="D39" s="5">
        <f>D34+D11+D28</f>
        <v>493</v>
      </c>
      <c r="E39" s="8" t="s">
        <v>63</v>
      </c>
      <c r="F39" s="18">
        <f>F28+F36+F37+F38+F35</f>
        <v>42.333333333333336</v>
      </c>
      <c r="G39" s="17"/>
      <c r="J39" s="49"/>
      <c r="K39" s="45"/>
      <c r="L39" s="55" t="s">
        <v>50</v>
      </c>
      <c r="M39" s="46"/>
      <c r="N39" s="46"/>
      <c r="O39" s="71" t="s">
        <v>54</v>
      </c>
      <c r="P39" s="71"/>
      <c r="Q39" s="71"/>
      <c r="R39" s="71"/>
      <c r="S39" s="53"/>
      <c r="T39" s="53">
        <f>T36</f>
        <v>36</v>
      </c>
      <c r="U39" s="50" t="s">
        <v>60</v>
      </c>
      <c r="V39" s="52"/>
    </row>
    <row r="40" spans="2:24" ht="15.75" thickBot="1" x14ac:dyDescent="0.3">
      <c r="B40" s="9"/>
      <c r="C40" s="10"/>
      <c r="D40" s="22" t="s">
        <v>13</v>
      </c>
      <c r="E40" s="22"/>
      <c r="F40" s="20" t="s">
        <v>14</v>
      </c>
      <c r="G40" s="21"/>
      <c r="J40" s="49"/>
      <c r="K40" s="49"/>
      <c r="L40" s="50"/>
      <c r="M40" s="50"/>
      <c r="N40" s="50"/>
      <c r="O40" s="50" t="s">
        <v>20</v>
      </c>
      <c r="P40" s="50" t="s">
        <v>52</v>
      </c>
      <c r="Q40" s="50" t="s">
        <v>22</v>
      </c>
      <c r="R40" s="50" t="s">
        <v>51</v>
      </c>
      <c r="S40" s="57"/>
      <c r="T40" s="57"/>
      <c r="U40" s="50"/>
      <c r="V40" s="52"/>
    </row>
    <row r="41" spans="2:24" ht="15.75" thickBot="1" x14ac:dyDescent="0.3">
      <c r="J41" s="49"/>
      <c r="K41" s="49"/>
      <c r="L41" s="50"/>
      <c r="M41" s="50"/>
      <c r="N41" s="50"/>
      <c r="O41" s="50" t="s">
        <v>55</v>
      </c>
      <c r="P41" s="50" t="s">
        <v>53</v>
      </c>
      <c r="Q41" s="50" t="s">
        <v>55</v>
      </c>
      <c r="R41" s="50" t="s">
        <v>53</v>
      </c>
      <c r="S41" s="57"/>
      <c r="T41" s="57"/>
      <c r="U41" s="50"/>
      <c r="V41" s="52"/>
    </row>
    <row r="42" spans="2:24" ht="15.75" thickBot="1" x14ac:dyDescent="0.3">
      <c r="J42" s="49"/>
      <c r="K42" s="61" t="s">
        <v>28</v>
      </c>
      <c r="L42" s="62"/>
      <c r="M42" s="62"/>
      <c r="N42" s="63"/>
      <c r="O42" s="63">
        <v>2</v>
      </c>
      <c r="P42" s="63">
        <v>2</v>
      </c>
      <c r="Q42" s="63">
        <v>2</v>
      </c>
      <c r="R42" s="63">
        <v>2</v>
      </c>
      <c r="S42" s="68">
        <v>2</v>
      </c>
      <c r="T42" s="68">
        <f>MAX(O42:R42) +T39+S42</f>
        <v>40</v>
      </c>
      <c r="U42" s="50" t="s">
        <v>61</v>
      </c>
      <c r="V42" s="52"/>
    </row>
    <row r="43" spans="2:24" ht="15.75" thickBot="1" x14ac:dyDescent="0.3">
      <c r="J43" s="49"/>
      <c r="K43" s="50"/>
      <c r="L43" s="50"/>
      <c r="M43" s="50"/>
      <c r="N43" s="50"/>
      <c r="O43" s="50"/>
      <c r="P43" s="50"/>
      <c r="Q43" s="50"/>
      <c r="R43" s="50"/>
      <c r="S43" s="50"/>
      <c r="T43" s="53"/>
      <c r="U43" s="49"/>
      <c r="V43" s="52"/>
    </row>
    <row r="44" spans="2:24" ht="15.75" thickBot="1" x14ac:dyDescent="0.3">
      <c r="J44" s="73" t="s">
        <v>64</v>
      </c>
      <c r="K44" s="74"/>
      <c r="L44" s="74"/>
      <c r="M44" s="74"/>
      <c r="N44" s="74"/>
      <c r="O44" s="74"/>
      <c r="P44" s="74"/>
      <c r="Q44" s="74"/>
      <c r="R44" s="74"/>
      <c r="S44" s="64"/>
      <c r="T44" s="55">
        <f>T42</f>
        <v>40</v>
      </c>
      <c r="U44" s="75" t="s">
        <v>45</v>
      </c>
      <c r="V44" s="52"/>
    </row>
    <row r="45" spans="2:24" x14ac:dyDescent="0.25">
      <c r="J45" s="49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2"/>
    </row>
    <row r="46" spans="2:24" ht="15.75" thickBot="1" x14ac:dyDescent="0.3"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76"/>
    </row>
  </sheetData>
  <mergeCells count="36">
    <mergeCell ref="A1:I1"/>
    <mergeCell ref="S3:U3"/>
    <mergeCell ref="J44:R44"/>
    <mergeCell ref="P6:R6"/>
    <mergeCell ref="X5:AA5"/>
    <mergeCell ref="O1:P2"/>
    <mergeCell ref="W9:AA9"/>
    <mergeCell ref="X11:Z11"/>
    <mergeCell ref="K13:M13"/>
    <mergeCell ref="K19:M19"/>
    <mergeCell ref="K24:M24"/>
    <mergeCell ref="K30:M30"/>
    <mergeCell ref="K36:M36"/>
    <mergeCell ref="K42:M42"/>
    <mergeCell ref="O33:R33"/>
    <mergeCell ref="Q35:R35"/>
    <mergeCell ref="O37:R37"/>
    <mergeCell ref="O39:R39"/>
    <mergeCell ref="W7:AA7"/>
    <mergeCell ref="P27:Q27"/>
    <mergeCell ref="P21:Q21"/>
    <mergeCell ref="G23:G24"/>
    <mergeCell ref="K7:M7"/>
    <mergeCell ref="F40:G40"/>
    <mergeCell ref="D40:E40"/>
    <mergeCell ref="B39:C39"/>
    <mergeCell ref="B11:C11"/>
    <mergeCell ref="B3:D3"/>
    <mergeCell ref="B13:D13"/>
    <mergeCell ref="B28:C28"/>
    <mergeCell ref="B30:D30"/>
    <mergeCell ref="B34:C34"/>
    <mergeCell ref="B38:C38"/>
    <mergeCell ref="B37:C37"/>
    <mergeCell ref="B36:C36"/>
    <mergeCell ref="B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2012-11-21T18:45:16Z</dcterms:modified>
</cp:coreProperties>
</file>