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codeName="ThisWorkbook" defaultThemeVersion="166925"/>
  <mc:AlternateContent xmlns:mc="http://schemas.openxmlformats.org/markup-compatibility/2006">
    <mc:Choice Requires="x15">
      <x15ac:absPath xmlns:x15ac="http://schemas.microsoft.com/office/spreadsheetml/2010/11/ac" url="/Users/aki/Desktop/"/>
    </mc:Choice>
  </mc:AlternateContent>
  <xr:revisionPtr revIDLastSave="0" documentId="13_ncr:1_{9995A8DE-8592-FB4B-B74F-FAE01E4F0F6D}" xr6:coauthVersionLast="38" xr6:coauthVersionMax="38" xr10:uidLastSave="{00000000-0000-0000-0000-000000000000}"/>
  <bookViews>
    <workbookView xWindow="0" yWindow="460" windowWidth="27040" windowHeight="17040" xr2:uid="{6C2CE420-2AA2-A446-AA87-56D861C8D556}"/>
  </bookViews>
  <sheets>
    <sheet name="Sheet1" sheetId="1" r:id="rId1"/>
    <sheet name="平均値_1" sheetId="2" r:id="rId2"/>
    <sheet name="中央値_1" sheetId="3" r:id="rId3"/>
    <sheet name="最頻値_1" sheetId="4" r:id="rId4"/>
    <sheet name="レンジ_1" sheetId="5" r:id="rId5"/>
    <sheet name="標準偏差_1" sheetId="6" r:id="rId6"/>
    <sheet name="外れ値_1" sheetId="7" r:id="rId7"/>
    <sheet name="外れ値_2" sheetId="8" r:id="rId8"/>
    <sheet name="度数分布表_1" sheetId="9" r:id="rId9"/>
    <sheet name="ヒストグラム_1" sheetId="10" r:id="rId10"/>
    <sheet name="標準化_1" sheetId="11" r:id="rId11"/>
    <sheet name="移動平均_1" sheetId="12" r:id="rId12"/>
    <sheet name="季節調整_1" sheetId="13" r:id="rId13"/>
    <sheet name="季節調整_2" sheetId="14" r:id="rId14"/>
    <sheet name="季節調整_3" sheetId="15" r:id="rId15"/>
    <sheet name="集計" sheetId="16" r:id="rId16"/>
    <sheet name="散布図_1" sheetId="20" r:id="rId17"/>
    <sheet name="散布図_2" sheetId="21" r:id="rId18"/>
    <sheet name="相関" sheetId="22" r:id="rId19"/>
    <sheet name="回帰分析" sheetId="24" r:id="rId20"/>
    <sheet name="回帰分析_2" sheetId="25" r:id="rId21"/>
    <sheet name="最適化_1" sheetId="27" r:id="rId22"/>
    <sheet name="最適化_2" sheetId="28" r:id="rId23"/>
  </sheets>
  <definedNames>
    <definedName name="solver_adj" localSheetId="22" hidden="1">最適化_2!$B$1</definedName>
    <definedName name="solver_cvg" localSheetId="22" hidden="1">0.0001</definedName>
    <definedName name="solver_drv" localSheetId="22" hidden="1">1</definedName>
    <definedName name="solver_eng" localSheetId="22" hidden="1">1</definedName>
    <definedName name="solver_itr" localSheetId="22" hidden="1">2147483647</definedName>
    <definedName name="solver_lhs1" localSheetId="22" hidden="1">最適化_2!$B$1</definedName>
    <definedName name="solver_lin" localSheetId="22" hidden="1">2</definedName>
    <definedName name="solver_mip" localSheetId="22" hidden="1">2147483647</definedName>
    <definedName name="solver_mni" localSheetId="22" hidden="1">30</definedName>
    <definedName name="solver_mrt" localSheetId="22" hidden="1">0.075</definedName>
    <definedName name="solver_msl" localSheetId="22" hidden="1">2</definedName>
    <definedName name="solver_neg" localSheetId="22" hidden="1">1</definedName>
    <definedName name="solver_nod" localSheetId="22" hidden="1">2147483647</definedName>
    <definedName name="solver_num" localSheetId="22" hidden="1">1</definedName>
    <definedName name="solver_opt" localSheetId="22" hidden="1">最適化_2!$B$5</definedName>
    <definedName name="solver_pre" localSheetId="22" hidden="1">0.000001</definedName>
    <definedName name="solver_rbv" localSheetId="22" hidden="1">1</definedName>
    <definedName name="solver_rel1" localSheetId="22" hidden="1">4</definedName>
    <definedName name="solver_rhs1" localSheetId="22" hidden="1">整数</definedName>
    <definedName name="solver_rlx" localSheetId="22" hidden="1">2</definedName>
    <definedName name="solver_rsd" localSheetId="22" hidden="1">0</definedName>
    <definedName name="solver_scl" localSheetId="22" hidden="1">1</definedName>
    <definedName name="solver_sho" localSheetId="22" hidden="1">2</definedName>
    <definedName name="solver_ssz" localSheetId="22" hidden="1">100</definedName>
    <definedName name="solver_tim" localSheetId="22" hidden="1">2147483647</definedName>
    <definedName name="solver_tol" localSheetId="22" hidden="1">0.01</definedName>
    <definedName name="solver_typ" localSheetId="22" hidden="1">1</definedName>
    <definedName name="solver_val" localSheetId="22" hidden="1">0</definedName>
    <definedName name="solver_ver" localSheetId="22" hidden="1">2</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7" l="1"/>
  <c r="B4" i="28"/>
  <c r="B3" i="28"/>
  <c r="B5" i="28" s="1"/>
  <c r="B5" i="27" l="1"/>
  <c r="B4" i="27"/>
  <c r="F3" i="15" l="1"/>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2" i="15"/>
  <c r="D81" i="15"/>
  <c r="C81" i="15"/>
  <c r="C80" i="15"/>
  <c r="D80" i="15" s="1"/>
  <c r="D79" i="15"/>
  <c r="C79" i="15"/>
  <c r="C78" i="15"/>
  <c r="D78" i="15" s="1"/>
  <c r="C77" i="15"/>
  <c r="D77" i="15" s="1"/>
  <c r="C76" i="15"/>
  <c r="D76" i="15" s="1"/>
  <c r="C75" i="15"/>
  <c r="D75" i="15" s="1"/>
  <c r="C74" i="15"/>
  <c r="D74" i="15" s="1"/>
  <c r="D73" i="15"/>
  <c r="C73" i="15"/>
  <c r="C72" i="15"/>
  <c r="D72" i="15" s="1"/>
  <c r="C71" i="15"/>
  <c r="D71" i="15" s="1"/>
  <c r="C70" i="15"/>
  <c r="D70" i="15" s="1"/>
  <c r="C69" i="15"/>
  <c r="D69" i="15" s="1"/>
  <c r="C68" i="15"/>
  <c r="D68" i="15" s="1"/>
  <c r="C67" i="15"/>
  <c r="D67" i="15" s="1"/>
  <c r="C66" i="15"/>
  <c r="D66" i="15" s="1"/>
  <c r="D65" i="15"/>
  <c r="C65" i="15"/>
  <c r="C64" i="15"/>
  <c r="D64" i="15" s="1"/>
  <c r="C63" i="15"/>
  <c r="D63" i="15" s="1"/>
  <c r="C62" i="15"/>
  <c r="D62" i="15" s="1"/>
  <c r="C61" i="15"/>
  <c r="D61" i="15" s="1"/>
  <c r="C60" i="15"/>
  <c r="D60" i="15" s="1"/>
  <c r="C59" i="15"/>
  <c r="D59" i="15" s="1"/>
  <c r="C58" i="15"/>
  <c r="D58" i="15" s="1"/>
  <c r="D57" i="15"/>
  <c r="C57" i="15"/>
  <c r="C56" i="15"/>
  <c r="D56" i="15" s="1"/>
  <c r="C55" i="15"/>
  <c r="D55" i="15" s="1"/>
  <c r="C54" i="15"/>
  <c r="D54" i="15" s="1"/>
  <c r="C53" i="15"/>
  <c r="D53" i="15" s="1"/>
  <c r="C52" i="15"/>
  <c r="D52" i="15" s="1"/>
  <c r="C51" i="15"/>
  <c r="D51" i="15" s="1"/>
  <c r="C50" i="15"/>
  <c r="D50" i="15" s="1"/>
  <c r="D49" i="15"/>
  <c r="C49" i="15"/>
  <c r="C48" i="15"/>
  <c r="D48" i="15" s="1"/>
  <c r="C47" i="15"/>
  <c r="D47" i="15" s="1"/>
  <c r="C46" i="15"/>
  <c r="D46" i="15" s="1"/>
  <c r="C45" i="15"/>
  <c r="D45" i="15" s="1"/>
  <c r="C44" i="15"/>
  <c r="D44" i="15" s="1"/>
  <c r="C43" i="15"/>
  <c r="D43" i="15" s="1"/>
  <c r="C42" i="15"/>
  <c r="D42" i="15" s="1"/>
  <c r="D41" i="15"/>
  <c r="C41" i="15"/>
  <c r="C40" i="15"/>
  <c r="D40" i="15" s="1"/>
  <c r="C39" i="15"/>
  <c r="D39" i="15" s="1"/>
  <c r="C38" i="15"/>
  <c r="D38" i="15" s="1"/>
  <c r="C37" i="15"/>
  <c r="D37" i="15" s="1"/>
  <c r="C36" i="15"/>
  <c r="D36" i="15" s="1"/>
  <c r="C35" i="15"/>
  <c r="D35" i="15" s="1"/>
  <c r="C34" i="15"/>
  <c r="D34" i="15" s="1"/>
  <c r="D33" i="15"/>
  <c r="C33" i="15"/>
  <c r="C32" i="15"/>
  <c r="D32" i="15" s="1"/>
  <c r="C31" i="15"/>
  <c r="D31" i="15" s="1"/>
  <c r="C30" i="15"/>
  <c r="D30" i="15" s="1"/>
  <c r="C29" i="15"/>
  <c r="D29" i="15" s="1"/>
  <c r="C28" i="15"/>
  <c r="D28" i="15" s="1"/>
  <c r="C27" i="15"/>
  <c r="D27" i="15" s="1"/>
  <c r="C26" i="15"/>
  <c r="D26" i="15" s="1"/>
  <c r="D25" i="15"/>
  <c r="C25" i="15"/>
  <c r="C24" i="15"/>
  <c r="D24" i="15" s="1"/>
  <c r="C23" i="15"/>
  <c r="D23" i="15" s="1"/>
  <c r="C22" i="15"/>
  <c r="D22" i="15" s="1"/>
  <c r="C21" i="15"/>
  <c r="D21" i="15" s="1"/>
  <c r="C20" i="15"/>
  <c r="D20" i="15" s="1"/>
  <c r="C19" i="15"/>
  <c r="D19" i="15" s="1"/>
  <c r="C18" i="15"/>
  <c r="D18" i="15" s="1"/>
  <c r="D17" i="15"/>
  <c r="C17" i="15"/>
  <c r="C16" i="15"/>
  <c r="D16" i="15" s="1"/>
  <c r="C15" i="15"/>
  <c r="D15" i="15" s="1"/>
  <c r="C14" i="15"/>
  <c r="D14" i="15" s="1"/>
  <c r="C13" i="15"/>
  <c r="D13" i="15" s="1"/>
  <c r="C12" i="14"/>
  <c r="B13" i="14"/>
  <c r="N11" i="14"/>
  <c r="M11" i="14"/>
  <c r="L11" i="14"/>
  <c r="K11" i="14"/>
  <c r="J11" i="14"/>
  <c r="I11" i="14"/>
  <c r="H11" i="14"/>
  <c r="G11" i="14"/>
  <c r="F11" i="14"/>
  <c r="E11" i="14"/>
  <c r="C11" i="14"/>
  <c r="D11" i="14"/>
  <c r="B11" i="14"/>
  <c r="C10" i="14"/>
  <c r="D10" i="14"/>
  <c r="E10" i="14"/>
  <c r="F10" i="14"/>
  <c r="G10" i="14"/>
  <c r="H10" i="14"/>
  <c r="I10" i="14"/>
  <c r="J10" i="14"/>
  <c r="K10" i="14"/>
  <c r="L10" i="14"/>
  <c r="M10" i="14"/>
  <c r="B10" i="14"/>
  <c r="D9" i="14"/>
  <c r="E9" i="14"/>
  <c r="F9" i="14"/>
  <c r="G9" i="14"/>
  <c r="H9" i="14"/>
  <c r="I9" i="14"/>
  <c r="J9" i="14"/>
  <c r="K9" i="14"/>
  <c r="L9" i="14"/>
  <c r="M9" i="14"/>
  <c r="C9" i="14"/>
  <c r="B9" i="14"/>
  <c r="D24" i="13" l="1"/>
  <c r="D25" i="13"/>
  <c r="D26" i="13"/>
  <c r="D28" i="13"/>
  <c r="D29" i="13"/>
  <c r="D30" i="13"/>
  <c r="D32" i="13"/>
  <c r="D33" i="13"/>
  <c r="D34" i="13"/>
  <c r="D36" i="13"/>
  <c r="D37" i="13"/>
  <c r="D38" i="13"/>
  <c r="D40" i="13"/>
  <c r="D41" i="13"/>
  <c r="D42" i="13"/>
  <c r="D44" i="13"/>
  <c r="D45" i="13"/>
  <c r="D46" i="13"/>
  <c r="D48" i="13"/>
  <c r="D49" i="13"/>
  <c r="D50" i="13"/>
  <c r="D52" i="13"/>
  <c r="D53" i="13"/>
  <c r="D54" i="13"/>
  <c r="D56" i="13"/>
  <c r="D57" i="13"/>
  <c r="D60" i="13"/>
  <c r="D61" i="13"/>
  <c r="D62" i="13"/>
  <c r="D64" i="13"/>
  <c r="D65" i="13"/>
  <c r="D66" i="13"/>
  <c r="D68" i="13"/>
  <c r="D69" i="13"/>
  <c r="D70" i="13"/>
  <c r="D72" i="13"/>
  <c r="D73" i="13"/>
  <c r="D74" i="13"/>
  <c r="D76" i="13"/>
  <c r="D77" i="13"/>
  <c r="D78" i="13"/>
  <c r="D80" i="13"/>
  <c r="D81" i="13"/>
  <c r="D14" i="13"/>
  <c r="D16" i="13"/>
  <c r="D17" i="13"/>
  <c r="D18" i="13"/>
  <c r="D20" i="13"/>
  <c r="D21" i="13"/>
  <c r="D22" i="13"/>
  <c r="C13" i="13"/>
  <c r="D13" i="13" s="1"/>
  <c r="C14" i="13"/>
  <c r="C15" i="13"/>
  <c r="D15" i="13" s="1"/>
  <c r="C16" i="13"/>
  <c r="C17" i="13"/>
  <c r="C18" i="13"/>
  <c r="C19" i="13"/>
  <c r="D19" i="13" s="1"/>
  <c r="C20" i="13"/>
  <c r="C21" i="13"/>
  <c r="C22" i="13"/>
  <c r="C23" i="13"/>
  <c r="D23" i="13" s="1"/>
  <c r="C24" i="13"/>
  <c r="C25" i="13"/>
  <c r="C26" i="13"/>
  <c r="C27" i="13"/>
  <c r="D27" i="13" s="1"/>
  <c r="C28" i="13"/>
  <c r="C29" i="13"/>
  <c r="C30" i="13"/>
  <c r="C31" i="13"/>
  <c r="D31" i="13" s="1"/>
  <c r="C32" i="13"/>
  <c r="C33" i="13"/>
  <c r="C34" i="13"/>
  <c r="C35" i="13"/>
  <c r="D35" i="13" s="1"/>
  <c r="C36" i="13"/>
  <c r="C37" i="13"/>
  <c r="C38" i="13"/>
  <c r="C39" i="13"/>
  <c r="D39" i="13" s="1"/>
  <c r="C40" i="13"/>
  <c r="C41" i="13"/>
  <c r="C42" i="13"/>
  <c r="C43" i="13"/>
  <c r="D43" i="13" s="1"/>
  <c r="C44" i="13"/>
  <c r="C45" i="13"/>
  <c r="C46" i="13"/>
  <c r="C47" i="13"/>
  <c r="D47" i="13" s="1"/>
  <c r="C48" i="13"/>
  <c r="C49" i="13"/>
  <c r="C50" i="13"/>
  <c r="C51" i="13"/>
  <c r="D51" i="13" s="1"/>
  <c r="C52" i="13"/>
  <c r="C53" i="13"/>
  <c r="C54" i="13"/>
  <c r="C55" i="13"/>
  <c r="D55" i="13" s="1"/>
  <c r="C56" i="13"/>
  <c r="C57" i="13"/>
  <c r="C58" i="13"/>
  <c r="D58" i="13" s="1"/>
  <c r="C59" i="13"/>
  <c r="D59" i="13" s="1"/>
  <c r="C60" i="13"/>
  <c r="C61" i="13"/>
  <c r="C62" i="13"/>
  <c r="C63" i="13"/>
  <c r="D63" i="13" s="1"/>
  <c r="C64" i="13"/>
  <c r="C65" i="13"/>
  <c r="C66" i="13"/>
  <c r="C67" i="13"/>
  <c r="D67" i="13" s="1"/>
  <c r="C68" i="13"/>
  <c r="C69" i="13"/>
  <c r="C70" i="13"/>
  <c r="C71" i="13"/>
  <c r="D71" i="13" s="1"/>
  <c r="C72" i="13"/>
  <c r="C73" i="13"/>
  <c r="C74" i="13"/>
  <c r="C75" i="13"/>
  <c r="D75" i="13" s="1"/>
  <c r="C76" i="13"/>
  <c r="C77" i="13"/>
  <c r="C78" i="13"/>
  <c r="C79" i="13"/>
  <c r="D79" i="13" s="1"/>
  <c r="C80" i="13"/>
  <c r="C81" i="13"/>
  <c r="F12" i="14" l="1"/>
  <c r="H12" i="14"/>
  <c r="L12" i="14"/>
  <c r="E12" i="14"/>
  <c r="I12" i="14"/>
  <c r="M12" i="14"/>
  <c r="J12" i="14"/>
  <c r="B12" i="14"/>
  <c r="G12" i="14"/>
  <c r="K12" i="14"/>
  <c r="D12" i="14"/>
  <c r="E10" i="10"/>
  <c r="F9" i="10"/>
  <c r="F8" i="10"/>
  <c r="F7" i="10"/>
  <c r="F6" i="10"/>
  <c r="F5" i="10"/>
  <c r="F4" i="10"/>
  <c r="F3" i="10"/>
  <c r="G2" i="10"/>
  <c r="G3" i="10" s="1"/>
  <c r="G4" i="10" s="1"/>
  <c r="G5" i="10" s="1"/>
  <c r="G6" i="10" s="1"/>
  <c r="G7" i="10" s="1"/>
  <c r="G8" i="10" s="1"/>
  <c r="G9" i="10" s="1"/>
  <c r="F2" i="10"/>
  <c r="H2" i="10" s="1"/>
  <c r="H3" i="10" s="1"/>
  <c r="H4" i="10" s="1"/>
  <c r="H5" i="10" s="1"/>
  <c r="H6" i="10" s="1"/>
  <c r="H7" i="10" s="1"/>
  <c r="H8" i="10" s="1"/>
  <c r="H9" i="10" s="1"/>
  <c r="G2" i="9"/>
  <c r="G3" i="9" s="1"/>
  <c r="G4" i="9" s="1"/>
  <c r="G5" i="9" s="1"/>
  <c r="G6" i="9" s="1"/>
  <c r="G7" i="9" s="1"/>
  <c r="G8" i="9" s="1"/>
  <c r="G9" i="9" s="1"/>
  <c r="F2" i="9"/>
  <c r="H2" i="9" s="1"/>
  <c r="H3" i="9" s="1"/>
  <c r="H4" i="9" s="1"/>
  <c r="H5" i="9" s="1"/>
  <c r="H6" i="9" s="1"/>
  <c r="H7" i="9" s="1"/>
  <c r="H8" i="9" s="1"/>
  <c r="H9" i="9" s="1"/>
  <c r="F3" i="9"/>
  <c r="F4" i="9"/>
  <c r="F5" i="9"/>
  <c r="F6" i="9"/>
  <c r="F7" i="9"/>
  <c r="F8" i="9"/>
  <c r="F9" i="9"/>
  <c r="E10" i="9"/>
  <c r="C21" i="4"/>
  <c r="C21" i="3"/>
  <c r="N12" i="14" l="1"/>
</calcChain>
</file>

<file path=xl/sharedStrings.xml><?xml version="1.0" encoding="utf-8"?>
<sst xmlns="http://schemas.openxmlformats.org/spreadsheetml/2006/main" count="901" uniqueCount="269">
  <si>
    <t>次の気温の平均値を求めてください。</t>
    <rPh sb="0" eb="1">
      <t>ツg</t>
    </rPh>
    <phoneticPr fontId="2"/>
  </si>
  <si>
    <t>月</t>
    <phoneticPr fontId="2"/>
  </si>
  <si>
    <t>火</t>
    <rPh sb="0" eb="1">
      <t>カヨ</t>
    </rPh>
    <phoneticPr fontId="2"/>
  </si>
  <si>
    <t>水</t>
    <phoneticPr fontId="2"/>
  </si>
  <si>
    <t>木</t>
    <rPh sb="0" eb="1">
      <t>モク</t>
    </rPh>
    <phoneticPr fontId="2"/>
  </si>
  <si>
    <t>金</t>
    <rPh sb="0" eb="1">
      <t>キン</t>
    </rPh>
    <phoneticPr fontId="2"/>
  </si>
  <si>
    <t>以下のデータは、ある商品の単価 (円)を示したものです。中央値を求めてください。</t>
    <rPh sb="0" eb="2">
      <t>イカn</t>
    </rPh>
    <phoneticPr fontId="2"/>
  </si>
  <si>
    <t>中央値</t>
    <rPh sb="0" eb="2">
      <t>チュ</t>
    </rPh>
    <phoneticPr fontId="2"/>
  </si>
  <si>
    <t>平均</t>
    <rPh sb="0" eb="2">
      <t>ヘイk</t>
    </rPh>
    <phoneticPr fontId="2"/>
  </si>
  <si>
    <t>以下のデータは、ある観光地に置けるレストラン(11店舗)のメニュー数を示したものです。最頻値を求めてください。</t>
    <rPh sb="0" eb="1">
      <t>イk</t>
    </rPh>
    <phoneticPr fontId="2"/>
  </si>
  <si>
    <t>最頻値</t>
    <rPh sb="0" eb="2">
      <t>サイヒn</t>
    </rPh>
    <phoneticPr fontId="2"/>
  </si>
  <si>
    <t>以下のデータは、ある店の一年間の来店者数を表しています。このデータのレンジを求めてください。</t>
    <rPh sb="0" eb="2">
      <t>イk</t>
    </rPh>
    <phoneticPr fontId="2"/>
  </si>
  <si>
    <t>月</t>
    <rPh sb="0" eb="1">
      <t>ツk</t>
    </rPh>
    <phoneticPr fontId="2"/>
  </si>
  <si>
    <t>来店者数</t>
    <rPh sb="0" eb="2">
      <t>ライテn</t>
    </rPh>
    <phoneticPr fontId="2"/>
  </si>
  <si>
    <t>レンジ</t>
    <phoneticPr fontId="2"/>
  </si>
  <si>
    <t>標準偏差</t>
    <rPh sb="0" eb="2">
      <t>ヒョウジュn</t>
    </rPh>
    <phoneticPr fontId="2"/>
  </si>
  <si>
    <t>曜日</t>
    <rPh sb="0" eb="2">
      <t>ヨウb</t>
    </rPh>
    <phoneticPr fontId="2"/>
  </si>
  <si>
    <t>来店者数</t>
    <rPh sb="0" eb="1">
      <t>ライテn</t>
    </rPh>
    <phoneticPr fontId="2"/>
  </si>
  <si>
    <t>日</t>
    <rPh sb="0" eb="1">
      <t>ニt</t>
    </rPh>
    <phoneticPr fontId="2"/>
  </si>
  <si>
    <t>月</t>
    <rPh sb="0" eb="1">
      <t>ゲt</t>
    </rPh>
    <phoneticPr fontId="2"/>
  </si>
  <si>
    <t>水</t>
    <rPh sb="0" eb="1">
      <t>スイ</t>
    </rPh>
    <phoneticPr fontId="2"/>
  </si>
  <si>
    <t>金</t>
    <rPh sb="0" eb="1">
      <t>キn</t>
    </rPh>
    <phoneticPr fontId="2"/>
  </si>
  <si>
    <t>土</t>
    <rPh sb="0" eb="1">
      <t>do</t>
    </rPh>
    <phoneticPr fontId="2"/>
  </si>
  <si>
    <t>あるラーメン店の一週間の来店者数から、以下の問いに答えてください。</t>
    <rPh sb="0" eb="2">
      <t>イッsh</t>
    </rPh>
    <phoneticPr fontId="2"/>
  </si>
  <si>
    <t>来店者の標準偏差として、最も近い値を選択してください</t>
    <rPh sb="0" eb="2">
      <t>ライテn</t>
    </rPh>
    <phoneticPr fontId="2"/>
  </si>
  <si>
    <t>外れ値の検出</t>
    <rPh sb="0" eb="1">
      <t>ハズr</t>
    </rPh>
    <phoneticPr fontId="2"/>
  </si>
  <si>
    <t>以下のデータは、ある部品工場における部品の重量を表しています。重量が12.0〜12.8[kg]以外の部品を外れ値として出荷しない場合、外れ値となる製造番号を答えてください</t>
    <rPh sb="0" eb="2">
      <t>イk</t>
    </rPh>
    <phoneticPr fontId="2"/>
  </si>
  <si>
    <t>製造番号</t>
    <rPh sb="0" eb="2">
      <t>セイゾウバンゴ</t>
    </rPh>
    <phoneticPr fontId="2"/>
  </si>
  <si>
    <t>重量[kg]</t>
    <rPh sb="0" eb="2">
      <t>ジュウリョ</t>
    </rPh>
    <phoneticPr fontId="2"/>
  </si>
  <si>
    <t>A01</t>
    <phoneticPr fontId="2"/>
  </si>
  <si>
    <t>A02</t>
    <phoneticPr fontId="2"/>
  </si>
  <si>
    <t>A03</t>
    <phoneticPr fontId="2"/>
  </si>
  <si>
    <t>A04</t>
    <phoneticPr fontId="2"/>
  </si>
  <si>
    <t>A05</t>
    <phoneticPr fontId="2"/>
  </si>
  <si>
    <t>A06</t>
    <phoneticPr fontId="2"/>
  </si>
  <si>
    <t>A07</t>
    <phoneticPr fontId="2"/>
  </si>
  <si>
    <t>度数分布表</t>
    <rPh sb="0" eb="2">
      <t>ドス</t>
    </rPh>
    <phoneticPr fontId="2"/>
  </si>
  <si>
    <t>以下の度数分布表の空欄AとBに当てはまる値を求めてください</t>
    <rPh sb="0" eb="2">
      <t>イk</t>
    </rPh>
    <phoneticPr fontId="2"/>
  </si>
  <si>
    <t>階級</t>
    <rPh sb="0" eb="2">
      <t>カイキュ</t>
    </rPh>
    <phoneticPr fontId="2"/>
  </si>
  <si>
    <t>度数</t>
    <rPh sb="0" eb="2">
      <t>ドス</t>
    </rPh>
    <phoneticPr fontId="2"/>
  </si>
  <si>
    <t>相対度数</t>
  </si>
  <si>
    <t>相対度数</t>
    <rPh sb="0" eb="2">
      <t>ソウタイドス</t>
    </rPh>
    <phoneticPr fontId="2"/>
  </si>
  <si>
    <t>累積度数</t>
  </si>
  <si>
    <t>累積度数</t>
    <rPh sb="0" eb="2">
      <t>ルイセk</t>
    </rPh>
    <phoneticPr fontId="2"/>
  </si>
  <si>
    <t>累積相対度数</t>
  </si>
  <si>
    <t>累積相対度数</t>
    <rPh sb="0" eb="2">
      <t>ルイセキソウタイ</t>
    </rPh>
    <phoneticPr fontId="2"/>
  </si>
  <si>
    <t>0 ~ 9</t>
    <phoneticPr fontId="2"/>
  </si>
  <si>
    <t>10 ~ 19</t>
    <phoneticPr fontId="2"/>
  </si>
  <si>
    <t>20 ~ 29</t>
    <phoneticPr fontId="2"/>
  </si>
  <si>
    <t>30 ~ 39</t>
    <phoneticPr fontId="2"/>
  </si>
  <si>
    <t>40 ~ 49</t>
    <phoneticPr fontId="2"/>
  </si>
  <si>
    <t>50 ~ 59</t>
    <phoneticPr fontId="2"/>
  </si>
  <si>
    <t>60 ~ 69</t>
    <phoneticPr fontId="2"/>
  </si>
  <si>
    <t>A</t>
    <phoneticPr fontId="2"/>
  </si>
  <si>
    <t>B</t>
    <phoneticPr fontId="2"/>
  </si>
  <si>
    <t>ある薬局ごとの商品別販売数のデータから、①②にあてはまるものを答えなさい</t>
    <rPh sb="0" eb="1">
      <t>sh</t>
    </rPh>
    <phoneticPr fontId="2"/>
  </si>
  <si>
    <t>支店名</t>
    <rPh sb="0" eb="2">
      <t>シテンメ</t>
    </rPh>
    <phoneticPr fontId="2"/>
  </si>
  <si>
    <t>洗剤</t>
    <rPh sb="0" eb="2">
      <t>センザ</t>
    </rPh>
    <phoneticPr fontId="2"/>
  </si>
  <si>
    <t>胃腸薬</t>
    <rPh sb="0" eb="2">
      <t>イチョ</t>
    </rPh>
    <phoneticPr fontId="2"/>
  </si>
  <si>
    <t>化粧品</t>
    <rPh sb="0" eb="2">
      <t>ケショ</t>
    </rPh>
    <phoneticPr fontId="2"/>
  </si>
  <si>
    <t>風邪薬</t>
    <rPh sb="0" eb="2">
      <t>カz</t>
    </rPh>
    <phoneticPr fontId="2"/>
  </si>
  <si>
    <t>薬局A</t>
    <rPh sb="0" eb="2">
      <t>ヤッキョk</t>
    </rPh>
    <phoneticPr fontId="2"/>
  </si>
  <si>
    <t>薬局B</t>
    <rPh sb="0" eb="1">
      <t>ヤッキョk</t>
    </rPh>
    <phoneticPr fontId="2"/>
  </si>
  <si>
    <t>薬局C</t>
    <rPh sb="0" eb="2">
      <t>ヤッキョk</t>
    </rPh>
    <phoneticPr fontId="2"/>
  </si>
  <si>
    <t>標準化</t>
    <rPh sb="0" eb="1">
      <t>ヒョウジュn</t>
    </rPh>
    <phoneticPr fontId="2"/>
  </si>
  <si>
    <t>①</t>
    <phoneticPr fontId="2"/>
  </si>
  <si>
    <t>1.薬局A</t>
    <rPh sb="0" eb="2">
      <t>ヤッキョk</t>
    </rPh>
    <phoneticPr fontId="2"/>
  </si>
  <si>
    <t>2.薬局B</t>
    <rPh sb="0" eb="2">
      <t>ヤッキョk</t>
    </rPh>
    <phoneticPr fontId="2"/>
  </si>
  <si>
    <t>3.薬局C</t>
    <rPh sb="0" eb="2">
      <t>ヤッキョk</t>
    </rPh>
    <phoneticPr fontId="2"/>
  </si>
  <si>
    <t>これらのデータを標準化したとき、値が最も大きいのは①の②である</t>
    <rPh sb="0" eb="1">
      <t>アタ</t>
    </rPh>
    <phoneticPr fontId="2"/>
  </si>
  <si>
    <t>②</t>
    <phoneticPr fontId="2"/>
  </si>
  <si>
    <t>1.洗剤</t>
    <rPh sb="0" eb="2">
      <t>センザ</t>
    </rPh>
    <phoneticPr fontId="2"/>
  </si>
  <si>
    <t>2.胃腸薬</t>
    <rPh sb="0" eb="2">
      <t>イチョ</t>
    </rPh>
    <phoneticPr fontId="2"/>
  </si>
  <si>
    <t>3.化粧品</t>
    <rPh sb="0" eb="2">
      <t>ケショ</t>
    </rPh>
    <phoneticPr fontId="2"/>
  </si>
  <si>
    <t>4.風邪薬</t>
    <rPh sb="0" eb="1">
      <t>カz</t>
    </rPh>
    <phoneticPr fontId="2"/>
  </si>
  <si>
    <t>この章の例では区間を「12」にしていますが、区間を「6」にして再度、移動平均を求めてみましょう。区間「6」の2014年12月の売上高はいくらになるでしょうか</t>
    <rPh sb="0" eb="1">
      <t>ショ</t>
    </rPh>
    <phoneticPr fontId="2"/>
  </si>
  <si>
    <t>860, 262</t>
    <phoneticPr fontId="2"/>
  </si>
  <si>
    <t>960, 262</t>
    <phoneticPr fontId="2"/>
  </si>
  <si>
    <t>1,960, 262</t>
    <phoneticPr fontId="2"/>
  </si>
  <si>
    <t>2,960, 262</t>
    <phoneticPr fontId="2"/>
  </si>
  <si>
    <t>移動平均</t>
    <rPh sb="0" eb="2">
      <t>イド</t>
    </rPh>
    <phoneticPr fontId="2"/>
  </si>
  <si>
    <t>季節調整</t>
    <rPh sb="0" eb="2">
      <t>キセt</t>
    </rPh>
    <phoneticPr fontId="2"/>
  </si>
  <si>
    <t>10.5で求めた季節指数を使って、2016年度の売り上げを予想してください</t>
    <rPh sb="0" eb="1">
      <t>モトm</t>
    </rPh>
    <phoneticPr fontId="2"/>
  </si>
  <si>
    <t>1月</t>
  </si>
  <si>
    <t>1月</t>
    <rPh sb="0" eb="1">
      <t>ガt</t>
    </rPh>
    <phoneticPr fontId="2"/>
  </si>
  <si>
    <t>2月</t>
  </si>
  <si>
    <t>2月</t>
    <rPh sb="0" eb="1">
      <t>ガt</t>
    </rPh>
    <phoneticPr fontId="2"/>
  </si>
  <si>
    <t>3月</t>
  </si>
  <si>
    <t>3月</t>
    <rPh sb="0" eb="1">
      <t>ガt</t>
    </rPh>
    <phoneticPr fontId="2"/>
  </si>
  <si>
    <t>4月</t>
  </si>
  <si>
    <t>4月</t>
    <rPh sb="0" eb="1">
      <t>ガt</t>
    </rPh>
    <phoneticPr fontId="2"/>
  </si>
  <si>
    <t>5月</t>
  </si>
  <si>
    <t>5月</t>
    <rPh sb="0" eb="1">
      <t>ガt</t>
    </rPh>
    <phoneticPr fontId="2"/>
  </si>
  <si>
    <t>6月</t>
  </si>
  <si>
    <t>6月</t>
    <rPh sb="0" eb="1">
      <t>ガt</t>
    </rPh>
    <phoneticPr fontId="2"/>
  </si>
  <si>
    <t>7月</t>
  </si>
  <si>
    <t>7月</t>
    <rPh sb="0" eb="1">
      <t>ガt</t>
    </rPh>
    <phoneticPr fontId="2"/>
  </si>
  <si>
    <t>8月</t>
  </si>
  <si>
    <t>8月</t>
    <rPh sb="0" eb="1">
      <t>ガt</t>
    </rPh>
    <phoneticPr fontId="2"/>
  </si>
  <si>
    <t>9月</t>
  </si>
  <si>
    <t>9月</t>
    <rPh sb="0" eb="1">
      <t>ガt</t>
    </rPh>
    <phoneticPr fontId="2"/>
  </si>
  <si>
    <t>10月</t>
  </si>
  <si>
    <t>10月</t>
    <rPh sb="0" eb="1">
      <t>ガt</t>
    </rPh>
    <phoneticPr fontId="2"/>
  </si>
  <si>
    <t>11月</t>
  </si>
  <si>
    <t>11月</t>
    <rPh sb="0" eb="1">
      <t>ガt</t>
    </rPh>
    <phoneticPr fontId="2"/>
  </si>
  <si>
    <t>12月</t>
  </si>
  <si>
    <t>12月</t>
    <rPh sb="0" eb="1">
      <t>ガt</t>
    </rPh>
    <phoneticPr fontId="2"/>
  </si>
  <si>
    <t>集計</t>
    <rPh sb="0" eb="2">
      <t>シュウケ</t>
    </rPh>
    <phoneticPr fontId="2"/>
  </si>
  <si>
    <t>次のデータから、会員カードを持っている人と持っていない人の購買金額の違いを、それぞれの平均を計算して比較してください</t>
    <rPh sb="0" eb="1">
      <t>ツg</t>
    </rPh>
    <phoneticPr fontId="2"/>
  </si>
  <si>
    <t>小数点以下第二飯豊四捨五入して、小数点第一位までの値を求めてください</t>
    <rPh sb="0" eb="2">
      <t>ショウスウテn</t>
    </rPh>
    <phoneticPr fontId="2"/>
  </si>
  <si>
    <t>No</t>
    <phoneticPr fontId="2"/>
  </si>
  <si>
    <t>カードの所有</t>
    <phoneticPr fontId="2"/>
  </si>
  <si>
    <t>持っていない</t>
    <rPh sb="0" eb="1">
      <t>モッt</t>
    </rPh>
    <phoneticPr fontId="2"/>
  </si>
  <si>
    <t>持っている</t>
    <rPh sb="0" eb="1">
      <t>モッt</t>
    </rPh>
    <phoneticPr fontId="2"/>
  </si>
  <si>
    <t>購買金額</t>
    <rPh sb="0" eb="2">
      <t>コウバ</t>
    </rPh>
    <phoneticPr fontId="2"/>
  </si>
  <si>
    <t>散布図</t>
    <rPh sb="0" eb="2">
      <t>サンプz</t>
    </rPh>
    <phoneticPr fontId="2"/>
  </si>
  <si>
    <t>次のデータから、最高気温とビールの売り上げ本数との関係を表す散布図を作成してください</t>
    <rPh sb="0" eb="1">
      <t>ツg</t>
    </rPh>
    <phoneticPr fontId="2"/>
  </si>
  <si>
    <t>番号</t>
    <rPh sb="0" eb="2">
      <t>バンゴ</t>
    </rPh>
    <phoneticPr fontId="2"/>
  </si>
  <si>
    <t>最高気温</t>
    <rPh sb="0" eb="2">
      <t>サイコ</t>
    </rPh>
    <phoneticPr fontId="2"/>
  </si>
  <si>
    <t>売上本数</t>
    <rPh sb="0" eb="4">
      <t>ウリアg</t>
    </rPh>
    <phoneticPr fontId="2"/>
  </si>
  <si>
    <t>相関</t>
    <rPh sb="0" eb="2">
      <t>ソウカn</t>
    </rPh>
    <phoneticPr fontId="2"/>
  </si>
  <si>
    <t>以下のデータから、相関関係を計算してください(小数点以下第３位で四捨五入して、小数点第２位までの値を求めてください)</t>
    <rPh sb="0" eb="2">
      <t>イk</t>
    </rPh>
    <phoneticPr fontId="2"/>
  </si>
  <si>
    <t>回帰分析</t>
    <rPh sb="0" eb="2">
      <t>カイキブンセk</t>
    </rPh>
    <phoneticPr fontId="2"/>
  </si>
  <si>
    <t>以下のデータを元に回帰分析を行い、価格が一円下がったときに、売上個数がいくつ増えるか計算してください</t>
    <rPh sb="0" eb="2">
      <t>イk</t>
    </rPh>
    <phoneticPr fontId="2"/>
  </si>
  <si>
    <t>番号</t>
    <rPh sb="0" eb="1">
      <t>バンゴ</t>
    </rPh>
    <phoneticPr fontId="2"/>
  </si>
  <si>
    <t>価格</t>
    <rPh sb="0" eb="2">
      <t>カカk</t>
    </rPh>
    <phoneticPr fontId="2"/>
  </si>
  <si>
    <t>売上個数</t>
    <rPh sb="0" eb="1">
      <t>ウリアg</t>
    </rPh>
    <phoneticPr fontId="2"/>
  </si>
  <si>
    <t>最適化</t>
    <rPh sb="0" eb="2">
      <t>サイテk</t>
    </rPh>
    <phoneticPr fontId="2"/>
  </si>
  <si>
    <t>回帰分析の結果、個数 ＝ ー 1.38 ×価格 + 価格 + 175.74 という回帰式を得ました。これを使って以下の条件から利益が最大になる価格を求めてください</t>
    <rPh sb="0" eb="4">
      <t>トイ</t>
    </rPh>
    <phoneticPr fontId="2"/>
  </si>
  <si>
    <t>仕入れ価格:70円</t>
    <rPh sb="0" eb="2">
      <t>シイr</t>
    </rPh>
    <phoneticPr fontId="2"/>
  </si>
  <si>
    <t>Aが21 Bが0.96</t>
    <phoneticPr fontId="2"/>
  </si>
  <si>
    <t>①2②2</t>
    <phoneticPr fontId="2"/>
  </si>
  <si>
    <t>持っている 782.8円、持っていない 727.7円</t>
    <rPh sb="0" eb="1">
      <t>モッt</t>
    </rPh>
    <phoneticPr fontId="2"/>
  </si>
  <si>
    <t>回帰分析の結果、y=-1.38x + 175.74となり、価格が①円下がると販売個数が1.38個増えることがわかる</t>
    <rPh sb="0" eb="2">
      <t>カイキブンセk</t>
    </rPh>
    <phoneticPr fontId="2"/>
  </si>
  <si>
    <t>99円で売ったときに1134.5円の利益になり、最大となる</t>
    <rPh sb="0" eb="1">
      <t>エn</t>
    </rPh>
    <phoneticPr fontId="2"/>
  </si>
  <si>
    <t>部門名</t>
    <rPh sb="0" eb="3">
      <t>ブモn</t>
    </rPh>
    <phoneticPr fontId="2"/>
  </si>
  <si>
    <t>繊維部門</t>
    <rPh sb="0" eb="2">
      <t>セン</t>
    </rPh>
    <phoneticPr fontId="2"/>
  </si>
  <si>
    <t>機械部門</t>
    <rPh sb="0" eb="2">
      <t>キカ</t>
    </rPh>
    <phoneticPr fontId="2"/>
  </si>
  <si>
    <t>造船部門</t>
    <rPh sb="0" eb="2">
      <t>ゾウセn</t>
    </rPh>
    <phoneticPr fontId="2"/>
  </si>
  <si>
    <t>新規事業部門</t>
    <rPh sb="0" eb="2">
      <t>シンk</t>
    </rPh>
    <phoneticPr fontId="2"/>
  </si>
  <si>
    <t>環境部門</t>
    <rPh sb="0" eb="2">
      <t>カンキョ</t>
    </rPh>
    <phoneticPr fontId="2"/>
  </si>
  <si>
    <t>デザイン部門</t>
    <phoneticPr fontId="2"/>
  </si>
  <si>
    <t>広告部門</t>
    <rPh sb="0" eb="2">
      <t>コウコk</t>
    </rPh>
    <phoneticPr fontId="2"/>
  </si>
  <si>
    <t>営業車の使用年数</t>
    <rPh sb="0" eb="2">
      <t>エイギョ</t>
    </rPh>
    <phoneticPr fontId="2"/>
  </si>
  <si>
    <t>営業車番号</t>
    <rPh sb="0" eb="1">
      <t>エイギョ</t>
    </rPh>
    <phoneticPr fontId="2"/>
  </si>
  <si>
    <t>使用年数(年)</t>
    <rPh sb="0" eb="2">
      <t>シヨウネn</t>
    </rPh>
    <phoneticPr fontId="2"/>
  </si>
  <si>
    <t>人数(人)</t>
    <rPh sb="0" eb="2">
      <t>ニンズ</t>
    </rPh>
    <phoneticPr fontId="2"/>
  </si>
  <si>
    <t>平均値</t>
    <rPh sb="0" eb="2">
      <t>ヘイキn</t>
    </rPh>
    <phoneticPr fontId="2"/>
  </si>
  <si>
    <t>月</t>
    <rPh sb="0" eb="1">
      <t>ツキ</t>
    </rPh>
    <phoneticPr fontId="2"/>
  </si>
  <si>
    <t>受注数</t>
    <rPh sb="0" eb="2">
      <t>ジュチュ</t>
    </rPh>
    <phoneticPr fontId="2"/>
  </si>
  <si>
    <t>売上高データ(万円)</t>
    <rPh sb="0" eb="2">
      <t>ウリアg</t>
    </rPh>
    <phoneticPr fontId="2"/>
  </si>
  <si>
    <t>1月</t>
    <rPh sb="0" eb="1">
      <t>ツキ</t>
    </rPh>
    <phoneticPr fontId="2"/>
  </si>
  <si>
    <t>売上高</t>
    <rPh sb="0" eb="2">
      <t>ウリアg</t>
    </rPh>
    <phoneticPr fontId="2"/>
  </si>
  <si>
    <t>標準偏差(STDEV.P)</t>
    <phoneticPr fontId="2"/>
  </si>
  <si>
    <t>標準偏差(STDEV.S)</t>
    <phoneticPr fontId="2"/>
  </si>
  <si>
    <t>X</t>
    <phoneticPr fontId="2"/>
  </si>
  <si>
    <t>Y</t>
    <phoneticPr fontId="2"/>
  </si>
  <si>
    <t>部署</t>
    <rPh sb="0" eb="2">
      <t>ブsh</t>
    </rPh>
    <phoneticPr fontId="2"/>
  </si>
  <si>
    <t>従業員数</t>
    <rPh sb="0" eb="2">
      <t>ジュウギョ</t>
    </rPh>
    <phoneticPr fontId="2"/>
  </si>
  <si>
    <t>総務部</t>
    <rPh sb="0" eb="2">
      <t>ソウm</t>
    </rPh>
    <phoneticPr fontId="2"/>
  </si>
  <si>
    <t>人事部</t>
    <rPh sb="0" eb="2">
      <t>ジンジb</t>
    </rPh>
    <phoneticPr fontId="2"/>
  </si>
  <si>
    <t>法務部</t>
    <rPh sb="0" eb="2">
      <t>ホ</t>
    </rPh>
    <phoneticPr fontId="2"/>
  </si>
  <si>
    <t>経理部</t>
    <rPh sb="0" eb="2">
      <t>ケ</t>
    </rPh>
    <phoneticPr fontId="2"/>
  </si>
  <si>
    <t>財務部</t>
    <rPh sb="0" eb="2">
      <t>ザイm</t>
    </rPh>
    <phoneticPr fontId="2"/>
  </si>
  <si>
    <t>戦略部</t>
    <rPh sb="0" eb="2">
      <t>センリャk</t>
    </rPh>
    <phoneticPr fontId="2"/>
  </si>
  <si>
    <t>広報促進部</t>
    <rPh sb="0" eb="5">
      <t>コウh</t>
    </rPh>
    <phoneticPr fontId="2"/>
  </si>
  <si>
    <t>販売促進部</t>
    <rPh sb="0" eb="2">
      <t>ハンバ</t>
    </rPh>
    <phoneticPr fontId="2"/>
  </si>
  <si>
    <t>広報部</t>
    <rPh sb="0" eb="1">
      <t>コウホ</t>
    </rPh>
    <phoneticPr fontId="2"/>
  </si>
  <si>
    <t>企画部</t>
    <rPh sb="0" eb="2">
      <t>キカk</t>
    </rPh>
    <phoneticPr fontId="2"/>
  </si>
  <si>
    <t>技術部</t>
    <rPh sb="0" eb="2">
      <t>ギジュt</t>
    </rPh>
    <phoneticPr fontId="2"/>
  </si>
  <si>
    <t>開発部</t>
    <rPh sb="0" eb="2">
      <t>カイハt</t>
    </rPh>
    <phoneticPr fontId="2"/>
  </si>
  <si>
    <t>製造部</t>
    <rPh sb="0" eb="2">
      <t>セイゾ</t>
    </rPh>
    <phoneticPr fontId="2"/>
  </si>
  <si>
    <t>研究開発部</t>
    <rPh sb="0" eb="2">
      <t>ケンキュ</t>
    </rPh>
    <phoneticPr fontId="2"/>
  </si>
  <si>
    <t>調達部</t>
    <rPh sb="0" eb="2">
      <t>チョウタt</t>
    </rPh>
    <phoneticPr fontId="2"/>
  </si>
  <si>
    <t>流通部</t>
    <rPh sb="0" eb="2">
      <t>リュウツ</t>
    </rPh>
    <phoneticPr fontId="2"/>
  </si>
  <si>
    <t>資材部</t>
    <rPh sb="0" eb="2">
      <t>シザ</t>
    </rPh>
    <phoneticPr fontId="2"/>
  </si>
  <si>
    <t>営業部</t>
    <rPh sb="0" eb="2">
      <t>エイギョ</t>
    </rPh>
    <phoneticPr fontId="2"/>
  </si>
  <si>
    <t>営業推進部</t>
    <rPh sb="0" eb="1">
      <t>エイギョ</t>
    </rPh>
    <phoneticPr fontId="2"/>
  </si>
  <si>
    <t>購買部</t>
    <rPh sb="0" eb="2">
      <t>コウb</t>
    </rPh>
    <phoneticPr fontId="2"/>
  </si>
  <si>
    <t>合計</t>
    <rPh sb="0" eb="2">
      <t>ゴウケ</t>
    </rPh>
    <phoneticPr fontId="2"/>
  </si>
  <si>
    <t>0〜9</t>
    <rPh sb="0" eb="2">
      <t>カイキュ</t>
    </rPh>
    <phoneticPr fontId="2"/>
  </si>
  <si>
    <t>10〜19</t>
    <phoneticPr fontId="2"/>
  </si>
  <si>
    <t>20〜29</t>
    <phoneticPr fontId="2"/>
  </si>
  <si>
    <t>30〜39</t>
    <phoneticPr fontId="2"/>
  </si>
  <si>
    <t>40〜49</t>
    <phoneticPr fontId="2"/>
  </si>
  <si>
    <t>50〜59</t>
    <phoneticPr fontId="2"/>
  </si>
  <si>
    <t>60〜69</t>
    <phoneticPr fontId="2"/>
  </si>
  <si>
    <t>70〜79</t>
    <phoneticPr fontId="2"/>
  </si>
  <si>
    <t>商品売上データ(標準化前)</t>
    <rPh sb="0" eb="2">
      <t>ショウヒn</t>
    </rPh>
    <phoneticPr fontId="2"/>
  </si>
  <si>
    <t>支店/商品</t>
    <rPh sb="0" eb="2">
      <t>シテン</t>
    </rPh>
    <phoneticPr fontId="2"/>
  </si>
  <si>
    <t>支店1</t>
    <rPh sb="0" eb="1">
      <t>シテn</t>
    </rPh>
    <phoneticPr fontId="2"/>
  </si>
  <si>
    <t>支店2</t>
    <rPh sb="0" eb="2">
      <t>シテn</t>
    </rPh>
    <phoneticPr fontId="2"/>
  </si>
  <si>
    <t>支店3</t>
    <rPh sb="0" eb="2">
      <t>シテn</t>
    </rPh>
    <phoneticPr fontId="2"/>
  </si>
  <si>
    <t>支店4</t>
    <rPh sb="0" eb="2">
      <t>シテn</t>
    </rPh>
    <phoneticPr fontId="2"/>
  </si>
  <si>
    <t>支店5</t>
    <rPh sb="0" eb="2">
      <t>シテn</t>
    </rPh>
    <phoneticPr fontId="2"/>
  </si>
  <si>
    <t>売上高(万円)
商品A</t>
    <rPh sb="0" eb="2">
      <t>ウリアg</t>
    </rPh>
    <phoneticPr fontId="2"/>
  </si>
  <si>
    <t>売上高(億円)
商品B</t>
    <rPh sb="0" eb="2">
      <t>ウリアg</t>
    </rPh>
    <phoneticPr fontId="2"/>
  </si>
  <si>
    <t>売上高(百万円)
商品C</t>
    <rPh sb="0" eb="2">
      <t>ウリアg</t>
    </rPh>
    <phoneticPr fontId="2"/>
  </si>
  <si>
    <t>(単位:百万円)</t>
  </si>
  <si>
    <t>2007年</t>
  </si>
  <si>
    <t>2008年</t>
  </si>
  <si>
    <t>2009年</t>
  </si>
  <si>
    <t>2010年</t>
  </si>
  <si>
    <t>2011年</t>
  </si>
  <si>
    <t>2012年</t>
  </si>
  <si>
    <t>2013年</t>
  </si>
  <si>
    <t>2014年</t>
  </si>
  <si>
    <t>クレジットカード業:百貨店・総合スーパー売上高推移</t>
  </si>
  <si>
    <t>1月</t>
    <rPh sb="0" eb="1">
      <t>v</t>
    </rPh>
    <phoneticPr fontId="2"/>
  </si>
  <si>
    <t>2010年</t>
    <rPh sb="0" eb="1">
      <t>ネn</t>
    </rPh>
    <phoneticPr fontId="2"/>
  </si>
  <si>
    <t>2011年</t>
    <rPh sb="0" eb="1">
      <t>ネn</t>
    </rPh>
    <phoneticPr fontId="2"/>
  </si>
  <si>
    <t>2015年</t>
  </si>
  <si>
    <t>-</t>
  </si>
  <si>
    <t>-</t>
    <phoneticPr fontId="2"/>
  </si>
  <si>
    <t>季節変動値</t>
  </si>
  <si>
    <t>季節変動値</t>
    <rPh sb="0" eb="2">
      <t>キセt</t>
    </rPh>
    <phoneticPr fontId="2"/>
  </si>
  <si>
    <t>最大値(MAX)</t>
  </si>
  <si>
    <t>最小値(MIN)</t>
  </si>
  <si>
    <t>トリム平均</t>
  </si>
  <si>
    <t>合計値</t>
  </si>
  <si>
    <t>補正値</t>
    <phoneticPr fontId="2"/>
  </si>
  <si>
    <t>補正トリム平均</t>
    <phoneticPr fontId="2"/>
  </si>
  <si>
    <t>季節要因</t>
  </si>
  <si>
    <t>季節変動値(季節指数)</t>
    <phoneticPr fontId="2"/>
  </si>
  <si>
    <t>季節調整済み売上高</t>
  </si>
  <si>
    <t>70代</t>
    <rPh sb="2" eb="3">
      <t>ダイ</t>
    </rPh>
    <phoneticPr fontId="2"/>
  </si>
  <si>
    <t>女性</t>
    <rPh sb="0" eb="2">
      <t>ジョセイ</t>
    </rPh>
    <phoneticPr fontId="2"/>
  </si>
  <si>
    <t>男性</t>
    <rPh sb="0" eb="2">
      <t>ダンセイ</t>
    </rPh>
    <phoneticPr fontId="2"/>
  </si>
  <si>
    <t>60代</t>
    <rPh sb="2" eb="3">
      <t>ダイ</t>
    </rPh>
    <phoneticPr fontId="2"/>
  </si>
  <si>
    <t>50代</t>
    <rPh sb="2" eb="3">
      <t>ダイ</t>
    </rPh>
    <phoneticPr fontId="2"/>
  </si>
  <si>
    <t>40代</t>
    <rPh sb="2" eb="3">
      <t>ダイ</t>
    </rPh>
    <phoneticPr fontId="2"/>
  </si>
  <si>
    <t>30代</t>
    <rPh sb="2" eb="3">
      <t>ダイ</t>
    </rPh>
    <phoneticPr fontId="2"/>
  </si>
  <si>
    <t>20代</t>
    <rPh sb="2" eb="3">
      <t>ダイ</t>
    </rPh>
    <phoneticPr fontId="2"/>
  </si>
  <si>
    <t>10代</t>
    <rPh sb="2" eb="3">
      <t>ダイ</t>
    </rPh>
    <phoneticPr fontId="2"/>
  </si>
  <si>
    <t>購入金額</t>
    <rPh sb="0" eb="2">
      <t>コウニュウ</t>
    </rPh>
    <rPh sb="2" eb="4">
      <t>キンガク</t>
    </rPh>
    <phoneticPr fontId="2"/>
  </si>
  <si>
    <t>年代</t>
    <rPh sb="0" eb="2">
      <t>ネンダイ</t>
    </rPh>
    <phoneticPr fontId="2"/>
  </si>
  <si>
    <t>性別</t>
    <rPh sb="0" eb="2">
      <t>セイベツ</t>
    </rPh>
    <phoneticPr fontId="2"/>
  </si>
  <si>
    <t>ID</t>
    <phoneticPr fontId="2"/>
  </si>
  <si>
    <t>年月日</t>
  </si>
  <si>
    <t>曜日</t>
  </si>
  <si>
    <t>最高気温(℃)</t>
  </si>
  <si>
    <t>アルコール</t>
    <phoneticPr fontId="2"/>
  </si>
  <si>
    <t>肉類</t>
    <rPh sb="0" eb="2">
      <t>ニクルイ</t>
    </rPh>
    <phoneticPr fontId="2"/>
  </si>
  <si>
    <t>魚類</t>
    <rPh sb="0" eb="1">
      <t>サカナ</t>
    </rPh>
    <rPh sb="1" eb="2">
      <t>ルイ</t>
    </rPh>
    <phoneticPr fontId="2"/>
  </si>
  <si>
    <t>野菜</t>
    <rPh sb="0" eb="2">
      <t>ヤサイ</t>
    </rPh>
    <phoneticPr fontId="2"/>
  </si>
  <si>
    <t>水</t>
  </si>
  <si>
    <t>木</t>
  </si>
  <si>
    <t>金</t>
  </si>
  <si>
    <t>土</t>
  </si>
  <si>
    <t>日</t>
  </si>
  <si>
    <t>月</t>
  </si>
  <si>
    <t>火</t>
  </si>
  <si>
    <t>アルコール</t>
  </si>
  <si>
    <t>肉類</t>
  </si>
  <si>
    <t>魚類</t>
  </si>
  <si>
    <t>野菜</t>
  </si>
  <si>
    <t>日付</t>
    <phoneticPr fontId="7"/>
  </si>
  <si>
    <t>価格</t>
    <rPh sb="0" eb="2">
      <t>カカク</t>
    </rPh>
    <phoneticPr fontId="2"/>
  </si>
  <si>
    <t>価格</t>
    <rPh sb="0" eb="2">
      <t>カカク</t>
    </rPh>
    <phoneticPr fontId="7"/>
  </si>
  <si>
    <t>売上個数</t>
    <rPh sb="0" eb="2">
      <t>ウリアゲ</t>
    </rPh>
    <rPh sb="2" eb="4">
      <t>コスウ</t>
    </rPh>
    <phoneticPr fontId="2"/>
  </si>
  <si>
    <t>売上個数</t>
    <rPh sb="0" eb="2">
      <t>ウリアゲ</t>
    </rPh>
    <rPh sb="2" eb="4">
      <t>コスウ</t>
    </rPh>
    <phoneticPr fontId="7"/>
  </si>
  <si>
    <t>日付</t>
    <rPh sb="0" eb="2">
      <t>ヒヅケ</t>
    </rPh>
    <phoneticPr fontId="7"/>
  </si>
  <si>
    <t>仕入れ値</t>
    <rPh sb="0" eb="2">
      <t>シイ</t>
    </rPh>
    <rPh sb="3" eb="4">
      <t>ネ</t>
    </rPh>
    <phoneticPr fontId="2"/>
  </si>
  <si>
    <t>粗利</t>
    <rPh sb="0" eb="2">
      <t>アラリ</t>
    </rPh>
    <phoneticPr fontId="2"/>
  </si>
  <si>
    <t>利益</t>
    <rPh sb="0" eb="2">
      <t>リエキ</t>
    </rPh>
    <phoneticPr fontId="2"/>
  </si>
  <si>
    <t>回帰分析で得た係数</t>
    <rPh sb="0" eb="2">
      <t>カイキ</t>
    </rPh>
    <rPh sb="2" eb="4">
      <t>ブンセキ</t>
    </rPh>
    <rPh sb="5" eb="6">
      <t>エ</t>
    </rPh>
    <rPh sb="7" eb="9">
      <t>ケイスウ</t>
    </rPh>
    <phoneticPr fontId="2"/>
  </si>
  <si>
    <t>ａ（価格の係数）</t>
    <rPh sb="2" eb="4">
      <t>カカク</t>
    </rPh>
    <rPh sb="5" eb="7">
      <t>ケイスウ</t>
    </rPh>
    <phoneticPr fontId="2"/>
  </si>
  <si>
    <t>ｂ（切片）</t>
    <rPh sb="2" eb="4">
      <t>セッペン</t>
    </rPh>
    <phoneticPr fontId="2"/>
  </si>
  <si>
    <t>価格</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</si>
</sst>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2" formatCode="m&quot;月&quot;d&quot;日&quot;;@"/>
  </numFmts>
  <fonts count="13">
    <font>
      <sz val="12"/>
      <color theme="1"/>
      <name val="游ゴシック"/>
      <family val="2"/>
      <charset val="128"/>
      <scheme val="minor"/>
    </font>
    <font>
      <sz val="12"/>
      <color rgb="FFFF0000"/>
      <name val="游ゴシック"/>
      <family val="2"/>
      <charset val="128"/>
      <scheme val="minor"/>
    </font>
    <font>
      <sz val="6"/>
      <name val="游ゴシック"/>
      <family val="2"/>
      <charset val="128"/>
      <scheme val="minor"/>
    </font>
    <font>
      <sz val="11"/>
      <name val="ＭＳ Ｐゴシック"/>
      <family val="3"/>
      <charset val="128"/>
    </font>
    <font>
      <sz val="12"/>
      <name val="ＭＳ Ｐゴシック"/>
      <family val="3"/>
      <charset val="128"/>
    </font>
    <font>
      <sz val="12"/>
      <color rgb="FF000000"/>
      <name val="游ゴシック"/>
      <family val="3"/>
      <charset val="128"/>
      <scheme val="minor"/>
    </font>
    <font>
      <sz val="12"/>
      <name val="ＭＳ Ｐゴシック"/>
      <family val="2"/>
      <charset val="128"/>
    </font>
    <font>
      <sz val="18"/>
      <color theme="3"/>
      <name val="游ゴシック Light"/>
      <family val="2"/>
      <charset val="128"/>
      <scheme val="major"/>
    </font>
    <font>
      <sz val="12"/>
      <color rgb="FFFF0000"/>
      <name val="游ゴシック"/>
      <family val="3"/>
      <charset val="128"/>
      <scheme val="minor"/>
    </font>
    <font>
      <sz val="11"/>
      <color theme="1"/>
      <name val="游ゴシック"/>
      <family val="2"/>
      <charset val="128"/>
      <scheme val="minor"/>
    </font>
    <font>
      <b/>
      <sz val="11"/>
      <color theme="1"/>
      <name val="游ゴシック"/>
      <family val="3"/>
      <charset val="128"/>
      <scheme val="minor"/>
    </font>
    <font>
      <b/>
      <sz val="11"/>
      <color rgb="FF000000"/>
      <name val="游ゴシック"/>
      <family val="3"/>
      <charset val="128"/>
      <scheme val="minor"/>
    </font>
    <font>
      <sz val="11"/>
      <color rgb="FF000000"/>
      <name val="游ゴシック"/>
      <family val="3"/>
      <charset val="128"/>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D9D9D9"/>
        <bgColor rgb="FF000000"/>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s>
  <cellStyleXfs count="4">
    <xf numFmtId="0" fontId="0" fillId="0" borderId="0">
      <alignment vertical="center"/>
    </xf>
    <xf numFmtId="38" fontId="3" fillId="0" borderId="0" applyFont="0" applyFill="0" applyBorder="0" applyAlignment="0" applyProtection="0"/>
    <xf numFmtId="0" fontId="9" fillId="0" borderId="0">
      <alignment vertical="center"/>
    </xf>
    <xf numFmtId="38" fontId="9" fillId="0" borderId="0" applyFont="0" applyFill="0" applyBorder="0" applyAlignment="0" applyProtection="0">
      <alignment vertical="center"/>
    </xf>
  </cellStyleXfs>
  <cellXfs count="41">
    <xf numFmtId="0" fontId="0" fillId="0" borderId="0" xfId="0">
      <alignment vertical="center"/>
    </xf>
    <xf numFmtId="0" fontId="0" fillId="2" borderId="0" xfId="0" applyFill="1">
      <alignment vertical="center"/>
    </xf>
    <xf numFmtId="0" fontId="1" fillId="0" borderId="0" xfId="0" applyFont="1">
      <alignment vertical="center"/>
    </xf>
    <xf numFmtId="0" fontId="0" fillId="0" borderId="0" xfId="0" applyFill="1">
      <alignment vertical="center"/>
    </xf>
    <xf numFmtId="0" fontId="0" fillId="0" borderId="1" xfId="0" applyBorder="1">
      <alignment vertical="center"/>
    </xf>
    <xf numFmtId="0" fontId="0" fillId="0" borderId="1" xfId="0" applyBorder="1" applyAlignment="1">
      <alignment horizontal="center" vertical="center" wrapText="1"/>
    </xf>
    <xf numFmtId="0" fontId="0" fillId="3" borderId="1" xfId="0" applyFill="1" applyBorder="1">
      <alignment vertical="center"/>
    </xf>
    <xf numFmtId="0" fontId="0" fillId="3" borderId="1" xfId="0" applyFill="1" applyBorder="1" applyAlignment="1">
      <alignment horizontal="center" vertical="center"/>
    </xf>
    <xf numFmtId="38" fontId="4" fillId="0" borderId="1" xfId="1" applyNumberFormat="1" applyFont="1" applyBorder="1" applyAlignment="1" applyProtection="1">
      <alignment horizontal="right"/>
    </xf>
    <xf numFmtId="0" fontId="5" fillId="0" borderId="0" xfId="0" applyFont="1">
      <alignment vertical="center"/>
    </xf>
    <xf numFmtId="0" fontId="5" fillId="4" borderId="1" xfId="0" applyFont="1" applyFill="1" applyBorder="1">
      <alignment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38" fontId="6" fillId="0" borderId="4" xfId="0" applyNumberFormat="1" applyFont="1" applyBorder="1" applyAlignment="1">
      <alignment horizontal="right"/>
    </xf>
    <xf numFmtId="38" fontId="0" fillId="0" borderId="0" xfId="0" applyNumberFormat="1">
      <alignment vertical="center"/>
    </xf>
    <xf numFmtId="38" fontId="4" fillId="0" borderId="0" xfId="0" applyNumberFormat="1" applyFont="1" applyFill="1" applyBorder="1" applyAlignment="1" applyProtection="1">
      <alignment horizontal="right" shrinkToFit="1"/>
    </xf>
    <xf numFmtId="0" fontId="5" fillId="0" borderId="0" xfId="0" applyFont="1" applyAlignment="1">
      <alignment horizontal="center" vertical="center"/>
    </xf>
    <xf numFmtId="0" fontId="0" fillId="0" borderId="5" xfId="0" applyBorder="1" applyAlignment="1">
      <alignment horizontal="center" vertical="center"/>
    </xf>
    <xf numFmtId="0" fontId="5" fillId="0" borderId="3" xfId="0" applyFont="1" applyBorder="1">
      <alignment vertical="center"/>
    </xf>
    <xf numFmtId="0" fontId="5" fillId="0" borderId="4" xfId="0" applyFont="1" applyBorder="1">
      <alignment vertical="center"/>
    </xf>
    <xf numFmtId="0" fontId="5" fillId="0" borderId="5" xfId="0" applyFont="1" applyBorder="1" applyAlignment="1">
      <alignment horizontal="center" vertical="center"/>
    </xf>
    <xf numFmtId="0" fontId="8" fillId="0" borderId="4" xfId="0" applyFont="1" applyBorder="1">
      <alignment vertical="center"/>
    </xf>
    <xf numFmtId="0" fontId="9" fillId="0" borderId="0" xfId="2">
      <alignment vertical="center"/>
    </xf>
    <xf numFmtId="0" fontId="9" fillId="0" borderId="0" xfId="2" applyAlignment="1"/>
    <xf numFmtId="38" fontId="0" fillId="0" borderId="0" xfId="3" applyFont="1" applyAlignment="1">
      <alignment vertical="center"/>
    </xf>
    <xf numFmtId="0" fontId="9" fillId="0" borderId="0" xfId="2" applyAlignment="1">
      <alignment vertical="center"/>
    </xf>
    <xf numFmtId="0" fontId="10" fillId="0" borderId="0" xfId="2" applyFont="1" applyAlignment="1">
      <alignment horizontal="center" vertical="center"/>
    </xf>
    <xf numFmtId="14" fontId="9" fillId="0" borderId="0" xfId="2" applyNumberFormat="1">
      <alignment vertical="center"/>
    </xf>
    <xf numFmtId="0" fontId="9" fillId="0" borderId="0" xfId="2" applyAlignment="1">
      <alignment horizontal="center" vertical="center"/>
    </xf>
    <xf numFmtId="0" fontId="11" fillId="0" borderId="0" xfId="0" applyFont="1" applyAlignment="1">
      <alignment horizontal="center" vertical="center"/>
    </xf>
    <xf numFmtId="14" fontId="12" fillId="0" borderId="0" xfId="0" applyNumberFormat="1" applyFont="1">
      <alignment vertical="center"/>
    </xf>
    <xf numFmtId="0" fontId="12" fillId="0" borderId="0" xfId="0" applyFont="1" applyAlignment="1">
      <alignment horizontal="center" vertical="center"/>
    </xf>
    <xf numFmtId="0" fontId="12" fillId="0" borderId="0" xfId="0" applyFont="1">
      <alignment vertical="center"/>
    </xf>
    <xf numFmtId="0" fontId="10" fillId="0" borderId="6" xfId="0" applyFont="1" applyBorder="1" applyAlignment="1">
      <alignment horizontal="center" vertical="center"/>
    </xf>
    <xf numFmtId="182" fontId="0" fillId="0" borderId="7" xfId="0" applyNumberFormat="1" applyBorder="1">
      <alignment vertical="center"/>
    </xf>
    <xf numFmtId="0" fontId="0" fillId="0" borderId="7" xfId="0" applyBorder="1">
      <alignment vertical="center"/>
    </xf>
    <xf numFmtId="182" fontId="0" fillId="0" borderId="8" xfId="0" applyNumberFormat="1" applyBorder="1">
      <alignment vertical="center"/>
    </xf>
    <xf numFmtId="0" fontId="0" fillId="0" borderId="8" xfId="0" applyBorder="1">
      <alignment vertical="center"/>
    </xf>
    <xf numFmtId="182" fontId="0" fillId="0" borderId="9" xfId="0" applyNumberFormat="1" applyBorder="1">
      <alignment vertical="center"/>
    </xf>
    <xf numFmtId="0" fontId="0" fillId="0" borderId="9" xfId="0" applyBorder="1">
      <alignment vertical="center"/>
    </xf>
    <xf numFmtId="0" fontId="10" fillId="0" borderId="0" xfId="0" applyFont="1">
      <alignment vertical="center"/>
    </xf>
  </cellXfs>
  <cellStyles count="4">
    <cellStyle name="桁区切り 2" xfId="1" xr:uid="{41BA02A4-D93B-134C-ACE5-EC733A04FECA}"/>
    <cellStyle name="桁区切り 3" xfId="3" xr:uid="{5F8E51E5-A28D-8E4A-8ADA-CADEF35FF93B}"/>
    <cellStyle name="標準" xfId="0" builtinId="0"/>
    <cellStyle name="標準 2" xfId="2" xr:uid="{AA2DAD57-9928-D949-A2C2-536311D203F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1"/>
              </a:solidFill>
              <a:round/>
            </a:ln>
            <a:effectLst/>
          </c:spPr>
          <c:marker>
            <c:symbol val="none"/>
          </c:marker>
          <c:cat>
            <c:strRef>
              <c:f>季節調整_1!$A$13:$A$81</c:f>
              <c:strCache>
                <c:ptCount val="69"/>
                <c:pt idx="0">
                  <c:v>12月</c:v>
                </c:pt>
                <c:pt idx="1">
                  <c:v>1月</c:v>
                </c:pt>
                <c:pt idx="2">
                  <c:v>2月</c:v>
                </c:pt>
                <c:pt idx="3">
                  <c:v>3月</c:v>
                </c:pt>
                <c:pt idx="4">
                  <c:v>4月</c:v>
                </c:pt>
                <c:pt idx="5">
                  <c:v>5月</c:v>
                </c:pt>
                <c:pt idx="6">
                  <c:v>6月</c:v>
                </c:pt>
                <c:pt idx="7">
                  <c:v>7月</c:v>
                </c:pt>
                <c:pt idx="8">
                  <c:v>8月</c:v>
                </c:pt>
                <c:pt idx="9">
                  <c:v>9月</c:v>
                </c:pt>
                <c:pt idx="10">
                  <c:v>10月</c:v>
                </c:pt>
                <c:pt idx="11">
                  <c:v>11月</c:v>
                </c:pt>
                <c:pt idx="12">
                  <c:v>12月</c:v>
                </c:pt>
                <c:pt idx="13">
                  <c:v>1月</c:v>
                </c:pt>
                <c:pt idx="14">
                  <c:v>2月</c:v>
                </c:pt>
                <c:pt idx="15">
                  <c:v>3月</c:v>
                </c:pt>
                <c:pt idx="16">
                  <c:v>4月</c:v>
                </c:pt>
                <c:pt idx="17">
                  <c:v>5月</c:v>
                </c:pt>
                <c:pt idx="18">
                  <c:v>6月</c:v>
                </c:pt>
                <c:pt idx="19">
                  <c:v>7月</c:v>
                </c:pt>
                <c:pt idx="20">
                  <c:v>8月</c:v>
                </c:pt>
                <c:pt idx="21">
                  <c:v>9月</c:v>
                </c:pt>
                <c:pt idx="22">
                  <c:v>10月</c:v>
                </c:pt>
                <c:pt idx="23">
                  <c:v>11月</c:v>
                </c:pt>
                <c:pt idx="24">
                  <c:v>12月</c:v>
                </c:pt>
                <c:pt idx="25">
                  <c:v>1月</c:v>
                </c:pt>
                <c:pt idx="26">
                  <c:v>2月</c:v>
                </c:pt>
                <c:pt idx="27">
                  <c:v>3月</c:v>
                </c:pt>
                <c:pt idx="28">
                  <c:v>4月</c:v>
                </c:pt>
                <c:pt idx="29">
                  <c:v>5月</c:v>
                </c:pt>
                <c:pt idx="30">
                  <c:v>6月</c:v>
                </c:pt>
                <c:pt idx="31">
                  <c:v>7月</c:v>
                </c:pt>
                <c:pt idx="32">
                  <c:v>8月</c:v>
                </c:pt>
                <c:pt idx="33">
                  <c:v>9月</c:v>
                </c:pt>
                <c:pt idx="34">
                  <c:v>10月</c:v>
                </c:pt>
                <c:pt idx="35">
                  <c:v>11月</c:v>
                </c:pt>
                <c:pt idx="36">
                  <c:v>12月</c:v>
                </c:pt>
                <c:pt idx="37">
                  <c:v>1月</c:v>
                </c:pt>
                <c:pt idx="38">
                  <c:v>2月</c:v>
                </c:pt>
                <c:pt idx="39">
                  <c:v>3月</c:v>
                </c:pt>
                <c:pt idx="40">
                  <c:v>4月</c:v>
                </c:pt>
                <c:pt idx="41">
                  <c:v>5月</c:v>
                </c:pt>
                <c:pt idx="42">
                  <c:v>6月</c:v>
                </c:pt>
                <c:pt idx="43">
                  <c:v>7月</c:v>
                </c:pt>
                <c:pt idx="44">
                  <c:v>8月</c:v>
                </c:pt>
                <c:pt idx="45">
                  <c:v>9月</c:v>
                </c:pt>
                <c:pt idx="46">
                  <c:v>10月</c:v>
                </c:pt>
                <c:pt idx="47">
                  <c:v>11月</c:v>
                </c:pt>
                <c:pt idx="48">
                  <c:v>12月</c:v>
                </c:pt>
                <c:pt idx="49">
                  <c:v>1月</c:v>
                </c:pt>
                <c:pt idx="50">
                  <c:v>2月</c:v>
                </c:pt>
                <c:pt idx="51">
                  <c:v>3月</c:v>
                </c:pt>
                <c:pt idx="52">
                  <c:v>4月</c:v>
                </c:pt>
                <c:pt idx="53">
                  <c:v>5月</c:v>
                </c:pt>
                <c:pt idx="54">
                  <c:v>6月</c:v>
                </c:pt>
                <c:pt idx="55">
                  <c:v>7月</c:v>
                </c:pt>
                <c:pt idx="56">
                  <c:v>8月</c:v>
                </c:pt>
                <c:pt idx="57">
                  <c:v>9月</c:v>
                </c:pt>
                <c:pt idx="58">
                  <c:v>10月</c:v>
                </c:pt>
                <c:pt idx="59">
                  <c:v>11月</c:v>
                </c:pt>
                <c:pt idx="60">
                  <c:v>12月</c:v>
                </c:pt>
                <c:pt idx="61">
                  <c:v>1月</c:v>
                </c:pt>
                <c:pt idx="62">
                  <c:v>2月</c:v>
                </c:pt>
                <c:pt idx="63">
                  <c:v>3月</c:v>
                </c:pt>
                <c:pt idx="64">
                  <c:v>4月</c:v>
                </c:pt>
                <c:pt idx="65">
                  <c:v>5月</c:v>
                </c:pt>
                <c:pt idx="66">
                  <c:v>6月</c:v>
                </c:pt>
                <c:pt idx="67">
                  <c:v>7月</c:v>
                </c:pt>
                <c:pt idx="68">
                  <c:v>8月</c:v>
                </c:pt>
              </c:strCache>
            </c:strRef>
          </c:cat>
          <c:val>
            <c:numRef>
              <c:f>季節調整_1!$B$13:$B$81</c:f>
              <c:numCache>
                <c:formatCode>#,##0_);[Red]\(#,##0\)</c:formatCode>
                <c:ptCount val="69"/>
                <c:pt idx="0">
                  <c:v>17257</c:v>
                </c:pt>
                <c:pt idx="1">
                  <c:v>17647</c:v>
                </c:pt>
                <c:pt idx="2">
                  <c:v>16951</c:v>
                </c:pt>
                <c:pt idx="3">
                  <c:v>19959</c:v>
                </c:pt>
                <c:pt idx="4">
                  <c:v>17045</c:v>
                </c:pt>
                <c:pt idx="5">
                  <c:v>18388</c:v>
                </c:pt>
                <c:pt idx="6">
                  <c:v>16984</c:v>
                </c:pt>
                <c:pt idx="7">
                  <c:v>20845</c:v>
                </c:pt>
                <c:pt idx="8">
                  <c:v>27056</c:v>
                </c:pt>
                <c:pt idx="9">
                  <c:v>21822</c:v>
                </c:pt>
                <c:pt idx="10">
                  <c:v>20156</c:v>
                </c:pt>
                <c:pt idx="11">
                  <c:v>18726</c:v>
                </c:pt>
                <c:pt idx="12">
                  <c:v>17959</c:v>
                </c:pt>
                <c:pt idx="13">
                  <c:v>17539</c:v>
                </c:pt>
                <c:pt idx="14">
                  <c:v>17317</c:v>
                </c:pt>
                <c:pt idx="15">
                  <c:v>19079</c:v>
                </c:pt>
                <c:pt idx="16">
                  <c:v>17508</c:v>
                </c:pt>
                <c:pt idx="17">
                  <c:v>18610</c:v>
                </c:pt>
                <c:pt idx="18">
                  <c:v>17482</c:v>
                </c:pt>
                <c:pt idx="19">
                  <c:v>21306</c:v>
                </c:pt>
                <c:pt idx="20">
                  <c:v>27126</c:v>
                </c:pt>
                <c:pt idx="21">
                  <c:v>22007</c:v>
                </c:pt>
                <c:pt idx="22">
                  <c:v>20795</c:v>
                </c:pt>
                <c:pt idx="23">
                  <c:v>18648</c:v>
                </c:pt>
                <c:pt idx="24">
                  <c:v>18511</c:v>
                </c:pt>
                <c:pt idx="25">
                  <c:v>17991</c:v>
                </c:pt>
                <c:pt idx="26">
                  <c:v>18097</c:v>
                </c:pt>
                <c:pt idx="27">
                  <c:v>20896</c:v>
                </c:pt>
                <c:pt idx="28">
                  <c:v>18292</c:v>
                </c:pt>
                <c:pt idx="29">
                  <c:v>19132</c:v>
                </c:pt>
                <c:pt idx="30">
                  <c:v>17660</c:v>
                </c:pt>
                <c:pt idx="31">
                  <c:v>21281</c:v>
                </c:pt>
                <c:pt idx="32">
                  <c:v>27480</c:v>
                </c:pt>
                <c:pt idx="33">
                  <c:v>22247</c:v>
                </c:pt>
                <c:pt idx="34">
                  <c:v>20801</c:v>
                </c:pt>
                <c:pt idx="35">
                  <c:v>19079</c:v>
                </c:pt>
                <c:pt idx="36">
                  <c:v>19126</c:v>
                </c:pt>
                <c:pt idx="37">
                  <c:v>18712</c:v>
                </c:pt>
                <c:pt idx="38">
                  <c:v>18162</c:v>
                </c:pt>
                <c:pt idx="39">
                  <c:v>21660</c:v>
                </c:pt>
                <c:pt idx="40">
                  <c:v>18324</c:v>
                </c:pt>
                <c:pt idx="41">
                  <c:v>19500</c:v>
                </c:pt>
                <c:pt idx="42">
                  <c:v>18041</c:v>
                </c:pt>
                <c:pt idx="43">
                  <c:v>21587</c:v>
                </c:pt>
                <c:pt idx="44">
                  <c:v>28732</c:v>
                </c:pt>
                <c:pt idx="45">
                  <c:v>23146</c:v>
                </c:pt>
                <c:pt idx="46">
                  <c:v>21734</c:v>
                </c:pt>
                <c:pt idx="47">
                  <c:v>20774</c:v>
                </c:pt>
                <c:pt idx="48">
                  <c:v>20374</c:v>
                </c:pt>
                <c:pt idx="49">
                  <c:v>19328</c:v>
                </c:pt>
                <c:pt idx="50">
                  <c:v>18610</c:v>
                </c:pt>
                <c:pt idx="51">
                  <c:v>24813</c:v>
                </c:pt>
                <c:pt idx="52">
                  <c:v>19449</c:v>
                </c:pt>
                <c:pt idx="53">
                  <c:v>20463</c:v>
                </c:pt>
                <c:pt idx="54">
                  <c:v>18760</c:v>
                </c:pt>
                <c:pt idx="55">
                  <c:v>22074</c:v>
                </c:pt>
                <c:pt idx="56">
                  <c:v>28228</c:v>
                </c:pt>
                <c:pt idx="57">
                  <c:v>23092</c:v>
                </c:pt>
                <c:pt idx="58">
                  <c:v>22287</c:v>
                </c:pt>
                <c:pt idx="59">
                  <c:v>21651</c:v>
                </c:pt>
                <c:pt idx="60">
                  <c:v>21632</c:v>
                </c:pt>
                <c:pt idx="61">
                  <c:v>20071</c:v>
                </c:pt>
                <c:pt idx="62">
                  <c:v>19211</c:v>
                </c:pt>
                <c:pt idx="63">
                  <c:v>23032</c:v>
                </c:pt>
                <c:pt idx="64">
                  <c:v>20386</c:v>
                </c:pt>
                <c:pt idx="65">
                  <c:v>21104</c:v>
                </c:pt>
                <c:pt idx="66">
                  <c:v>19012</c:v>
                </c:pt>
                <c:pt idx="67">
                  <c:v>22706</c:v>
                </c:pt>
                <c:pt idx="68">
                  <c:v>29184</c:v>
                </c:pt>
              </c:numCache>
            </c:numRef>
          </c:val>
          <c:smooth val="0"/>
          <c:extLst>
            <c:ext xmlns:c16="http://schemas.microsoft.com/office/drawing/2014/chart" uri="{C3380CC4-5D6E-409C-BE32-E72D297353CC}">
              <c16:uniqueId val="{00000000-540C-CC41-AD1B-9B531537B875}"/>
            </c:ext>
          </c:extLst>
        </c:ser>
        <c:ser>
          <c:idx val="1"/>
          <c:order val="1"/>
          <c:spPr>
            <a:ln w="28575" cap="rnd">
              <a:solidFill>
                <a:schemeClr val="accent2"/>
              </a:solidFill>
              <a:round/>
            </a:ln>
            <a:effectLst/>
          </c:spPr>
          <c:marker>
            <c:symbol val="none"/>
          </c:marker>
          <c:cat>
            <c:strRef>
              <c:f>季節調整_1!$A$13:$A$81</c:f>
              <c:strCache>
                <c:ptCount val="69"/>
                <c:pt idx="0">
                  <c:v>12月</c:v>
                </c:pt>
                <c:pt idx="1">
                  <c:v>1月</c:v>
                </c:pt>
                <c:pt idx="2">
                  <c:v>2月</c:v>
                </c:pt>
                <c:pt idx="3">
                  <c:v>3月</c:v>
                </c:pt>
                <c:pt idx="4">
                  <c:v>4月</c:v>
                </c:pt>
                <c:pt idx="5">
                  <c:v>5月</c:v>
                </c:pt>
                <c:pt idx="6">
                  <c:v>6月</c:v>
                </c:pt>
                <c:pt idx="7">
                  <c:v>7月</c:v>
                </c:pt>
                <c:pt idx="8">
                  <c:v>8月</c:v>
                </c:pt>
                <c:pt idx="9">
                  <c:v>9月</c:v>
                </c:pt>
                <c:pt idx="10">
                  <c:v>10月</c:v>
                </c:pt>
                <c:pt idx="11">
                  <c:v>11月</c:v>
                </c:pt>
                <c:pt idx="12">
                  <c:v>12月</c:v>
                </c:pt>
                <c:pt idx="13">
                  <c:v>1月</c:v>
                </c:pt>
                <c:pt idx="14">
                  <c:v>2月</c:v>
                </c:pt>
                <c:pt idx="15">
                  <c:v>3月</c:v>
                </c:pt>
                <c:pt idx="16">
                  <c:v>4月</c:v>
                </c:pt>
                <c:pt idx="17">
                  <c:v>5月</c:v>
                </c:pt>
                <c:pt idx="18">
                  <c:v>6月</c:v>
                </c:pt>
                <c:pt idx="19">
                  <c:v>7月</c:v>
                </c:pt>
                <c:pt idx="20">
                  <c:v>8月</c:v>
                </c:pt>
                <c:pt idx="21">
                  <c:v>9月</c:v>
                </c:pt>
                <c:pt idx="22">
                  <c:v>10月</c:v>
                </c:pt>
                <c:pt idx="23">
                  <c:v>11月</c:v>
                </c:pt>
                <c:pt idx="24">
                  <c:v>12月</c:v>
                </c:pt>
                <c:pt idx="25">
                  <c:v>1月</c:v>
                </c:pt>
                <c:pt idx="26">
                  <c:v>2月</c:v>
                </c:pt>
                <c:pt idx="27">
                  <c:v>3月</c:v>
                </c:pt>
                <c:pt idx="28">
                  <c:v>4月</c:v>
                </c:pt>
                <c:pt idx="29">
                  <c:v>5月</c:v>
                </c:pt>
                <c:pt idx="30">
                  <c:v>6月</c:v>
                </c:pt>
                <c:pt idx="31">
                  <c:v>7月</c:v>
                </c:pt>
                <c:pt idx="32">
                  <c:v>8月</c:v>
                </c:pt>
                <c:pt idx="33">
                  <c:v>9月</c:v>
                </c:pt>
                <c:pt idx="34">
                  <c:v>10月</c:v>
                </c:pt>
                <c:pt idx="35">
                  <c:v>11月</c:v>
                </c:pt>
                <c:pt idx="36">
                  <c:v>12月</c:v>
                </c:pt>
                <c:pt idx="37">
                  <c:v>1月</c:v>
                </c:pt>
                <c:pt idx="38">
                  <c:v>2月</c:v>
                </c:pt>
                <c:pt idx="39">
                  <c:v>3月</c:v>
                </c:pt>
                <c:pt idx="40">
                  <c:v>4月</c:v>
                </c:pt>
                <c:pt idx="41">
                  <c:v>5月</c:v>
                </c:pt>
                <c:pt idx="42">
                  <c:v>6月</c:v>
                </c:pt>
                <c:pt idx="43">
                  <c:v>7月</c:v>
                </c:pt>
                <c:pt idx="44">
                  <c:v>8月</c:v>
                </c:pt>
                <c:pt idx="45">
                  <c:v>9月</c:v>
                </c:pt>
                <c:pt idx="46">
                  <c:v>10月</c:v>
                </c:pt>
                <c:pt idx="47">
                  <c:v>11月</c:v>
                </c:pt>
                <c:pt idx="48">
                  <c:v>12月</c:v>
                </c:pt>
                <c:pt idx="49">
                  <c:v>1月</c:v>
                </c:pt>
                <c:pt idx="50">
                  <c:v>2月</c:v>
                </c:pt>
                <c:pt idx="51">
                  <c:v>3月</c:v>
                </c:pt>
                <c:pt idx="52">
                  <c:v>4月</c:v>
                </c:pt>
                <c:pt idx="53">
                  <c:v>5月</c:v>
                </c:pt>
                <c:pt idx="54">
                  <c:v>6月</c:v>
                </c:pt>
                <c:pt idx="55">
                  <c:v>7月</c:v>
                </c:pt>
                <c:pt idx="56">
                  <c:v>8月</c:v>
                </c:pt>
                <c:pt idx="57">
                  <c:v>9月</c:v>
                </c:pt>
                <c:pt idx="58">
                  <c:v>10月</c:v>
                </c:pt>
                <c:pt idx="59">
                  <c:v>11月</c:v>
                </c:pt>
                <c:pt idx="60">
                  <c:v>12月</c:v>
                </c:pt>
                <c:pt idx="61">
                  <c:v>1月</c:v>
                </c:pt>
                <c:pt idx="62">
                  <c:v>2月</c:v>
                </c:pt>
                <c:pt idx="63">
                  <c:v>3月</c:v>
                </c:pt>
                <c:pt idx="64">
                  <c:v>4月</c:v>
                </c:pt>
                <c:pt idx="65">
                  <c:v>5月</c:v>
                </c:pt>
                <c:pt idx="66">
                  <c:v>6月</c:v>
                </c:pt>
                <c:pt idx="67">
                  <c:v>7月</c:v>
                </c:pt>
                <c:pt idx="68">
                  <c:v>8月</c:v>
                </c:pt>
              </c:strCache>
            </c:strRef>
          </c:cat>
          <c:val>
            <c:numRef>
              <c:f>季節調整_1!$C$13:$C$81</c:f>
              <c:numCache>
                <c:formatCode>#,##0_);[Red]\(#,##0\)</c:formatCode>
                <c:ptCount val="69"/>
                <c:pt idx="0">
                  <c:v>18795.25</c:v>
                </c:pt>
                <c:pt idx="1">
                  <c:v>18822.083333333332</c:v>
                </c:pt>
                <c:pt idx="2">
                  <c:v>18833.666666666668</c:v>
                </c:pt>
                <c:pt idx="3">
                  <c:v>18890.25</c:v>
                </c:pt>
                <c:pt idx="4">
                  <c:v>18921.5</c:v>
                </c:pt>
                <c:pt idx="5">
                  <c:v>18975.833333333332</c:v>
                </c:pt>
                <c:pt idx="6">
                  <c:v>18999.916666666668</c:v>
                </c:pt>
                <c:pt idx="7">
                  <c:v>19067.333333333332</c:v>
                </c:pt>
                <c:pt idx="8">
                  <c:v>19216.25</c:v>
                </c:pt>
                <c:pt idx="9">
                  <c:v>19297.083333333332</c:v>
                </c:pt>
                <c:pt idx="10">
                  <c:v>19349.333333333332</c:v>
                </c:pt>
                <c:pt idx="11">
                  <c:v>19403</c:v>
                </c:pt>
                <c:pt idx="12">
                  <c:v>19461.5</c:v>
                </c:pt>
                <c:pt idx="13">
                  <c:v>19452.5</c:v>
                </c:pt>
                <c:pt idx="14">
                  <c:v>19483</c:v>
                </c:pt>
                <c:pt idx="15">
                  <c:v>19409.666666666668</c:v>
                </c:pt>
                <c:pt idx="16">
                  <c:v>19448.25</c:v>
                </c:pt>
                <c:pt idx="17">
                  <c:v>19466.75</c:v>
                </c:pt>
                <c:pt idx="18">
                  <c:v>19508.25</c:v>
                </c:pt>
                <c:pt idx="19">
                  <c:v>19546.666666666668</c:v>
                </c:pt>
                <c:pt idx="20">
                  <c:v>19552.5</c:v>
                </c:pt>
                <c:pt idx="21">
                  <c:v>19567.916666666668</c:v>
                </c:pt>
                <c:pt idx="22">
                  <c:v>19621.166666666668</c:v>
                </c:pt>
                <c:pt idx="23">
                  <c:v>19614.666666666668</c:v>
                </c:pt>
                <c:pt idx="24">
                  <c:v>19660.666666666668</c:v>
                </c:pt>
                <c:pt idx="25">
                  <c:v>19698.333333333332</c:v>
                </c:pt>
                <c:pt idx="26">
                  <c:v>19763.333333333332</c:v>
                </c:pt>
                <c:pt idx="27">
                  <c:v>19914.75</c:v>
                </c:pt>
                <c:pt idx="28">
                  <c:v>19980.083333333332</c:v>
                </c:pt>
                <c:pt idx="29">
                  <c:v>20023.583333333332</c:v>
                </c:pt>
                <c:pt idx="30">
                  <c:v>20038.416666666668</c:v>
                </c:pt>
                <c:pt idx="31">
                  <c:v>20036.333333333332</c:v>
                </c:pt>
                <c:pt idx="32">
                  <c:v>20065.833333333332</c:v>
                </c:pt>
                <c:pt idx="33">
                  <c:v>20085.833333333332</c:v>
                </c:pt>
                <c:pt idx="34">
                  <c:v>20086.333333333332</c:v>
                </c:pt>
                <c:pt idx="35">
                  <c:v>20122.25</c:v>
                </c:pt>
                <c:pt idx="36">
                  <c:v>20173.5</c:v>
                </c:pt>
                <c:pt idx="37">
                  <c:v>20233.583333333332</c:v>
                </c:pt>
                <c:pt idx="38">
                  <c:v>20239</c:v>
                </c:pt>
                <c:pt idx="39">
                  <c:v>20302.666666666668</c:v>
                </c:pt>
                <c:pt idx="40">
                  <c:v>20305.333333333332</c:v>
                </c:pt>
                <c:pt idx="41">
                  <c:v>20336</c:v>
                </c:pt>
                <c:pt idx="42">
                  <c:v>20367.75</c:v>
                </c:pt>
                <c:pt idx="43">
                  <c:v>20393.25</c:v>
                </c:pt>
                <c:pt idx="44">
                  <c:v>20497.583333333332</c:v>
                </c:pt>
                <c:pt idx="45">
                  <c:v>20572.5</c:v>
                </c:pt>
                <c:pt idx="46">
                  <c:v>20650.25</c:v>
                </c:pt>
                <c:pt idx="47">
                  <c:v>20791.5</c:v>
                </c:pt>
                <c:pt idx="48">
                  <c:v>20895.5</c:v>
                </c:pt>
                <c:pt idx="49">
                  <c:v>20946.833333333332</c:v>
                </c:pt>
                <c:pt idx="50">
                  <c:v>20984.166666666668</c:v>
                </c:pt>
                <c:pt idx="51">
                  <c:v>21246.916666666668</c:v>
                </c:pt>
                <c:pt idx="52">
                  <c:v>21340.666666666668</c:v>
                </c:pt>
                <c:pt idx="53">
                  <c:v>21420.916666666668</c:v>
                </c:pt>
                <c:pt idx="54">
                  <c:v>21480.833333333332</c:v>
                </c:pt>
                <c:pt idx="55">
                  <c:v>21521.416666666668</c:v>
                </c:pt>
                <c:pt idx="56">
                  <c:v>21479.416666666668</c:v>
                </c:pt>
                <c:pt idx="57">
                  <c:v>21474.916666666668</c:v>
                </c:pt>
                <c:pt idx="58">
                  <c:v>21521</c:v>
                </c:pt>
                <c:pt idx="59">
                  <c:v>21594.083333333332</c:v>
                </c:pt>
                <c:pt idx="60">
                  <c:v>21698.916666666668</c:v>
                </c:pt>
                <c:pt idx="61">
                  <c:v>21760.833333333332</c:v>
                </c:pt>
                <c:pt idx="62">
                  <c:v>21810.916666666668</c:v>
                </c:pt>
                <c:pt idx="63">
                  <c:v>21662.5</c:v>
                </c:pt>
                <c:pt idx="64">
                  <c:v>21740.583333333332</c:v>
                </c:pt>
                <c:pt idx="65">
                  <c:v>21794</c:v>
                </c:pt>
                <c:pt idx="66">
                  <c:v>21815</c:v>
                </c:pt>
                <c:pt idx="67">
                  <c:v>21867.666666666668</c:v>
                </c:pt>
                <c:pt idx="68">
                  <c:v>21947.333333333332</c:v>
                </c:pt>
              </c:numCache>
            </c:numRef>
          </c:val>
          <c:smooth val="0"/>
          <c:extLst>
            <c:ext xmlns:c16="http://schemas.microsoft.com/office/drawing/2014/chart" uri="{C3380CC4-5D6E-409C-BE32-E72D297353CC}">
              <c16:uniqueId val="{00000001-540C-CC41-AD1B-9B531537B875}"/>
            </c:ext>
          </c:extLst>
        </c:ser>
        <c:dLbls>
          <c:showLegendKey val="0"/>
          <c:showVal val="0"/>
          <c:showCatName val="0"/>
          <c:showSerName val="0"/>
          <c:showPercent val="0"/>
          <c:showBubbleSize val="0"/>
        </c:dLbls>
        <c:smooth val="0"/>
        <c:axId val="1110242192"/>
        <c:axId val="1135709216"/>
      </c:lineChart>
      <c:catAx>
        <c:axId val="111024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35709216"/>
        <c:crosses val="autoZero"/>
        <c:auto val="1"/>
        <c:lblAlgn val="ctr"/>
        <c:lblOffset val="100"/>
        <c:noMultiLvlLbl val="0"/>
      </c:catAx>
      <c:valAx>
        <c:axId val="1135709216"/>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10242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1"/>
              </a:solidFill>
              <a:round/>
            </a:ln>
            <a:effectLst/>
          </c:spPr>
          <c:marker>
            <c:symbol val="none"/>
          </c:marker>
          <c:val>
            <c:numRef>
              <c:f>季節調整_3!$F$2:$F$81</c:f>
              <c:numCache>
                <c:formatCode>General</c:formatCode>
                <c:ptCount val="80"/>
                <c:pt idx="0">
                  <c:v>19038.461538461539</c:v>
                </c:pt>
                <c:pt idx="1">
                  <c:v>19104.545454545456</c:v>
                </c:pt>
                <c:pt idx="2">
                  <c:v>18538.461538461539</c:v>
                </c:pt>
                <c:pt idx="3">
                  <c:v>18522.222222222223</c:v>
                </c:pt>
                <c:pt idx="4">
                  <c:v>18868.08510638298</c:v>
                </c:pt>
                <c:pt idx="5">
                  <c:v>19189.655172413793</c:v>
                </c:pt>
                <c:pt idx="6">
                  <c:v>19081.90476190476</c:v>
                </c:pt>
                <c:pt idx="7">
                  <c:v>18717.777777777777</c:v>
                </c:pt>
                <c:pt idx="8">
                  <c:v>18956.363636363636</c:v>
                </c:pt>
                <c:pt idx="9">
                  <c:v>18960.194174757282</c:v>
                </c:pt>
                <c:pt idx="10">
                  <c:v>18835.416666666668</c:v>
                </c:pt>
                <c:pt idx="11">
                  <c:v>18358.510638297874</c:v>
                </c:pt>
                <c:pt idx="12">
                  <c:v>19392.307692307691</c:v>
                </c:pt>
                <c:pt idx="13">
                  <c:v>19262.5</c:v>
                </c:pt>
                <c:pt idx="14">
                  <c:v>19191.346153846152</c:v>
                </c:pt>
                <c:pt idx="15">
                  <c:v>18938.888888888887</c:v>
                </c:pt>
                <c:pt idx="16">
                  <c:v>19561.702127659577</c:v>
                </c:pt>
                <c:pt idx="17">
                  <c:v>19521.839080459769</c:v>
                </c:pt>
                <c:pt idx="18">
                  <c:v>19852.38095238095</c:v>
                </c:pt>
                <c:pt idx="19">
                  <c:v>20041.481481481482</c:v>
                </c:pt>
                <c:pt idx="20">
                  <c:v>19838.181818181816</c:v>
                </c:pt>
                <c:pt idx="21">
                  <c:v>19568.932038834952</c:v>
                </c:pt>
                <c:pt idx="22">
                  <c:v>19506.25</c:v>
                </c:pt>
                <c:pt idx="23">
                  <c:v>19105.319148936171</c:v>
                </c:pt>
                <c:pt idx="24">
                  <c:v>19273.626373626372</c:v>
                </c:pt>
                <c:pt idx="25">
                  <c:v>19678.409090909092</c:v>
                </c:pt>
                <c:pt idx="26">
                  <c:v>18345.192307692309</c:v>
                </c:pt>
                <c:pt idx="27">
                  <c:v>19453.333333333332</c:v>
                </c:pt>
                <c:pt idx="28">
                  <c:v>19797.872340425532</c:v>
                </c:pt>
                <c:pt idx="29">
                  <c:v>20094.252873563219</c:v>
                </c:pt>
                <c:pt idx="30">
                  <c:v>20291.428571428569</c:v>
                </c:pt>
                <c:pt idx="31">
                  <c:v>20093.333333333332</c:v>
                </c:pt>
                <c:pt idx="32">
                  <c:v>20006.363636363636</c:v>
                </c:pt>
                <c:pt idx="33">
                  <c:v>20189.320388349515</c:v>
                </c:pt>
                <c:pt idx="34">
                  <c:v>19425</c:v>
                </c:pt>
                <c:pt idx="35">
                  <c:v>19692.553191489362</c:v>
                </c:pt>
                <c:pt idx="36">
                  <c:v>19770.329670329669</c:v>
                </c:pt>
                <c:pt idx="37">
                  <c:v>20564.772727272728</c:v>
                </c:pt>
                <c:pt idx="38">
                  <c:v>20092.307692307691</c:v>
                </c:pt>
                <c:pt idx="39">
                  <c:v>20324.444444444445</c:v>
                </c:pt>
                <c:pt idx="40">
                  <c:v>20353.191489361703</c:v>
                </c:pt>
                <c:pt idx="41">
                  <c:v>20298.850574712644</c:v>
                </c:pt>
                <c:pt idx="42">
                  <c:v>20267.619047619046</c:v>
                </c:pt>
                <c:pt idx="43">
                  <c:v>20355.555555555555</c:v>
                </c:pt>
                <c:pt idx="44">
                  <c:v>20224.545454545452</c:v>
                </c:pt>
                <c:pt idx="45">
                  <c:v>20195.14563106796</c:v>
                </c:pt>
                <c:pt idx="46">
                  <c:v>19873.958333333336</c:v>
                </c:pt>
                <c:pt idx="47">
                  <c:v>20346.808510638301</c:v>
                </c:pt>
                <c:pt idx="48">
                  <c:v>20562.637362637361</c:v>
                </c:pt>
                <c:pt idx="49">
                  <c:v>20638.636363636364</c:v>
                </c:pt>
                <c:pt idx="50">
                  <c:v>20826.923076923074</c:v>
                </c:pt>
                <c:pt idx="51">
                  <c:v>20360</c:v>
                </c:pt>
                <c:pt idx="52">
                  <c:v>20744.680851063829</c:v>
                </c:pt>
                <c:pt idx="53">
                  <c:v>20736.781609195401</c:v>
                </c:pt>
                <c:pt idx="54">
                  <c:v>20559.047619047618</c:v>
                </c:pt>
                <c:pt idx="55">
                  <c:v>21282.96296296296</c:v>
                </c:pt>
                <c:pt idx="56">
                  <c:v>21041.81818181818</c:v>
                </c:pt>
                <c:pt idx="57">
                  <c:v>21100.970873786406</c:v>
                </c:pt>
                <c:pt idx="58">
                  <c:v>21639.583333333336</c:v>
                </c:pt>
                <c:pt idx="59">
                  <c:v>21674.468085106386</c:v>
                </c:pt>
                <c:pt idx="60">
                  <c:v>21239.560439560439</c:v>
                </c:pt>
                <c:pt idx="61">
                  <c:v>21147.727272727272</c:v>
                </c:pt>
                <c:pt idx="62">
                  <c:v>23858.653846153844</c:v>
                </c:pt>
                <c:pt idx="63">
                  <c:v>21610</c:v>
                </c:pt>
                <c:pt idx="64">
                  <c:v>21769.148936170215</c:v>
                </c:pt>
                <c:pt idx="65">
                  <c:v>21563.218390804599</c:v>
                </c:pt>
                <c:pt idx="66">
                  <c:v>21022.857142857141</c:v>
                </c:pt>
                <c:pt idx="67">
                  <c:v>20909.629629629628</c:v>
                </c:pt>
                <c:pt idx="68">
                  <c:v>20992.727272727272</c:v>
                </c:pt>
                <c:pt idx="69">
                  <c:v>21637.864077669903</c:v>
                </c:pt>
                <c:pt idx="70">
                  <c:v>22553.125</c:v>
                </c:pt>
                <c:pt idx="71">
                  <c:v>23012.765957446809</c:v>
                </c:pt>
                <c:pt idx="72">
                  <c:v>22056.043956043955</c:v>
                </c:pt>
                <c:pt idx="73">
                  <c:v>21830.68181818182</c:v>
                </c:pt>
                <c:pt idx="74">
                  <c:v>22146.153846153844</c:v>
                </c:pt>
                <c:pt idx="75">
                  <c:v>22651.111111111109</c:v>
                </c:pt>
                <c:pt idx="76">
                  <c:v>22451.063829787236</c:v>
                </c:pt>
                <c:pt idx="77">
                  <c:v>21852.873563218393</c:v>
                </c:pt>
                <c:pt idx="78">
                  <c:v>21624.761904761905</c:v>
                </c:pt>
                <c:pt idx="79">
                  <c:v>21617.777777777777</c:v>
                </c:pt>
              </c:numCache>
            </c:numRef>
          </c:val>
          <c:smooth val="0"/>
          <c:extLst>
            <c:ext xmlns:c16="http://schemas.microsoft.com/office/drawing/2014/chart" uri="{C3380CC4-5D6E-409C-BE32-E72D297353CC}">
              <c16:uniqueId val="{00000000-A01C-AC40-8FF9-5E7EE962216E}"/>
            </c:ext>
          </c:extLst>
        </c:ser>
        <c:dLbls>
          <c:showLegendKey val="0"/>
          <c:showVal val="0"/>
          <c:showCatName val="0"/>
          <c:showSerName val="0"/>
          <c:showPercent val="0"/>
          <c:showBubbleSize val="0"/>
        </c:dLbls>
        <c:smooth val="0"/>
        <c:axId val="1140961568"/>
        <c:axId val="1110621408"/>
      </c:lineChart>
      <c:catAx>
        <c:axId val="11409615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10621408"/>
        <c:crosses val="autoZero"/>
        <c:auto val="1"/>
        <c:lblAlgn val="ctr"/>
        <c:lblOffset val="100"/>
        <c:noMultiLvlLbl val="0"/>
      </c:catAx>
      <c:valAx>
        <c:axId val="111062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4096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回帰分析!$C$1</c:f>
              <c:strCache>
                <c:ptCount val="1"/>
                <c:pt idx="0">
                  <c:v>売上個数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trendlineLbl>
          </c:trendline>
          <c:xVal>
            <c:numRef>
              <c:f>回帰分析!$B$2:$B$32</c:f>
              <c:numCache>
                <c:formatCode>General</c:formatCode>
                <c:ptCount val="31"/>
                <c:pt idx="0">
                  <c:v>168</c:v>
                </c:pt>
                <c:pt idx="1">
                  <c:v>168</c:v>
                </c:pt>
                <c:pt idx="2">
                  <c:v>208</c:v>
                </c:pt>
                <c:pt idx="3">
                  <c:v>208</c:v>
                </c:pt>
                <c:pt idx="4">
                  <c:v>198</c:v>
                </c:pt>
                <c:pt idx="5">
                  <c:v>198</c:v>
                </c:pt>
                <c:pt idx="6">
                  <c:v>198</c:v>
                </c:pt>
                <c:pt idx="7">
                  <c:v>168</c:v>
                </c:pt>
                <c:pt idx="8">
                  <c:v>168</c:v>
                </c:pt>
                <c:pt idx="9">
                  <c:v>208</c:v>
                </c:pt>
                <c:pt idx="10">
                  <c:v>208</c:v>
                </c:pt>
                <c:pt idx="11">
                  <c:v>198</c:v>
                </c:pt>
                <c:pt idx="12">
                  <c:v>198</c:v>
                </c:pt>
                <c:pt idx="13">
                  <c:v>198</c:v>
                </c:pt>
                <c:pt idx="14">
                  <c:v>168</c:v>
                </c:pt>
                <c:pt idx="15">
                  <c:v>168</c:v>
                </c:pt>
                <c:pt idx="16">
                  <c:v>208</c:v>
                </c:pt>
                <c:pt idx="17">
                  <c:v>208</c:v>
                </c:pt>
                <c:pt idx="18">
                  <c:v>198</c:v>
                </c:pt>
                <c:pt idx="19">
                  <c:v>198</c:v>
                </c:pt>
                <c:pt idx="20">
                  <c:v>198</c:v>
                </c:pt>
                <c:pt idx="21">
                  <c:v>168</c:v>
                </c:pt>
                <c:pt idx="22">
                  <c:v>168</c:v>
                </c:pt>
                <c:pt idx="23">
                  <c:v>208</c:v>
                </c:pt>
                <c:pt idx="24">
                  <c:v>208</c:v>
                </c:pt>
                <c:pt idx="25">
                  <c:v>198</c:v>
                </c:pt>
                <c:pt idx="26">
                  <c:v>198</c:v>
                </c:pt>
                <c:pt idx="27">
                  <c:v>198</c:v>
                </c:pt>
                <c:pt idx="28">
                  <c:v>168</c:v>
                </c:pt>
                <c:pt idx="29">
                  <c:v>168</c:v>
                </c:pt>
                <c:pt idx="30">
                  <c:v>208</c:v>
                </c:pt>
              </c:numCache>
            </c:numRef>
          </c:xVal>
          <c:yVal>
            <c:numRef>
              <c:f>回帰分析!$C$2:$C$32</c:f>
              <c:numCache>
                <c:formatCode>General</c:formatCode>
                <c:ptCount val="31"/>
                <c:pt idx="0">
                  <c:v>18</c:v>
                </c:pt>
                <c:pt idx="1">
                  <c:v>24</c:v>
                </c:pt>
                <c:pt idx="2">
                  <c:v>12</c:v>
                </c:pt>
                <c:pt idx="3">
                  <c:v>9</c:v>
                </c:pt>
                <c:pt idx="4">
                  <c:v>11</c:v>
                </c:pt>
                <c:pt idx="5">
                  <c:v>18</c:v>
                </c:pt>
                <c:pt idx="6">
                  <c:v>20</c:v>
                </c:pt>
                <c:pt idx="7">
                  <c:v>23</c:v>
                </c:pt>
                <c:pt idx="8">
                  <c:v>17</c:v>
                </c:pt>
                <c:pt idx="9">
                  <c:v>18</c:v>
                </c:pt>
                <c:pt idx="10">
                  <c:v>11</c:v>
                </c:pt>
                <c:pt idx="11">
                  <c:v>12</c:v>
                </c:pt>
                <c:pt idx="12">
                  <c:v>15</c:v>
                </c:pt>
                <c:pt idx="13">
                  <c:v>19</c:v>
                </c:pt>
                <c:pt idx="14">
                  <c:v>19</c:v>
                </c:pt>
                <c:pt idx="15">
                  <c:v>21</c:v>
                </c:pt>
                <c:pt idx="16">
                  <c:v>15</c:v>
                </c:pt>
                <c:pt idx="17">
                  <c:v>9</c:v>
                </c:pt>
                <c:pt idx="18">
                  <c:v>16</c:v>
                </c:pt>
                <c:pt idx="19">
                  <c:v>16</c:v>
                </c:pt>
                <c:pt idx="20">
                  <c:v>11</c:v>
                </c:pt>
                <c:pt idx="21">
                  <c:v>21</c:v>
                </c:pt>
                <c:pt idx="22">
                  <c:v>20</c:v>
                </c:pt>
                <c:pt idx="23">
                  <c:v>11</c:v>
                </c:pt>
                <c:pt idx="24">
                  <c:v>11</c:v>
                </c:pt>
                <c:pt idx="25">
                  <c:v>12</c:v>
                </c:pt>
                <c:pt idx="26">
                  <c:v>10</c:v>
                </c:pt>
                <c:pt idx="27">
                  <c:v>16</c:v>
                </c:pt>
                <c:pt idx="28">
                  <c:v>17</c:v>
                </c:pt>
                <c:pt idx="29">
                  <c:v>24</c:v>
                </c:pt>
                <c:pt idx="30">
                  <c:v>18</c:v>
                </c:pt>
              </c:numCache>
            </c:numRef>
          </c:yVal>
          <c:smooth val="0"/>
          <c:extLst>
            <c:ext xmlns:c16="http://schemas.microsoft.com/office/drawing/2014/chart" uri="{C3380CC4-5D6E-409C-BE32-E72D297353CC}">
              <c16:uniqueId val="{00000000-A41B-5E45-ACF8-6F41D0584964}"/>
            </c:ext>
          </c:extLst>
        </c:ser>
        <c:dLbls>
          <c:showLegendKey val="0"/>
          <c:showVal val="0"/>
          <c:showCatName val="0"/>
          <c:showSerName val="0"/>
          <c:showPercent val="0"/>
          <c:showBubbleSize val="0"/>
        </c:dLbls>
        <c:axId val="968991024"/>
        <c:axId val="1132920960"/>
      </c:scatterChart>
      <c:valAx>
        <c:axId val="968991024"/>
        <c:scaling>
          <c:orientation val="minMax"/>
          <c:min val="1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32920960"/>
        <c:crosses val="autoZero"/>
        <c:crossBetween val="midCat"/>
      </c:valAx>
      <c:valAx>
        <c:axId val="113292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689910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939800</xdr:colOff>
      <xdr:row>18</xdr:row>
      <xdr:rowOff>234950</xdr:rowOff>
    </xdr:from>
    <xdr:to>
      <xdr:col>18</xdr:col>
      <xdr:colOff>749300</xdr:colOff>
      <xdr:row>29</xdr:row>
      <xdr:rowOff>184150</xdr:rowOff>
    </xdr:to>
    <xdr:graphicFrame macro="">
      <xdr:nvGraphicFramePr>
        <xdr:cNvPr id="3" name="グラフ 2">
          <a:extLst>
            <a:ext uri="{FF2B5EF4-FFF2-40B4-BE49-F238E27FC236}">
              <a16:creationId xmlns:a16="http://schemas.microsoft.com/office/drawing/2014/main" id="{2E31384E-D483-CE4D-A7BA-BC7F3D79C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812800</xdr:colOff>
      <xdr:row>59</xdr:row>
      <xdr:rowOff>247650</xdr:rowOff>
    </xdr:from>
    <xdr:to>
      <xdr:col>11</xdr:col>
      <xdr:colOff>622300</xdr:colOff>
      <xdr:row>70</xdr:row>
      <xdr:rowOff>196850</xdr:rowOff>
    </xdr:to>
    <xdr:graphicFrame macro="">
      <xdr:nvGraphicFramePr>
        <xdr:cNvPr id="3" name="グラフ 2">
          <a:extLst>
            <a:ext uri="{FF2B5EF4-FFF2-40B4-BE49-F238E27FC236}">
              <a16:creationId xmlns:a16="http://schemas.microsoft.com/office/drawing/2014/main" id="{22CBB16D-5B60-484B-A422-CC41F59C6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412750</xdr:colOff>
      <xdr:row>11</xdr:row>
      <xdr:rowOff>95250</xdr:rowOff>
    </xdr:from>
    <xdr:to>
      <xdr:col>9</xdr:col>
      <xdr:colOff>222250</xdr:colOff>
      <xdr:row>22</xdr:row>
      <xdr:rowOff>44450</xdr:rowOff>
    </xdr:to>
    <xdr:graphicFrame macro="">
      <xdr:nvGraphicFramePr>
        <xdr:cNvPr id="2" name="グラフ 1">
          <a:extLst>
            <a:ext uri="{FF2B5EF4-FFF2-40B4-BE49-F238E27FC236}">
              <a16:creationId xmlns:a16="http://schemas.microsoft.com/office/drawing/2014/main" id="{21147FD6-1DF2-7341-915B-A4C81C9E9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94A43-C2F0-F042-A403-30462077D793}">
  <sheetPr codeName="Sheet1"/>
  <dimension ref="A1:L137"/>
  <sheetViews>
    <sheetView tabSelected="1" workbookViewId="0">
      <selection activeCell="D16" sqref="D16"/>
    </sheetView>
  </sheetViews>
  <sheetFormatPr baseColWidth="10" defaultRowHeight="20"/>
  <sheetData>
    <row r="1" spans="1:10">
      <c r="A1" s="1" t="s">
        <v>8</v>
      </c>
      <c r="B1" s="2">
        <v>14</v>
      </c>
    </row>
    <row r="2" spans="1:10">
      <c r="A2" t="s">
        <v>0</v>
      </c>
    </row>
    <row r="3" spans="1:10">
      <c r="A3" t="s">
        <v>1</v>
      </c>
      <c r="B3" t="s">
        <v>2</v>
      </c>
      <c r="C3" t="s">
        <v>3</v>
      </c>
      <c r="D3" t="s">
        <v>4</v>
      </c>
      <c r="E3" t="s">
        <v>5</v>
      </c>
    </row>
    <row r="4" spans="1:10">
      <c r="A4">
        <v>12</v>
      </c>
      <c r="B4">
        <v>14</v>
      </c>
      <c r="C4">
        <v>13</v>
      </c>
      <c r="D4">
        <v>17</v>
      </c>
      <c r="E4">
        <v>14</v>
      </c>
    </row>
    <row r="5" spans="1:10">
      <c r="A5" s="1" t="s">
        <v>7</v>
      </c>
      <c r="B5" s="2">
        <v>720</v>
      </c>
    </row>
    <row r="6" spans="1:10">
      <c r="A6" t="s">
        <v>6</v>
      </c>
    </row>
    <row r="7" spans="1:10">
      <c r="A7">
        <v>520</v>
      </c>
      <c r="B7">
        <v>480</v>
      </c>
      <c r="C7">
        <v>720</v>
      </c>
      <c r="D7">
        <v>890</v>
      </c>
      <c r="E7">
        <v>490</v>
      </c>
      <c r="F7">
        <v>980</v>
      </c>
      <c r="G7">
        <v>1500</v>
      </c>
    </row>
    <row r="8" spans="1:10">
      <c r="A8" s="1" t="s">
        <v>10</v>
      </c>
      <c r="B8" s="2">
        <v>10</v>
      </c>
    </row>
    <row r="9" spans="1:10">
      <c r="A9" t="s">
        <v>9</v>
      </c>
    </row>
    <row r="10" spans="1:10">
      <c r="A10">
        <v>15</v>
      </c>
      <c r="B10">
        <v>9</v>
      </c>
      <c r="C10">
        <v>10</v>
      </c>
      <c r="D10">
        <v>24</v>
      </c>
      <c r="E10">
        <v>20</v>
      </c>
      <c r="F10">
        <v>18</v>
      </c>
      <c r="G10">
        <v>35</v>
      </c>
      <c r="H10">
        <v>27</v>
      </c>
      <c r="I10">
        <v>10</v>
      </c>
      <c r="J10">
        <v>13</v>
      </c>
    </row>
    <row r="11" spans="1:10">
      <c r="A11" s="1" t="s">
        <v>14</v>
      </c>
      <c r="B11" s="2">
        <v>670</v>
      </c>
    </row>
    <row r="12" spans="1:10">
      <c r="A12" t="s">
        <v>11</v>
      </c>
    </row>
    <row r="13" spans="1:10">
      <c r="A13" t="s">
        <v>12</v>
      </c>
      <c r="B13" t="s">
        <v>13</v>
      </c>
    </row>
    <row r="14" spans="1:10">
      <c r="A14">
        <v>1</v>
      </c>
      <c r="B14">
        <v>560</v>
      </c>
    </row>
    <row r="15" spans="1:10">
      <c r="A15">
        <v>2</v>
      </c>
      <c r="B15">
        <v>320</v>
      </c>
    </row>
    <row r="16" spans="1:10">
      <c r="A16">
        <v>3</v>
      </c>
      <c r="B16">
        <v>624</v>
      </c>
    </row>
    <row r="17" spans="1:2">
      <c r="A17">
        <v>4</v>
      </c>
      <c r="B17">
        <v>670</v>
      </c>
    </row>
    <row r="18" spans="1:2">
      <c r="A18">
        <v>5</v>
      </c>
      <c r="B18">
        <v>770</v>
      </c>
    </row>
    <row r="19" spans="1:2">
      <c r="A19">
        <v>6</v>
      </c>
      <c r="B19">
        <v>650</v>
      </c>
    </row>
    <row r="20" spans="1:2">
      <c r="A20">
        <v>7</v>
      </c>
      <c r="B20">
        <v>890</v>
      </c>
    </row>
    <row r="21" spans="1:2">
      <c r="A21">
        <v>8</v>
      </c>
      <c r="B21">
        <v>220</v>
      </c>
    </row>
    <row r="22" spans="1:2">
      <c r="A22">
        <v>9</v>
      </c>
      <c r="B22">
        <v>456</v>
      </c>
    </row>
    <row r="23" spans="1:2">
      <c r="A23">
        <v>10</v>
      </c>
      <c r="B23">
        <v>560</v>
      </c>
    </row>
    <row r="24" spans="1:2">
      <c r="A24">
        <v>11</v>
      </c>
      <c r="B24">
        <v>534</v>
      </c>
    </row>
    <row r="25" spans="1:2">
      <c r="A25">
        <v>12</v>
      </c>
      <c r="B25">
        <v>290</v>
      </c>
    </row>
    <row r="26" spans="1:2">
      <c r="A26" s="1" t="s">
        <v>15</v>
      </c>
      <c r="B26" s="2">
        <v>3</v>
      </c>
    </row>
    <row r="27" spans="1:2">
      <c r="A27" t="s">
        <v>23</v>
      </c>
    </row>
    <row r="28" spans="1:2">
      <c r="A28" t="s">
        <v>16</v>
      </c>
      <c r="B28" t="s">
        <v>17</v>
      </c>
    </row>
    <row r="29" spans="1:2">
      <c r="A29" t="s">
        <v>18</v>
      </c>
      <c r="B29">
        <v>205</v>
      </c>
    </row>
    <row r="30" spans="1:2">
      <c r="A30" t="s">
        <v>19</v>
      </c>
      <c r="B30">
        <v>78</v>
      </c>
    </row>
    <row r="31" spans="1:2">
      <c r="A31" t="s">
        <v>2</v>
      </c>
      <c r="B31">
        <v>68</v>
      </c>
    </row>
    <row r="32" spans="1:2">
      <c r="A32" t="s">
        <v>20</v>
      </c>
      <c r="B32">
        <v>102</v>
      </c>
    </row>
    <row r="33" spans="1:8">
      <c r="A33" t="s">
        <v>4</v>
      </c>
      <c r="B33">
        <v>98</v>
      </c>
    </row>
    <row r="34" spans="1:8">
      <c r="A34" t="s">
        <v>21</v>
      </c>
      <c r="B34">
        <v>256</v>
      </c>
    </row>
    <row r="35" spans="1:8">
      <c r="A35" t="s">
        <v>22</v>
      </c>
      <c r="B35">
        <v>229</v>
      </c>
    </row>
    <row r="36" spans="1:8">
      <c r="A36" s="3" t="s">
        <v>24</v>
      </c>
    </row>
    <row r="37" spans="1:8">
      <c r="A37">
        <v>100</v>
      </c>
    </row>
    <row r="38" spans="1:8">
      <c r="A38">
        <v>120</v>
      </c>
    </row>
    <row r="39" spans="1:8">
      <c r="A39">
        <v>70</v>
      </c>
    </row>
    <row r="40" spans="1:8">
      <c r="A40">
        <v>180</v>
      </c>
    </row>
    <row r="41" spans="1:8">
      <c r="A41" s="1" t="s">
        <v>25</v>
      </c>
      <c r="B41" s="2" t="s">
        <v>34</v>
      </c>
    </row>
    <row r="42" spans="1:8">
      <c r="A42" t="s">
        <v>26</v>
      </c>
    </row>
    <row r="43" spans="1:8">
      <c r="A43" t="s">
        <v>27</v>
      </c>
      <c r="B43" t="s">
        <v>29</v>
      </c>
      <c r="C43" t="s">
        <v>30</v>
      </c>
      <c r="D43" t="s">
        <v>31</v>
      </c>
      <c r="E43" t="s">
        <v>32</v>
      </c>
      <c r="F43" t="s">
        <v>33</v>
      </c>
      <c r="G43" t="s">
        <v>34</v>
      </c>
      <c r="H43" t="s">
        <v>35</v>
      </c>
    </row>
    <row r="44" spans="1:8">
      <c r="A44" t="s">
        <v>28</v>
      </c>
      <c r="B44">
        <v>12.5</v>
      </c>
      <c r="C44">
        <v>12.1</v>
      </c>
      <c r="D44">
        <v>12.6</v>
      </c>
      <c r="E44">
        <v>12.5</v>
      </c>
      <c r="F44">
        <v>12.3</v>
      </c>
      <c r="G44">
        <v>12.9</v>
      </c>
      <c r="H44">
        <v>12.2</v>
      </c>
    </row>
    <row r="45" spans="1:8">
      <c r="A45" s="1" t="s">
        <v>36</v>
      </c>
      <c r="B45" s="2" t="s">
        <v>130</v>
      </c>
    </row>
    <row r="46" spans="1:8">
      <c r="A46" t="s">
        <v>37</v>
      </c>
    </row>
    <row r="47" spans="1:8">
      <c r="A47" t="s">
        <v>38</v>
      </c>
      <c r="B47" t="s">
        <v>39</v>
      </c>
      <c r="C47" t="s">
        <v>41</v>
      </c>
      <c r="D47" t="s">
        <v>43</v>
      </c>
      <c r="E47" t="s">
        <v>45</v>
      </c>
    </row>
    <row r="48" spans="1:8">
      <c r="A48" t="s">
        <v>46</v>
      </c>
      <c r="B48">
        <v>2</v>
      </c>
      <c r="C48">
        <v>0.08</v>
      </c>
      <c r="D48">
        <v>2</v>
      </c>
      <c r="E48">
        <v>0.08</v>
      </c>
    </row>
    <row r="49" spans="1:5">
      <c r="A49" t="s">
        <v>47</v>
      </c>
      <c r="B49">
        <v>4</v>
      </c>
      <c r="C49">
        <v>0.16</v>
      </c>
      <c r="D49">
        <v>6</v>
      </c>
      <c r="E49">
        <v>0.24</v>
      </c>
    </row>
    <row r="50" spans="1:5">
      <c r="A50" t="s">
        <v>48</v>
      </c>
      <c r="B50">
        <v>6</v>
      </c>
      <c r="C50">
        <v>0.24</v>
      </c>
      <c r="D50">
        <v>12</v>
      </c>
      <c r="E50">
        <v>0.48</v>
      </c>
    </row>
    <row r="51" spans="1:5">
      <c r="A51" t="s">
        <v>49</v>
      </c>
      <c r="B51">
        <v>5</v>
      </c>
      <c r="C51">
        <v>0.2</v>
      </c>
      <c r="D51">
        <v>17</v>
      </c>
      <c r="E51">
        <v>0.68</v>
      </c>
    </row>
    <row r="52" spans="1:5">
      <c r="A52" t="s">
        <v>50</v>
      </c>
      <c r="B52">
        <v>4</v>
      </c>
      <c r="C52">
        <v>0.16</v>
      </c>
      <c r="D52" t="s">
        <v>53</v>
      </c>
      <c r="E52">
        <v>0.84</v>
      </c>
    </row>
    <row r="53" spans="1:5">
      <c r="A53" t="s">
        <v>51</v>
      </c>
      <c r="B53">
        <v>3</v>
      </c>
      <c r="C53">
        <v>0.12</v>
      </c>
      <c r="D53">
        <v>24</v>
      </c>
      <c r="E53" t="s">
        <v>54</v>
      </c>
    </row>
    <row r="54" spans="1:5">
      <c r="A54" t="s">
        <v>52</v>
      </c>
      <c r="B54">
        <v>1</v>
      </c>
      <c r="C54">
        <v>0.04</v>
      </c>
      <c r="D54">
        <v>25</v>
      </c>
      <c r="E54">
        <v>1</v>
      </c>
    </row>
    <row r="55" spans="1:5">
      <c r="A55" s="1" t="s">
        <v>64</v>
      </c>
      <c r="B55" s="2" t="s">
        <v>131</v>
      </c>
    </row>
    <row r="56" spans="1:5">
      <c r="A56" t="s">
        <v>55</v>
      </c>
    </row>
    <row r="57" spans="1:5">
      <c r="A57" t="s">
        <v>56</v>
      </c>
      <c r="B57" t="s">
        <v>57</v>
      </c>
      <c r="C57" t="s">
        <v>58</v>
      </c>
      <c r="D57" t="s">
        <v>59</v>
      </c>
      <c r="E57" t="s">
        <v>60</v>
      </c>
    </row>
    <row r="58" spans="1:5">
      <c r="A58" t="s">
        <v>61</v>
      </c>
      <c r="B58">
        <v>125</v>
      </c>
      <c r="C58">
        <v>10</v>
      </c>
      <c r="D58">
        <v>150</v>
      </c>
      <c r="E58">
        <v>40</v>
      </c>
    </row>
    <row r="59" spans="1:5">
      <c r="A59" t="s">
        <v>62</v>
      </c>
      <c r="B59">
        <v>120</v>
      </c>
      <c r="C59">
        <v>70</v>
      </c>
      <c r="D59">
        <v>175</v>
      </c>
      <c r="E59">
        <v>55</v>
      </c>
    </row>
    <row r="60" spans="1:5">
      <c r="A60" t="s">
        <v>63</v>
      </c>
      <c r="B60">
        <v>95</v>
      </c>
      <c r="C60">
        <v>25</v>
      </c>
      <c r="D60">
        <v>180</v>
      </c>
      <c r="E60">
        <v>60</v>
      </c>
    </row>
    <row r="61" spans="1:5">
      <c r="A61" t="s">
        <v>69</v>
      </c>
    </row>
    <row r="62" spans="1:5">
      <c r="A62" t="s">
        <v>65</v>
      </c>
      <c r="B62" t="s">
        <v>70</v>
      </c>
    </row>
    <row r="63" spans="1:5">
      <c r="A63" t="s">
        <v>66</v>
      </c>
      <c r="B63" t="s">
        <v>71</v>
      </c>
    </row>
    <row r="64" spans="1:5">
      <c r="A64" t="s">
        <v>67</v>
      </c>
      <c r="B64" t="s">
        <v>72</v>
      </c>
    </row>
    <row r="65" spans="1:12">
      <c r="A65" t="s">
        <v>68</v>
      </c>
      <c r="B65" t="s">
        <v>73</v>
      </c>
    </row>
    <row r="66" spans="1:12">
      <c r="B66" t="s">
        <v>74</v>
      </c>
    </row>
    <row r="67" spans="1:12">
      <c r="A67" s="1" t="s">
        <v>80</v>
      </c>
      <c r="B67" s="2">
        <v>2</v>
      </c>
    </row>
    <row r="68" spans="1:12">
      <c r="A68" t="s">
        <v>75</v>
      </c>
    </row>
    <row r="69" spans="1:12">
      <c r="A69">
        <v>1</v>
      </c>
      <c r="B69" t="s">
        <v>76</v>
      </c>
    </row>
    <row r="70" spans="1:12">
      <c r="A70">
        <v>2</v>
      </c>
      <c r="B70" t="s">
        <v>77</v>
      </c>
    </row>
    <row r="71" spans="1:12">
      <c r="A71">
        <v>3</v>
      </c>
      <c r="B71" t="s">
        <v>78</v>
      </c>
    </row>
    <row r="72" spans="1:12">
      <c r="A72">
        <v>4</v>
      </c>
      <c r="B72" t="s">
        <v>79</v>
      </c>
    </row>
    <row r="73" spans="1:12">
      <c r="A73" s="1" t="s">
        <v>81</v>
      </c>
      <c r="B73" s="2" t="s">
        <v>98</v>
      </c>
    </row>
    <row r="74" spans="1:12">
      <c r="A74" t="s">
        <v>82</v>
      </c>
    </row>
    <row r="75" spans="1:12">
      <c r="A75" t="s">
        <v>84</v>
      </c>
      <c r="B75" t="s">
        <v>86</v>
      </c>
      <c r="C75" t="s">
        <v>88</v>
      </c>
      <c r="D75" t="s">
        <v>90</v>
      </c>
      <c r="E75" t="s">
        <v>92</v>
      </c>
      <c r="F75" t="s">
        <v>94</v>
      </c>
      <c r="G75" t="s">
        <v>96</v>
      </c>
      <c r="H75" t="s">
        <v>98</v>
      </c>
      <c r="I75" t="s">
        <v>100</v>
      </c>
      <c r="J75" t="s">
        <v>102</v>
      </c>
      <c r="K75" t="s">
        <v>104</v>
      </c>
      <c r="L75" t="s">
        <v>106</v>
      </c>
    </row>
    <row r="76" spans="1:12">
      <c r="A76">
        <v>0.91</v>
      </c>
      <c r="B76">
        <v>0.88</v>
      </c>
      <c r="C76">
        <v>1.04</v>
      </c>
      <c r="D76">
        <v>0.9</v>
      </c>
      <c r="E76">
        <v>0.95</v>
      </c>
      <c r="F76">
        <v>0.87</v>
      </c>
      <c r="G76">
        <v>1.05</v>
      </c>
      <c r="H76">
        <v>1.35</v>
      </c>
      <c r="I76">
        <v>1.1000000000000001</v>
      </c>
      <c r="J76">
        <v>1.03</v>
      </c>
      <c r="K76">
        <v>0.96</v>
      </c>
      <c r="L76">
        <v>0.94</v>
      </c>
    </row>
    <row r="77" spans="1:12">
      <c r="A77" s="1" t="s">
        <v>107</v>
      </c>
      <c r="B77" s="2" t="s">
        <v>132</v>
      </c>
    </row>
    <row r="78" spans="1:12">
      <c r="A78" t="s">
        <v>108</v>
      </c>
    </row>
    <row r="79" spans="1:12">
      <c r="A79" t="s">
        <v>109</v>
      </c>
    </row>
    <row r="80" spans="1:12">
      <c r="A80" t="s">
        <v>110</v>
      </c>
      <c r="B80" t="s">
        <v>111</v>
      </c>
      <c r="C80" t="s">
        <v>114</v>
      </c>
    </row>
    <row r="81" spans="1:3">
      <c r="A81">
        <v>1</v>
      </c>
      <c r="B81" t="s">
        <v>112</v>
      </c>
      <c r="C81">
        <v>724</v>
      </c>
    </row>
    <row r="82" spans="1:3">
      <c r="A82">
        <v>2</v>
      </c>
      <c r="B82" t="s">
        <v>113</v>
      </c>
      <c r="C82">
        <v>715</v>
      </c>
    </row>
    <row r="83" spans="1:3">
      <c r="A83">
        <v>3</v>
      </c>
      <c r="B83" t="s">
        <v>112</v>
      </c>
      <c r="C83">
        <v>674</v>
      </c>
    </row>
    <row r="84" spans="1:3">
      <c r="A84">
        <v>4</v>
      </c>
      <c r="B84" t="s">
        <v>113</v>
      </c>
      <c r="C84">
        <v>743</v>
      </c>
    </row>
    <row r="85" spans="1:3">
      <c r="A85">
        <v>5</v>
      </c>
      <c r="B85" t="s">
        <v>113</v>
      </c>
      <c r="C85">
        <v>882</v>
      </c>
    </row>
    <row r="86" spans="1:3">
      <c r="A86">
        <v>6</v>
      </c>
      <c r="B86" t="s">
        <v>112</v>
      </c>
      <c r="C86">
        <v>758</v>
      </c>
    </row>
    <row r="87" spans="1:3">
      <c r="A87">
        <v>7</v>
      </c>
      <c r="B87" t="s">
        <v>113</v>
      </c>
      <c r="C87">
        <v>820</v>
      </c>
    </row>
    <row r="88" spans="1:3">
      <c r="A88">
        <v>8</v>
      </c>
      <c r="B88" t="s">
        <v>113</v>
      </c>
      <c r="C88">
        <v>803</v>
      </c>
    </row>
    <row r="89" spans="1:3">
      <c r="A89">
        <v>9</v>
      </c>
      <c r="B89" t="s">
        <v>113</v>
      </c>
      <c r="C89">
        <v>741</v>
      </c>
    </row>
    <row r="90" spans="1:3">
      <c r="A90">
        <v>10</v>
      </c>
      <c r="B90" t="s">
        <v>112</v>
      </c>
      <c r="C90">
        <v>789</v>
      </c>
    </row>
    <row r="91" spans="1:3">
      <c r="A91">
        <v>11</v>
      </c>
      <c r="B91" t="s">
        <v>112</v>
      </c>
      <c r="C91">
        <v>714</v>
      </c>
    </row>
    <row r="92" spans="1:3">
      <c r="A92">
        <v>12</v>
      </c>
      <c r="B92" t="s">
        <v>113</v>
      </c>
      <c r="C92">
        <v>730</v>
      </c>
    </row>
    <row r="93" spans="1:3">
      <c r="A93">
        <v>13</v>
      </c>
      <c r="B93" t="s">
        <v>112</v>
      </c>
      <c r="C93">
        <v>641</v>
      </c>
    </row>
    <row r="94" spans="1:3">
      <c r="A94">
        <v>14</v>
      </c>
      <c r="B94" t="s">
        <v>112</v>
      </c>
      <c r="C94">
        <v>794</v>
      </c>
    </row>
    <row r="95" spans="1:3">
      <c r="A95">
        <v>15</v>
      </c>
      <c r="B95" t="s">
        <v>113</v>
      </c>
      <c r="C95">
        <v>828</v>
      </c>
    </row>
    <row r="96" spans="1:3">
      <c r="A96" s="1" t="s">
        <v>115</v>
      </c>
    </row>
    <row r="97" spans="1:3">
      <c r="A97" t="s">
        <v>116</v>
      </c>
    </row>
    <row r="98" spans="1:3">
      <c r="A98" t="s">
        <v>117</v>
      </c>
      <c r="B98" t="s">
        <v>118</v>
      </c>
      <c r="C98" t="s">
        <v>119</v>
      </c>
    </row>
    <row r="99" spans="1:3">
      <c r="A99">
        <v>1</v>
      </c>
      <c r="B99">
        <v>27.1</v>
      </c>
      <c r="C99">
        <v>17</v>
      </c>
    </row>
    <row r="100" spans="1:3">
      <c r="A100">
        <v>2</v>
      </c>
      <c r="B100">
        <v>26</v>
      </c>
      <c r="C100">
        <v>16</v>
      </c>
    </row>
    <row r="101" spans="1:3">
      <c r="A101">
        <v>3</v>
      </c>
      <c r="B101">
        <v>27</v>
      </c>
      <c r="C101">
        <v>15</v>
      </c>
    </row>
    <row r="102" spans="1:3">
      <c r="A102">
        <v>4</v>
      </c>
      <c r="B102">
        <v>27.5</v>
      </c>
      <c r="C102">
        <v>13</v>
      </c>
    </row>
    <row r="103" spans="1:3">
      <c r="A103">
        <v>5</v>
      </c>
      <c r="B103">
        <v>29.5</v>
      </c>
      <c r="C103">
        <v>28</v>
      </c>
    </row>
    <row r="104" spans="1:3">
      <c r="A104">
        <v>6</v>
      </c>
      <c r="B104">
        <v>32</v>
      </c>
      <c r="C104">
        <v>40</v>
      </c>
    </row>
    <row r="105" spans="1:3">
      <c r="A105">
        <v>7</v>
      </c>
      <c r="B105">
        <v>30.3</v>
      </c>
      <c r="C105">
        <v>35</v>
      </c>
    </row>
    <row r="106" spans="1:3">
      <c r="A106">
        <v>8</v>
      </c>
      <c r="B106">
        <v>28</v>
      </c>
      <c r="C106">
        <v>16</v>
      </c>
    </row>
    <row r="107" spans="1:3">
      <c r="A107">
        <v>9</v>
      </c>
      <c r="B107">
        <v>27.5</v>
      </c>
      <c r="C107">
        <v>14</v>
      </c>
    </row>
    <row r="108" spans="1:3">
      <c r="A108">
        <v>10</v>
      </c>
      <c r="B108">
        <v>30</v>
      </c>
      <c r="C108">
        <v>32</v>
      </c>
    </row>
    <row r="109" spans="1:3">
      <c r="A109" s="1" t="s">
        <v>120</v>
      </c>
      <c r="B109" s="2">
        <v>0.94</v>
      </c>
    </row>
    <row r="110" spans="1:3">
      <c r="A110" t="s">
        <v>121</v>
      </c>
    </row>
    <row r="111" spans="1:3">
      <c r="A111" t="s">
        <v>117</v>
      </c>
      <c r="B111" t="s">
        <v>118</v>
      </c>
      <c r="C111" t="s">
        <v>119</v>
      </c>
    </row>
    <row r="112" spans="1:3">
      <c r="A112">
        <v>1</v>
      </c>
      <c r="B112">
        <v>27.1</v>
      </c>
      <c r="C112">
        <v>17</v>
      </c>
    </row>
    <row r="113" spans="1:3">
      <c r="A113">
        <v>2</v>
      </c>
      <c r="B113">
        <v>26</v>
      </c>
      <c r="C113">
        <v>16</v>
      </c>
    </row>
    <row r="114" spans="1:3">
      <c r="A114">
        <v>3</v>
      </c>
      <c r="B114">
        <v>27</v>
      </c>
      <c r="C114">
        <v>15</v>
      </c>
    </row>
    <row r="115" spans="1:3">
      <c r="A115">
        <v>4</v>
      </c>
      <c r="B115">
        <v>27.5</v>
      </c>
      <c r="C115">
        <v>13</v>
      </c>
    </row>
    <row r="116" spans="1:3">
      <c r="A116">
        <v>5</v>
      </c>
      <c r="B116">
        <v>29.5</v>
      </c>
      <c r="C116">
        <v>28</v>
      </c>
    </row>
    <row r="117" spans="1:3">
      <c r="A117">
        <v>6</v>
      </c>
      <c r="B117">
        <v>32</v>
      </c>
      <c r="C117">
        <v>40</v>
      </c>
    </row>
    <row r="118" spans="1:3">
      <c r="A118">
        <v>7</v>
      </c>
      <c r="B118">
        <v>30.3</v>
      </c>
      <c r="C118">
        <v>35</v>
      </c>
    </row>
    <row r="119" spans="1:3">
      <c r="A119">
        <v>8</v>
      </c>
      <c r="B119">
        <v>28</v>
      </c>
      <c r="C119">
        <v>16</v>
      </c>
    </row>
    <row r="120" spans="1:3">
      <c r="A120">
        <v>9</v>
      </c>
      <c r="B120">
        <v>27.5</v>
      </c>
      <c r="C120">
        <v>14</v>
      </c>
    </row>
    <row r="121" spans="1:3">
      <c r="A121">
        <v>10</v>
      </c>
      <c r="B121">
        <v>30</v>
      </c>
      <c r="C121">
        <v>32</v>
      </c>
    </row>
    <row r="122" spans="1:3">
      <c r="A122" s="1" t="s">
        <v>122</v>
      </c>
      <c r="B122" s="2" t="s">
        <v>133</v>
      </c>
    </row>
    <row r="123" spans="1:3">
      <c r="A123" t="s">
        <v>123</v>
      </c>
    </row>
    <row r="124" spans="1:3">
      <c r="A124" t="s">
        <v>124</v>
      </c>
      <c r="B124" t="s">
        <v>125</v>
      </c>
      <c r="C124" t="s">
        <v>126</v>
      </c>
    </row>
    <row r="125" spans="1:3">
      <c r="A125">
        <v>1</v>
      </c>
      <c r="B125">
        <v>100</v>
      </c>
      <c r="C125">
        <v>37</v>
      </c>
    </row>
    <row r="126" spans="1:3">
      <c r="A126">
        <v>2</v>
      </c>
      <c r="B126">
        <v>90</v>
      </c>
      <c r="C126">
        <v>65</v>
      </c>
    </row>
    <row r="127" spans="1:3">
      <c r="A127">
        <v>3</v>
      </c>
      <c r="B127">
        <v>95</v>
      </c>
      <c r="C127">
        <v>45</v>
      </c>
    </row>
    <row r="128" spans="1:3">
      <c r="A128">
        <v>4</v>
      </c>
      <c r="B128">
        <v>100</v>
      </c>
      <c r="C128">
        <v>39</v>
      </c>
    </row>
    <row r="129" spans="1:3">
      <c r="A129">
        <v>5</v>
      </c>
      <c r="B129">
        <v>80</v>
      </c>
      <c r="C129">
        <v>70</v>
      </c>
    </row>
    <row r="130" spans="1:3">
      <c r="A130">
        <v>6</v>
      </c>
      <c r="B130">
        <v>80</v>
      </c>
      <c r="C130">
        <v>57</v>
      </c>
    </row>
    <row r="131" spans="1:3">
      <c r="A131">
        <v>7</v>
      </c>
      <c r="B131">
        <v>90</v>
      </c>
      <c r="C131">
        <v>45</v>
      </c>
    </row>
    <row r="132" spans="1:3">
      <c r="A132">
        <v>8</v>
      </c>
      <c r="B132">
        <v>95</v>
      </c>
      <c r="C132">
        <v>47</v>
      </c>
    </row>
    <row r="133" spans="1:3">
      <c r="A133">
        <v>9</v>
      </c>
      <c r="B133">
        <v>90</v>
      </c>
      <c r="C133">
        <v>53</v>
      </c>
    </row>
    <row r="134" spans="1:3">
      <c r="A134">
        <v>10</v>
      </c>
      <c r="B134">
        <v>100</v>
      </c>
      <c r="C134">
        <v>33</v>
      </c>
    </row>
    <row r="135" spans="1:3">
      <c r="A135" s="1" t="s">
        <v>127</v>
      </c>
      <c r="B135" s="2" t="s">
        <v>134</v>
      </c>
    </row>
    <row r="136" spans="1:3">
      <c r="A136" t="s">
        <v>128</v>
      </c>
    </row>
    <row r="137" spans="1:3">
      <c r="A137" t="s">
        <v>129</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C4F18-76E1-2D4C-8C14-5516F0161A08}">
  <sheetPr codeName="Sheet10"/>
  <dimension ref="A1:H22"/>
  <sheetViews>
    <sheetView workbookViewId="0">
      <selection activeCell="D11" sqref="D11"/>
    </sheetView>
  </sheetViews>
  <sheetFormatPr baseColWidth="10" defaultRowHeight="20"/>
  <sheetData>
    <row r="1" spans="1:8">
      <c r="A1" t="s">
        <v>157</v>
      </c>
      <c r="B1" t="s">
        <v>158</v>
      </c>
      <c r="D1" t="s">
        <v>38</v>
      </c>
      <c r="E1" t="s">
        <v>39</v>
      </c>
      <c r="F1" t="s">
        <v>40</v>
      </c>
      <c r="G1" t="s">
        <v>42</v>
      </c>
      <c r="H1" t="s">
        <v>44</v>
      </c>
    </row>
    <row r="2" spans="1:8">
      <c r="A2" t="s">
        <v>159</v>
      </c>
      <c r="B2">
        <v>10</v>
      </c>
      <c r="D2" t="s">
        <v>180</v>
      </c>
      <c r="E2">
        <v>1</v>
      </c>
      <c r="F2">
        <f>E2/20</f>
        <v>0.05</v>
      </c>
      <c r="G2">
        <f>E2</f>
        <v>1</v>
      </c>
      <c r="H2">
        <f>F2</f>
        <v>0.05</v>
      </c>
    </row>
    <row r="3" spans="1:8">
      <c r="A3" t="s">
        <v>160</v>
      </c>
      <c r="B3">
        <v>10</v>
      </c>
      <c r="D3" t="s">
        <v>181</v>
      </c>
      <c r="E3">
        <v>6</v>
      </c>
      <c r="F3">
        <f t="shared" ref="F3:F9" si="0">E3/20</f>
        <v>0.3</v>
      </c>
      <c r="G3">
        <f>G2+E3</f>
        <v>7</v>
      </c>
      <c r="H3">
        <f>H2+F3</f>
        <v>0.35</v>
      </c>
    </row>
    <row r="4" spans="1:8">
      <c r="A4" t="s">
        <v>161</v>
      </c>
      <c r="B4">
        <v>20</v>
      </c>
      <c r="D4" t="s">
        <v>182</v>
      </c>
      <c r="E4">
        <v>4</v>
      </c>
      <c r="F4">
        <f t="shared" si="0"/>
        <v>0.2</v>
      </c>
      <c r="G4">
        <f>G3+E4</f>
        <v>11</v>
      </c>
      <c r="H4">
        <f t="shared" ref="H4:H9" si="1">H3+F4</f>
        <v>0.55000000000000004</v>
      </c>
    </row>
    <row r="5" spans="1:8">
      <c r="A5" t="s">
        <v>162</v>
      </c>
      <c r="B5">
        <v>15</v>
      </c>
      <c r="D5" t="s">
        <v>183</v>
      </c>
      <c r="E5">
        <v>3</v>
      </c>
      <c r="F5">
        <f t="shared" si="0"/>
        <v>0.15</v>
      </c>
      <c r="G5">
        <f t="shared" ref="G5:G9" si="2">G4+E5</f>
        <v>14</v>
      </c>
      <c r="H5">
        <f t="shared" si="1"/>
        <v>0.70000000000000007</v>
      </c>
    </row>
    <row r="6" spans="1:8">
      <c r="A6" t="s">
        <v>163</v>
      </c>
      <c r="B6">
        <v>30</v>
      </c>
      <c r="D6" t="s">
        <v>184</v>
      </c>
      <c r="E6">
        <v>1</v>
      </c>
      <c r="F6">
        <f t="shared" si="0"/>
        <v>0.05</v>
      </c>
      <c r="G6">
        <f t="shared" si="2"/>
        <v>15</v>
      </c>
      <c r="H6">
        <f t="shared" si="1"/>
        <v>0.75000000000000011</v>
      </c>
    </row>
    <row r="7" spans="1:8">
      <c r="A7" t="s">
        <v>164</v>
      </c>
      <c r="B7">
        <v>10</v>
      </c>
      <c r="D7" t="s">
        <v>185</v>
      </c>
      <c r="E7">
        <v>3</v>
      </c>
      <c r="F7">
        <f t="shared" si="0"/>
        <v>0.15</v>
      </c>
      <c r="G7">
        <f t="shared" si="2"/>
        <v>18</v>
      </c>
      <c r="H7">
        <f t="shared" si="1"/>
        <v>0.90000000000000013</v>
      </c>
    </row>
    <row r="8" spans="1:8">
      <c r="A8" t="s">
        <v>165</v>
      </c>
      <c r="B8">
        <v>35</v>
      </c>
      <c r="D8" t="s">
        <v>186</v>
      </c>
      <c r="E8">
        <v>1</v>
      </c>
      <c r="F8">
        <f t="shared" si="0"/>
        <v>0.05</v>
      </c>
      <c r="G8">
        <f t="shared" si="2"/>
        <v>19</v>
      </c>
      <c r="H8">
        <f t="shared" si="1"/>
        <v>0.95000000000000018</v>
      </c>
    </row>
    <row r="9" spans="1:8">
      <c r="A9" t="s">
        <v>166</v>
      </c>
      <c r="B9">
        <v>25</v>
      </c>
      <c r="D9" t="s">
        <v>187</v>
      </c>
      <c r="E9">
        <v>1</v>
      </c>
      <c r="F9">
        <f t="shared" si="0"/>
        <v>0.05</v>
      </c>
      <c r="G9">
        <f t="shared" si="2"/>
        <v>20</v>
      </c>
      <c r="H9">
        <f t="shared" si="1"/>
        <v>1.0000000000000002</v>
      </c>
    </row>
    <row r="10" spans="1:8">
      <c r="A10" t="s">
        <v>167</v>
      </c>
      <c r="B10">
        <v>45</v>
      </c>
      <c r="D10" t="s">
        <v>179</v>
      </c>
      <c r="E10">
        <f>SUM(E2:E9)</f>
        <v>20</v>
      </c>
    </row>
    <row r="11" spans="1:8">
      <c r="A11" t="s">
        <v>168</v>
      </c>
      <c r="B11">
        <v>30</v>
      </c>
    </row>
    <row r="12" spans="1:8">
      <c r="A12" t="s">
        <v>169</v>
      </c>
      <c r="B12">
        <v>75</v>
      </c>
    </row>
    <row r="13" spans="1:8">
      <c r="A13" t="s">
        <v>170</v>
      </c>
      <c r="B13">
        <v>50</v>
      </c>
    </row>
    <row r="14" spans="1:8">
      <c r="A14" t="s">
        <v>171</v>
      </c>
      <c r="B14">
        <v>60</v>
      </c>
    </row>
    <row r="15" spans="1:8">
      <c r="A15" t="s">
        <v>172</v>
      </c>
      <c r="B15">
        <v>25</v>
      </c>
    </row>
    <row r="16" spans="1:8">
      <c r="A16" t="s">
        <v>173</v>
      </c>
      <c r="B16">
        <v>15</v>
      </c>
    </row>
    <row r="17" spans="1:2">
      <c r="A17" t="s">
        <v>174</v>
      </c>
      <c r="B17">
        <v>5</v>
      </c>
    </row>
    <row r="18" spans="1:2">
      <c r="A18" t="s">
        <v>175</v>
      </c>
      <c r="B18">
        <v>20</v>
      </c>
    </row>
    <row r="19" spans="1:2">
      <c r="A19" t="s">
        <v>176</v>
      </c>
      <c r="B19">
        <v>55</v>
      </c>
    </row>
    <row r="20" spans="1:2">
      <c r="A20" t="s">
        <v>177</v>
      </c>
      <c r="B20">
        <v>50</v>
      </c>
    </row>
    <row r="21" spans="1:2">
      <c r="A21" t="s">
        <v>178</v>
      </c>
      <c r="B21">
        <v>15</v>
      </c>
    </row>
    <row r="22" spans="1:2">
      <c r="A22" t="s">
        <v>179</v>
      </c>
      <c r="B22">
        <v>600</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D0D46-D860-0E47-B9E6-ECABF37ED1A7}">
  <sheetPr codeName="Sheet11"/>
  <dimension ref="A1:D7"/>
  <sheetViews>
    <sheetView workbookViewId="0">
      <selection activeCell="A8" sqref="A8:XFD9"/>
    </sheetView>
  </sheetViews>
  <sheetFormatPr baseColWidth="10" defaultRowHeight="20"/>
  <cols>
    <col min="4" max="4" width="13" customWidth="1"/>
  </cols>
  <sheetData>
    <row r="1" spans="1:4">
      <c r="A1" t="s">
        <v>188</v>
      </c>
    </row>
    <row r="2" spans="1:4" ht="42">
      <c r="A2" s="4" t="s">
        <v>189</v>
      </c>
      <c r="B2" s="5" t="s">
        <v>195</v>
      </c>
      <c r="C2" s="5" t="s">
        <v>196</v>
      </c>
      <c r="D2" s="5" t="s">
        <v>197</v>
      </c>
    </row>
    <row r="3" spans="1:4">
      <c r="A3" s="4" t="s">
        <v>190</v>
      </c>
      <c r="B3" s="4">
        <v>52.4</v>
      </c>
      <c r="C3" s="4">
        <v>10.4</v>
      </c>
      <c r="D3" s="4">
        <v>98.4</v>
      </c>
    </row>
    <row r="4" spans="1:4">
      <c r="A4" s="4" t="s">
        <v>191</v>
      </c>
      <c r="B4" s="4">
        <v>47.3</v>
      </c>
      <c r="C4" s="4">
        <v>14.1</v>
      </c>
      <c r="D4" s="4">
        <v>102.4</v>
      </c>
    </row>
    <row r="5" spans="1:4">
      <c r="A5" s="4" t="s">
        <v>192</v>
      </c>
      <c r="B5" s="4">
        <v>50.6</v>
      </c>
      <c r="C5" s="4">
        <v>8.4</v>
      </c>
      <c r="D5" s="4">
        <v>106.5</v>
      </c>
    </row>
    <row r="6" spans="1:4">
      <c r="A6" s="4" t="s">
        <v>193</v>
      </c>
      <c r="B6" s="4">
        <v>46.3</v>
      </c>
      <c r="C6" s="4">
        <v>7.9</v>
      </c>
      <c r="D6" s="4">
        <v>98.4</v>
      </c>
    </row>
    <row r="7" spans="1:4">
      <c r="A7" s="4" t="s">
        <v>194</v>
      </c>
      <c r="B7" s="4">
        <v>50.9</v>
      </c>
      <c r="C7" s="4">
        <v>12.4</v>
      </c>
      <c r="D7" s="4">
        <v>92.4</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DD4E-EBC5-084A-AAD7-16F614BB72AE}">
  <sheetPr codeName="Sheet12"/>
  <dimension ref="A1:M97"/>
  <sheetViews>
    <sheetView zoomScaleNormal="100" workbookViewId="0"/>
  </sheetViews>
  <sheetFormatPr baseColWidth="10" defaultRowHeight="20"/>
  <sheetData>
    <row r="1" spans="1:13">
      <c r="A1" s="6" t="s">
        <v>148</v>
      </c>
      <c r="B1" s="7" t="s">
        <v>152</v>
      </c>
      <c r="C1" t="s">
        <v>80</v>
      </c>
      <c r="E1" s="16" t="s">
        <v>207</v>
      </c>
      <c r="F1" s="16"/>
      <c r="G1" s="16"/>
      <c r="H1" s="16"/>
      <c r="I1" s="16"/>
      <c r="J1" s="16"/>
      <c r="K1" s="16"/>
      <c r="L1" s="16"/>
      <c r="M1" s="16"/>
    </row>
    <row r="2" spans="1:13">
      <c r="A2" s="12" t="s">
        <v>83</v>
      </c>
      <c r="B2" s="8">
        <v>430572</v>
      </c>
      <c r="E2" s="9"/>
      <c r="F2" s="9"/>
      <c r="G2" s="9"/>
      <c r="H2" s="9"/>
      <c r="I2" s="9"/>
      <c r="J2" s="9"/>
      <c r="K2" s="9"/>
      <c r="L2" s="9"/>
      <c r="M2" s="9" t="s">
        <v>198</v>
      </c>
    </row>
    <row r="3" spans="1:13">
      <c r="A3" s="12" t="s">
        <v>85</v>
      </c>
      <c r="B3" s="8">
        <v>331593</v>
      </c>
      <c r="E3" s="10"/>
      <c r="F3" s="11" t="s">
        <v>199</v>
      </c>
      <c r="G3" s="11" t="s">
        <v>200</v>
      </c>
      <c r="H3" s="11" t="s">
        <v>201</v>
      </c>
      <c r="I3" s="11" t="s">
        <v>202</v>
      </c>
      <c r="J3" s="11" t="s">
        <v>203</v>
      </c>
      <c r="K3" s="11" t="s">
        <v>204</v>
      </c>
      <c r="L3" s="11" t="s">
        <v>205</v>
      </c>
      <c r="M3" s="11" t="s">
        <v>206</v>
      </c>
    </row>
    <row r="4" spans="1:13">
      <c r="A4" s="12" t="s">
        <v>87</v>
      </c>
      <c r="B4" s="8">
        <v>356141</v>
      </c>
      <c r="E4" s="12" t="s">
        <v>83</v>
      </c>
      <c r="F4" s="13">
        <v>430572</v>
      </c>
      <c r="G4" s="13">
        <v>734591</v>
      </c>
      <c r="H4" s="13">
        <v>735889</v>
      </c>
      <c r="I4" s="13">
        <v>725531</v>
      </c>
      <c r="J4" s="13">
        <v>770354</v>
      </c>
      <c r="K4" s="13">
        <v>801886</v>
      </c>
      <c r="L4" s="13">
        <v>869544</v>
      </c>
      <c r="M4" s="13">
        <v>935894</v>
      </c>
    </row>
    <row r="5" spans="1:13">
      <c r="A5" s="12" t="s">
        <v>89</v>
      </c>
      <c r="B5" s="8">
        <v>377536</v>
      </c>
      <c r="E5" s="12" t="s">
        <v>85</v>
      </c>
      <c r="F5" s="13">
        <v>331593</v>
      </c>
      <c r="G5" s="13">
        <v>600070</v>
      </c>
      <c r="H5" s="13">
        <v>580597</v>
      </c>
      <c r="I5" s="13">
        <v>593507</v>
      </c>
      <c r="J5" s="13">
        <v>646899</v>
      </c>
      <c r="K5" s="13">
        <v>677482</v>
      </c>
      <c r="L5" s="13">
        <v>783355</v>
      </c>
      <c r="M5" s="13">
        <v>784044</v>
      </c>
    </row>
    <row r="6" spans="1:13">
      <c r="A6" s="12" t="s">
        <v>91</v>
      </c>
      <c r="B6" s="8">
        <v>361860</v>
      </c>
      <c r="E6" s="12" t="s">
        <v>87</v>
      </c>
      <c r="F6" s="13">
        <v>356141</v>
      </c>
      <c r="G6" s="13">
        <v>659415</v>
      </c>
      <c r="H6" s="13">
        <v>648452</v>
      </c>
      <c r="I6" s="13">
        <v>658562</v>
      </c>
      <c r="J6" s="13">
        <v>634650</v>
      </c>
      <c r="K6" s="13">
        <v>734816</v>
      </c>
      <c r="L6" s="13">
        <v>857132</v>
      </c>
      <c r="M6" s="13">
        <v>1113947</v>
      </c>
    </row>
    <row r="7" spans="1:13">
      <c r="A7" s="12" t="s">
        <v>93</v>
      </c>
      <c r="B7" s="8">
        <v>373242</v>
      </c>
      <c r="E7" s="12" t="s">
        <v>89</v>
      </c>
      <c r="F7" s="13">
        <v>377536</v>
      </c>
      <c r="G7" s="13">
        <v>682074</v>
      </c>
      <c r="H7" s="13">
        <v>667795</v>
      </c>
      <c r="I7" s="13">
        <v>694036</v>
      </c>
      <c r="J7" s="13">
        <v>676300</v>
      </c>
      <c r="K7" s="13">
        <v>753823</v>
      </c>
      <c r="L7" s="13">
        <v>802721</v>
      </c>
      <c r="M7" s="13">
        <v>838710</v>
      </c>
    </row>
    <row r="8" spans="1:13">
      <c r="A8" s="12" t="s">
        <v>95</v>
      </c>
      <c r="B8" s="8">
        <v>406312</v>
      </c>
      <c r="E8" s="12" t="s">
        <v>91</v>
      </c>
      <c r="F8" s="13">
        <v>361860</v>
      </c>
      <c r="G8" s="13">
        <v>655545</v>
      </c>
      <c r="H8" s="13">
        <v>645510</v>
      </c>
      <c r="I8" s="13">
        <v>669708</v>
      </c>
      <c r="J8" s="13">
        <v>699259</v>
      </c>
      <c r="K8" s="13">
        <v>766915</v>
      </c>
      <c r="L8" s="13">
        <v>827164</v>
      </c>
      <c r="M8" s="13">
        <v>877731</v>
      </c>
    </row>
    <row r="9" spans="1:13">
      <c r="A9" s="12" t="s">
        <v>97</v>
      </c>
      <c r="B9" s="8">
        <v>337619</v>
      </c>
      <c r="E9" s="12" t="s">
        <v>93</v>
      </c>
      <c r="F9" s="13">
        <v>373242</v>
      </c>
      <c r="G9" s="13">
        <v>665391</v>
      </c>
      <c r="H9" s="13">
        <v>659849</v>
      </c>
      <c r="I9" s="13">
        <v>693447</v>
      </c>
      <c r="J9" s="13">
        <v>721483</v>
      </c>
      <c r="K9" s="13">
        <v>755895</v>
      </c>
      <c r="L9" s="13">
        <v>836216</v>
      </c>
      <c r="M9" s="13">
        <v>906706</v>
      </c>
    </row>
    <row r="10" spans="1:13">
      <c r="A10" s="12" t="s">
        <v>99</v>
      </c>
      <c r="B10" s="8">
        <v>345805</v>
      </c>
      <c r="E10" s="12" t="s">
        <v>95</v>
      </c>
      <c r="F10" s="13">
        <v>406312</v>
      </c>
      <c r="G10" s="13">
        <v>739467</v>
      </c>
      <c r="H10" s="13">
        <v>714884</v>
      </c>
      <c r="I10" s="13">
        <v>738127</v>
      </c>
      <c r="J10" s="13">
        <v>775866</v>
      </c>
      <c r="K10" s="13">
        <v>803294</v>
      </c>
      <c r="L10" s="13">
        <v>861841</v>
      </c>
      <c r="M10" s="13">
        <v>941067</v>
      </c>
    </row>
    <row r="11" spans="1:13">
      <c r="A11" s="12" t="s">
        <v>101</v>
      </c>
      <c r="B11" s="8">
        <v>382520</v>
      </c>
      <c r="E11" s="12" t="s">
        <v>97</v>
      </c>
      <c r="F11" s="13">
        <v>337619</v>
      </c>
      <c r="G11" s="13">
        <v>631549</v>
      </c>
      <c r="H11" s="13">
        <v>617191</v>
      </c>
      <c r="I11" s="13">
        <v>664641</v>
      </c>
      <c r="J11" s="13">
        <v>684315</v>
      </c>
      <c r="K11" s="13">
        <v>726643</v>
      </c>
      <c r="L11" s="13">
        <v>789690</v>
      </c>
      <c r="M11" s="13">
        <v>884152</v>
      </c>
    </row>
    <row r="12" spans="1:13">
      <c r="A12" s="12" t="s">
        <v>103</v>
      </c>
      <c r="B12" s="8">
        <v>414315</v>
      </c>
      <c r="E12" s="12" t="s">
        <v>99</v>
      </c>
      <c r="F12" s="13">
        <v>345805</v>
      </c>
      <c r="G12" s="13">
        <v>641873</v>
      </c>
      <c r="H12" s="13">
        <v>625675</v>
      </c>
      <c r="I12" s="13">
        <v>663758</v>
      </c>
      <c r="J12" s="13">
        <v>676777</v>
      </c>
      <c r="K12" s="13">
        <v>722503</v>
      </c>
      <c r="L12" s="13">
        <v>792827</v>
      </c>
      <c r="M12" s="13">
        <v>890646</v>
      </c>
    </row>
    <row r="13" spans="1:13">
      <c r="A13" s="12" t="s">
        <v>105</v>
      </c>
      <c r="B13" s="8">
        <v>464950</v>
      </c>
      <c r="C13" s="14"/>
      <c r="E13" s="12" t="s">
        <v>101</v>
      </c>
      <c r="F13" s="13">
        <v>382520</v>
      </c>
      <c r="G13" s="13">
        <v>676249</v>
      </c>
      <c r="H13" s="13">
        <v>655243</v>
      </c>
      <c r="I13" s="13">
        <v>706541</v>
      </c>
      <c r="J13" s="13">
        <v>724894</v>
      </c>
      <c r="K13" s="13">
        <v>775749</v>
      </c>
      <c r="L13" s="13">
        <v>841893</v>
      </c>
      <c r="M13" s="13">
        <v>909298</v>
      </c>
    </row>
    <row r="14" spans="1:13">
      <c r="A14" s="12" t="s">
        <v>83</v>
      </c>
      <c r="B14" s="13">
        <v>734591</v>
      </c>
      <c r="C14" s="14"/>
      <c r="E14" s="12" t="s">
        <v>103</v>
      </c>
      <c r="F14" s="13">
        <v>414315</v>
      </c>
      <c r="G14" s="13">
        <v>750759</v>
      </c>
      <c r="H14" s="13">
        <v>711427</v>
      </c>
      <c r="I14" s="13">
        <v>788670</v>
      </c>
      <c r="J14" s="13">
        <v>783106</v>
      </c>
      <c r="K14" s="13">
        <v>858070</v>
      </c>
      <c r="L14" s="13">
        <v>948398</v>
      </c>
      <c r="M14" s="13">
        <v>1027070</v>
      </c>
    </row>
    <row r="15" spans="1:13">
      <c r="A15" s="12" t="s">
        <v>85</v>
      </c>
      <c r="B15" s="13">
        <v>600070</v>
      </c>
      <c r="C15" s="14"/>
      <c r="E15" s="12" t="s">
        <v>105</v>
      </c>
      <c r="F15" s="13">
        <v>464950</v>
      </c>
      <c r="G15" s="13">
        <v>798764</v>
      </c>
      <c r="H15" s="13">
        <v>794681</v>
      </c>
      <c r="I15" s="13">
        <v>850211</v>
      </c>
      <c r="J15" s="13">
        <v>879720</v>
      </c>
      <c r="K15" s="13">
        <v>924203</v>
      </c>
      <c r="L15" s="13">
        <v>1024437</v>
      </c>
      <c r="M15" s="13">
        <v>1109341</v>
      </c>
    </row>
    <row r="16" spans="1:13">
      <c r="A16" s="12" t="s">
        <v>87</v>
      </c>
      <c r="B16" s="13">
        <v>659415</v>
      </c>
      <c r="C16" s="14"/>
    </row>
    <row r="17" spans="1:3">
      <c r="A17" s="12" t="s">
        <v>89</v>
      </c>
      <c r="B17" s="13">
        <v>682074</v>
      </c>
      <c r="C17" s="14"/>
    </row>
    <row r="18" spans="1:3">
      <c r="A18" s="12" t="s">
        <v>91</v>
      </c>
      <c r="B18" s="13">
        <v>655545</v>
      </c>
      <c r="C18" s="14"/>
    </row>
    <row r="19" spans="1:3">
      <c r="A19" s="12" t="s">
        <v>93</v>
      </c>
      <c r="B19" s="13">
        <v>665391</v>
      </c>
      <c r="C19" s="14"/>
    </row>
    <row r="20" spans="1:3">
      <c r="A20" s="12" t="s">
        <v>95</v>
      </c>
      <c r="B20" s="13">
        <v>739467</v>
      </c>
      <c r="C20" s="14"/>
    </row>
    <row r="21" spans="1:3">
      <c r="A21" s="12" t="s">
        <v>97</v>
      </c>
      <c r="B21" s="13">
        <v>631549</v>
      </c>
      <c r="C21" s="14"/>
    </row>
    <row r="22" spans="1:3">
      <c r="A22" s="12" t="s">
        <v>99</v>
      </c>
      <c r="B22" s="13">
        <v>641873</v>
      </c>
      <c r="C22" s="14"/>
    </row>
    <row r="23" spans="1:3">
      <c r="A23" s="12" t="s">
        <v>101</v>
      </c>
      <c r="B23" s="13">
        <v>676249</v>
      </c>
      <c r="C23" s="14"/>
    </row>
    <row r="24" spans="1:3">
      <c r="A24" s="12" t="s">
        <v>103</v>
      </c>
      <c r="B24" s="13">
        <v>750759</v>
      </c>
      <c r="C24" s="14"/>
    </row>
    <row r="25" spans="1:3">
      <c r="A25" s="12" t="s">
        <v>105</v>
      </c>
      <c r="B25" s="13">
        <v>798764</v>
      </c>
      <c r="C25" s="14"/>
    </row>
    <row r="26" spans="1:3">
      <c r="A26" s="12" t="s">
        <v>83</v>
      </c>
      <c r="B26" s="13">
        <v>735889</v>
      </c>
      <c r="C26" s="14"/>
    </row>
    <row r="27" spans="1:3">
      <c r="A27" s="12" t="s">
        <v>85</v>
      </c>
      <c r="B27" s="13">
        <v>580597</v>
      </c>
      <c r="C27" s="14"/>
    </row>
    <row r="28" spans="1:3">
      <c r="A28" s="12" t="s">
        <v>87</v>
      </c>
      <c r="B28" s="13">
        <v>648452</v>
      </c>
      <c r="C28" s="14"/>
    </row>
    <row r="29" spans="1:3">
      <c r="A29" s="12" t="s">
        <v>89</v>
      </c>
      <c r="B29" s="13">
        <v>667795</v>
      </c>
      <c r="C29" s="14"/>
    </row>
    <row r="30" spans="1:3">
      <c r="A30" s="12" t="s">
        <v>91</v>
      </c>
      <c r="B30" s="13">
        <v>645510</v>
      </c>
      <c r="C30" s="14"/>
    </row>
    <row r="31" spans="1:3">
      <c r="A31" s="12" t="s">
        <v>93</v>
      </c>
      <c r="B31" s="13">
        <v>659849</v>
      </c>
      <c r="C31" s="14"/>
    </row>
    <row r="32" spans="1:3">
      <c r="A32" s="12" t="s">
        <v>95</v>
      </c>
      <c r="B32" s="13">
        <v>714884</v>
      </c>
      <c r="C32" s="14"/>
    </row>
    <row r="33" spans="1:3">
      <c r="A33" s="12" t="s">
        <v>97</v>
      </c>
      <c r="B33" s="13">
        <v>617191</v>
      </c>
      <c r="C33" s="14"/>
    </row>
    <row r="34" spans="1:3">
      <c r="A34" s="12" t="s">
        <v>99</v>
      </c>
      <c r="B34" s="13">
        <v>625675</v>
      </c>
      <c r="C34" s="14"/>
    </row>
    <row r="35" spans="1:3">
      <c r="A35" s="12" t="s">
        <v>101</v>
      </c>
      <c r="B35" s="13">
        <v>655243</v>
      </c>
      <c r="C35" s="14"/>
    </row>
    <row r="36" spans="1:3">
      <c r="A36" s="12" t="s">
        <v>103</v>
      </c>
      <c r="B36" s="13">
        <v>711427</v>
      </c>
      <c r="C36" s="14"/>
    </row>
    <row r="37" spans="1:3">
      <c r="A37" s="12" t="s">
        <v>105</v>
      </c>
      <c r="B37" s="13">
        <v>794681</v>
      </c>
      <c r="C37" s="14"/>
    </row>
    <row r="38" spans="1:3">
      <c r="A38" s="12" t="s">
        <v>83</v>
      </c>
      <c r="B38" s="13">
        <v>725531</v>
      </c>
      <c r="C38" s="14"/>
    </row>
    <row r="39" spans="1:3">
      <c r="A39" s="12" t="s">
        <v>85</v>
      </c>
      <c r="B39" s="13">
        <v>593507</v>
      </c>
      <c r="C39" s="14"/>
    </row>
    <row r="40" spans="1:3">
      <c r="A40" s="12" t="s">
        <v>87</v>
      </c>
      <c r="B40" s="13">
        <v>658562</v>
      </c>
      <c r="C40" s="14"/>
    </row>
    <row r="41" spans="1:3">
      <c r="A41" s="12" t="s">
        <v>89</v>
      </c>
      <c r="B41" s="13">
        <v>694036</v>
      </c>
      <c r="C41" s="14"/>
    </row>
    <row r="42" spans="1:3">
      <c r="A42" s="12" t="s">
        <v>91</v>
      </c>
      <c r="B42" s="13">
        <v>669708</v>
      </c>
      <c r="C42" s="14"/>
    </row>
    <row r="43" spans="1:3">
      <c r="A43" s="12" t="s">
        <v>93</v>
      </c>
      <c r="B43" s="13">
        <v>693447</v>
      </c>
      <c r="C43" s="14"/>
    </row>
    <row r="44" spans="1:3">
      <c r="A44" s="12" t="s">
        <v>95</v>
      </c>
      <c r="B44" s="13">
        <v>738127</v>
      </c>
      <c r="C44" s="14"/>
    </row>
    <row r="45" spans="1:3">
      <c r="A45" s="12" t="s">
        <v>97</v>
      </c>
      <c r="B45" s="13">
        <v>664641</v>
      </c>
      <c r="C45" s="14"/>
    </row>
    <row r="46" spans="1:3">
      <c r="A46" s="12" t="s">
        <v>99</v>
      </c>
      <c r="B46" s="13">
        <v>663758</v>
      </c>
      <c r="C46" s="14"/>
    </row>
    <row r="47" spans="1:3">
      <c r="A47" s="12" t="s">
        <v>101</v>
      </c>
      <c r="B47" s="13">
        <v>706541</v>
      </c>
      <c r="C47" s="14"/>
    </row>
    <row r="48" spans="1:3">
      <c r="A48" s="12" t="s">
        <v>103</v>
      </c>
      <c r="B48" s="13">
        <v>788670</v>
      </c>
      <c r="C48" s="14"/>
    </row>
    <row r="49" spans="1:3">
      <c r="A49" s="12" t="s">
        <v>105</v>
      </c>
      <c r="B49" s="13">
        <v>850211</v>
      </c>
      <c r="C49" s="14"/>
    </row>
    <row r="50" spans="1:3">
      <c r="A50" s="12" t="s">
        <v>83</v>
      </c>
      <c r="B50" s="13">
        <v>770354</v>
      </c>
      <c r="C50" s="14"/>
    </row>
    <row r="51" spans="1:3">
      <c r="A51" s="12" t="s">
        <v>85</v>
      </c>
      <c r="B51" s="13">
        <v>646899</v>
      </c>
      <c r="C51" s="14"/>
    </row>
    <row r="52" spans="1:3">
      <c r="A52" s="12" t="s">
        <v>87</v>
      </c>
      <c r="B52" s="13">
        <v>634650</v>
      </c>
      <c r="C52" s="14"/>
    </row>
    <row r="53" spans="1:3">
      <c r="A53" s="12" t="s">
        <v>89</v>
      </c>
      <c r="B53" s="13">
        <v>676300</v>
      </c>
      <c r="C53" s="14"/>
    </row>
    <row r="54" spans="1:3">
      <c r="A54" s="12" t="s">
        <v>91</v>
      </c>
      <c r="B54" s="13">
        <v>699259</v>
      </c>
      <c r="C54" s="14"/>
    </row>
    <row r="55" spans="1:3">
      <c r="A55" s="12" t="s">
        <v>93</v>
      </c>
      <c r="B55" s="13">
        <v>721483</v>
      </c>
      <c r="C55" s="14"/>
    </row>
    <row r="56" spans="1:3">
      <c r="A56" s="12" t="s">
        <v>95</v>
      </c>
      <c r="B56" s="13">
        <v>775866</v>
      </c>
      <c r="C56" s="14"/>
    </row>
    <row r="57" spans="1:3">
      <c r="A57" s="12" t="s">
        <v>97</v>
      </c>
      <c r="B57" s="13">
        <v>684315</v>
      </c>
      <c r="C57" s="14"/>
    </row>
    <row r="58" spans="1:3">
      <c r="A58" s="12" t="s">
        <v>99</v>
      </c>
      <c r="B58" s="13">
        <v>676777</v>
      </c>
      <c r="C58" s="14"/>
    </row>
    <row r="59" spans="1:3">
      <c r="A59" s="12" t="s">
        <v>101</v>
      </c>
      <c r="B59" s="13">
        <v>724894</v>
      </c>
      <c r="C59" s="14"/>
    </row>
    <row r="60" spans="1:3">
      <c r="A60" s="12" t="s">
        <v>103</v>
      </c>
      <c r="B60" s="13">
        <v>783106</v>
      </c>
      <c r="C60" s="14"/>
    </row>
    <row r="61" spans="1:3">
      <c r="A61" s="12" t="s">
        <v>105</v>
      </c>
      <c r="B61" s="13">
        <v>879720</v>
      </c>
      <c r="C61" s="14"/>
    </row>
    <row r="62" spans="1:3">
      <c r="A62" s="12" t="s">
        <v>83</v>
      </c>
      <c r="B62" s="13">
        <v>801886</v>
      </c>
      <c r="C62" s="14"/>
    </row>
    <row r="63" spans="1:3">
      <c r="A63" s="12" t="s">
        <v>85</v>
      </c>
      <c r="B63" s="13">
        <v>677482</v>
      </c>
      <c r="C63" s="14"/>
    </row>
    <row r="64" spans="1:3">
      <c r="A64" s="12" t="s">
        <v>87</v>
      </c>
      <c r="B64" s="13">
        <v>734816</v>
      </c>
      <c r="C64" s="14"/>
    </row>
    <row r="65" spans="1:3">
      <c r="A65" s="12" t="s">
        <v>89</v>
      </c>
      <c r="B65" s="13">
        <v>753823</v>
      </c>
      <c r="C65" s="14"/>
    </row>
    <row r="66" spans="1:3">
      <c r="A66" s="12" t="s">
        <v>91</v>
      </c>
      <c r="B66" s="13">
        <v>766915</v>
      </c>
      <c r="C66" s="14"/>
    </row>
    <row r="67" spans="1:3">
      <c r="A67" s="12" t="s">
        <v>93</v>
      </c>
      <c r="B67" s="13">
        <v>755895</v>
      </c>
      <c r="C67" s="14"/>
    </row>
    <row r="68" spans="1:3">
      <c r="A68" s="12" t="s">
        <v>95</v>
      </c>
      <c r="B68" s="13">
        <v>803294</v>
      </c>
      <c r="C68" s="14"/>
    </row>
    <row r="69" spans="1:3">
      <c r="A69" s="12" t="s">
        <v>97</v>
      </c>
      <c r="B69" s="13">
        <v>726643</v>
      </c>
      <c r="C69" s="14"/>
    </row>
    <row r="70" spans="1:3">
      <c r="A70" s="12" t="s">
        <v>99</v>
      </c>
      <c r="B70" s="13">
        <v>722503</v>
      </c>
      <c r="C70" s="14"/>
    </row>
    <row r="71" spans="1:3">
      <c r="A71" s="12" t="s">
        <v>101</v>
      </c>
      <c r="B71" s="13">
        <v>775749</v>
      </c>
      <c r="C71" s="14"/>
    </row>
    <row r="72" spans="1:3">
      <c r="A72" s="12" t="s">
        <v>103</v>
      </c>
      <c r="B72" s="13">
        <v>858070</v>
      </c>
      <c r="C72" s="14"/>
    </row>
    <row r="73" spans="1:3">
      <c r="A73" s="12" t="s">
        <v>105</v>
      </c>
      <c r="B73" s="13">
        <v>924203</v>
      </c>
      <c r="C73" s="14"/>
    </row>
    <row r="74" spans="1:3">
      <c r="A74" s="12" t="s">
        <v>83</v>
      </c>
      <c r="B74" s="13">
        <v>869544</v>
      </c>
      <c r="C74" s="14"/>
    </row>
    <row r="75" spans="1:3">
      <c r="A75" s="12" t="s">
        <v>85</v>
      </c>
      <c r="B75" s="13">
        <v>783355</v>
      </c>
      <c r="C75" s="14"/>
    </row>
    <row r="76" spans="1:3">
      <c r="A76" s="12" t="s">
        <v>87</v>
      </c>
      <c r="B76" s="13">
        <v>857132</v>
      </c>
      <c r="C76" s="14"/>
    </row>
    <row r="77" spans="1:3">
      <c r="A77" s="12" t="s">
        <v>89</v>
      </c>
      <c r="B77" s="13">
        <v>802721</v>
      </c>
      <c r="C77" s="14"/>
    </row>
    <row r="78" spans="1:3">
      <c r="A78" s="12" t="s">
        <v>91</v>
      </c>
      <c r="B78" s="13">
        <v>827164</v>
      </c>
      <c r="C78" s="14"/>
    </row>
    <row r="79" spans="1:3">
      <c r="A79" s="12" t="s">
        <v>93</v>
      </c>
      <c r="B79" s="13">
        <v>836216</v>
      </c>
      <c r="C79" s="14"/>
    </row>
    <row r="80" spans="1:3">
      <c r="A80" s="12" t="s">
        <v>95</v>
      </c>
      <c r="B80" s="13">
        <v>861841</v>
      </c>
      <c r="C80" s="14"/>
    </row>
    <row r="81" spans="1:3">
      <c r="A81" s="12" t="s">
        <v>97</v>
      </c>
      <c r="B81" s="13">
        <v>789690</v>
      </c>
      <c r="C81" s="14"/>
    </row>
    <row r="82" spans="1:3">
      <c r="A82" s="12" t="s">
        <v>99</v>
      </c>
      <c r="B82" s="13">
        <v>792827</v>
      </c>
      <c r="C82" s="14"/>
    </row>
    <row r="83" spans="1:3">
      <c r="A83" s="12" t="s">
        <v>101</v>
      </c>
      <c r="B83" s="13">
        <v>841893</v>
      </c>
      <c r="C83" s="14"/>
    </row>
    <row r="84" spans="1:3">
      <c r="A84" s="12" t="s">
        <v>103</v>
      </c>
      <c r="B84" s="13">
        <v>948398</v>
      </c>
      <c r="C84" s="14"/>
    </row>
    <row r="85" spans="1:3">
      <c r="A85" s="12" t="s">
        <v>105</v>
      </c>
      <c r="B85" s="13">
        <v>1024437</v>
      </c>
      <c r="C85" s="14"/>
    </row>
    <row r="86" spans="1:3">
      <c r="A86" s="12" t="s">
        <v>83</v>
      </c>
      <c r="B86" s="13">
        <v>935894</v>
      </c>
      <c r="C86" s="14"/>
    </row>
    <row r="87" spans="1:3">
      <c r="A87" s="12" t="s">
        <v>85</v>
      </c>
      <c r="B87" s="13">
        <v>784044</v>
      </c>
      <c r="C87" s="14"/>
    </row>
    <row r="88" spans="1:3">
      <c r="A88" s="12" t="s">
        <v>87</v>
      </c>
      <c r="B88" s="13">
        <v>1113947</v>
      </c>
      <c r="C88" s="14"/>
    </row>
    <row r="89" spans="1:3">
      <c r="A89" s="12" t="s">
        <v>89</v>
      </c>
      <c r="B89" s="13">
        <v>838710</v>
      </c>
      <c r="C89" s="14"/>
    </row>
    <row r="90" spans="1:3">
      <c r="A90" s="12" t="s">
        <v>91</v>
      </c>
      <c r="B90" s="13">
        <v>877731</v>
      </c>
      <c r="C90" s="14"/>
    </row>
    <row r="91" spans="1:3">
      <c r="A91" s="12" t="s">
        <v>93</v>
      </c>
      <c r="B91" s="13">
        <v>906706</v>
      </c>
      <c r="C91" s="14"/>
    </row>
    <row r="92" spans="1:3">
      <c r="A92" s="12" t="s">
        <v>95</v>
      </c>
      <c r="B92" s="13">
        <v>941067</v>
      </c>
      <c r="C92" s="14"/>
    </row>
    <row r="93" spans="1:3">
      <c r="A93" s="12" t="s">
        <v>97</v>
      </c>
      <c r="B93" s="13">
        <v>884152</v>
      </c>
      <c r="C93" s="14"/>
    </row>
    <row r="94" spans="1:3">
      <c r="A94" s="12" t="s">
        <v>99</v>
      </c>
      <c r="B94" s="13">
        <v>890646</v>
      </c>
      <c r="C94" s="14"/>
    </row>
    <row r="95" spans="1:3">
      <c r="A95" s="12" t="s">
        <v>101</v>
      </c>
      <c r="B95" s="13">
        <v>909298</v>
      </c>
      <c r="C95" s="14"/>
    </row>
    <row r="96" spans="1:3">
      <c r="A96" s="12" t="s">
        <v>103</v>
      </c>
      <c r="B96" s="13">
        <v>1027070</v>
      </c>
      <c r="C96" s="14"/>
    </row>
    <row r="97" spans="1:3">
      <c r="A97" s="12" t="s">
        <v>105</v>
      </c>
      <c r="B97" s="13">
        <v>1109341</v>
      </c>
      <c r="C97" s="14"/>
    </row>
  </sheetData>
  <mergeCells count="1">
    <mergeCell ref="E1:M1"/>
  </mergeCells>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6B990-8631-1642-859A-AF1DFB081C41}">
  <sheetPr codeName="Sheet13"/>
  <dimension ref="A1:U81"/>
  <sheetViews>
    <sheetView workbookViewId="0">
      <selection activeCell="D1" sqref="D1"/>
    </sheetView>
  </sheetViews>
  <sheetFormatPr baseColWidth="10" defaultRowHeight="20"/>
  <sheetData>
    <row r="1" spans="1:21">
      <c r="A1" t="s">
        <v>148</v>
      </c>
      <c r="B1" t="s">
        <v>152</v>
      </c>
      <c r="C1" t="s">
        <v>80</v>
      </c>
      <c r="I1" s="17" t="s">
        <v>215</v>
      </c>
      <c r="J1" s="17"/>
      <c r="K1" s="17"/>
      <c r="L1" s="17"/>
      <c r="M1" s="17"/>
      <c r="N1" s="17"/>
      <c r="O1" s="17"/>
      <c r="P1" s="17"/>
      <c r="Q1" s="17"/>
      <c r="R1" s="17"/>
      <c r="S1" s="17"/>
      <c r="T1" s="17"/>
      <c r="U1" s="17"/>
    </row>
    <row r="2" spans="1:21">
      <c r="A2" t="s">
        <v>208</v>
      </c>
      <c r="B2" s="15">
        <v>17325</v>
      </c>
      <c r="C2" t="e">
        <v>#N/A</v>
      </c>
      <c r="I2" s="4"/>
      <c r="J2" s="4" t="s">
        <v>84</v>
      </c>
      <c r="K2" s="4" t="s">
        <v>86</v>
      </c>
      <c r="L2" s="4" t="s">
        <v>87</v>
      </c>
      <c r="M2" s="4" t="s">
        <v>89</v>
      </c>
      <c r="N2" s="4" t="s">
        <v>91</v>
      </c>
      <c r="O2" s="4" t="s">
        <v>93</v>
      </c>
      <c r="P2" s="4" t="s">
        <v>95</v>
      </c>
      <c r="Q2" s="4" t="s">
        <v>97</v>
      </c>
      <c r="R2" s="4" t="s">
        <v>99</v>
      </c>
      <c r="S2" s="4" t="s">
        <v>101</v>
      </c>
      <c r="T2" s="4" t="s">
        <v>103</v>
      </c>
      <c r="U2" s="4" t="s">
        <v>105</v>
      </c>
    </row>
    <row r="3" spans="1:21">
      <c r="A3" t="s">
        <v>86</v>
      </c>
      <c r="B3" s="15">
        <v>16812</v>
      </c>
      <c r="C3" t="e">
        <v>#N/A</v>
      </c>
      <c r="I3" s="4" t="s">
        <v>209</v>
      </c>
      <c r="J3" s="4">
        <v>0.94</v>
      </c>
      <c r="K3" s="4">
        <v>0.91</v>
      </c>
      <c r="L3" s="4">
        <v>1.06</v>
      </c>
      <c r="M3" s="4">
        <v>0.91</v>
      </c>
      <c r="N3" s="4">
        <v>0.97</v>
      </c>
      <c r="O3" s="4">
        <v>0.9</v>
      </c>
      <c r="P3" s="4">
        <v>1.1000000000000001</v>
      </c>
      <c r="Q3" s="4">
        <v>1.41</v>
      </c>
      <c r="R3" s="4">
        <v>1.1399999999999999</v>
      </c>
      <c r="S3" s="4">
        <v>1.05</v>
      </c>
      <c r="T3" s="4">
        <v>0.97</v>
      </c>
      <c r="U3" s="4">
        <v>0.93</v>
      </c>
    </row>
    <row r="4" spans="1:21">
      <c r="A4" t="s">
        <v>87</v>
      </c>
      <c r="B4" s="15">
        <v>19280</v>
      </c>
      <c r="C4" t="e">
        <v>#N/A</v>
      </c>
      <c r="I4" s="4" t="s">
        <v>210</v>
      </c>
      <c r="J4" s="4">
        <v>0.91</v>
      </c>
      <c r="K4" s="4">
        <v>0.89</v>
      </c>
      <c r="L4" s="4">
        <v>0.99</v>
      </c>
      <c r="M4" s="4">
        <v>0.91</v>
      </c>
      <c r="N4" s="4">
        <v>0.96</v>
      </c>
      <c r="O4" s="4">
        <v>0.9</v>
      </c>
      <c r="P4" s="4">
        <v>1.1000000000000001</v>
      </c>
      <c r="Q4" s="4">
        <v>1.39</v>
      </c>
      <c r="R4" s="4">
        <v>1.1299999999999999</v>
      </c>
      <c r="S4" s="4">
        <v>1.06</v>
      </c>
      <c r="T4" s="4">
        <v>0.96</v>
      </c>
      <c r="U4" s="4">
        <v>0.95</v>
      </c>
    </row>
    <row r="5" spans="1:21">
      <c r="A5" t="s">
        <v>89</v>
      </c>
      <c r="B5" s="15">
        <v>16670</v>
      </c>
      <c r="C5" t="e">
        <v>#N/A</v>
      </c>
      <c r="I5" s="4" t="s">
        <v>204</v>
      </c>
      <c r="J5" s="4">
        <v>0.92</v>
      </c>
      <c r="K5" s="4">
        <v>0.92</v>
      </c>
      <c r="L5" s="4">
        <v>1.05</v>
      </c>
      <c r="M5" s="4">
        <v>0.92</v>
      </c>
      <c r="N5" s="4">
        <v>0.96</v>
      </c>
      <c r="O5" s="4">
        <v>0.89</v>
      </c>
      <c r="P5" s="4">
        <v>1.07</v>
      </c>
      <c r="Q5" s="4">
        <v>1.37</v>
      </c>
      <c r="R5" s="4">
        <v>1.1100000000000001</v>
      </c>
      <c r="S5" s="4">
        <v>1.04</v>
      </c>
      <c r="T5" s="4">
        <v>0.95</v>
      </c>
      <c r="U5" s="4">
        <v>0.95</v>
      </c>
    </row>
    <row r="6" spans="1:21">
      <c r="A6" t="s">
        <v>91</v>
      </c>
      <c r="B6" s="15">
        <v>17736</v>
      </c>
      <c r="C6" t="e">
        <v>#N/A</v>
      </c>
      <c r="I6" s="4" t="s">
        <v>205</v>
      </c>
      <c r="J6" s="4">
        <v>0.93</v>
      </c>
      <c r="K6" s="4">
        <v>0.9</v>
      </c>
      <c r="L6" s="4">
        <v>1.07</v>
      </c>
      <c r="M6" s="4">
        <v>0.91</v>
      </c>
      <c r="N6" s="4">
        <v>0.96</v>
      </c>
      <c r="O6" s="4">
        <v>0.89</v>
      </c>
      <c r="P6" s="4">
        <v>1.06</v>
      </c>
      <c r="Q6" s="4">
        <v>1.41</v>
      </c>
      <c r="R6" s="4">
        <v>1.1299999999999999</v>
      </c>
      <c r="S6" s="4">
        <v>1.06</v>
      </c>
      <c r="T6" s="4">
        <v>1</v>
      </c>
      <c r="U6" s="4">
        <v>0.98</v>
      </c>
    </row>
    <row r="7" spans="1:21">
      <c r="A7" t="s">
        <v>93</v>
      </c>
      <c r="B7" s="15">
        <v>16695</v>
      </c>
      <c r="C7" t="e">
        <v>#N/A</v>
      </c>
      <c r="I7" s="4" t="s">
        <v>206</v>
      </c>
      <c r="J7" s="4">
        <v>0.93</v>
      </c>
      <c r="K7" s="4">
        <v>0.89</v>
      </c>
      <c r="L7" s="4">
        <v>1.17</v>
      </c>
      <c r="M7" s="4">
        <v>0.92</v>
      </c>
      <c r="N7" s="4">
        <v>0.96</v>
      </c>
      <c r="O7" s="4">
        <v>0.88</v>
      </c>
      <c r="P7" s="4">
        <v>1.03</v>
      </c>
      <c r="Q7" s="4">
        <v>1.32</v>
      </c>
      <c r="R7" s="4">
        <v>1.08</v>
      </c>
      <c r="S7" s="4">
        <v>1.04</v>
      </c>
      <c r="T7" s="4">
        <v>1.01</v>
      </c>
      <c r="U7" s="4">
        <v>1</v>
      </c>
    </row>
    <row r="8" spans="1:21">
      <c r="A8" t="s">
        <v>95</v>
      </c>
      <c r="B8" s="15">
        <v>20036</v>
      </c>
      <c r="C8" t="e">
        <v>#N/A</v>
      </c>
      <c r="I8" s="4" t="s">
        <v>211</v>
      </c>
      <c r="J8" s="4">
        <v>0.93</v>
      </c>
      <c r="K8" s="4">
        <v>0.89</v>
      </c>
      <c r="L8" s="4">
        <v>1.07</v>
      </c>
      <c r="M8" s="4">
        <v>0.94</v>
      </c>
      <c r="N8" s="4">
        <v>0.97</v>
      </c>
      <c r="O8" s="4">
        <v>0.88</v>
      </c>
      <c r="P8" s="4">
        <v>1.05</v>
      </c>
      <c r="Q8" s="4">
        <v>1.33</v>
      </c>
      <c r="R8" s="4" t="s">
        <v>213</v>
      </c>
      <c r="S8" s="4" t="s">
        <v>213</v>
      </c>
      <c r="T8" s="4" t="s">
        <v>213</v>
      </c>
      <c r="U8" s="4" t="s">
        <v>213</v>
      </c>
    </row>
    <row r="9" spans="1:21">
      <c r="A9" t="s">
        <v>97</v>
      </c>
      <c r="B9" s="15">
        <v>25269</v>
      </c>
      <c r="C9" t="e">
        <v>#N/A</v>
      </c>
    </row>
    <row r="10" spans="1:21">
      <c r="A10" t="s">
        <v>99</v>
      </c>
      <c r="B10" s="15">
        <v>20852</v>
      </c>
      <c r="C10" t="e">
        <v>#N/A</v>
      </c>
    </row>
    <row r="11" spans="1:21">
      <c r="A11" t="s">
        <v>101</v>
      </c>
      <c r="B11" s="15">
        <v>19529</v>
      </c>
      <c r="C11" t="e">
        <v>#N/A</v>
      </c>
    </row>
    <row r="12" spans="1:21">
      <c r="A12" t="s">
        <v>103</v>
      </c>
      <c r="B12" s="15">
        <v>18082</v>
      </c>
      <c r="C12" t="e">
        <v>#N/A</v>
      </c>
    </row>
    <row r="13" spans="1:21">
      <c r="A13" t="s">
        <v>105</v>
      </c>
      <c r="B13" s="15">
        <v>17257</v>
      </c>
      <c r="C13" s="14">
        <f t="shared" ref="C13:C44" si="0">AVERAGE(B2:B13)</f>
        <v>18795.25</v>
      </c>
      <c r="D13">
        <f>B13/C13</f>
        <v>0.91815751320147376</v>
      </c>
    </row>
    <row r="14" spans="1:21">
      <c r="A14" t="s">
        <v>83</v>
      </c>
      <c r="B14" s="15">
        <v>17647</v>
      </c>
      <c r="C14" s="14">
        <f t="shared" si="0"/>
        <v>18822.083333333332</v>
      </c>
      <c r="D14">
        <f t="shared" ref="D14:D77" si="1">B14/C14</f>
        <v>0.93756890177761054</v>
      </c>
    </row>
    <row r="15" spans="1:21">
      <c r="A15" t="s">
        <v>85</v>
      </c>
      <c r="B15" s="15">
        <v>16951</v>
      </c>
      <c r="C15" s="14">
        <f t="shared" si="0"/>
        <v>18833.666666666668</v>
      </c>
      <c r="D15">
        <f t="shared" si="1"/>
        <v>0.90003716748376128</v>
      </c>
    </row>
    <row r="16" spans="1:21">
      <c r="A16" t="s">
        <v>87</v>
      </c>
      <c r="B16" s="15">
        <v>19959</v>
      </c>
      <c r="C16" s="14">
        <f t="shared" si="0"/>
        <v>18890.25</v>
      </c>
      <c r="D16">
        <f t="shared" si="1"/>
        <v>1.0565768054948981</v>
      </c>
    </row>
    <row r="17" spans="1:4">
      <c r="A17" t="s">
        <v>89</v>
      </c>
      <c r="B17" s="15">
        <v>17045</v>
      </c>
      <c r="C17" s="14">
        <f t="shared" si="0"/>
        <v>18921.5</v>
      </c>
      <c r="D17">
        <f t="shared" si="1"/>
        <v>0.90082710144544564</v>
      </c>
    </row>
    <row r="18" spans="1:4">
      <c r="A18" t="s">
        <v>91</v>
      </c>
      <c r="B18" s="15">
        <v>18388</v>
      </c>
      <c r="C18" s="14">
        <f t="shared" si="0"/>
        <v>18975.833333333332</v>
      </c>
      <c r="D18">
        <f t="shared" si="1"/>
        <v>0.96902200166878927</v>
      </c>
    </row>
    <row r="19" spans="1:4">
      <c r="A19" t="s">
        <v>93</v>
      </c>
      <c r="B19" s="15">
        <v>16984</v>
      </c>
      <c r="C19" s="14">
        <f t="shared" si="0"/>
        <v>18999.916666666668</v>
      </c>
      <c r="D19">
        <f t="shared" si="1"/>
        <v>0.89389865745025188</v>
      </c>
    </row>
    <row r="20" spans="1:4">
      <c r="A20" t="s">
        <v>95</v>
      </c>
      <c r="B20" s="15">
        <v>20845</v>
      </c>
      <c r="C20" s="14">
        <f t="shared" si="0"/>
        <v>19067.333333333332</v>
      </c>
      <c r="D20">
        <f t="shared" si="1"/>
        <v>1.0932310059088843</v>
      </c>
    </row>
    <row r="21" spans="1:4">
      <c r="A21" t="s">
        <v>97</v>
      </c>
      <c r="B21" s="15">
        <v>27056</v>
      </c>
      <c r="C21" s="14">
        <f t="shared" si="0"/>
        <v>19216.25</v>
      </c>
      <c r="D21">
        <f t="shared" si="1"/>
        <v>1.4079750211409614</v>
      </c>
    </row>
    <row r="22" spans="1:4">
      <c r="A22" t="s">
        <v>99</v>
      </c>
      <c r="B22" s="15">
        <v>21822</v>
      </c>
      <c r="C22" s="14">
        <f t="shared" si="0"/>
        <v>19297.083333333332</v>
      </c>
      <c r="D22">
        <f t="shared" si="1"/>
        <v>1.1308444713147496</v>
      </c>
    </row>
    <row r="23" spans="1:4">
      <c r="A23" t="s">
        <v>101</v>
      </c>
      <c r="B23" s="15">
        <v>20156</v>
      </c>
      <c r="C23" s="14">
        <f t="shared" si="0"/>
        <v>19349.333333333332</v>
      </c>
      <c r="D23">
        <f t="shared" si="1"/>
        <v>1.0416896361631753</v>
      </c>
    </row>
    <row r="24" spans="1:4">
      <c r="A24" t="s">
        <v>103</v>
      </c>
      <c r="B24" s="15">
        <v>18726</v>
      </c>
      <c r="C24" s="14">
        <f t="shared" si="0"/>
        <v>19403</v>
      </c>
      <c r="D24">
        <f t="shared" si="1"/>
        <v>0.96510848837808583</v>
      </c>
    </row>
    <row r="25" spans="1:4">
      <c r="A25" t="s">
        <v>105</v>
      </c>
      <c r="B25" s="15">
        <v>17959</v>
      </c>
      <c r="C25" s="14">
        <f t="shared" si="0"/>
        <v>19461.5</v>
      </c>
      <c r="D25">
        <f t="shared" si="1"/>
        <v>0.92279629011124531</v>
      </c>
    </row>
    <row r="26" spans="1:4">
      <c r="A26" t="s">
        <v>83</v>
      </c>
      <c r="B26" s="15">
        <v>17539</v>
      </c>
      <c r="C26" s="14">
        <f t="shared" si="0"/>
        <v>19452.5</v>
      </c>
      <c r="D26">
        <f t="shared" si="1"/>
        <v>0.90163218095360498</v>
      </c>
    </row>
    <row r="27" spans="1:4">
      <c r="A27" t="s">
        <v>85</v>
      </c>
      <c r="B27" s="15">
        <v>17317</v>
      </c>
      <c r="C27" s="14">
        <f t="shared" si="0"/>
        <v>19483</v>
      </c>
      <c r="D27">
        <f t="shared" si="1"/>
        <v>0.88882615613611871</v>
      </c>
    </row>
    <row r="28" spans="1:4">
      <c r="A28" t="s">
        <v>87</v>
      </c>
      <c r="B28" s="15">
        <v>19079</v>
      </c>
      <c r="C28" s="14">
        <f t="shared" si="0"/>
        <v>19409.666666666668</v>
      </c>
      <c r="D28">
        <f t="shared" si="1"/>
        <v>0.98296381528104548</v>
      </c>
    </row>
    <row r="29" spans="1:4">
      <c r="A29" t="s">
        <v>89</v>
      </c>
      <c r="B29" s="15">
        <v>17508</v>
      </c>
      <c r="C29" s="14">
        <f t="shared" si="0"/>
        <v>19448.25</v>
      </c>
      <c r="D29">
        <f t="shared" si="1"/>
        <v>0.90023523967452079</v>
      </c>
    </row>
    <row r="30" spans="1:4">
      <c r="A30" t="s">
        <v>91</v>
      </c>
      <c r="B30" s="15">
        <v>18610</v>
      </c>
      <c r="C30" s="14">
        <f t="shared" si="0"/>
        <v>19466.75</v>
      </c>
      <c r="D30">
        <f t="shared" si="1"/>
        <v>0.95598905826601766</v>
      </c>
    </row>
    <row r="31" spans="1:4">
      <c r="A31" t="s">
        <v>93</v>
      </c>
      <c r="B31" s="15">
        <v>17482</v>
      </c>
      <c r="C31" s="14">
        <f t="shared" si="0"/>
        <v>19508.25</v>
      </c>
      <c r="D31">
        <f t="shared" si="1"/>
        <v>0.8961336870298463</v>
      </c>
    </row>
    <row r="32" spans="1:4">
      <c r="A32" t="s">
        <v>95</v>
      </c>
      <c r="B32" s="15">
        <v>21306</v>
      </c>
      <c r="C32" s="14">
        <f t="shared" si="0"/>
        <v>19546.666666666668</v>
      </c>
      <c r="D32">
        <f t="shared" si="1"/>
        <v>1.090006821282401</v>
      </c>
    </row>
    <row r="33" spans="1:4">
      <c r="A33" t="s">
        <v>97</v>
      </c>
      <c r="B33" s="15">
        <v>27126</v>
      </c>
      <c r="C33" s="14">
        <f t="shared" si="0"/>
        <v>19552.5</v>
      </c>
      <c r="D33">
        <f t="shared" si="1"/>
        <v>1.3873417721518988</v>
      </c>
    </row>
    <row r="34" spans="1:4">
      <c r="A34" t="s">
        <v>99</v>
      </c>
      <c r="B34" s="15">
        <v>22007</v>
      </c>
      <c r="C34" s="14">
        <f t="shared" si="0"/>
        <v>19567.916666666668</v>
      </c>
      <c r="D34">
        <f t="shared" si="1"/>
        <v>1.1246470625811809</v>
      </c>
    </row>
    <row r="35" spans="1:4">
      <c r="A35" t="s">
        <v>101</v>
      </c>
      <c r="B35" s="15">
        <v>20795</v>
      </c>
      <c r="C35" s="14">
        <f t="shared" si="0"/>
        <v>19621.166666666668</v>
      </c>
      <c r="D35">
        <f t="shared" si="1"/>
        <v>1.0598248490150941</v>
      </c>
    </row>
    <row r="36" spans="1:4">
      <c r="A36" t="s">
        <v>103</v>
      </c>
      <c r="B36" s="15">
        <v>18648</v>
      </c>
      <c r="C36" s="14">
        <f t="shared" si="0"/>
        <v>19614.666666666668</v>
      </c>
      <c r="D36">
        <f t="shared" si="1"/>
        <v>0.95071715043164973</v>
      </c>
    </row>
    <row r="37" spans="1:4">
      <c r="A37" t="s">
        <v>105</v>
      </c>
      <c r="B37" s="15">
        <v>18511</v>
      </c>
      <c r="C37" s="14">
        <f t="shared" si="0"/>
        <v>19660.666666666668</v>
      </c>
      <c r="D37">
        <f t="shared" si="1"/>
        <v>0.94152453290834481</v>
      </c>
    </row>
    <row r="38" spans="1:4">
      <c r="A38" t="s">
        <v>83</v>
      </c>
      <c r="B38" s="15">
        <v>17991</v>
      </c>
      <c r="C38" s="14">
        <f t="shared" si="0"/>
        <v>19698.333333333332</v>
      </c>
      <c r="D38">
        <f t="shared" si="1"/>
        <v>0.91332600050765722</v>
      </c>
    </row>
    <row r="39" spans="1:4">
      <c r="A39" t="s">
        <v>85</v>
      </c>
      <c r="B39" s="15">
        <v>18097</v>
      </c>
      <c r="C39" s="14">
        <f t="shared" si="0"/>
        <v>19763.333333333332</v>
      </c>
      <c r="D39">
        <f t="shared" si="1"/>
        <v>0.9156856130882105</v>
      </c>
    </row>
    <row r="40" spans="1:4">
      <c r="A40" t="s">
        <v>87</v>
      </c>
      <c r="B40" s="15">
        <v>20896</v>
      </c>
      <c r="C40" s="14">
        <f t="shared" si="0"/>
        <v>19914.75</v>
      </c>
      <c r="D40">
        <f t="shared" si="1"/>
        <v>1.0492725241341216</v>
      </c>
    </row>
    <row r="41" spans="1:4">
      <c r="A41" t="s">
        <v>89</v>
      </c>
      <c r="B41" s="15">
        <v>18292</v>
      </c>
      <c r="C41" s="14">
        <f t="shared" si="0"/>
        <v>19980.083333333332</v>
      </c>
      <c r="D41">
        <f t="shared" si="1"/>
        <v>0.91551169706499391</v>
      </c>
    </row>
    <row r="42" spans="1:4">
      <c r="A42" t="s">
        <v>91</v>
      </c>
      <c r="B42" s="15">
        <v>19132</v>
      </c>
      <c r="C42" s="14">
        <f t="shared" si="0"/>
        <v>20023.583333333332</v>
      </c>
      <c r="D42">
        <f t="shared" si="1"/>
        <v>0.95547333768930809</v>
      </c>
    </row>
    <row r="43" spans="1:4">
      <c r="A43" t="s">
        <v>93</v>
      </c>
      <c r="B43" s="15">
        <v>17660</v>
      </c>
      <c r="C43" s="14">
        <f t="shared" si="0"/>
        <v>20038.416666666668</v>
      </c>
      <c r="D43">
        <f t="shared" si="1"/>
        <v>0.88130715583816077</v>
      </c>
    </row>
    <row r="44" spans="1:4">
      <c r="A44" t="s">
        <v>95</v>
      </c>
      <c r="B44" s="15">
        <v>21281</v>
      </c>
      <c r="C44" s="14">
        <f t="shared" si="0"/>
        <v>20036.333333333332</v>
      </c>
      <c r="D44">
        <f t="shared" si="1"/>
        <v>1.0621204811259546</v>
      </c>
    </row>
    <row r="45" spans="1:4">
      <c r="A45" t="s">
        <v>97</v>
      </c>
      <c r="B45" s="15">
        <v>27480</v>
      </c>
      <c r="C45" s="14">
        <f t="shared" ref="C45:C76" si="2">AVERAGE(B34:B45)</f>
        <v>20065.833333333332</v>
      </c>
      <c r="D45">
        <f t="shared" si="1"/>
        <v>1.3694920885418831</v>
      </c>
    </row>
    <row r="46" spans="1:4">
      <c r="A46" t="s">
        <v>99</v>
      </c>
      <c r="B46" s="15">
        <v>22247</v>
      </c>
      <c r="C46" s="14">
        <f t="shared" si="2"/>
        <v>20085.833333333332</v>
      </c>
      <c r="D46">
        <f t="shared" si="1"/>
        <v>1.1075965647429782</v>
      </c>
    </row>
    <row r="47" spans="1:4">
      <c r="A47" t="s">
        <v>101</v>
      </c>
      <c r="B47" s="15">
        <v>20801</v>
      </c>
      <c r="C47" s="14">
        <f t="shared" si="2"/>
        <v>20086.333333333332</v>
      </c>
      <c r="D47">
        <f t="shared" si="1"/>
        <v>1.0355797474236215</v>
      </c>
    </row>
    <row r="48" spans="1:4">
      <c r="A48" t="s">
        <v>103</v>
      </c>
      <c r="B48" s="15">
        <v>19079</v>
      </c>
      <c r="C48" s="14">
        <f t="shared" si="2"/>
        <v>20122.25</v>
      </c>
      <c r="D48">
        <f t="shared" si="1"/>
        <v>0.94815440619215052</v>
      </c>
    </row>
    <row r="49" spans="1:4">
      <c r="A49" t="s">
        <v>105</v>
      </c>
      <c r="B49" s="15">
        <v>19126</v>
      </c>
      <c r="C49" s="14">
        <f t="shared" si="2"/>
        <v>20173.5</v>
      </c>
      <c r="D49">
        <f t="shared" si="1"/>
        <v>0.94807544551019907</v>
      </c>
    </row>
    <row r="50" spans="1:4">
      <c r="A50" t="s">
        <v>83</v>
      </c>
      <c r="B50" s="15">
        <v>18712</v>
      </c>
      <c r="C50" s="14">
        <f t="shared" si="2"/>
        <v>20233.583333333332</v>
      </c>
      <c r="D50">
        <f t="shared" si="1"/>
        <v>0.92479911697960904</v>
      </c>
    </row>
    <row r="51" spans="1:4">
      <c r="A51" t="s">
        <v>85</v>
      </c>
      <c r="B51" s="15">
        <v>18162</v>
      </c>
      <c r="C51" s="14">
        <f t="shared" si="2"/>
        <v>20239</v>
      </c>
      <c r="D51">
        <f t="shared" si="1"/>
        <v>0.89737635258659021</v>
      </c>
    </row>
    <row r="52" spans="1:4">
      <c r="A52" t="s">
        <v>87</v>
      </c>
      <c r="B52" s="15">
        <v>21660</v>
      </c>
      <c r="C52" s="14">
        <f t="shared" si="2"/>
        <v>20302.666666666668</v>
      </c>
      <c r="D52">
        <f t="shared" si="1"/>
        <v>1.0668549287449924</v>
      </c>
    </row>
    <row r="53" spans="1:4">
      <c r="A53" t="s">
        <v>89</v>
      </c>
      <c r="B53" s="15">
        <v>18324</v>
      </c>
      <c r="C53" s="14">
        <f t="shared" si="2"/>
        <v>20305.333333333332</v>
      </c>
      <c r="D53">
        <f t="shared" si="1"/>
        <v>0.90242300873333781</v>
      </c>
    </row>
    <row r="54" spans="1:4">
      <c r="A54" t="s">
        <v>91</v>
      </c>
      <c r="B54" s="15">
        <v>19500</v>
      </c>
      <c r="C54" s="14">
        <f t="shared" si="2"/>
        <v>20336</v>
      </c>
      <c r="D54">
        <f t="shared" si="1"/>
        <v>0.95889063729346968</v>
      </c>
    </row>
    <row r="55" spans="1:4">
      <c r="A55" t="s">
        <v>93</v>
      </c>
      <c r="B55" s="15">
        <v>18041</v>
      </c>
      <c r="C55" s="14">
        <f t="shared" si="2"/>
        <v>20367.75</v>
      </c>
      <c r="D55">
        <f t="shared" si="1"/>
        <v>0.8857630322446024</v>
      </c>
    </row>
    <row r="56" spans="1:4">
      <c r="A56" t="s">
        <v>95</v>
      </c>
      <c r="B56" s="15">
        <v>21587</v>
      </c>
      <c r="C56" s="14">
        <f t="shared" si="2"/>
        <v>20393.25</v>
      </c>
      <c r="D56">
        <f t="shared" si="1"/>
        <v>1.0585365255660575</v>
      </c>
    </row>
    <row r="57" spans="1:4">
      <c r="A57" t="s">
        <v>97</v>
      </c>
      <c r="B57" s="15">
        <v>28732</v>
      </c>
      <c r="C57" s="14">
        <f t="shared" si="2"/>
        <v>20497.583333333332</v>
      </c>
      <c r="D57">
        <f t="shared" si="1"/>
        <v>1.4017262197576137</v>
      </c>
    </row>
    <row r="58" spans="1:4">
      <c r="A58" t="s">
        <v>99</v>
      </c>
      <c r="B58" s="15">
        <v>23146</v>
      </c>
      <c r="C58" s="14">
        <f t="shared" si="2"/>
        <v>20572.5</v>
      </c>
      <c r="D58">
        <f t="shared" si="1"/>
        <v>1.1250941791226152</v>
      </c>
    </row>
    <row r="59" spans="1:4">
      <c r="A59" t="s">
        <v>101</v>
      </c>
      <c r="B59" s="15">
        <v>21734</v>
      </c>
      <c r="C59" s="14">
        <f t="shared" si="2"/>
        <v>20650.25</v>
      </c>
      <c r="D59">
        <f t="shared" si="1"/>
        <v>1.0524812048280288</v>
      </c>
    </row>
    <row r="60" spans="1:4">
      <c r="A60" t="s">
        <v>103</v>
      </c>
      <c r="B60" s="15">
        <v>20774</v>
      </c>
      <c r="C60" s="14">
        <f t="shared" si="2"/>
        <v>20791.5</v>
      </c>
      <c r="D60">
        <f t="shared" si="1"/>
        <v>0.99915830988625154</v>
      </c>
    </row>
    <row r="61" spans="1:4">
      <c r="A61" t="s">
        <v>105</v>
      </c>
      <c r="B61" s="15">
        <v>20374</v>
      </c>
      <c r="C61" s="14">
        <f t="shared" si="2"/>
        <v>20895.5</v>
      </c>
      <c r="D61">
        <f t="shared" si="1"/>
        <v>0.97504247325979276</v>
      </c>
    </row>
    <row r="62" spans="1:4">
      <c r="A62" t="s">
        <v>83</v>
      </c>
      <c r="B62" s="15">
        <v>19328</v>
      </c>
      <c r="C62" s="14">
        <f t="shared" si="2"/>
        <v>20946.833333333332</v>
      </c>
      <c r="D62">
        <f t="shared" si="1"/>
        <v>0.92271703757926815</v>
      </c>
    </row>
    <row r="63" spans="1:4">
      <c r="A63" t="s">
        <v>85</v>
      </c>
      <c r="B63" s="15">
        <v>18610</v>
      </c>
      <c r="C63" s="14">
        <f t="shared" si="2"/>
        <v>20984.166666666668</v>
      </c>
      <c r="D63">
        <f t="shared" si="1"/>
        <v>0.88685913982764775</v>
      </c>
    </row>
    <row r="64" spans="1:4">
      <c r="A64" t="s">
        <v>87</v>
      </c>
      <c r="B64" s="15">
        <v>24813</v>
      </c>
      <c r="C64" s="14">
        <f t="shared" si="2"/>
        <v>21246.916666666668</v>
      </c>
      <c r="D64">
        <f t="shared" si="1"/>
        <v>1.1678400395351483</v>
      </c>
    </row>
    <row r="65" spans="1:4">
      <c r="A65" t="s">
        <v>89</v>
      </c>
      <c r="B65" s="15">
        <v>19449</v>
      </c>
      <c r="C65" s="14">
        <f t="shared" si="2"/>
        <v>21340.666666666668</v>
      </c>
      <c r="D65">
        <f t="shared" si="1"/>
        <v>0.91135859548280274</v>
      </c>
    </row>
    <row r="66" spans="1:4">
      <c r="A66" t="s">
        <v>91</v>
      </c>
      <c r="B66" s="15">
        <v>20463</v>
      </c>
      <c r="C66" s="14">
        <f t="shared" si="2"/>
        <v>21420.916666666668</v>
      </c>
      <c r="D66">
        <f t="shared" si="1"/>
        <v>0.955281247690147</v>
      </c>
    </row>
    <row r="67" spans="1:4">
      <c r="A67" t="s">
        <v>93</v>
      </c>
      <c r="B67" s="15">
        <v>18760</v>
      </c>
      <c r="C67" s="14">
        <f t="shared" si="2"/>
        <v>21480.833333333332</v>
      </c>
      <c r="D67">
        <f t="shared" si="1"/>
        <v>0.87333669550374371</v>
      </c>
    </row>
    <row r="68" spans="1:4">
      <c r="A68" t="s">
        <v>95</v>
      </c>
      <c r="B68" s="15">
        <v>22074</v>
      </c>
      <c r="C68" s="14">
        <f t="shared" si="2"/>
        <v>21521.416666666668</v>
      </c>
      <c r="D68">
        <f t="shared" si="1"/>
        <v>1.0256759739329426</v>
      </c>
    </row>
    <row r="69" spans="1:4">
      <c r="A69" t="s">
        <v>97</v>
      </c>
      <c r="B69" s="15">
        <v>28228</v>
      </c>
      <c r="C69" s="14">
        <f t="shared" si="2"/>
        <v>21479.416666666668</v>
      </c>
      <c r="D69">
        <f t="shared" si="1"/>
        <v>1.3141883896598681</v>
      </c>
    </row>
    <row r="70" spans="1:4">
      <c r="A70" t="s">
        <v>99</v>
      </c>
      <c r="B70" s="15">
        <v>23092</v>
      </c>
      <c r="C70" s="14">
        <f t="shared" si="2"/>
        <v>21474.916666666668</v>
      </c>
      <c r="D70">
        <f t="shared" si="1"/>
        <v>1.0753010294956518</v>
      </c>
    </row>
    <row r="71" spans="1:4">
      <c r="A71" t="s">
        <v>101</v>
      </c>
      <c r="B71" s="15">
        <v>22287</v>
      </c>
      <c r="C71" s="14">
        <f t="shared" si="2"/>
        <v>21521</v>
      </c>
      <c r="D71">
        <f t="shared" si="1"/>
        <v>1.0355931415826403</v>
      </c>
    </row>
    <row r="72" spans="1:4">
      <c r="A72" t="s">
        <v>103</v>
      </c>
      <c r="B72" s="15">
        <v>21651</v>
      </c>
      <c r="C72" s="14">
        <f t="shared" si="2"/>
        <v>21594.083333333332</v>
      </c>
      <c r="D72">
        <f t="shared" si="1"/>
        <v>1.0026357528489671</v>
      </c>
    </row>
    <row r="73" spans="1:4">
      <c r="A73" t="s">
        <v>105</v>
      </c>
      <c r="B73" s="15">
        <v>21632</v>
      </c>
      <c r="C73" s="14">
        <f t="shared" si="2"/>
        <v>21698.916666666668</v>
      </c>
      <c r="D73">
        <f t="shared" si="1"/>
        <v>0.99691612868537982</v>
      </c>
    </row>
    <row r="74" spans="1:4">
      <c r="A74" t="s">
        <v>83</v>
      </c>
      <c r="B74" s="15">
        <v>20071</v>
      </c>
      <c r="C74" s="14">
        <f t="shared" si="2"/>
        <v>21760.833333333332</v>
      </c>
      <c r="D74">
        <f t="shared" si="1"/>
        <v>0.92234519204993681</v>
      </c>
    </row>
    <row r="75" spans="1:4">
      <c r="A75" t="s">
        <v>85</v>
      </c>
      <c r="B75" s="15">
        <v>19211</v>
      </c>
      <c r="C75" s="14">
        <f t="shared" si="2"/>
        <v>21810.916666666668</v>
      </c>
      <c r="D75">
        <f t="shared" si="1"/>
        <v>0.88079745998754444</v>
      </c>
    </row>
    <row r="76" spans="1:4">
      <c r="A76" t="s">
        <v>87</v>
      </c>
      <c r="B76" s="15">
        <v>23032</v>
      </c>
      <c r="C76" s="14">
        <f t="shared" si="2"/>
        <v>21662.5</v>
      </c>
      <c r="D76">
        <f t="shared" si="1"/>
        <v>1.0632198499711483</v>
      </c>
    </row>
    <row r="77" spans="1:4">
      <c r="A77" t="s">
        <v>89</v>
      </c>
      <c r="B77" s="15">
        <v>20386</v>
      </c>
      <c r="C77" s="14">
        <f t="shared" ref="C77:C81" si="3">AVERAGE(B66:B77)</f>
        <v>21740.583333333332</v>
      </c>
      <c r="D77">
        <f t="shared" si="1"/>
        <v>0.93769333082905626</v>
      </c>
    </row>
    <row r="78" spans="1:4">
      <c r="A78" t="s">
        <v>91</v>
      </c>
      <c r="B78" s="15">
        <v>21104</v>
      </c>
      <c r="C78" s="14">
        <f t="shared" si="3"/>
        <v>21794</v>
      </c>
      <c r="D78">
        <f t="shared" ref="D78:D81" si="4">B78/C78</f>
        <v>0.96833991006699094</v>
      </c>
    </row>
    <row r="79" spans="1:4">
      <c r="A79" t="s">
        <v>93</v>
      </c>
      <c r="B79" s="15">
        <v>19012</v>
      </c>
      <c r="C79" s="14">
        <f t="shared" si="3"/>
        <v>21815</v>
      </c>
      <c r="D79">
        <f t="shared" si="4"/>
        <v>0.87151042860417149</v>
      </c>
    </row>
    <row r="80" spans="1:4">
      <c r="A80" t="s">
        <v>95</v>
      </c>
      <c r="B80" s="15">
        <v>22706</v>
      </c>
      <c r="C80" s="14">
        <f t="shared" si="3"/>
        <v>21867.666666666668</v>
      </c>
      <c r="D80">
        <f t="shared" si="4"/>
        <v>1.0383366614331662</v>
      </c>
    </row>
    <row r="81" spans="1:4">
      <c r="A81" t="s">
        <v>97</v>
      </c>
      <c r="B81" s="15">
        <v>29184</v>
      </c>
      <c r="C81" s="14">
        <f t="shared" si="3"/>
        <v>21947.333333333332</v>
      </c>
      <c r="D81">
        <f t="shared" si="4"/>
        <v>1.3297287445703352</v>
      </c>
    </row>
  </sheetData>
  <mergeCells count="1">
    <mergeCell ref="I1:U1"/>
  </mergeCells>
  <phoneticPr fontId="2"/>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73795-F822-664F-9B2F-37A3ED0C3506}">
  <dimension ref="A1:N13"/>
  <sheetViews>
    <sheetView workbookViewId="0">
      <selection activeCell="B14" sqref="B14:B25"/>
    </sheetView>
  </sheetViews>
  <sheetFormatPr baseColWidth="10" defaultRowHeight="20"/>
  <sheetData>
    <row r="1" spans="1:14">
      <c r="A1" s="20" t="s">
        <v>214</v>
      </c>
      <c r="B1" s="20"/>
      <c r="C1" s="20"/>
      <c r="D1" s="20"/>
      <c r="E1" s="20"/>
      <c r="F1" s="20"/>
      <c r="G1" s="20"/>
      <c r="H1" s="20"/>
      <c r="I1" s="20"/>
      <c r="J1" s="20"/>
      <c r="K1" s="20"/>
      <c r="L1" s="20"/>
      <c r="M1" s="20"/>
    </row>
    <row r="2" spans="1:14">
      <c r="A2" s="18"/>
      <c r="B2" s="19" t="s">
        <v>83</v>
      </c>
      <c r="C2" s="19" t="s">
        <v>85</v>
      </c>
      <c r="D2" s="19" t="s">
        <v>87</v>
      </c>
      <c r="E2" s="19" t="s">
        <v>89</v>
      </c>
      <c r="F2" s="19" t="s">
        <v>91</v>
      </c>
      <c r="G2" s="19" t="s">
        <v>93</v>
      </c>
      <c r="H2" s="19" t="s">
        <v>95</v>
      </c>
      <c r="I2" s="19" t="s">
        <v>97</v>
      </c>
      <c r="J2" s="19" t="s">
        <v>99</v>
      </c>
      <c r="K2" s="19" t="s">
        <v>101</v>
      </c>
      <c r="L2" s="19" t="s">
        <v>103</v>
      </c>
      <c r="M2" s="19" t="s">
        <v>105</v>
      </c>
    </row>
    <row r="3" spans="1:14">
      <c r="A3" s="18" t="s">
        <v>202</v>
      </c>
      <c r="B3" s="21">
        <v>0.94</v>
      </c>
      <c r="C3" s="19">
        <v>0.91</v>
      </c>
      <c r="D3" s="19">
        <v>1.06</v>
      </c>
      <c r="E3" s="21">
        <v>0.91</v>
      </c>
      <c r="F3" s="21">
        <v>0.97</v>
      </c>
      <c r="G3" s="21">
        <v>0.9</v>
      </c>
      <c r="H3" s="21">
        <v>1.1000000000000001</v>
      </c>
      <c r="I3" s="21">
        <v>1.41</v>
      </c>
      <c r="J3" s="21">
        <v>1.1399999999999999</v>
      </c>
      <c r="K3" s="19">
        <v>1.05</v>
      </c>
      <c r="L3" s="19">
        <v>0.97</v>
      </c>
      <c r="M3" s="21">
        <v>0.93</v>
      </c>
    </row>
    <row r="4" spans="1:14">
      <c r="A4" s="18" t="s">
        <v>203</v>
      </c>
      <c r="B4" s="21">
        <v>0.91</v>
      </c>
      <c r="C4" s="21">
        <v>0.89</v>
      </c>
      <c r="D4" s="21">
        <v>0.99</v>
      </c>
      <c r="E4" s="19">
        <v>0.91</v>
      </c>
      <c r="F4" s="21">
        <v>0.96</v>
      </c>
      <c r="G4" s="19">
        <v>0.9</v>
      </c>
      <c r="H4" s="19">
        <v>1.1000000000000001</v>
      </c>
      <c r="I4" s="19">
        <v>1.39</v>
      </c>
      <c r="J4" s="19">
        <v>1.1299999999999999</v>
      </c>
      <c r="K4" s="21">
        <v>1.06</v>
      </c>
      <c r="L4" s="19">
        <v>0.96</v>
      </c>
      <c r="M4" s="19">
        <v>0.95</v>
      </c>
    </row>
    <row r="5" spans="1:14">
      <c r="A5" s="18" t="s">
        <v>204</v>
      </c>
      <c r="B5" s="19">
        <v>0.92</v>
      </c>
      <c r="C5" s="21">
        <v>0.92</v>
      </c>
      <c r="D5" s="19">
        <v>1.05</v>
      </c>
      <c r="E5" s="19">
        <v>0.92</v>
      </c>
      <c r="F5" s="19">
        <v>0.96</v>
      </c>
      <c r="G5" s="19">
        <v>0.89</v>
      </c>
      <c r="H5" s="19">
        <v>1.07</v>
      </c>
      <c r="I5" s="19">
        <v>1.37</v>
      </c>
      <c r="J5" s="19">
        <v>1.1100000000000001</v>
      </c>
      <c r="K5" s="21">
        <v>1.04</v>
      </c>
      <c r="L5" s="21">
        <v>0.95</v>
      </c>
      <c r="M5" s="19">
        <v>0.95</v>
      </c>
    </row>
    <row r="6" spans="1:14">
      <c r="A6" s="18" t="s">
        <v>205</v>
      </c>
      <c r="B6" s="19">
        <v>0.93</v>
      </c>
      <c r="C6" s="19">
        <v>0.9</v>
      </c>
      <c r="D6" s="19">
        <v>1.07</v>
      </c>
      <c r="E6" s="19">
        <v>0.91</v>
      </c>
      <c r="F6" s="19">
        <v>0.96</v>
      </c>
      <c r="G6" s="19">
        <v>0.89</v>
      </c>
      <c r="H6" s="19">
        <v>1.06</v>
      </c>
      <c r="I6" s="19">
        <v>1.41</v>
      </c>
      <c r="J6" s="19">
        <v>1.1299999999999999</v>
      </c>
      <c r="K6" s="19">
        <v>1.06</v>
      </c>
      <c r="L6" s="19">
        <v>1</v>
      </c>
      <c r="M6" s="19">
        <v>0.98</v>
      </c>
    </row>
    <row r="7" spans="1:14">
      <c r="A7" s="18" t="s">
        <v>206</v>
      </c>
      <c r="B7" s="19">
        <v>0.93</v>
      </c>
      <c r="C7" s="19">
        <v>0.89</v>
      </c>
      <c r="D7" s="21">
        <v>1.17</v>
      </c>
      <c r="E7" s="19">
        <v>0.92</v>
      </c>
      <c r="F7" s="19">
        <v>0.96</v>
      </c>
      <c r="G7" s="21">
        <v>0.88</v>
      </c>
      <c r="H7" s="21">
        <v>1.03</v>
      </c>
      <c r="I7" s="21">
        <v>1.32</v>
      </c>
      <c r="J7" s="21">
        <v>1.08</v>
      </c>
      <c r="K7" s="19">
        <v>1.04</v>
      </c>
      <c r="L7" s="21">
        <v>1.01</v>
      </c>
      <c r="M7" s="21">
        <v>1</v>
      </c>
    </row>
    <row r="8" spans="1:14">
      <c r="A8" s="18" t="s">
        <v>211</v>
      </c>
      <c r="B8" s="19">
        <v>0.93</v>
      </c>
      <c r="C8" s="19">
        <v>0.89</v>
      </c>
      <c r="D8" s="19">
        <v>1.07</v>
      </c>
      <c r="E8" s="21">
        <v>0.94</v>
      </c>
      <c r="F8" s="19">
        <v>0.97</v>
      </c>
      <c r="G8" s="19">
        <v>0.88</v>
      </c>
      <c r="H8" s="19">
        <v>1.05</v>
      </c>
      <c r="I8" s="19">
        <v>1.33</v>
      </c>
      <c r="J8" s="19" t="s">
        <v>212</v>
      </c>
      <c r="K8" s="19" t="s">
        <v>212</v>
      </c>
      <c r="L8" s="19" t="s">
        <v>212</v>
      </c>
      <c r="M8" s="19" t="s">
        <v>212</v>
      </c>
    </row>
    <row r="9" spans="1:14">
      <c r="A9" t="s">
        <v>216</v>
      </c>
      <c r="B9">
        <f>MAX(B3:B8)</f>
        <v>0.94</v>
      </c>
      <c r="C9">
        <f>MAX(C3:C8)</f>
        <v>0.92</v>
      </c>
      <c r="D9">
        <f t="shared" ref="D9:M9" si="0">MAX(D3:D8)</f>
        <v>1.17</v>
      </c>
      <c r="E9">
        <f t="shared" si="0"/>
        <v>0.94</v>
      </c>
      <c r="F9">
        <f t="shared" si="0"/>
        <v>0.97</v>
      </c>
      <c r="G9">
        <f t="shared" si="0"/>
        <v>0.9</v>
      </c>
      <c r="H9">
        <f t="shared" si="0"/>
        <v>1.1000000000000001</v>
      </c>
      <c r="I9">
        <f t="shared" si="0"/>
        <v>1.41</v>
      </c>
      <c r="J9">
        <f t="shared" si="0"/>
        <v>1.1399999999999999</v>
      </c>
      <c r="K9">
        <f t="shared" si="0"/>
        <v>1.06</v>
      </c>
      <c r="L9">
        <f t="shared" si="0"/>
        <v>1.01</v>
      </c>
      <c r="M9">
        <f t="shared" si="0"/>
        <v>1</v>
      </c>
    </row>
    <row r="10" spans="1:14">
      <c r="A10" t="s">
        <v>217</v>
      </c>
      <c r="B10">
        <f>MIN(B3:B8)</f>
        <v>0.91</v>
      </c>
      <c r="C10">
        <f t="shared" ref="C10:M10" si="1">MIN(C3:C8)</f>
        <v>0.89</v>
      </c>
      <c r="D10">
        <f t="shared" si="1"/>
        <v>0.99</v>
      </c>
      <c r="E10">
        <f t="shared" si="1"/>
        <v>0.91</v>
      </c>
      <c r="F10">
        <f t="shared" si="1"/>
        <v>0.96</v>
      </c>
      <c r="G10">
        <f t="shared" si="1"/>
        <v>0.88</v>
      </c>
      <c r="H10">
        <f t="shared" si="1"/>
        <v>1.03</v>
      </c>
      <c r="I10">
        <f t="shared" si="1"/>
        <v>1.32</v>
      </c>
      <c r="J10">
        <f t="shared" si="1"/>
        <v>1.08</v>
      </c>
      <c r="K10">
        <f t="shared" si="1"/>
        <v>1.04</v>
      </c>
      <c r="L10">
        <f t="shared" si="1"/>
        <v>0.95</v>
      </c>
      <c r="M10">
        <f t="shared" si="1"/>
        <v>0.93</v>
      </c>
      <c r="N10" t="s">
        <v>219</v>
      </c>
    </row>
    <row r="11" spans="1:14">
      <c r="A11" t="s">
        <v>218</v>
      </c>
      <c r="B11">
        <f>ROUNDUP((B5+B6+B7+B8)/4, 2)</f>
        <v>0.93</v>
      </c>
      <c r="C11">
        <f>ROUND((C3+C6+C7+C8)/4, 2)</f>
        <v>0.9</v>
      </c>
      <c r="D11">
        <f>ROUND((D3+D5+D6+D8)/4, 2)</f>
        <v>1.06</v>
      </c>
      <c r="E11">
        <f>ROUND((E4+E5+E6+E7)/4, 2)</f>
        <v>0.92</v>
      </c>
      <c r="F11">
        <f>ROUND((F5+F6+F7+F8)/4, 2)</f>
        <v>0.96</v>
      </c>
      <c r="G11">
        <f>ROUND((G4+G5+G6+G8)/4, 2)</f>
        <v>0.89</v>
      </c>
      <c r="H11">
        <f>ROUND((H4+H5+H6+H8)/4, 2)</f>
        <v>1.07</v>
      </c>
      <c r="I11">
        <f>ROUND((I4+I5+I6+I8)/4, 2)</f>
        <v>1.38</v>
      </c>
      <c r="J11">
        <f>ROUND((J4+J5+J6)/3, 2)</f>
        <v>1.1200000000000001</v>
      </c>
      <c r="K11">
        <f>ROUND((K3+K6+K7)/3, 2)</f>
        <v>1.05</v>
      </c>
      <c r="L11">
        <f>ROUND((L3+L4+L6)/3, 2)</f>
        <v>0.98</v>
      </c>
      <c r="M11">
        <f>ROUND((M4+M5+M6)/3, 2)</f>
        <v>0.96</v>
      </c>
      <c r="N11">
        <f>SUM(B11:M11)</f>
        <v>12.220000000000002</v>
      </c>
    </row>
    <row r="12" spans="1:14">
      <c r="A12" t="s">
        <v>221</v>
      </c>
      <c r="B12">
        <f>ROUND(B11 * $B$13, 2)</f>
        <v>0.91</v>
      </c>
      <c r="C12">
        <f>ROUND(C11 * $B$13, 2)</f>
        <v>0.88</v>
      </c>
      <c r="D12">
        <f t="shared" ref="C12:M12" si="2">ROUND(D11 * $B$13, 2)</f>
        <v>1.04</v>
      </c>
      <c r="E12">
        <f t="shared" si="2"/>
        <v>0.9</v>
      </c>
      <c r="F12">
        <f t="shared" si="2"/>
        <v>0.94</v>
      </c>
      <c r="G12">
        <f t="shared" si="2"/>
        <v>0.87</v>
      </c>
      <c r="H12">
        <f t="shared" si="2"/>
        <v>1.05</v>
      </c>
      <c r="I12">
        <f t="shared" si="2"/>
        <v>1.35</v>
      </c>
      <c r="J12">
        <f t="shared" si="2"/>
        <v>1.1000000000000001</v>
      </c>
      <c r="K12">
        <f t="shared" si="2"/>
        <v>1.03</v>
      </c>
      <c r="L12">
        <f t="shared" si="2"/>
        <v>0.96</v>
      </c>
      <c r="M12">
        <f t="shared" si="2"/>
        <v>0.94</v>
      </c>
      <c r="N12">
        <f>ROUNDUP(SUM(B12:M12), 2)</f>
        <v>11.97</v>
      </c>
    </row>
    <row r="13" spans="1:14">
      <c r="A13" t="s">
        <v>220</v>
      </c>
      <c r="B13">
        <f>ROUND(12/N11, 2)</f>
        <v>0.98</v>
      </c>
    </row>
  </sheetData>
  <mergeCells count="1">
    <mergeCell ref="A1:M1"/>
  </mergeCells>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EDE62-6161-F14A-A07F-159232AB0132}">
  <dimension ref="A1:F81"/>
  <sheetViews>
    <sheetView workbookViewId="0">
      <selection activeCell="H57" sqref="H57"/>
    </sheetView>
  </sheetViews>
  <sheetFormatPr baseColWidth="10" defaultRowHeight="20"/>
  <cols>
    <col min="5" max="5" width="18.7109375" customWidth="1"/>
  </cols>
  <sheetData>
    <row r="1" spans="1:6">
      <c r="A1" t="s">
        <v>148</v>
      </c>
      <c r="B1" t="s">
        <v>152</v>
      </c>
      <c r="C1" t="s">
        <v>80</v>
      </c>
      <c r="D1" t="s">
        <v>222</v>
      </c>
      <c r="E1" t="s">
        <v>223</v>
      </c>
      <c r="F1" t="s">
        <v>224</v>
      </c>
    </row>
    <row r="2" spans="1:6">
      <c r="A2" t="s">
        <v>208</v>
      </c>
      <c r="B2" s="15">
        <v>17325</v>
      </c>
      <c r="C2" t="e">
        <v>#N/A</v>
      </c>
      <c r="E2">
        <v>0.91</v>
      </c>
      <c r="F2">
        <f>B2/E2</f>
        <v>19038.461538461539</v>
      </c>
    </row>
    <row r="3" spans="1:6">
      <c r="A3" t="s">
        <v>86</v>
      </c>
      <c r="B3" s="15">
        <v>16812</v>
      </c>
      <c r="C3" t="e">
        <v>#N/A</v>
      </c>
      <c r="E3">
        <v>0.88</v>
      </c>
      <c r="F3">
        <f t="shared" ref="F3:F66" si="0">B3/E3</f>
        <v>19104.545454545456</v>
      </c>
    </row>
    <row r="4" spans="1:6">
      <c r="A4" t="s">
        <v>87</v>
      </c>
      <c r="B4" s="15">
        <v>19280</v>
      </c>
      <c r="C4" t="e">
        <v>#N/A</v>
      </c>
      <c r="E4">
        <v>1.04</v>
      </c>
      <c r="F4">
        <f t="shared" si="0"/>
        <v>18538.461538461539</v>
      </c>
    </row>
    <row r="5" spans="1:6">
      <c r="A5" t="s">
        <v>89</v>
      </c>
      <c r="B5" s="15">
        <v>16670</v>
      </c>
      <c r="C5" t="e">
        <v>#N/A</v>
      </c>
      <c r="E5">
        <v>0.9</v>
      </c>
      <c r="F5">
        <f t="shared" si="0"/>
        <v>18522.222222222223</v>
      </c>
    </row>
    <row r="6" spans="1:6">
      <c r="A6" t="s">
        <v>91</v>
      </c>
      <c r="B6" s="15">
        <v>17736</v>
      </c>
      <c r="C6" t="e">
        <v>#N/A</v>
      </c>
      <c r="E6">
        <v>0.94</v>
      </c>
      <c r="F6">
        <f t="shared" si="0"/>
        <v>18868.08510638298</v>
      </c>
    </row>
    <row r="7" spans="1:6">
      <c r="A7" t="s">
        <v>93</v>
      </c>
      <c r="B7" s="15">
        <v>16695</v>
      </c>
      <c r="C7" t="e">
        <v>#N/A</v>
      </c>
      <c r="E7">
        <v>0.87</v>
      </c>
      <c r="F7">
        <f t="shared" si="0"/>
        <v>19189.655172413793</v>
      </c>
    </row>
    <row r="8" spans="1:6">
      <c r="A8" t="s">
        <v>95</v>
      </c>
      <c r="B8" s="15">
        <v>20036</v>
      </c>
      <c r="C8" t="e">
        <v>#N/A</v>
      </c>
      <c r="E8">
        <v>1.05</v>
      </c>
      <c r="F8">
        <f t="shared" si="0"/>
        <v>19081.90476190476</v>
      </c>
    </row>
    <row r="9" spans="1:6">
      <c r="A9" t="s">
        <v>97</v>
      </c>
      <c r="B9" s="15">
        <v>25269</v>
      </c>
      <c r="C9" t="e">
        <v>#N/A</v>
      </c>
      <c r="E9">
        <v>1.35</v>
      </c>
      <c r="F9">
        <f t="shared" si="0"/>
        <v>18717.777777777777</v>
      </c>
    </row>
    <row r="10" spans="1:6">
      <c r="A10" t="s">
        <v>99</v>
      </c>
      <c r="B10" s="15">
        <v>20852</v>
      </c>
      <c r="C10" t="e">
        <v>#N/A</v>
      </c>
      <c r="E10">
        <v>1.1000000000000001</v>
      </c>
      <c r="F10">
        <f t="shared" si="0"/>
        <v>18956.363636363636</v>
      </c>
    </row>
    <row r="11" spans="1:6">
      <c r="A11" t="s">
        <v>101</v>
      </c>
      <c r="B11" s="15">
        <v>19529</v>
      </c>
      <c r="C11" t="e">
        <v>#N/A</v>
      </c>
      <c r="E11">
        <v>1.03</v>
      </c>
      <c r="F11">
        <f t="shared" si="0"/>
        <v>18960.194174757282</v>
      </c>
    </row>
    <row r="12" spans="1:6">
      <c r="A12" t="s">
        <v>103</v>
      </c>
      <c r="B12" s="15">
        <v>18082</v>
      </c>
      <c r="C12" t="e">
        <v>#N/A</v>
      </c>
      <c r="E12">
        <v>0.96</v>
      </c>
      <c r="F12">
        <f t="shared" si="0"/>
        <v>18835.416666666668</v>
      </c>
    </row>
    <row r="13" spans="1:6">
      <c r="A13" t="s">
        <v>105</v>
      </c>
      <c r="B13" s="15">
        <v>17257</v>
      </c>
      <c r="C13" s="14">
        <f t="shared" ref="C13:C76" si="1">AVERAGE(B2:B13)</f>
        <v>18795.25</v>
      </c>
      <c r="D13">
        <f>B13/C13</f>
        <v>0.91815751320147376</v>
      </c>
      <c r="E13">
        <v>0.94</v>
      </c>
      <c r="F13">
        <f t="shared" si="0"/>
        <v>18358.510638297874</v>
      </c>
    </row>
    <row r="14" spans="1:6">
      <c r="A14" t="s">
        <v>83</v>
      </c>
      <c r="B14" s="15">
        <v>17647</v>
      </c>
      <c r="C14" s="14">
        <f t="shared" si="1"/>
        <v>18822.083333333332</v>
      </c>
      <c r="D14">
        <f t="shared" ref="D14:D77" si="2">B14/C14</f>
        <v>0.93756890177761054</v>
      </c>
      <c r="E14">
        <v>0.91</v>
      </c>
      <c r="F14">
        <f t="shared" si="0"/>
        <v>19392.307692307691</v>
      </c>
    </row>
    <row r="15" spans="1:6">
      <c r="A15" t="s">
        <v>85</v>
      </c>
      <c r="B15" s="15">
        <v>16951</v>
      </c>
      <c r="C15" s="14">
        <f t="shared" si="1"/>
        <v>18833.666666666668</v>
      </c>
      <c r="D15">
        <f t="shared" si="2"/>
        <v>0.90003716748376128</v>
      </c>
      <c r="E15">
        <v>0.88</v>
      </c>
      <c r="F15">
        <f t="shared" si="0"/>
        <v>19262.5</v>
      </c>
    </row>
    <row r="16" spans="1:6">
      <c r="A16" t="s">
        <v>87</v>
      </c>
      <c r="B16" s="15">
        <v>19959</v>
      </c>
      <c r="C16" s="14">
        <f t="shared" si="1"/>
        <v>18890.25</v>
      </c>
      <c r="D16">
        <f t="shared" si="2"/>
        <v>1.0565768054948981</v>
      </c>
      <c r="E16">
        <v>1.04</v>
      </c>
      <c r="F16">
        <f t="shared" si="0"/>
        <v>19191.346153846152</v>
      </c>
    </row>
    <row r="17" spans="1:6">
      <c r="A17" t="s">
        <v>89</v>
      </c>
      <c r="B17" s="15">
        <v>17045</v>
      </c>
      <c r="C17" s="14">
        <f t="shared" si="1"/>
        <v>18921.5</v>
      </c>
      <c r="D17">
        <f t="shared" si="2"/>
        <v>0.90082710144544564</v>
      </c>
      <c r="E17">
        <v>0.9</v>
      </c>
      <c r="F17">
        <f t="shared" si="0"/>
        <v>18938.888888888887</v>
      </c>
    </row>
    <row r="18" spans="1:6">
      <c r="A18" t="s">
        <v>91</v>
      </c>
      <c r="B18" s="15">
        <v>18388</v>
      </c>
      <c r="C18" s="14">
        <f t="shared" si="1"/>
        <v>18975.833333333332</v>
      </c>
      <c r="D18">
        <f t="shared" si="2"/>
        <v>0.96902200166878927</v>
      </c>
      <c r="E18">
        <v>0.94</v>
      </c>
      <c r="F18">
        <f t="shared" si="0"/>
        <v>19561.702127659577</v>
      </c>
    </row>
    <row r="19" spans="1:6">
      <c r="A19" t="s">
        <v>93</v>
      </c>
      <c r="B19" s="15">
        <v>16984</v>
      </c>
      <c r="C19" s="14">
        <f t="shared" si="1"/>
        <v>18999.916666666668</v>
      </c>
      <c r="D19">
        <f t="shared" si="2"/>
        <v>0.89389865745025188</v>
      </c>
      <c r="E19">
        <v>0.87</v>
      </c>
      <c r="F19">
        <f t="shared" si="0"/>
        <v>19521.839080459769</v>
      </c>
    </row>
    <row r="20" spans="1:6">
      <c r="A20" t="s">
        <v>95</v>
      </c>
      <c r="B20" s="15">
        <v>20845</v>
      </c>
      <c r="C20" s="14">
        <f t="shared" si="1"/>
        <v>19067.333333333332</v>
      </c>
      <c r="D20">
        <f t="shared" si="2"/>
        <v>1.0932310059088843</v>
      </c>
      <c r="E20">
        <v>1.05</v>
      </c>
      <c r="F20">
        <f t="shared" si="0"/>
        <v>19852.38095238095</v>
      </c>
    </row>
    <row r="21" spans="1:6">
      <c r="A21" t="s">
        <v>97</v>
      </c>
      <c r="B21" s="15">
        <v>27056</v>
      </c>
      <c r="C21" s="14">
        <f t="shared" si="1"/>
        <v>19216.25</v>
      </c>
      <c r="D21">
        <f t="shared" si="2"/>
        <v>1.4079750211409614</v>
      </c>
      <c r="E21">
        <v>1.35</v>
      </c>
      <c r="F21">
        <f t="shared" si="0"/>
        <v>20041.481481481482</v>
      </c>
    </row>
    <row r="22" spans="1:6">
      <c r="A22" t="s">
        <v>99</v>
      </c>
      <c r="B22" s="15">
        <v>21822</v>
      </c>
      <c r="C22" s="14">
        <f t="shared" si="1"/>
        <v>19297.083333333332</v>
      </c>
      <c r="D22">
        <f t="shared" si="2"/>
        <v>1.1308444713147496</v>
      </c>
      <c r="E22">
        <v>1.1000000000000001</v>
      </c>
      <c r="F22">
        <f t="shared" si="0"/>
        <v>19838.181818181816</v>
      </c>
    </row>
    <row r="23" spans="1:6">
      <c r="A23" t="s">
        <v>101</v>
      </c>
      <c r="B23" s="15">
        <v>20156</v>
      </c>
      <c r="C23" s="14">
        <f t="shared" si="1"/>
        <v>19349.333333333332</v>
      </c>
      <c r="D23">
        <f t="shared" si="2"/>
        <v>1.0416896361631753</v>
      </c>
      <c r="E23">
        <v>1.03</v>
      </c>
      <c r="F23">
        <f t="shared" si="0"/>
        <v>19568.932038834952</v>
      </c>
    </row>
    <row r="24" spans="1:6">
      <c r="A24" t="s">
        <v>103</v>
      </c>
      <c r="B24" s="15">
        <v>18726</v>
      </c>
      <c r="C24" s="14">
        <f t="shared" si="1"/>
        <v>19403</v>
      </c>
      <c r="D24">
        <f t="shared" si="2"/>
        <v>0.96510848837808583</v>
      </c>
      <c r="E24">
        <v>0.96</v>
      </c>
      <c r="F24">
        <f t="shared" si="0"/>
        <v>19506.25</v>
      </c>
    </row>
    <row r="25" spans="1:6">
      <c r="A25" t="s">
        <v>105</v>
      </c>
      <c r="B25" s="15">
        <v>17959</v>
      </c>
      <c r="C25" s="14">
        <f t="shared" si="1"/>
        <v>19461.5</v>
      </c>
      <c r="D25">
        <f t="shared" si="2"/>
        <v>0.92279629011124531</v>
      </c>
      <c r="E25">
        <v>0.94</v>
      </c>
      <c r="F25">
        <f t="shared" si="0"/>
        <v>19105.319148936171</v>
      </c>
    </row>
    <row r="26" spans="1:6">
      <c r="A26" t="s">
        <v>83</v>
      </c>
      <c r="B26" s="15">
        <v>17539</v>
      </c>
      <c r="C26" s="14">
        <f t="shared" si="1"/>
        <v>19452.5</v>
      </c>
      <c r="D26">
        <f t="shared" si="2"/>
        <v>0.90163218095360498</v>
      </c>
      <c r="E26">
        <v>0.91</v>
      </c>
      <c r="F26">
        <f t="shared" si="0"/>
        <v>19273.626373626372</v>
      </c>
    </row>
    <row r="27" spans="1:6">
      <c r="A27" t="s">
        <v>85</v>
      </c>
      <c r="B27" s="15">
        <v>17317</v>
      </c>
      <c r="C27" s="14">
        <f t="shared" si="1"/>
        <v>19483</v>
      </c>
      <c r="D27">
        <f t="shared" si="2"/>
        <v>0.88882615613611871</v>
      </c>
      <c r="E27">
        <v>0.88</v>
      </c>
      <c r="F27">
        <f t="shared" si="0"/>
        <v>19678.409090909092</v>
      </c>
    </row>
    <row r="28" spans="1:6">
      <c r="A28" t="s">
        <v>87</v>
      </c>
      <c r="B28" s="15">
        <v>19079</v>
      </c>
      <c r="C28" s="14">
        <f t="shared" si="1"/>
        <v>19409.666666666668</v>
      </c>
      <c r="D28">
        <f t="shared" si="2"/>
        <v>0.98296381528104548</v>
      </c>
      <c r="E28">
        <v>1.04</v>
      </c>
      <c r="F28">
        <f t="shared" si="0"/>
        <v>18345.192307692309</v>
      </c>
    </row>
    <row r="29" spans="1:6">
      <c r="A29" t="s">
        <v>89</v>
      </c>
      <c r="B29" s="15">
        <v>17508</v>
      </c>
      <c r="C29" s="14">
        <f t="shared" si="1"/>
        <v>19448.25</v>
      </c>
      <c r="D29">
        <f t="shared" si="2"/>
        <v>0.90023523967452079</v>
      </c>
      <c r="E29">
        <v>0.9</v>
      </c>
      <c r="F29">
        <f t="shared" si="0"/>
        <v>19453.333333333332</v>
      </c>
    </row>
    <row r="30" spans="1:6">
      <c r="A30" t="s">
        <v>91</v>
      </c>
      <c r="B30" s="15">
        <v>18610</v>
      </c>
      <c r="C30" s="14">
        <f t="shared" si="1"/>
        <v>19466.75</v>
      </c>
      <c r="D30">
        <f t="shared" si="2"/>
        <v>0.95598905826601766</v>
      </c>
      <c r="E30">
        <v>0.94</v>
      </c>
      <c r="F30">
        <f t="shared" si="0"/>
        <v>19797.872340425532</v>
      </c>
    </row>
    <row r="31" spans="1:6">
      <c r="A31" t="s">
        <v>93</v>
      </c>
      <c r="B31" s="15">
        <v>17482</v>
      </c>
      <c r="C31" s="14">
        <f t="shared" si="1"/>
        <v>19508.25</v>
      </c>
      <c r="D31">
        <f t="shared" si="2"/>
        <v>0.8961336870298463</v>
      </c>
      <c r="E31">
        <v>0.87</v>
      </c>
      <c r="F31">
        <f t="shared" si="0"/>
        <v>20094.252873563219</v>
      </c>
    </row>
    <row r="32" spans="1:6">
      <c r="A32" t="s">
        <v>95</v>
      </c>
      <c r="B32" s="15">
        <v>21306</v>
      </c>
      <c r="C32" s="14">
        <f t="shared" si="1"/>
        <v>19546.666666666668</v>
      </c>
      <c r="D32">
        <f t="shared" si="2"/>
        <v>1.090006821282401</v>
      </c>
      <c r="E32">
        <v>1.05</v>
      </c>
      <c r="F32">
        <f t="shared" si="0"/>
        <v>20291.428571428569</v>
      </c>
    </row>
    <row r="33" spans="1:6">
      <c r="A33" t="s">
        <v>97</v>
      </c>
      <c r="B33" s="15">
        <v>27126</v>
      </c>
      <c r="C33" s="14">
        <f t="shared" si="1"/>
        <v>19552.5</v>
      </c>
      <c r="D33">
        <f t="shared" si="2"/>
        <v>1.3873417721518988</v>
      </c>
      <c r="E33">
        <v>1.35</v>
      </c>
      <c r="F33">
        <f t="shared" si="0"/>
        <v>20093.333333333332</v>
      </c>
    </row>
    <row r="34" spans="1:6">
      <c r="A34" t="s">
        <v>99</v>
      </c>
      <c r="B34" s="15">
        <v>22007</v>
      </c>
      <c r="C34" s="14">
        <f t="shared" si="1"/>
        <v>19567.916666666668</v>
      </c>
      <c r="D34">
        <f t="shared" si="2"/>
        <v>1.1246470625811809</v>
      </c>
      <c r="E34">
        <v>1.1000000000000001</v>
      </c>
      <c r="F34">
        <f t="shared" si="0"/>
        <v>20006.363636363636</v>
      </c>
    </row>
    <row r="35" spans="1:6">
      <c r="A35" t="s">
        <v>101</v>
      </c>
      <c r="B35" s="15">
        <v>20795</v>
      </c>
      <c r="C35" s="14">
        <f t="shared" si="1"/>
        <v>19621.166666666668</v>
      </c>
      <c r="D35">
        <f t="shared" si="2"/>
        <v>1.0598248490150941</v>
      </c>
      <c r="E35">
        <v>1.03</v>
      </c>
      <c r="F35">
        <f t="shared" si="0"/>
        <v>20189.320388349515</v>
      </c>
    </row>
    <row r="36" spans="1:6">
      <c r="A36" t="s">
        <v>103</v>
      </c>
      <c r="B36" s="15">
        <v>18648</v>
      </c>
      <c r="C36" s="14">
        <f t="shared" si="1"/>
        <v>19614.666666666668</v>
      </c>
      <c r="D36">
        <f t="shared" si="2"/>
        <v>0.95071715043164973</v>
      </c>
      <c r="E36">
        <v>0.96</v>
      </c>
      <c r="F36">
        <f t="shared" si="0"/>
        <v>19425</v>
      </c>
    </row>
    <row r="37" spans="1:6">
      <c r="A37" t="s">
        <v>105</v>
      </c>
      <c r="B37" s="15">
        <v>18511</v>
      </c>
      <c r="C37" s="14">
        <f t="shared" si="1"/>
        <v>19660.666666666668</v>
      </c>
      <c r="D37">
        <f t="shared" si="2"/>
        <v>0.94152453290834481</v>
      </c>
      <c r="E37">
        <v>0.94</v>
      </c>
      <c r="F37">
        <f t="shared" si="0"/>
        <v>19692.553191489362</v>
      </c>
    </row>
    <row r="38" spans="1:6">
      <c r="A38" t="s">
        <v>83</v>
      </c>
      <c r="B38" s="15">
        <v>17991</v>
      </c>
      <c r="C38" s="14">
        <f t="shared" si="1"/>
        <v>19698.333333333332</v>
      </c>
      <c r="D38">
        <f t="shared" si="2"/>
        <v>0.91332600050765722</v>
      </c>
      <c r="E38">
        <v>0.91</v>
      </c>
      <c r="F38">
        <f t="shared" si="0"/>
        <v>19770.329670329669</v>
      </c>
    </row>
    <row r="39" spans="1:6">
      <c r="A39" t="s">
        <v>85</v>
      </c>
      <c r="B39" s="15">
        <v>18097</v>
      </c>
      <c r="C39" s="14">
        <f t="shared" si="1"/>
        <v>19763.333333333332</v>
      </c>
      <c r="D39">
        <f t="shared" si="2"/>
        <v>0.9156856130882105</v>
      </c>
      <c r="E39">
        <v>0.88</v>
      </c>
      <c r="F39">
        <f t="shared" si="0"/>
        <v>20564.772727272728</v>
      </c>
    </row>
    <row r="40" spans="1:6">
      <c r="A40" t="s">
        <v>87</v>
      </c>
      <c r="B40" s="15">
        <v>20896</v>
      </c>
      <c r="C40" s="14">
        <f t="shared" si="1"/>
        <v>19914.75</v>
      </c>
      <c r="D40">
        <f t="shared" si="2"/>
        <v>1.0492725241341216</v>
      </c>
      <c r="E40">
        <v>1.04</v>
      </c>
      <c r="F40">
        <f t="shared" si="0"/>
        <v>20092.307692307691</v>
      </c>
    </row>
    <row r="41" spans="1:6">
      <c r="A41" t="s">
        <v>89</v>
      </c>
      <c r="B41" s="15">
        <v>18292</v>
      </c>
      <c r="C41" s="14">
        <f t="shared" si="1"/>
        <v>19980.083333333332</v>
      </c>
      <c r="D41">
        <f t="shared" si="2"/>
        <v>0.91551169706499391</v>
      </c>
      <c r="E41">
        <v>0.9</v>
      </c>
      <c r="F41">
        <f t="shared" si="0"/>
        <v>20324.444444444445</v>
      </c>
    </row>
    <row r="42" spans="1:6">
      <c r="A42" t="s">
        <v>91</v>
      </c>
      <c r="B42" s="15">
        <v>19132</v>
      </c>
      <c r="C42" s="14">
        <f t="shared" si="1"/>
        <v>20023.583333333332</v>
      </c>
      <c r="D42">
        <f t="shared" si="2"/>
        <v>0.95547333768930809</v>
      </c>
      <c r="E42">
        <v>0.94</v>
      </c>
      <c r="F42">
        <f t="shared" si="0"/>
        <v>20353.191489361703</v>
      </c>
    </row>
    <row r="43" spans="1:6">
      <c r="A43" t="s">
        <v>93</v>
      </c>
      <c r="B43" s="15">
        <v>17660</v>
      </c>
      <c r="C43" s="14">
        <f t="shared" si="1"/>
        <v>20038.416666666668</v>
      </c>
      <c r="D43">
        <f t="shared" si="2"/>
        <v>0.88130715583816077</v>
      </c>
      <c r="E43">
        <v>0.87</v>
      </c>
      <c r="F43">
        <f t="shared" si="0"/>
        <v>20298.850574712644</v>
      </c>
    </row>
    <row r="44" spans="1:6">
      <c r="A44" t="s">
        <v>95</v>
      </c>
      <c r="B44" s="15">
        <v>21281</v>
      </c>
      <c r="C44" s="14">
        <f t="shared" si="1"/>
        <v>20036.333333333332</v>
      </c>
      <c r="D44">
        <f t="shared" si="2"/>
        <v>1.0621204811259546</v>
      </c>
      <c r="E44">
        <v>1.05</v>
      </c>
      <c r="F44">
        <f t="shared" si="0"/>
        <v>20267.619047619046</v>
      </c>
    </row>
    <row r="45" spans="1:6">
      <c r="A45" t="s">
        <v>97</v>
      </c>
      <c r="B45" s="15">
        <v>27480</v>
      </c>
      <c r="C45" s="14">
        <f t="shared" si="1"/>
        <v>20065.833333333332</v>
      </c>
      <c r="D45">
        <f t="shared" si="2"/>
        <v>1.3694920885418831</v>
      </c>
      <c r="E45">
        <v>1.35</v>
      </c>
      <c r="F45">
        <f t="shared" si="0"/>
        <v>20355.555555555555</v>
      </c>
    </row>
    <row r="46" spans="1:6">
      <c r="A46" t="s">
        <v>99</v>
      </c>
      <c r="B46" s="15">
        <v>22247</v>
      </c>
      <c r="C46" s="14">
        <f t="shared" si="1"/>
        <v>20085.833333333332</v>
      </c>
      <c r="D46">
        <f t="shared" si="2"/>
        <v>1.1075965647429782</v>
      </c>
      <c r="E46">
        <v>1.1000000000000001</v>
      </c>
      <c r="F46">
        <f t="shared" si="0"/>
        <v>20224.545454545452</v>
      </c>
    </row>
    <row r="47" spans="1:6">
      <c r="A47" t="s">
        <v>101</v>
      </c>
      <c r="B47" s="15">
        <v>20801</v>
      </c>
      <c r="C47" s="14">
        <f t="shared" si="1"/>
        <v>20086.333333333332</v>
      </c>
      <c r="D47">
        <f t="shared" si="2"/>
        <v>1.0355797474236215</v>
      </c>
      <c r="E47">
        <v>1.03</v>
      </c>
      <c r="F47">
        <f t="shared" si="0"/>
        <v>20195.14563106796</v>
      </c>
    </row>
    <row r="48" spans="1:6">
      <c r="A48" t="s">
        <v>103</v>
      </c>
      <c r="B48" s="15">
        <v>19079</v>
      </c>
      <c r="C48" s="14">
        <f t="shared" si="1"/>
        <v>20122.25</v>
      </c>
      <c r="D48">
        <f t="shared" si="2"/>
        <v>0.94815440619215052</v>
      </c>
      <c r="E48">
        <v>0.96</v>
      </c>
      <c r="F48">
        <f t="shared" si="0"/>
        <v>19873.958333333336</v>
      </c>
    </row>
    <row r="49" spans="1:6">
      <c r="A49" t="s">
        <v>105</v>
      </c>
      <c r="B49" s="15">
        <v>19126</v>
      </c>
      <c r="C49" s="14">
        <f t="shared" si="1"/>
        <v>20173.5</v>
      </c>
      <c r="D49">
        <f t="shared" si="2"/>
        <v>0.94807544551019907</v>
      </c>
      <c r="E49">
        <v>0.94</v>
      </c>
      <c r="F49">
        <f t="shared" si="0"/>
        <v>20346.808510638301</v>
      </c>
    </row>
    <row r="50" spans="1:6">
      <c r="A50" t="s">
        <v>83</v>
      </c>
      <c r="B50" s="15">
        <v>18712</v>
      </c>
      <c r="C50" s="14">
        <f t="shared" si="1"/>
        <v>20233.583333333332</v>
      </c>
      <c r="D50">
        <f t="shared" si="2"/>
        <v>0.92479911697960904</v>
      </c>
      <c r="E50">
        <v>0.91</v>
      </c>
      <c r="F50">
        <f t="shared" si="0"/>
        <v>20562.637362637361</v>
      </c>
    </row>
    <row r="51" spans="1:6">
      <c r="A51" t="s">
        <v>85</v>
      </c>
      <c r="B51" s="15">
        <v>18162</v>
      </c>
      <c r="C51" s="14">
        <f t="shared" si="1"/>
        <v>20239</v>
      </c>
      <c r="D51">
        <f t="shared" si="2"/>
        <v>0.89737635258659021</v>
      </c>
      <c r="E51">
        <v>0.88</v>
      </c>
      <c r="F51">
        <f t="shared" si="0"/>
        <v>20638.636363636364</v>
      </c>
    </row>
    <row r="52" spans="1:6">
      <c r="A52" t="s">
        <v>87</v>
      </c>
      <c r="B52" s="15">
        <v>21660</v>
      </c>
      <c r="C52" s="14">
        <f t="shared" si="1"/>
        <v>20302.666666666668</v>
      </c>
      <c r="D52">
        <f t="shared" si="2"/>
        <v>1.0668549287449924</v>
      </c>
      <c r="E52">
        <v>1.04</v>
      </c>
      <c r="F52">
        <f t="shared" si="0"/>
        <v>20826.923076923074</v>
      </c>
    </row>
    <row r="53" spans="1:6">
      <c r="A53" t="s">
        <v>89</v>
      </c>
      <c r="B53" s="15">
        <v>18324</v>
      </c>
      <c r="C53" s="14">
        <f t="shared" si="1"/>
        <v>20305.333333333332</v>
      </c>
      <c r="D53">
        <f t="shared" si="2"/>
        <v>0.90242300873333781</v>
      </c>
      <c r="E53">
        <v>0.9</v>
      </c>
      <c r="F53">
        <f t="shared" si="0"/>
        <v>20360</v>
      </c>
    </row>
    <row r="54" spans="1:6">
      <c r="A54" t="s">
        <v>91</v>
      </c>
      <c r="B54" s="15">
        <v>19500</v>
      </c>
      <c r="C54" s="14">
        <f t="shared" si="1"/>
        <v>20336</v>
      </c>
      <c r="D54">
        <f t="shared" si="2"/>
        <v>0.95889063729346968</v>
      </c>
      <c r="E54">
        <v>0.94</v>
      </c>
      <c r="F54">
        <f t="shared" si="0"/>
        <v>20744.680851063829</v>
      </c>
    </row>
    <row r="55" spans="1:6">
      <c r="A55" t="s">
        <v>93</v>
      </c>
      <c r="B55" s="15">
        <v>18041</v>
      </c>
      <c r="C55" s="14">
        <f t="shared" si="1"/>
        <v>20367.75</v>
      </c>
      <c r="D55">
        <f t="shared" si="2"/>
        <v>0.8857630322446024</v>
      </c>
      <c r="E55">
        <v>0.87</v>
      </c>
      <c r="F55">
        <f t="shared" si="0"/>
        <v>20736.781609195401</v>
      </c>
    </row>
    <row r="56" spans="1:6">
      <c r="A56" t="s">
        <v>95</v>
      </c>
      <c r="B56" s="15">
        <v>21587</v>
      </c>
      <c r="C56" s="14">
        <f t="shared" si="1"/>
        <v>20393.25</v>
      </c>
      <c r="D56">
        <f t="shared" si="2"/>
        <v>1.0585365255660575</v>
      </c>
      <c r="E56">
        <v>1.05</v>
      </c>
      <c r="F56">
        <f t="shared" si="0"/>
        <v>20559.047619047618</v>
      </c>
    </row>
    <row r="57" spans="1:6">
      <c r="A57" t="s">
        <v>97</v>
      </c>
      <c r="B57" s="15">
        <v>28732</v>
      </c>
      <c r="C57" s="14">
        <f t="shared" si="1"/>
        <v>20497.583333333332</v>
      </c>
      <c r="D57">
        <f t="shared" si="2"/>
        <v>1.4017262197576137</v>
      </c>
      <c r="E57">
        <v>1.35</v>
      </c>
      <c r="F57">
        <f t="shared" si="0"/>
        <v>21282.96296296296</v>
      </c>
    </row>
    <row r="58" spans="1:6">
      <c r="A58" t="s">
        <v>99</v>
      </c>
      <c r="B58" s="15">
        <v>23146</v>
      </c>
      <c r="C58" s="14">
        <f t="shared" si="1"/>
        <v>20572.5</v>
      </c>
      <c r="D58">
        <f t="shared" si="2"/>
        <v>1.1250941791226152</v>
      </c>
      <c r="E58">
        <v>1.1000000000000001</v>
      </c>
      <c r="F58">
        <f t="shared" si="0"/>
        <v>21041.81818181818</v>
      </c>
    </row>
    <row r="59" spans="1:6">
      <c r="A59" t="s">
        <v>101</v>
      </c>
      <c r="B59" s="15">
        <v>21734</v>
      </c>
      <c r="C59" s="14">
        <f t="shared" si="1"/>
        <v>20650.25</v>
      </c>
      <c r="D59">
        <f t="shared" si="2"/>
        <v>1.0524812048280288</v>
      </c>
      <c r="E59">
        <v>1.03</v>
      </c>
      <c r="F59">
        <f t="shared" si="0"/>
        <v>21100.970873786406</v>
      </c>
    </row>
    <row r="60" spans="1:6">
      <c r="A60" t="s">
        <v>103</v>
      </c>
      <c r="B60" s="15">
        <v>20774</v>
      </c>
      <c r="C60" s="14">
        <f t="shared" si="1"/>
        <v>20791.5</v>
      </c>
      <c r="D60">
        <f t="shared" si="2"/>
        <v>0.99915830988625154</v>
      </c>
      <c r="E60">
        <v>0.96</v>
      </c>
      <c r="F60">
        <f t="shared" si="0"/>
        <v>21639.583333333336</v>
      </c>
    </row>
    <row r="61" spans="1:6">
      <c r="A61" t="s">
        <v>105</v>
      </c>
      <c r="B61" s="15">
        <v>20374</v>
      </c>
      <c r="C61" s="14">
        <f t="shared" si="1"/>
        <v>20895.5</v>
      </c>
      <c r="D61">
        <f t="shared" si="2"/>
        <v>0.97504247325979276</v>
      </c>
      <c r="E61">
        <v>0.94</v>
      </c>
      <c r="F61">
        <f t="shared" si="0"/>
        <v>21674.468085106386</v>
      </c>
    </row>
    <row r="62" spans="1:6">
      <c r="A62" t="s">
        <v>83</v>
      </c>
      <c r="B62" s="15">
        <v>19328</v>
      </c>
      <c r="C62" s="14">
        <f t="shared" si="1"/>
        <v>20946.833333333332</v>
      </c>
      <c r="D62">
        <f t="shared" si="2"/>
        <v>0.92271703757926815</v>
      </c>
      <c r="E62">
        <v>0.91</v>
      </c>
      <c r="F62">
        <f t="shared" si="0"/>
        <v>21239.560439560439</v>
      </c>
    </row>
    <row r="63" spans="1:6">
      <c r="A63" t="s">
        <v>85</v>
      </c>
      <c r="B63" s="15">
        <v>18610</v>
      </c>
      <c r="C63" s="14">
        <f t="shared" si="1"/>
        <v>20984.166666666668</v>
      </c>
      <c r="D63">
        <f t="shared" si="2"/>
        <v>0.88685913982764775</v>
      </c>
      <c r="E63">
        <v>0.88</v>
      </c>
      <c r="F63">
        <f t="shared" si="0"/>
        <v>21147.727272727272</v>
      </c>
    </row>
    <row r="64" spans="1:6">
      <c r="A64" t="s">
        <v>87</v>
      </c>
      <c r="B64" s="15">
        <v>24813</v>
      </c>
      <c r="C64" s="14">
        <f t="shared" si="1"/>
        <v>21246.916666666668</v>
      </c>
      <c r="D64">
        <f t="shared" si="2"/>
        <v>1.1678400395351483</v>
      </c>
      <c r="E64">
        <v>1.04</v>
      </c>
      <c r="F64">
        <f t="shared" si="0"/>
        <v>23858.653846153844</v>
      </c>
    </row>
    <row r="65" spans="1:6">
      <c r="A65" t="s">
        <v>89</v>
      </c>
      <c r="B65" s="15">
        <v>19449</v>
      </c>
      <c r="C65" s="14">
        <f t="shared" si="1"/>
        <v>21340.666666666668</v>
      </c>
      <c r="D65">
        <f t="shared" si="2"/>
        <v>0.91135859548280274</v>
      </c>
      <c r="E65">
        <v>0.9</v>
      </c>
      <c r="F65">
        <f t="shared" si="0"/>
        <v>21610</v>
      </c>
    </row>
    <row r="66" spans="1:6">
      <c r="A66" t="s">
        <v>91</v>
      </c>
      <c r="B66" s="15">
        <v>20463</v>
      </c>
      <c r="C66" s="14">
        <f t="shared" si="1"/>
        <v>21420.916666666668</v>
      </c>
      <c r="D66">
        <f t="shared" si="2"/>
        <v>0.955281247690147</v>
      </c>
      <c r="E66">
        <v>0.94</v>
      </c>
      <c r="F66">
        <f t="shared" si="0"/>
        <v>21769.148936170215</v>
      </c>
    </row>
    <row r="67" spans="1:6">
      <c r="A67" t="s">
        <v>93</v>
      </c>
      <c r="B67" s="15">
        <v>18760</v>
      </c>
      <c r="C67" s="14">
        <f t="shared" si="1"/>
        <v>21480.833333333332</v>
      </c>
      <c r="D67">
        <f t="shared" si="2"/>
        <v>0.87333669550374371</v>
      </c>
      <c r="E67">
        <v>0.87</v>
      </c>
      <c r="F67">
        <f t="shared" ref="F67:F81" si="3">B67/E67</f>
        <v>21563.218390804599</v>
      </c>
    </row>
    <row r="68" spans="1:6">
      <c r="A68" t="s">
        <v>95</v>
      </c>
      <c r="B68" s="15">
        <v>22074</v>
      </c>
      <c r="C68" s="14">
        <f t="shared" si="1"/>
        <v>21521.416666666668</v>
      </c>
      <c r="D68">
        <f t="shared" si="2"/>
        <v>1.0256759739329426</v>
      </c>
      <c r="E68">
        <v>1.05</v>
      </c>
      <c r="F68">
        <f t="shared" si="3"/>
        <v>21022.857142857141</v>
      </c>
    </row>
    <row r="69" spans="1:6">
      <c r="A69" t="s">
        <v>97</v>
      </c>
      <c r="B69" s="15">
        <v>28228</v>
      </c>
      <c r="C69" s="14">
        <f t="shared" si="1"/>
        <v>21479.416666666668</v>
      </c>
      <c r="D69">
        <f t="shared" si="2"/>
        <v>1.3141883896598681</v>
      </c>
      <c r="E69">
        <v>1.35</v>
      </c>
      <c r="F69">
        <f t="shared" si="3"/>
        <v>20909.629629629628</v>
      </c>
    </row>
    <row r="70" spans="1:6">
      <c r="A70" t="s">
        <v>99</v>
      </c>
      <c r="B70" s="15">
        <v>23092</v>
      </c>
      <c r="C70" s="14">
        <f t="shared" si="1"/>
        <v>21474.916666666668</v>
      </c>
      <c r="D70">
        <f t="shared" si="2"/>
        <v>1.0753010294956518</v>
      </c>
      <c r="E70">
        <v>1.1000000000000001</v>
      </c>
      <c r="F70">
        <f t="shared" si="3"/>
        <v>20992.727272727272</v>
      </c>
    </row>
    <row r="71" spans="1:6">
      <c r="A71" t="s">
        <v>101</v>
      </c>
      <c r="B71" s="15">
        <v>22287</v>
      </c>
      <c r="C71" s="14">
        <f t="shared" si="1"/>
        <v>21521</v>
      </c>
      <c r="D71">
        <f t="shared" si="2"/>
        <v>1.0355931415826403</v>
      </c>
      <c r="E71">
        <v>1.03</v>
      </c>
      <c r="F71">
        <f t="shared" si="3"/>
        <v>21637.864077669903</v>
      </c>
    </row>
    <row r="72" spans="1:6">
      <c r="A72" t="s">
        <v>103</v>
      </c>
      <c r="B72" s="15">
        <v>21651</v>
      </c>
      <c r="C72" s="14">
        <f t="shared" si="1"/>
        <v>21594.083333333332</v>
      </c>
      <c r="D72">
        <f t="shared" si="2"/>
        <v>1.0026357528489671</v>
      </c>
      <c r="E72">
        <v>0.96</v>
      </c>
      <c r="F72">
        <f t="shared" si="3"/>
        <v>22553.125</v>
      </c>
    </row>
    <row r="73" spans="1:6">
      <c r="A73" t="s">
        <v>105</v>
      </c>
      <c r="B73" s="15">
        <v>21632</v>
      </c>
      <c r="C73" s="14">
        <f t="shared" si="1"/>
        <v>21698.916666666668</v>
      </c>
      <c r="D73">
        <f t="shared" si="2"/>
        <v>0.99691612868537982</v>
      </c>
      <c r="E73">
        <v>0.94</v>
      </c>
      <c r="F73">
        <f t="shared" si="3"/>
        <v>23012.765957446809</v>
      </c>
    </row>
    <row r="74" spans="1:6">
      <c r="A74" t="s">
        <v>83</v>
      </c>
      <c r="B74" s="15">
        <v>20071</v>
      </c>
      <c r="C74" s="14">
        <f t="shared" si="1"/>
        <v>21760.833333333332</v>
      </c>
      <c r="D74">
        <f t="shared" si="2"/>
        <v>0.92234519204993681</v>
      </c>
      <c r="E74">
        <v>0.91</v>
      </c>
      <c r="F74">
        <f t="shared" si="3"/>
        <v>22056.043956043955</v>
      </c>
    </row>
    <row r="75" spans="1:6">
      <c r="A75" t="s">
        <v>85</v>
      </c>
      <c r="B75" s="15">
        <v>19211</v>
      </c>
      <c r="C75" s="14">
        <f t="shared" si="1"/>
        <v>21810.916666666668</v>
      </c>
      <c r="D75">
        <f t="shared" si="2"/>
        <v>0.88079745998754444</v>
      </c>
      <c r="E75">
        <v>0.88</v>
      </c>
      <c r="F75">
        <f t="shared" si="3"/>
        <v>21830.68181818182</v>
      </c>
    </row>
    <row r="76" spans="1:6">
      <c r="A76" t="s">
        <v>87</v>
      </c>
      <c r="B76" s="15">
        <v>23032</v>
      </c>
      <c r="C76" s="14">
        <f t="shared" si="1"/>
        <v>21662.5</v>
      </c>
      <c r="D76">
        <f t="shared" si="2"/>
        <v>1.0632198499711483</v>
      </c>
      <c r="E76">
        <v>1.04</v>
      </c>
      <c r="F76">
        <f t="shared" si="3"/>
        <v>22146.153846153844</v>
      </c>
    </row>
    <row r="77" spans="1:6">
      <c r="A77" t="s">
        <v>89</v>
      </c>
      <c r="B77" s="15">
        <v>20386</v>
      </c>
      <c r="C77" s="14">
        <f t="shared" ref="C77:C81" si="4">AVERAGE(B66:B77)</f>
        <v>21740.583333333332</v>
      </c>
      <c r="D77">
        <f t="shared" si="2"/>
        <v>0.93769333082905626</v>
      </c>
      <c r="E77">
        <v>0.9</v>
      </c>
      <c r="F77">
        <f t="shared" si="3"/>
        <v>22651.111111111109</v>
      </c>
    </row>
    <row r="78" spans="1:6">
      <c r="A78" t="s">
        <v>91</v>
      </c>
      <c r="B78" s="15">
        <v>21104</v>
      </c>
      <c r="C78" s="14">
        <f t="shared" si="4"/>
        <v>21794</v>
      </c>
      <c r="D78">
        <f t="shared" ref="D78:D81" si="5">B78/C78</f>
        <v>0.96833991006699094</v>
      </c>
      <c r="E78">
        <v>0.94</v>
      </c>
      <c r="F78">
        <f t="shared" si="3"/>
        <v>22451.063829787236</v>
      </c>
    </row>
    <row r="79" spans="1:6">
      <c r="A79" t="s">
        <v>93</v>
      </c>
      <c r="B79" s="15">
        <v>19012</v>
      </c>
      <c r="C79" s="14">
        <f t="shared" si="4"/>
        <v>21815</v>
      </c>
      <c r="D79">
        <f t="shared" si="5"/>
        <v>0.87151042860417149</v>
      </c>
      <c r="E79">
        <v>0.87</v>
      </c>
      <c r="F79">
        <f t="shared" si="3"/>
        <v>21852.873563218393</v>
      </c>
    </row>
    <row r="80" spans="1:6">
      <c r="A80" t="s">
        <v>95</v>
      </c>
      <c r="B80" s="15">
        <v>22706</v>
      </c>
      <c r="C80" s="14">
        <f t="shared" si="4"/>
        <v>21867.666666666668</v>
      </c>
      <c r="D80">
        <f t="shared" si="5"/>
        <v>1.0383366614331662</v>
      </c>
      <c r="E80">
        <v>1.05</v>
      </c>
      <c r="F80">
        <f t="shared" si="3"/>
        <v>21624.761904761905</v>
      </c>
    </row>
    <row r="81" spans="1:6">
      <c r="A81" t="s">
        <v>97</v>
      </c>
      <c r="B81" s="15">
        <v>29184</v>
      </c>
      <c r="C81" s="14">
        <f t="shared" si="4"/>
        <v>21947.333333333332</v>
      </c>
      <c r="D81">
        <f t="shared" si="5"/>
        <v>1.3297287445703352</v>
      </c>
      <c r="E81">
        <v>1.35</v>
      </c>
      <c r="F81">
        <f t="shared" si="3"/>
        <v>21617.777777777777</v>
      </c>
    </row>
  </sheetData>
  <phoneticPr fontId="2"/>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7C533-D1A4-3744-8D85-BE3F3B4048BF}">
  <dimension ref="A1:D71"/>
  <sheetViews>
    <sheetView workbookViewId="0">
      <selection activeCell="E1" sqref="E1:E1048576"/>
    </sheetView>
  </sheetViews>
  <sheetFormatPr baseColWidth="10" defaultColWidth="7.5703125" defaultRowHeight="18"/>
  <cols>
    <col min="1" max="3" width="8.5703125" style="23" customWidth="1"/>
    <col min="4" max="4" width="10.140625" style="23" customWidth="1"/>
    <col min="5" max="16384" width="7.5703125" style="22"/>
  </cols>
  <sheetData>
    <row r="1" spans="1:4">
      <c r="A1" s="26" t="s">
        <v>237</v>
      </c>
      <c r="B1" s="26" t="s">
        <v>236</v>
      </c>
      <c r="C1" s="26" t="s">
        <v>235</v>
      </c>
      <c r="D1" s="26" t="s">
        <v>234</v>
      </c>
    </row>
    <row r="2" spans="1:4" ht="20">
      <c r="A2" s="25">
        <v>1</v>
      </c>
      <c r="B2" s="25" t="s">
        <v>226</v>
      </c>
      <c r="C2" s="25" t="s">
        <v>233</v>
      </c>
      <c r="D2" s="24">
        <v>1788</v>
      </c>
    </row>
    <row r="3" spans="1:4" ht="20">
      <c r="A3" s="25">
        <v>2</v>
      </c>
      <c r="B3" s="25" t="s">
        <v>227</v>
      </c>
      <c r="C3" s="25" t="s">
        <v>233</v>
      </c>
      <c r="D3" s="24">
        <v>1847</v>
      </c>
    </row>
    <row r="4" spans="1:4" ht="20">
      <c r="A4" s="25">
        <v>3</v>
      </c>
      <c r="B4" s="25" t="s">
        <v>227</v>
      </c>
      <c r="C4" s="25" t="s">
        <v>233</v>
      </c>
      <c r="D4" s="24">
        <v>1664</v>
      </c>
    </row>
    <row r="5" spans="1:4" ht="20">
      <c r="A5" s="25">
        <v>4</v>
      </c>
      <c r="B5" s="25" t="s">
        <v>226</v>
      </c>
      <c r="C5" s="25" t="s">
        <v>233</v>
      </c>
      <c r="D5" s="24">
        <v>1916</v>
      </c>
    </row>
    <row r="6" spans="1:4" ht="20">
      <c r="A6" s="25">
        <v>5</v>
      </c>
      <c r="B6" s="25" t="s">
        <v>227</v>
      </c>
      <c r="C6" s="25" t="s">
        <v>233</v>
      </c>
      <c r="D6" s="24">
        <v>1446</v>
      </c>
    </row>
    <row r="7" spans="1:4" ht="20">
      <c r="A7" s="25">
        <v>6</v>
      </c>
      <c r="B7" s="25" t="s">
        <v>226</v>
      </c>
      <c r="C7" s="25" t="s">
        <v>233</v>
      </c>
      <c r="D7" s="24">
        <v>1427</v>
      </c>
    </row>
    <row r="8" spans="1:4" ht="20">
      <c r="A8" s="25">
        <v>7</v>
      </c>
      <c r="B8" s="25" t="s">
        <v>227</v>
      </c>
      <c r="C8" s="25" t="s">
        <v>233</v>
      </c>
      <c r="D8" s="24">
        <v>1647</v>
      </c>
    </row>
    <row r="9" spans="1:4" ht="20">
      <c r="A9" s="25">
        <v>8</v>
      </c>
      <c r="B9" s="25" t="s">
        <v>226</v>
      </c>
      <c r="C9" s="25" t="s">
        <v>233</v>
      </c>
      <c r="D9" s="24">
        <v>1845</v>
      </c>
    </row>
    <row r="10" spans="1:4" ht="20">
      <c r="A10" s="25">
        <v>9</v>
      </c>
      <c r="B10" s="25" t="s">
        <v>227</v>
      </c>
      <c r="C10" s="25" t="s">
        <v>233</v>
      </c>
      <c r="D10" s="24">
        <v>1710</v>
      </c>
    </row>
    <row r="11" spans="1:4" ht="20">
      <c r="A11" s="25">
        <v>10</v>
      </c>
      <c r="B11" s="25" t="s">
        <v>226</v>
      </c>
      <c r="C11" s="25" t="s">
        <v>233</v>
      </c>
      <c r="D11" s="24">
        <v>1618</v>
      </c>
    </row>
    <row r="12" spans="1:4" ht="20">
      <c r="A12" s="25">
        <v>11</v>
      </c>
      <c r="B12" s="25" t="s">
        <v>227</v>
      </c>
      <c r="C12" s="25" t="s">
        <v>232</v>
      </c>
      <c r="D12" s="24">
        <v>1844</v>
      </c>
    </row>
    <row r="13" spans="1:4" ht="20">
      <c r="A13" s="25">
        <v>12</v>
      </c>
      <c r="B13" s="25" t="s">
        <v>226</v>
      </c>
      <c r="C13" s="25" t="s">
        <v>232</v>
      </c>
      <c r="D13" s="24">
        <v>1327</v>
      </c>
    </row>
    <row r="14" spans="1:4" ht="20">
      <c r="A14" s="25">
        <v>13</v>
      </c>
      <c r="B14" s="25" t="s">
        <v>226</v>
      </c>
      <c r="C14" s="25" t="s">
        <v>232</v>
      </c>
      <c r="D14" s="24">
        <v>1543</v>
      </c>
    </row>
    <row r="15" spans="1:4" ht="20">
      <c r="A15" s="25">
        <v>14</v>
      </c>
      <c r="B15" s="25" t="s">
        <v>227</v>
      </c>
      <c r="C15" s="25" t="s">
        <v>232</v>
      </c>
      <c r="D15" s="24">
        <v>2088</v>
      </c>
    </row>
    <row r="16" spans="1:4" ht="20">
      <c r="A16" s="25">
        <v>15</v>
      </c>
      <c r="B16" s="25" t="s">
        <v>226</v>
      </c>
      <c r="C16" s="25" t="s">
        <v>232</v>
      </c>
      <c r="D16" s="24">
        <v>1306</v>
      </c>
    </row>
    <row r="17" spans="1:4" ht="20">
      <c r="A17" s="25">
        <v>16</v>
      </c>
      <c r="B17" s="25" t="s">
        <v>226</v>
      </c>
      <c r="C17" s="25" t="s">
        <v>232</v>
      </c>
      <c r="D17" s="24">
        <v>1115</v>
      </c>
    </row>
    <row r="18" spans="1:4" ht="20">
      <c r="A18" s="25">
        <v>17</v>
      </c>
      <c r="B18" s="25" t="s">
        <v>226</v>
      </c>
      <c r="C18" s="25" t="s">
        <v>232</v>
      </c>
      <c r="D18" s="24">
        <v>1283</v>
      </c>
    </row>
    <row r="19" spans="1:4" ht="20">
      <c r="A19" s="25">
        <v>18</v>
      </c>
      <c r="B19" s="25" t="s">
        <v>227</v>
      </c>
      <c r="C19" s="25" t="s">
        <v>232</v>
      </c>
      <c r="D19" s="24">
        <v>1810</v>
      </c>
    </row>
    <row r="20" spans="1:4" ht="20">
      <c r="A20" s="25">
        <v>19</v>
      </c>
      <c r="B20" s="25" t="s">
        <v>226</v>
      </c>
      <c r="C20" s="25" t="s">
        <v>232</v>
      </c>
      <c r="D20" s="24">
        <v>1812</v>
      </c>
    </row>
    <row r="21" spans="1:4" ht="20">
      <c r="A21" s="25">
        <v>20</v>
      </c>
      <c r="B21" s="25" t="s">
        <v>227</v>
      </c>
      <c r="C21" s="25" t="s">
        <v>232</v>
      </c>
      <c r="D21" s="24">
        <v>2058</v>
      </c>
    </row>
    <row r="22" spans="1:4" ht="20">
      <c r="A22" s="25">
        <v>21</v>
      </c>
      <c r="B22" s="25" t="s">
        <v>227</v>
      </c>
      <c r="C22" s="25" t="s">
        <v>231</v>
      </c>
      <c r="D22" s="24">
        <v>1538</v>
      </c>
    </row>
    <row r="23" spans="1:4" ht="20">
      <c r="A23" s="25">
        <v>22</v>
      </c>
      <c r="B23" s="25" t="s">
        <v>226</v>
      </c>
      <c r="C23" s="25" t="s">
        <v>231</v>
      </c>
      <c r="D23" s="24">
        <v>1436</v>
      </c>
    </row>
    <row r="24" spans="1:4" ht="20">
      <c r="A24" s="25">
        <v>23</v>
      </c>
      <c r="B24" s="25" t="s">
        <v>227</v>
      </c>
      <c r="C24" s="25" t="s">
        <v>231</v>
      </c>
      <c r="D24" s="24">
        <v>1673</v>
      </c>
    </row>
    <row r="25" spans="1:4" ht="20">
      <c r="A25" s="25">
        <v>24</v>
      </c>
      <c r="B25" s="25" t="s">
        <v>226</v>
      </c>
      <c r="C25" s="25" t="s">
        <v>231</v>
      </c>
      <c r="D25" s="24">
        <v>1311</v>
      </c>
    </row>
    <row r="26" spans="1:4" ht="20">
      <c r="A26" s="25">
        <v>25</v>
      </c>
      <c r="B26" s="25" t="s">
        <v>226</v>
      </c>
      <c r="C26" s="25" t="s">
        <v>231</v>
      </c>
      <c r="D26" s="24">
        <v>1983</v>
      </c>
    </row>
    <row r="27" spans="1:4" ht="20">
      <c r="A27" s="25">
        <v>26</v>
      </c>
      <c r="B27" s="25" t="s">
        <v>227</v>
      </c>
      <c r="C27" s="25" t="s">
        <v>231</v>
      </c>
      <c r="D27" s="24">
        <v>1862</v>
      </c>
    </row>
    <row r="28" spans="1:4" ht="20">
      <c r="A28" s="25">
        <v>27</v>
      </c>
      <c r="B28" s="25" t="s">
        <v>226</v>
      </c>
      <c r="C28" s="25" t="s">
        <v>231</v>
      </c>
      <c r="D28" s="24">
        <v>2230</v>
      </c>
    </row>
    <row r="29" spans="1:4" ht="20">
      <c r="A29" s="25">
        <v>28</v>
      </c>
      <c r="B29" s="25" t="s">
        <v>227</v>
      </c>
      <c r="C29" s="25" t="s">
        <v>231</v>
      </c>
      <c r="D29" s="24">
        <v>1914</v>
      </c>
    </row>
    <row r="30" spans="1:4" ht="20">
      <c r="A30" s="25">
        <v>29</v>
      </c>
      <c r="B30" s="25" t="s">
        <v>227</v>
      </c>
      <c r="C30" s="25" t="s">
        <v>231</v>
      </c>
      <c r="D30" s="24">
        <v>1344</v>
      </c>
    </row>
    <row r="31" spans="1:4" ht="20">
      <c r="A31" s="25">
        <v>30</v>
      </c>
      <c r="B31" s="25" t="s">
        <v>227</v>
      </c>
      <c r="C31" s="25" t="s">
        <v>231</v>
      </c>
      <c r="D31" s="24">
        <v>1545</v>
      </c>
    </row>
    <row r="32" spans="1:4" ht="20">
      <c r="A32" s="25">
        <v>31</v>
      </c>
      <c r="B32" s="25" t="s">
        <v>226</v>
      </c>
      <c r="C32" s="25" t="s">
        <v>230</v>
      </c>
      <c r="D32" s="24">
        <v>1400</v>
      </c>
    </row>
    <row r="33" spans="1:4" ht="20">
      <c r="A33" s="25">
        <v>32</v>
      </c>
      <c r="B33" s="25" t="s">
        <v>227</v>
      </c>
      <c r="C33" s="25" t="s">
        <v>230</v>
      </c>
      <c r="D33" s="24">
        <v>1230</v>
      </c>
    </row>
    <row r="34" spans="1:4" ht="20">
      <c r="A34" s="25">
        <v>33</v>
      </c>
      <c r="B34" s="25" t="s">
        <v>226</v>
      </c>
      <c r="C34" s="25" t="s">
        <v>230</v>
      </c>
      <c r="D34" s="24">
        <v>1242</v>
      </c>
    </row>
    <row r="35" spans="1:4" ht="20">
      <c r="A35" s="25">
        <v>34</v>
      </c>
      <c r="B35" s="25" t="s">
        <v>226</v>
      </c>
      <c r="C35" s="25" t="s">
        <v>230</v>
      </c>
      <c r="D35" s="24">
        <v>1869</v>
      </c>
    </row>
    <row r="36" spans="1:4" ht="20">
      <c r="A36" s="25">
        <v>35</v>
      </c>
      <c r="B36" s="25" t="s">
        <v>226</v>
      </c>
      <c r="C36" s="25" t="s">
        <v>230</v>
      </c>
      <c r="D36" s="24">
        <v>1202</v>
      </c>
    </row>
    <row r="37" spans="1:4" ht="20">
      <c r="A37" s="25">
        <v>36</v>
      </c>
      <c r="B37" s="25" t="s">
        <v>227</v>
      </c>
      <c r="C37" s="25" t="s">
        <v>230</v>
      </c>
      <c r="D37" s="24">
        <v>1449</v>
      </c>
    </row>
    <row r="38" spans="1:4" ht="20">
      <c r="A38" s="25">
        <v>37</v>
      </c>
      <c r="B38" s="25" t="s">
        <v>227</v>
      </c>
      <c r="C38" s="25" t="s">
        <v>230</v>
      </c>
      <c r="D38" s="24">
        <v>1488</v>
      </c>
    </row>
    <row r="39" spans="1:4" ht="20">
      <c r="A39" s="25">
        <v>38</v>
      </c>
      <c r="B39" s="25" t="s">
        <v>226</v>
      </c>
      <c r="C39" s="25" t="s">
        <v>230</v>
      </c>
      <c r="D39" s="24">
        <v>1528</v>
      </c>
    </row>
    <row r="40" spans="1:4" ht="20">
      <c r="A40" s="25">
        <v>39</v>
      </c>
      <c r="B40" s="25" t="s">
        <v>226</v>
      </c>
      <c r="C40" s="25" t="s">
        <v>230</v>
      </c>
      <c r="D40" s="24">
        <v>1755</v>
      </c>
    </row>
    <row r="41" spans="1:4" ht="20">
      <c r="A41" s="25">
        <v>40</v>
      </c>
      <c r="B41" s="25" t="s">
        <v>226</v>
      </c>
      <c r="C41" s="25" t="s">
        <v>230</v>
      </c>
      <c r="D41" s="24">
        <v>1298</v>
      </c>
    </row>
    <row r="42" spans="1:4" ht="20">
      <c r="A42" s="25">
        <v>41</v>
      </c>
      <c r="B42" s="25" t="s">
        <v>226</v>
      </c>
      <c r="C42" s="25" t="s">
        <v>229</v>
      </c>
      <c r="D42" s="24">
        <v>1111</v>
      </c>
    </row>
    <row r="43" spans="1:4" ht="20">
      <c r="A43" s="25">
        <v>42</v>
      </c>
      <c r="B43" s="25" t="s">
        <v>227</v>
      </c>
      <c r="C43" s="25" t="s">
        <v>229</v>
      </c>
      <c r="D43" s="24">
        <v>1626</v>
      </c>
    </row>
    <row r="44" spans="1:4" ht="20">
      <c r="A44" s="25">
        <v>43</v>
      </c>
      <c r="B44" s="25" t="s">
        <v>226</v>
      </c>
      <c r="C44" s="25" t="s">
        <v>229</v>
      </c>
      <c r="D44" s="24">
        <v>1161</v>
      </c>
    </row>
    <row r="45" spans="1:4" ht="20">
      <c r="A45" s="25">
        <v>44</v>
      </c>
      <c r="B45" s="25" t="s">
        <v>226</v>
      </c>
      <c r="C45" s="25" t="s">
        <v>229</v>
      </c>
      <c r="D45" s="24">
        <v>1641</v>
      </c>
    </row>
    <row r="46" spans="1:4" ht="20">
      <c r="A46" s="25">
        <v>45</v>
      </c>
      <c r="B46" s="25" t="s">
        <v>227</v>
      </c>
      <c r="C46" s="25" t="s">
        <v>229</v>
      </c>
      <c r="D46" s="24">
        <v>1870</v>
      </c>
    </row>
    <row r="47" spans="1:4" ht="20">
      <c r="A47" s="25">
        <v>46</v>
      </c>
      <c r="B47" s="25" t="s">
        <v>226</v>
      </c>
      <c r="C47" s="25" t="s">
        <v>229</v>
      </c>
      <c r="D47" s="24">
        <v>1911</v>
      </c>
    </row>
    <row r="48" spans="1:4" ht="20">
      <c r="A48" s="25">
        <v>47</v>
      </c>
      <c r="B48" s="25" t="s">
        <v>227</v>
      </c>
      <c r="C48" s="25" t="s">
        <v>229</v>
      </c>
      <c r="D48" s="24">
        <v>1787</v>
      </c>
    </row>
    <row r="49" spans="1:4" ht="20">
      <c r="A49" s="25">
        <v>48</v>
      </c>
      <c r="B49" s="25" t="s">
        <v>227</v>
      </c>
      <c r="C49" s="25" t="s">
        <v>229</v>
      </c>
      <c r="D49" s="24">
        <v>2001</v>
      </c>
    </row>
    <row r="50" spans="1:4" ht="20">
      <c r="A50" s="25">
        <v>49</v>
      </c>
      <c r="B50" s="25" t="s">
        <v>226</v>
      </c>
      <c r="C50" s="25" t="s">
        <v>229</v>
      </c>
      <c r="D50" s="24">
        <v>1218</v>
      </c>
    </row>
    <row r="51" spans="1:4" ht="20">
      <c r="A51" s="25">
        <v>50</v>
      </c>
      <c r="B51" s="25" t="s">
        <v>226</v>
      </c>
      <c r="C51" s="25" t="s">
        <v>229</v>
      </c>
      <c r="D51" s="24">
        <v>1414</v>
      </c>
    </row>
    <row r="52" spans="1:4" ht="20">
      <c r="A52" s="25">
        <v>51</v>
      </c>
      <c r="B52" s="25" t="s">
        <v>226</v>
      </c>
      <c r="C52" s="25" t="s">
        <v>228</v>
      </c>
      <c r="D52" s="24">
        <v>1547</v>
      </c>
    </row>
    <row r="53" spans="1:4" ht="20">
      <c r="A53" s="25">
        <v>52</v>
      </c>
      <c r="B53" s="25" t="s">
        <v>226</v>
      </c>
      <c r="C53" s="25" t="s">
        <v>228</v>
      </c>
      <c r="D53" s="24">
        <v>1106</v>
      </c>
    </row>
    <row r="54" spans="1:4" ht="20">
      <c r="A54" s="25">
        <v>53</v>
      </c>
      <c r="B54" s="25" t="s">
        <v>227</v>
      </c>
      <c r="C54" s="25" t="s">
        <v>228</v>
      </c>
      <c r="D54" s="24">
        <v>1812</v>
      </c>
    </row>
    <row r="55" spans="1:4" ht="20">
      <c r="A55" s="25">
        <v>54</v>
      </c>
      <c r="B55" s="25" t="s">
        <v>226</v>
      </c>
      <c r="C55" s="25" t="s">
        <v>228</v>
      </c>
      <c r="D55" s="24">
        <v>1632</v>
      </c>
    </row>
    <row r="56" spans="1:4" ht="20">
      <c r="A56" s="25">
        <v>55</v>
      </c>
      <c r="B56" s="25" t="s">
        <v>227</v>
      </c>
      <c r="C56" s="25" t="s">
        <v>228</v>
      </c>
      <c r="D56" s="24">
        <v>1199</v>
      </c>
    </row>
    <row r="57" spans="1:4" ht="20">
      <c r="A57" s="25">
        <v>56</v>
      </c>
      <c r="B57" s="25" t="s">
        <v>226</v>
      </c>
      <c r="C57" s="25" t="s">
        <v>228</v>
      </c>
      <c r="D57" s="24">
        <v>1754</v>
      </c>
    </row>
    <row r="58" spans="1:4" ht="20">
      <c r="A58" s="25">
        <v>57</v>
      </c>
      <c r="B58" s="25" t="s">
        <v>226</v>
      </c>
      <c r="C58" s="25" t="s">
        <v>228</v>
      </c>
      <c r="D58" s="24">
        <v>1513</v>
      </c>
    </row>
    <row r="59" spans="1:4" ht="20">
      <c r="A59" s="25">
        <v>58</v>
      </c>
      <c r="B59" s="25" t="s">
        <v>227</v>
      </c>
      <c r="C59" s="25" t="s">
        <v>228</v>
      </c>
      <c r="D59" s="24">
        <v>1655</v>
      </c>
    </row>
    <row r="60" spans="1:4" ht="20">
      <c r="A60" s="25">
        <v>59</v>
      </c>
      <c r="B60" s="25" t="s">
        <v>227</v>
      </c>
      <c r="C60" s="25" t="s">
        <v>228</v>
      </c>
      <c r="D60" s="24">
        <v>1423</v>
      </c>
    </row>
    <row r="61" spans="1:4" ht="20">
      <c r="A61" s="25">
        <v>60</v>
      </c>
      <c r="B61" s="25" t="s">
        <v>226</v>
      </c>
      <c r="C61" s="25" t="s">
        <v>228</v>
      </c>
      <c r="D61" s="24">
        <v>1645</v>
      </c>
    </row>
    <row r="62" spans="1:4" ht="20">
      <c r="A62" s="25">
        <v>61</v>
      </c>
      <c r="B62" s="25" t="s">
        <v>227</v>
      </c>
      <c r="C62" s="25" t="s">
        <v>225</v>
      </c>
      <c r="D62" s="24">
        <v>2215</v>
      </c>
    </row>
    <row r="63" spans="1:4" ht="20">
      <c r="A63" s="25">
        <v>62</v>
      </c>
      <c r="B63" s="25" t="s">
        <v>227</v>
      </c>
      <c r="C63" s="25" t="s">
        <v>225</v>
      </c>
      <c r="D63" s="24">
        <v>1346</v>
      </c>
    </row>
    <row r="64" spans="1:4" ht="20">
      <c r="A64" s="25">
        <v>63</v>
      </c>
      <c r="B64" s="25" t="s">
        <v>227</v>
      </c>
      <c r="C64" s="25" t="s">
        <v>225</v>
      </c>
      <c r="D64" s="24">
        <v>1490</v>
      </c>
    </row>
    <row r="65" spans="1:4" ht="20">
      <c r="A65" s="25">
        <v>64</v>
      </c>
      <c r="B65" s="25" t="s">
        <v>226</v>
      </c>
      <c r="C65" s="25" t="s">
        <v>225</v>
      </c>
      <c r="D65" s="24">
        <v>2155</v>
      </c>
    </row>
    <row r="66" spans="1:4" ht="20">
      <c r="A66" s="25">
        <v>65</v>
      </c>
      <c r="B66" s="25" t="s">
        <v>227</v>
      </c>
      <c r="C66" s="25" t="s">
        <v>225</v>
      </c>
      <c r="D66" s="24">
        <v>1524</v>
      </c>
    </row>
    <row r="67" spans="1:4" ht="20">
      <c r="A67" s="25">
        <v>66</v>
      </c>
      <c r="B67" s="25" t="s">
        <v>226</v>
      </c>
      <c r="C67" s="25" t="s">
        <v>225</v>
      </c>
      <c r="D67" s="24">
        <v>1653</v>
      </c>
    </row>
    <row r="68" spans="1:4" ht="20">
      <c r="A68" s="25">
        <v>67</v>
      </c>
      <c r="B68" s="25" t="s">
        <v>226</v>
      </c>
      <c r="C68" s="25" t="s">
        <v>225</v>
      </c>
      <c r="D68" s="24">
        <v>1904</v>
      </c>
    </row>
    <row r="69" spans="1:4" ht="20">
      <c r="A69" s="25">
        <v>68</v>
      </c>
      <c r="B69" s="25" t="s">
        <v>226</v>
      </c>
      <c r="C69" s="25" t="s">
        <v>225</v>
      </c>
      <c r="D69" s="24">
        <v>1106</v>
      </c>
    </row>
    <row r="70" spans="1:4" ht="20">
      <c r="A70" s="25">
        <v>69</v>
      </c>
      <c r="B70" s="25" t="s">
        <v>226</v>
      </c>
      <c r="C70" s="25" t="s">
        <v>225</v>
      </c>
      <c r="D70" s="24">
        <v>1528</v>
      </c>
    </row>
    <row r="71" spans="1:4" ht="20">
      <c r="A71" s="25">
        <v>70</v>
      </c>
      <c r="B71" s="25" t="s">
        <v>226</v>
      </c>
      <c r="C71" s="25" t="s">
        <v>225</v>
      </c>
      <c r="D71" s="24">
        <v>1654</v>
      </c>
    </row>
  </sheetData>
  <phoneticPr fontId="2"/>
  <pageMargins left="0.7" right="0.7" top="0.75" bottom="0.75" header="0.3" footer="0.3"/>
  <pageSetup paperSize="9" orientation="portrait" horizontalDpi="4294967294"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29291-083A-8846-85AB-C2DE0E202A20}">
  <dimension ref="A1:G32"/>
  <sheetViews>
    <sheetView topLeftCell="A2" workbookViewId="0">
      <selection activeCell="A2" sqref="A2:D32"/>
    </sheetView>
  </sheetViews>
  <sheetFormatPr baseColWidth="10" defaultRowHeight="20"/>
  <sheetData>
    <row r="1" spans="1:7">
      <c r="A1" s="26" t="s">
        <v>238</v>
      </c>
      <c r="B1" s="26" t="s">
        <v>239</v>
      </c>
      <c r="C1" s="26" t="s">
        <v>240</v>
      </c>
      <c r="D1" s="26" t="s">
        <v>241</v>
      </c>
      <c r="E1" s="26" t="s">
        <v>242</v>
      </c>
      <c r="F1" s="26" t="s">
        <v>243</v>
      </c>
      <c r="G1" s="26" t="s">
        <v>244</v>
      </c>
    </row>
    <row r="2" spans="1:7">
      <c r="A2" s="27">
        <v>42186</v>
      </c>
      <c r="B2" s="28" t="s">
        <v>245</v>
      </c>
      <c r="C2" s="22">
        <v>22.4</v>
      </c>
      <c r="D2" s="22">
        <v>2.2999999999999998</v>
      </c>
      <c r="E2" s="22">
        <v>17.399999999999999</v>
      </c>
      <c r="F2" s="22">
        <v>13.1</v>
      </c>
      <c r="G2" s="22">
        <v>9.6</v>
      </c>
    </row>
    <row r="3" spans="1:7">
      <c r="A3" s="27">
        <v>42187</v>
      </c>
      <c r="B3" s="28" t="s">
        <v>246</v>
      </c>
      <c r="C3" s="22">
        <v>25</v>
      </c>
      <c r="D3" s="22">
        <v>3.8</v>
      </c>
      <c r="E3" s="22">
        <v>15.4</v>
      </c>
      <c r="F3" s="22">
        <v>9.9</v>
      </c>
      <c r="G3" s="22">
        <v>0.6</v>
      </c>
    </row>
    <row r="4" spans="1:7">
      <c r="A4" s="27">
        <v>42188</v>
      </c>
      <c r="B4" s="28" t="s">
        <v>247</v>
      </c>
      <c r="C4" s="22">
        <v>23.4</v>
      </c>
      <c r="D4" s="22">
        <v>3.1</v>
      </c>
      <c r="E4" s="22">
        <v>19.399999999999999</v>
      </c>
      <c r="F4" s="22">
        <v>16.600000000000001</v>
      </c>
      <c r="G4" s="22">
        <v>1.1000000000000001</v>
      </c>
    </row>
    <row r="5" spans="1:7">
      <c r="A5" s="27">
        <v>42189</v>
      </c>
      <c r="B5" s="28" t="s">
        <v>248</v>
      </c>
      <c r="C5" s="22">
        <v>25.9</v>
      </c>
      <c r="D5" s="22">
        <v>4.2</v>
      </c>
      <c r="E5" s="22">
        <v>18.5</v>
      </c>
      <c r="F5" s="22">
        <v>16.600000000000001</v>
      </c>
      <c r="G5" s="22">
        <v>10.6</v>
      </c>
    </row>
    <row r="6" spans="1:7">
      <c r="A6" s="27">
        <v>42190</v>
      </c>
      <c r="B6" s="28" t="s">
        <v>249</v>
      </c>
      <c r="C6" s="22">
        <v>21.9</v>
      </c>
      <c r="D6" s="22">
        <v>2.8</v>
      </c>
      <c r="E6" s="22">
        <v>15.3</v>
      </c>
      <c r="F6" s="22">
        <v>12.6</v>
      </c>
      <c r="G6" s="22">
        <v>11.5</v>
      </c>
    </row>
    <row r="7" spans="1:7">
      <c r="A7" s="27">
        <v>42191</v>
      </c>
      <c r="B7" s="28" t="s">
        <v>250</v>
      </c>
      <c r="C7" s="22">
        <v>21.1</v>
      </c>
      <c r="D7" s="22">
        <v>3</v>
      </c>
      <c r="E7" s="22">
        <v>18.8</v>
      </c>
      <c r="F7" s="22">
        <v>16.7</v>
      </c>
      <c r="G7" s="22">
        <v>7.5</v>
      </c>
    </row>
    <row r="8" spans="1:7">
      <c r="A8" s="27">
        <v>42192</v>
      </c>
      <c r="B8" s="28" t="s">
        <v>251</v>
      </c>
      <c r="C8" s="22">
        <v>24.3</v>
      </c>
      <c r="D8" s="22">
        <v>3.7</v>
      </c>
      <c r="E8" s="22">
        <v>19.7</v>
      </c>
      <c r="F8" s="22">
        <v>10.4</v>
      </c>
      <c r="G8" s="22">
        <v>16.399999999999999</v>
      </c>
    </row>
    <row r="9" spans="1:7">
      <c r="A9" s="27">
        <v>42193</v>
      </c>
      <c r="B9" s="28" t="s">
        <v>245</v>
      </c>
      <c r="C9" s="22">
        <v>26.6</v>
      </c>
      <c r="D9" s="22">
        <v>3.5</v>
      </c>
      <c r="E9" s="22">
        <v>19.899999999999999</v>
      </c>
      <c r="F9" s="22">
        <v>13.3</v>
      </c>
      <c r="G9" s="22">
        <v>0.9</v>
      </c>
    </row>
    <row r="10" spans="1:7">
      <c r="A10" s="27">
        <v>42194</v>
      </c>
      <c r="B10" s="28" t="s">
        <v>246</v>
      </c>
      <c r="C10" s="22">
        <v>20.399999999999999</v>
      </c>
      <c r="D10" s="22">
        <v>2.8</v>
      </c>
      <c r="E10" s="22">
        <v>18.7</v>
      </c>
      <c r="F10" s="22">
        <v>17</v>
      </c>
      <c r="G10" s="22">
        <v>11.4</v>
      </c>
    </row>
    <row r="11" spans="1:7">
      <c r="A11" s="27">
        <v>42195</v>
      </c>
      <c r="B11" s="28" t="s">
        <v>247</v>
      </c>
      <c r="C11" s="22">
        <v>28.9</v>
      </c>
      <c r="D11" s="22">
        <v>4</v>
      </c>
      <c r="E11" s="22">
        <v>15.7</v>
      </c>
      <c r="F11" s="22">
        <v>12.6</v>
      </c>
      <c r="G11" s="22">
        <v>2.2000000000000002</v>
      </c>
    </row>
    <row r="12" spans="1:7">
      <c r="A12" s="27">
        <v>42196</v>
      </c>
      <c r="B12" s="28" t="s">
        <v>248</v>
      </c>
      <c r="C12" s="22">
        <v>31.3</v>
      </c>
      <c r="D12" s="22">
        <v>4.5999999999999996</v>
      </c>
      <c r="E12" s="22">
        <v>18.899999999999999</v>
      </c>
      <c r="F12" s="22">
        <v>5.0999999999999996</v>
      </c>
      <c r="G12" s="22">
        <v>1.1000000000000001</v>
      </c>
    </row>
    <row r="13" spans="1:7">
      <c r="A13" s="27">
        <v>42197</v>
      </c>
      <c r="B13" s="28" t="s">
        <v>249</v>
      </c>
      <c r="C13" s="22">
        <v>32</v>
      </c>
      <c r="D13" s="22">
        <v>3.9</v>
      </c>
      <c r="E13" s="22">
        <v>17.3</v>
      </c>
      <c r="F13" s="22">
        <v>15.7</v>
      </c>
      <c r="G13" s="22">
        <v>3.4</v>
      </c>
    </row>
    <row r="14" spans="1:7">
      <c r="A14" s="27">
        <v>42198</v>
      </c>
      <c r="B14" s="28" t="s">
        <v>250</v>
      </c>
      <c r="C14" s="22">
        <v>34.200000000000003</v>
      </c>
      <c r="D14" s="22">
        <v>5.5</v>
      </c>
      <c r="E14" s="22">
        <v>18.3</v>
      </c>
      <c r="F14" s="22">
        <v>5.9</v>
      </c>
      <c r="G14" s="22">
        <v>4.4000000000000004</v>
      </c>
    </row>
    <row r="15" spans="1:7">
      <c r="A15" s="27">
        <v>42199</v>
      </c>
      <c r="B15" s="28" t="s">
        <v>251</v>
      </c>
      <c r="C15" s="22">
        <v>34.299999999999997</v>
      </c>
      <c r="D15" s="22">
        <v>3.6</v>
      </c>
      <c r="E15" s="22">
        <v>17.3</v>
      </c>
      <c r="F15" s="22">
        <v>5.6</v>
      </c>
      <c r="G15" s="22">
        <v>2.6</v>
      </c>
    </row>
    <row r="16" spans="1:7">
      <c r="A16" s="27">
        <v>42200</v>
      </c>
      <c r="B16" s="28" t="s">
        <v>245</v>
      </c>
      <c r="C16" s="22">
        <v>33.200000000000003</v>
      </c>
      <c r="D16" s="22">
        <v>4.5999999999999996</v>
      </c>
      <c r="E16" s="22">
        <v>15.3</v>
      </c>
      <c r="F16" s="22">
        <v>4.8</v>
      </c>
      <c r="G16" s="22">
        <v>1.4</v>
      </c>
    </row>
    <row r="17" spans="1:7">
      <c r="A17" s="27">
        <v>42201</v>
      </c>
      <c r="B17" s="28" t="s">
        <v>246</v>
      </c>
      <c r="C17" s="22">
        <v>28.9</v>
      </c>
      <c r="D17" s="22">
        <v>4.5999999999999996</v>
      </c>
      <c r="E17" s="22">
        <v>16.899999999999999</v>
      </c>
      <c r="F17" s="22">
        <v>17.399999999999999</v>
      </c>
      <c r="G17" s="22">
        <v>18.399999999999999</v>
      </c>
    </row>
    <row r="18" spans="1:7">
      <c r="A18" s="27">
        <v>42202</v>
      </c>
      <c r="B18" s="28" t="s">
        <v>247</v>
      </c>
      <c r="C18" s="22">
        <v>30.4</v>
      </c>
      <c r="D18" s="22">
        <v>4.5999999999999996</v>
      </c>
      <c r="E18" s="22">
        <v>15.8</v>
      </c>
      <c r="F18" s="22">
        <v>7.7</v>
      </c>
      <c r="G18" s="22">
        <v>3.1</v>
      </c>
    </row>
    <row r="19" spans="1:7">
      <c r="A19" s="27">
        <v>42203</v>
      </c>
      <c r="B19" s="28" t="s">
        <v>248</v>
      </c>
      <c r="C19" s="22">
        <v>29.9</v>
      </c>
      <c r="D19" s="22">
        <v>4</v>
      </c>
      <c r="E19" s="22">
        <v>19.399999999999999</v>
      </c>
      <c r="F19" s="22">
        <v>14.2</v>
      </c>
      <c r="G19" s="22">
        <v>11.8</v>
      </c>
    </row>
    <row r="20" spans="1:7">
      <c r="A20" s="27">
        <v>42204</v>
      </c>
      <c r="B20" s="28" t="s">
        <v>249</v>
      </c>
      <c r="C20" s="22">
        <v>34.799999999999997</v>
      </c>
      <c r="D20" s="22">
        <v>5.5</v>
      </c>
      <c r="E20" s="22">
        <v>18</v>
      </c>
      <c r="F20" s="22">
        <v>11.6</v>
      </c>
      <c r="G20" s="22">
        <v>3.3</v>
      </c>
    </row>
    <row r="21" spans="1:7">
      <c r="A21" s="27">
        <v>42205</v>
      </c>
      <c r="B21" s="28" t="s">
        <v>250</v>
      </c>
      <c r="C21" s="22">
        <v>33.5</v>
      </c>
      <c r="D21" s="22">
        <v>4</v>
      </c>
      <c r="E21" s="22">
        <v>16.5</v>
      </c>
      <c r="F21" s="22">
        <v>12.3</v>
      </c>
      <c r="G21" s="22">
        <v>14.5</v>
      </c>
    </row>
    <row r="22" spans="1:7">
      <c r="A22" s="27">
        <v>42206</v>
      </c>
      <c r="B22" s="28" t="s">
        <v>251</v>
      </c>
      <c r="C22" s="22">
        <v>34.9</v>
      </c>
      <c r="D22" s="22">
        <v>3.9</v>
      </c>
      <c r="E22" s="22">
        <v>15.3</v>
      </c>
      <c r="F22" s="22">
        <v>3.8</v>
      </c>
      <c r="G22" s="22">
        <v>0.5</v>
      </c>
    </row>
    <row r="23" spans="1:7">
      <c r="A23" s="27">
        <v>42207</v>
      </c>
      <c r="B23" s="28" t="s">
        <v>245</v>
      </c>
      <c r="C23" s="22">
        <v>32.799999999999997</v>
      </c>
      <c r="D23" s="22">
        <v>4.2</v>
      </c>
      <c r="E23" s="22">
        <v>19.2</v>
      </c>
      <c r="F23" s="22">
        <v>13.4</v>
      </c>
      <c r="G23" s="22">
        <v>15</v>
      </c>
    </row>
    <row r="24" spans="1:7">
      <c r="A24" s="27">
        <v>42208</v>
      </c>
      <c r="B24" s="28" t="s">
        <v>246</v>
      </c>
      <c r="C24" s="22">
        <v>30.4</v>
      </c>
      <c r="D24" s="22">
        <v>3.6</v>
      </c>
      <c r="E24" s="22">
        <v>16.3</v>
      </c>
      <c r="F24" s="22">
        <v>10.9</v>
      </c>
      <c r="G24" s="22">
        <v>0.6</v>
      </c>
    </row>
    <row r="25" spans="1:7">
      <c r="A25" s="27">
        <v>42209</v>
      </c>
      <c r="B25" s="28" t="s">
        <v>247</v>
      </c>
      <c r="C25" s="22">
        <v>33.9</v>
      </c>
      <c r="D25" s="22">
        <v>5.2</v>
      </c>
      <c r="E25" s="22">
        <v>16.7</v>
      </c>
      <c r="F25" s="22">
        <v>10.9</v>
      </c>
      <c r="G25" s="22">
        <v>18.5</v>
      </c>
    </row>
    <row r="26" spans="1:7">
      <c r="A26" s="27">
        <v>42210</v>
      </c>
      <c r="B26" s="28" t="s">
        <v>248</v>
      </c>
      <c r="C26" s="22">
        <v>33.1</v>
      </c>
      <c r="D26" s="22">
        <v>4.7</v>
      </c>
      <c r="E26" s="22">
        <v>18.600000000000001</v>
      </c>
      <c r="F26" s="22">
        <v>12.2</v>
      </c>
      <c r="G26" s="22">
        <v>4.0999999999999996</v>
      </c>
    </row>
    <row r="27" spans="1:7">
      <c r="A27" s="27">
        <v>42211</v>
      </c>
      <c r="B27" s="28" t="s">
        <v>249</v>
      </c>
      <c r="C27" s="22">
        <v>35.799999999999997</v>
      </c>
      <c r="D27" s="22">
        <v>5.7</v>
      </c>
      <c r="E27" s="22">
        <v>19.2</v>
      </c>
      <c r="F27" s="22">
        <v>12.6</v>
      </c>
      <c r="G27" s="22">
        <v>17.8</v>
      </c>
    </row>
    <row r="28" spans="1:7">
      <c r="A28" s="27">
        <v>42212</v>
      </c>
      <c r="B28" s="28" t="s">
        <v>250</v>
      </c>
      <c r="C28" s="22">
        <v>35</v>
      </c>
      <c r="D28" s="22">
        <v>4.3</v>
      </c>
      <c r="E28" s="22">
        <v>17.7</v>
      </c>
      <c r="F28" s="22">
        <v>5.2</v>
      </c>
      <c r="G28" s="22">
        <v>4.7</v>
      </c>
    </row>
    <row r="29" spans="1:7">
      <c r="A29" s="27">
        <v>42213</v>
      </c>
      <c r="B29" s="28" t="s">
        <v>251</v>
      </c>
      <c r="C29" s="22">
        <v>34.1</v>
      </c>
      <c r="D29" s="22">
        <v>4.7</v>
      </c>
      <c r="E29" s="22">
        <v>19.899999999999999</v>
      </c>
      <c r="F29" s="22">
        <v>7.5</v>
      </c>
      <c r="G29" s="22">
        <v>4.5</v>
      </c>
    </row>
    <row r="30" spans="1:7">
      <c r="A30" s="27">
        <v>42214</v>
      </c>
      <c r="B30" s="28" t="s">
        <v>245</v>
      </c>
      <c r="C30" s="22">
        <v>32.5</v>
      </c>
      <c r="D30" s="22">
        <v>4.5</v>
      </c>
      <c r="E30" s="22">
        <v>17.8</v>
      </c>
      <c r="F30" s="22">
        <v>6.8</v>
      </c>
      <c r="G30" s="22">
        <v>3.4</v>
      </c>
    </row>
    <row r="31" spans="1:7">
      <c r="A31" s="27">
        <v>42215</v>
      </c>
      <c r="B31" s="28" t="s">
        <v>246</v>
      </c>
      <c r="C31" s="22">
        <v>34.299999999999997</v>
      </c>
      <c r="D31" s="22">
        <v>4.7</v>
      </c>
      <c r="E31" s="22">
        <v>18.5</v>
      </c>
      <c r="F31" s="22">
        <v>12.3</v>
      </c>
      <c r="G31" s="22">
        <v>15.7</v>
      </c>
    </row>
    <row r="32" spans="1:7">
      <c r="A32" s="27">
        <v>42216</v>
      </c>
      <c r="B32" s="28" t="s">
        <v>247</v>
      </c>
      <c r="C32" s="22">
        <v>35</v>
      </c>
      <c r="D32" s="22">
        <v>5</v>
      </c>
      <c r="E32" s="22">
        <v>16.8</v>
      </c>
      <c r="F32" s="22">
        <v>10.7</v>
      </c>
      <c r="G32" s="22">
        <v>3.8</v>
      </c>
    </row>
  </sheetData>
  <phoneticPr fontId="2"/>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5DBED-3A3C-6B49-BFBB-BD93945F225F}">
  <dimension ref="A1:G32"/>
  <sheetViews>
    <sheetView workbookViewId="0">
      <selection activeCell="D2" sqref="D2"/>
    </sheetView>
  </sheetViews>
  <sheetFormatPr baseColWidth="10" defaultRowHeight="20"/>
  <sheetData>
    <row r="1" spans="1:7">
      <c r="A1" s="26" t="s">
        <v>238</v>
      </c>
      <c r="B1" s="26" t="s">
        <v>239</v>
      </c>
      <c r="C1" s="26" t="s">
        <v>240</v>
      </c>
      <c r="D1" s="26" t="s">
        <v>241</v>
      </c>
      <c r="E1" s="26" t="s">
        <v>242</v>
      </c>
      <c r="F1" s="26" t="s">
        <v>243</v>
      </c>
      <c r="G1" s="26" t="s">
        <v>244</v>
      </c>
    </row>
    <row r="2" spans="1:7">
      <c r="A2" s="27">
        <v>42186</v>
      </c>
      <c r="B2" s="28" t="s">
        <v>245</v>
      </c>
      <c r="C2" s="22">
        <v>22.4</v>
      </c>
      <c r="D2" s="22">
        <v>2.2999999999999998</v>
      </c>
      <c r="E2" s="22">
        <v>17.399999999999999</v>
      </c>
      <c r="F2" s="22">
        <v>13.1</v>
      </c>
      <c r="G2" s="22">
        <v>9.6</v>
      </c>
    </row>
    <row r="3" spans="1:7">
      <c r="A3" s="27">
        <v>42187</v>
      </c>
      <c r="B3" s="28" t="s">
        <v>246</v>
      </c>
      <c r="C3" s="22">
        <v>25</v>
      </c>
      <c r="D3" s="22">
        <v>3.8</v>
      </c>
      <c r="E3" s="22">
        <v>15.4</v>
      </c>
      <c r="F3" s="22">
        <v>9.9</v>
      </c>
      <c r="G3" s="22">
        <v>0.6</v>
      </c>
    </row>
    <row r="4" spans="1:7">
      <c r="A4" s="27">
        <v>42188</v>
      </c>
      <c r="B4" s="28" t="s">
        <v>247</v>
      </c>
      <c r="C4" s="22">
        <v>23.4</v>
      </c>
      <c r="D4" s="22">
        <v>3.1</v>
      </c>
      <c r="E4" s="22">
        <v>19.399999999999999</v>
      </c>
      <c r="F4" s="22">
        <v>16.600000000000001</v>
      </c>
      <c r="G4" s="22">
        <v>1.1000000000000001</v>
      </c>
    </row>
    <row r="5" spans="1:7">
      <c r="A5" s="27">
        <v>42189</v>
      </c>
      <c r="B5" s="28" t="s">
        <v>248</v>
      </c>
      <c r="C5" s="22">
        <v>25.9</v>
      </c>
      <c r="D5" s="22">
        <v>4.2</v>
      </c>
      <c r="E5" s="22">
        <v>18.5</v>
      </c>
      <c r="F5" s="22">
        <v>16.600000000000001</v>
      </c>
      <c r="G5" s="22">
        <v>10.6</v>
      </c>
    </row>
    <row r="6" spans="1:7">
      <c r="A6" s="27">
        <v>42190</v>
      </c>
      <c r="B6" s="28" t="s">
        <v>249</v>
      </c>
      <c r="C6" s="22">
        <v>21.9</v>
      </c>
      <c r="D6" s="22">
        <v>2.8</v>
      </c>
      <c r="E6" s="22">
        <v>15.3</v>
      </c>
      <c r="F6" s="22">
        <v>12.6</v>
      </c>
      <c r="G6" s="22">
        <v>11.5</v>
      </c>
    </row>
    <row r="7" spans="1:7">
      <c r="A7" s="27">
        <v>42191</v>
      </c>
      <c r="B7" s="28" t="s">
        <v>250</v>
      </c>
      <c r="C7" s="22">
        <v>21.1</v>
      </c>
      <c r="D7" s="22">
        <v>3</v>
      </c>
      <c r="E7" s="22">
        <v>18.8</v>
      </c>
      <c r="F7" s="22">
        <v>16.7</v>
      </c>
      <c r="G7" s="22">
        <v>7.5</v>
      </c>
    </row>
    <row r="8" spans="1:7">
      <c r="A8" s="27">
        <v>42192</v>
      </c>
      <c r="B8" s="28" t="s">
        <v>251</v>
      </c>
      <c r="C8" s="22">
        <v>24.3</v>
      </c>
      <c r="D8" s="22">
        <v>3.7</v>
      </c>
      <c r="E8" s="22">
        <v>19.7</v>
      </c>
      <c r="F8" s="22">
        <v>10.4</v>
      </c>
      <c r="G8" s="22">
        <v>16.399999999999999</v>
      </c>
    </row>
    <row r="9" spans="1:7">
      <c r="A9" s="27">
        <v>42193</v>
      </c>
      <c r="B9" s="28" t="s">
        <v>245</v>
      </c>
      <c r="C9" s="22">
        <v>26.6</v>
      </c>
      <c r="D9" s="22">
        <v>3.5</v>
      </c>
      <c r="E9" s="22">
        <v>19.899999999999999</v>
      </c>
      <c r="F9" s="22">
        <v>13.3</v>
      </c>
      <c r="G9" s="22">
        <v>0.9</v>
      </c>
    </row>
    <row r="10" spans="1:7">
      <c r="A10" s="27">
        <v>42194</v>
      </c>
      <c r="B10" s="28" t="s">
        <v>246</v>
      </c>
      <c r="C10" s="22">
        <v>20.399999999999999</v>
      </c>
      <c r="D10" s="22">
        <v>2.8</v>
      </c>
      <c r="E10" s="22">
        <v>18.7</v>
      </c>
      <c r="F10" s="22">
        <v>17</v>
      </c>
      <c r="G10" s="22">
        <v>11.4</v>
      </c>
    </row>
    <row r="11" spans="1:7">
      <c r="A11" s="27">
        <v>42195</v>
      </c>
      <c r="B11" s="28" t="s">
        <v>247</v>
      </c>
      <c r="C11" s="22">
        <v>28.9</v>
      </c>
      <c r="D11" s="22">
        <v>4</v>
      </c>
      <c r="E11" s="22">
        <v>15.7</v>
      </c>
      <c r="F11" s="22">
        <v>12.6</v>
      </c>
      <c r="G11" s="22">
        <v>2.2000000000000002</v>
      </c>
    </row>
    <row r="12" spans="1:7">
      <c r="A12" s="27">
        <v>42196</v>
      </c>
      <c r="B12" s="28" t="s">
        <v>248</v>
      </c>
      <c r="C12" s="22">
        <v>31.3</v>
      </c>
      <c r="D12" s="22">
        <v>4.5999999999999996</v>
      </c>
      <c r="E12" s="22">
        <v>18.899999999999999</v>
      </c>
      <c r="F12" s="22">
        <v>5.0999999999999996</v>
      </c>
      <c r="G12" s="22">
        <v>1.1000000000000001</v>
      </c>
    </row>
    <row r="13" spans="1:7">
      <c r="A13" s="27">
        <v>42197</v>
      </c>
      <c r="B13" s="28" t="s">
        <v>249</v>
      </c>
      <c r="C13" s="22">
        <v>32</v>
      </c>
      <c r="D13" s="22">
        <v>3.9</v>
      </c>
      <c r="E13" s="22">
        <v>17.3</v>
      </c>
      <c r="F13" s="22">
        <v>15.7</v>
      </c>
      <c r="G13" s="22">
        <v>3.4</v>
      </c>
    </row>
    <row r="14" spans="1:7">
      <c r="A14" s="27">
        <v>42198</v>
      </c>
      <c r="B14" s="28" t="s">
        <v>250</v>
      </c>
      <c r="C14" s="22">
        <v>34.200000000000003</v>
      </c>
      <c r="D14" s="22">
        <v>5.5</v>
      </c>
      <c r="E14" s="22">
        <v>18.3</v>
      </c>
      <c r="F14" s="22">
        <v>5.9</v>
      </c>
      <c r="G14" s="22">
        <v>4.4000000000000004</v>
      </c>
    </row>
    <row r="15" spans="1:7">
      <c r="A15" s="27">
        <v>42199</v>
      </c>
      <c r="B15" s="28" t="s">
        <v>251</v>
      </c>
      <c r="C15" s="22">
        <v>34.299999999999997</v>
      </c>
      <c r="D15" s="22">
        <v>3.6</v>
      </c>
      <c r="E15" s="22">
        <v>17.3</v>
      </c>
      <c r="F15" s="22">
        <v>5.6</v>
      </c>
      <c r="G15" s="22">
        <v>2.6</v>
      </c>
    </row>
    <row r="16" spans="1:7">
      <c r="A16" s="27">
        <v>42200</v>
      </c>
      <c r="B16" s="28" t="s">
        <v>245</v>
      </c>
      <c r="C16" s="22">
        <v>33.200000000000003</v>
      </c>
      <c r="D16" s="22">
        <v>4.5999999999999996</v>
      </c>
      <c r="E16" s="22">
        <v>15.3</v>
      </c>
      <c r="F16" s="22">
        <v>4.8</v>
      </c>
      <c r="G16" s="22">
        <v>1.4</v>
      </c>
    </row>
    <row r="17" spans="1:7">
      <c r="A17" s="27">
        <v>42201</v>
      </c>
      <c r="B17" s="28" t="s">
        <v>246</v>
      </c>
      <c r="C17" s="22">
        <v>28.9</v>
      </c>
      <c r="D17" s="22">
        <v>4.5999999999999996</v>
      </c>
      <c r="E17" s="22">
        <v>16.899999999999999</v>
      </c>
      <c r="F17" s="22">
        <v>17.399999999999999</v>
      </c>
      <c r="G17" s="22">
        <v>18.399999999999999</v>
      </c>
    </row>
    <row r="18" spans="1:7">
      <c r="A18" s="27">
        <v>42202</v>
      </c>
      <c r="B18" s="28" t="s">
        <v>247</v>
      </c>
      <c r="C18" s="22">
        <v>30.4</v>
      </c>
      <c r="D18" s="22">
        <v>4.5999999999999996</v>
      </c>
      <c r="E18" s="22">
        <v>15.8</v>
      </c>
      <c r="F18" s="22">
        <v>7.7</v>
      </c>
      <c r="G18" s="22">
        <v>3.1</v>
      </c>
    </row>
    <row r="19" spans="1:7">
      <c r="A19" s="27">
        <v>42203</v>
      </c>
      <c r="B19" s="28" t="s">
        <v>248</v>
      </c>
      <c r="C19" s="22">
        <v>29.9</v>
      </c>
      <c r="D19" s="22">
        <v>4</v>
      </c>
      <c r="E19" s="22">
        <v>19.399999999999999</v>
      </c>
      <c r="F19" s="22">
        <v>14.2</v>
      </c>
      <c r="G19" s="22">
        <v>11.8</v>
      </c>
    </row>
    <row r="20" spans="1:7">
      <c r="A20" s="27">
        <v>42204</v>
      </c>
      <c r="B20" s="28" t="s">
        <v>249</v>
      </c>
      <c r="C20" s="22">
        <v>34.799999999999997</v>
      </c>
      <c r="D20" s="22">
        <v>5.5</v>
      </c>
      <c r="E20" s="22">
        <v>18</v>
      </c>
      <c r="F20" s="22">
        <v>11.6</v>
      </c>
      <c r="G20" s="22">
        <v>3.3</v>
      </c>
    </row>
    <row r="21" spans="1:7">
      <c r="A21" s="27">
        <v>42205</v>
      </c>
      <c r="B21" s="28" t="s">
        <v>250</v>
      </c>
      <c r="C21" s="22">
        <v>33.5</v>
      </c>
      <c r="D21" s="22">
        <v>4</v>
      </c>
      <c r="E21" s="22">
        <v>16.5</v>
      </c>
      <c r="F21" s="22">
        <v>12.3</v>
      </c>
      <c r="G21" s="22">
        <v>14.5</v>
      </c>
    </row>
    <row r="22" spans="1:7">
      <c r="A22" s="27">
        <v>42206</v>
      </c>
      <c r="B22" s="28" t="s">
        <v>251</v>
      </c>
      <c r="C22" s="22">
        <v>34.9</v>
      </c>
      <c r="D22" s="22">
        <v>3.9</v>
      </c>
      <c r="E22" s="22">
        <v>15.3</v>
      </c>
      <c r="F22" s="22">
        <v>3.8</v>
      </c>
      <c r="G22" s="22">
        <v>0.5</v>
      </c>
    </row>
    <row r="23" spans="1:7">
      <c r="A23" s="27">
        <v>42207</v>
      </c>
      <c r="B23" s="28" t="s">
        <v>245</v>
      </c>
      <c r="C23" s="22">
        <v>32.799999999999997</v>
      </c>
      <c r="D23" s="22">
        <v>4.2</v>
      </c>
      <c r="E23" s="22">
        <v>19.2</v>
      </c>
      <c r="F23" s="22">
        <v>13.4</v>
      </c>
      <c r="G23" s="22">
        <v>15</v>
      </c>
    </row>
    <row r="24" spans="1:7">
      <c r="A24" s="27">
        <v>42208</v>
      </c>
      <c r="B24" s="28" t="s">
        <v>246</v>
      </c>
      <c r="C24" s="22">
        <v>30.4</v>
      </c>
      <c r="D24" s="22">
        <v>3.6</v>
      </c>
      <c r="E24" s="22">
        <v>16.3</v>
      </c>
      <c r="F24" s="22">
        <v>10.9</v>
      </c>
      <c r="G24" s="22">
        <v>0.6</v>
      </c>
    </row>
    <row r="25" spans="1:7">
      <c r="A25" s="27">
        <v>42209</v>
      </c>
      <c r="B25" s="28" t="s">
        <v>247</v>
      </c>
      <c r="C25" s="22">
        <v>33.9</v>
      </c>
      <c r="D25" s="22">
        <v>5.2</v>
      </c>
      <c r="E25" s="22">
        <v>16.7</v>
      </c>
      <c r="F25" s="22">
        <v>10.9</v>
      </c>
      <c r="G25" s="22">
        <v>18.5</v>
      </c>
    </row>
    <row r="26" spans="1:7">
      <c r="A26" s="27">
        <v>42210</v>
      </c>
      <c r="B26" s="28" t="s">
        <v>248</v>
      </c>
      <c r="C26" s="22">
        <v>33.1</v>
      </c>
      <c r="D26" s="22">
        <v>4.7</v>
      </c>
      <c r="E26" s="22">
        <v>18.600000000000001</v>
      </c>
      <c r="F26" s="22">
        <v>12.2</v>
      </c>
      <c r="G26" s="22">
        <v>4.0999999999999996</v>
      </c>
    </row>
    <row r="27" spans="1:7">
      <c r="A27" s="27">
        <v>42211</v>
      </c>
      <c r="B27" s="28" t="s">
        <v>249</v>
      </c>
      <c r="C27" s="22">
        <v>35.799999999999997</v>
      </c>
      <c r="D27" s="22">
        <v>5.7</v>
      </c>
      <c r="E27" s="22">
        <v>19.2</v>
      </c>
      <c r="F27" s="22">
        <v>12.6</v>
      </c>
      <c r="G27" s="22">
        <v>17.8</v>
      </c>
    </row>
    <row r="28" spans="1:7">
      <c r="A28" s="27">
        <v>42212</v>
      </c>
      <c r="B28" s="28" t="s">
        <v>250</v>
      </c>
      <c r="C28" s="22">
        <v>35</v>
      </c>
      <c r="D28" s="22">
        <v>4.3</v>
      </c>
      <c r="E28" s="22">
        <v>17.7</v>
      </c>
      <c r="F28" s="22">
        <v>5.2</v>
      </c>
      <c r="G28" s="22">
        <v>4.7</v>
      </c>
    </row>
    <row r="29" spans="1:7">
      <c r="A29" s="27">
        <v>42213</v>
      </c>
      <c r="B29" s="28" t="s">
        <v>251</v>
      </c>
      <c r="C29" s="22">
        <v>34.1</v>
      </c>
      <c r="D29" s="22">
        <v>4.7</v>
      </c>
      <c r="E29" s="22">
        <v>19.899999999999999</v>
      </c>
      <c r="F29" s="22">
        <v>7.5</v>
      </c>
      <c r="G29" s="22">
        <v>4.5</v>
      </c>
    </row>
    <row r="30" spans="1:7">
      <c r="A30" s="27">
        <v>42214</v>
      </c>
      <c r="B30" s="28" t="s">
        <v>245</v>
      </c>
      <c r="C30" s="22">
        <v>32.5</v>
      </c>
      <c r="D30" s="22">
        <v>4.5</v>
      </c>
      <c r="E30" s="22">
        <v>17.8</v>
      </c>
      <c r="F30" s="22">
        <v>6.8</v>
      </c>
      <c r="G30" s="22">
        <v>3.4</v>
      </c>
    </row>
    <row r="31" spans="1:7">
      <c r="A31" s="27">
        <v>42215</v>
      </c>
      <c r="B31" s="28" t="s">
        <v>246</v>
      </c>
      <c r="C31" s="22">
        <v>34.299999999999997</v>
      </c>
      <c r="D31" s="22">
        <v>4.7</v>
      </c>
      <c r="E31" s="22">
        <v>18.5</v>
      </c>
      <c r="F31" s="22">
        <v>12.3</v>
      </c>
      <c r="G31" s="22">
        <v>15.7</v>
      </c>
    </row>
    <row r="32" spans="1:7">
      <c r="A32" s="27">
        <v>42216</v>
      </c>
      <c r="B32" s="28" t="s">
        <v>247</v>
      </c>
      <c r="C32" s="22">
        <v>35</v>
      </c>
      <c r="D32" s="22">
        <v>5</v>
      </c>
      <c r="E32" s="22">
        <v>16.8</v>
      </c>
      <c r="F32" s="22">
        <v>10.7</v>
      </c>
      <c r="G32" s="22">
        <v>3.8</v>
      </c>
    </row>
  </sheetData>
  <phoneticPr fontId="2"/>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79051-4A03-0B48-B2FE-82F2187D00A7}">
  <dimension ref="A1:G32"/>
  <sheetViews>
    <sheetView workbookViewId="0">
      <selection activeCell="H2" sqref="H2"/>
    </sheetView>
  </sheetViews>
  <sheetFormatPr baseColWidth="10" defaultRowHeight="20"/>
  <sheetData>
    <row r="1" spans="1:7">
      <c r="A1" s="29" t="s">
        <v>238</v>
      </c>
      <c r="B1" s="29" t="s">
        <v>239</v>
      </c>
      <c r="C1" s="29" t="s">
        <v>240</v>
      </c>
      <c r="D1" s="29" t="s">
        <v>252</v>
      </c>
      <c r="E1" s="29" t="s">
        <v>253</v>
      </c>
      <c r="F1" s="29" t="s">
        <v>254</v>
      </c>
      <c r="G1" s="29" t="s">
        <v>255</v>
      </c>
    </row>
    <row r="2" spans="1:7">
      <c r="A2" s="30">
        <v>42186</v>
      </c>
      <c r="B2" s="31" t="s">
        <v>245</v>
      </c>
      <c r="C2" s="32">
        <v>22.4</v>
      </c>
      <c r="D2" s="32">
        <v>2.2999999999999998</v>
      </c>
      <c r="E2" s="32">
        <v>17.399999999999999</v>
      </c>
      <c r="F2" s="32">
        <v>13.1</v>
      </c>
      <c r="G2" s="32">
        <v>9.6</v>
      </c>
    </row>
    <row r="3" spans="1:7">
      <c r="A3" s="30">
        <v>42187</v>
      </c>
      <c r="B3" s="31" t="s">
        <v>246</v>
      </c>
      <c r="C3" s="32">
        <v>25</v>
      </c>
      <c r="D3" s="32">
        <v>3.8</v>
      </c>
      <c r="E3" s="32">
        <v>15.4</v>
      </c>
      <c r="F3" s="32">
        <v>9.9</v>
      </c>
      <c r="G3" s="32">
        <v>0.6</v>
      </c>
    </row>
    <row r="4" spans="1:7">
      <c r="A4" s="30">
        <v>42188</v>
      </c>
      <c r="B4" s="31" t="s">
        <v>247</v>
      </c>
      <c r="C4" s="32">
        <v>23.4</v>
      </c>
      <c r="D4" s="32">
        <v>3.1</v>
      </c>
      <c r="E4" s="32">
        <v>19.399999999999999</v>
      </c>
      <c r="F4" s="32">
        <v>16.600000000000001</v>
      </c>
      <c r="G4" s="32">
        <v>1.1000000000000001</v>
      </c>
    </row>
    <row r="5" spans="1:7">
      <c r="A5" s="30">
        <v>42189</v>
      </c>
      <c r="B5" s="31" t="s">
        <v>248</v>
      </c>
      <c r="C5" s="32">
        <v>25.9</v>
      </c>
      <c r="D5" s="32">
        <v>4.2</v>
      </c>
      <c r="E5" s="32">
        <v>18.5</v>
      </c>
      <c r="F5" s="32">
        <v>16.600000000000001</v>
      </c>
      <c r="G5" s="32">
        <v>10.6</v>
      </c>
    </row>
    <row r="6" spans="1:7">
      <c r="A6" s="30">
        <v>42190</v>
      </c>
      <c r="B6" s="31" t="s">
        <v>249</v>
      </c>
      <c r="C6" s="32">
        <v>21.9</v>
      </c>
      <c r="D6" s="32">
        <v>2.8</v>
      </c>
      <c r="E6" s="32">
        <v>15.3</v>
      </c>
      <c r="F6" s="32">
        <v>12.6</v>
      </c>
      <c r="G6" s="32">
        <v>11.5</v>
      </c>
    </row>
    <row r="7" spans="1:7">
      <c r="A7" s="30">
        <v>42191</v>
      </c>
      <c r="B7" s="31" t="s">
        <v>250</v>
      </c>
      <c r="C7" s="32">
        <v>21.1</v>
      </c>
      <c r="D7" s="32">
        <v>3</v>
      </c>
      <c r="E7" s="32">
        <v>18.8</v>
      </c>
      <c r="F7" s="32">
        <v>16.7</v>
      </c>
      <c r="G7" s="32">
        <v>7.5</v>
      </c>
    </row>
    <row r="8" spans="1:7">
      <c r="A8" s="30">
        <v>42192</v>
      </c>
      <c r="B8" s="31" t="s">
        <v>251</v>
      </c>
      <c r="C8" s="32">
        <v>24.3</v>
      </c>
      <c r="D8" s="32">
        <v>3.7</v>
      </c>
      <c r="E8" s="32">
        <v>19.7</v>
      </c>
      <c r="F8" s="32">
        <v>10.4</v>
      </c>
      <c r="G8" s="32">
        <v>16.399999999999999</v>
      </c>
    </row>
    <row r="9" spans="1:7">
      <c r="A9" s="30">
        <v>42193</v>
      </c>
      <c r="B9" s="31" t="s">
        <v>245</v>
      </c>
      <c r="C9" s="32">
        <v>26.6</v>
      </c>
      <c r="D9" s="32">
        <v>3.5</v>
      </c>
      <c r="E9" s="32">
        <v>19.899999999999999</v>
      </c>
      <c r="F9" s="32">
        <v>13.3</v>
      </c>
      <c r="G9" s="32">
        <v>0.9</v>
      </c>
    </row>
    <row r="10" spans="1:7">
      <c r="A10" s="30">
        <v>42194</v>
      </c>
      <c r="B10" s="31" t="s">
        <v>246</v>
      </c>
      <c r="C10" s="32">
        <v>20.399999999999999</v>
      </c>
      <c r="D10" s="32">
        <v>2.8</v>
      </c>
      <c r="E10" s="32">
        <v>18.7</v>
      </c>
      <c r="F10" s="32">
        <v>17</v>
      </c>
      <c r="G10" s="32">
        <v>11.4</v>
      </c>
    </row>
    <row r="11" spans="1:7">
      <c r="A11" s="30">
        <v>42195</v>
      </c>
      <c r="B11" s="31" t="s">
        <v>247</v>
      </c>
      <c r="C11" s="32">
        <v>28.9</v>
      </c>
      <c r="D11" s="32">
        <v>4</v>
      </c>
      <c r="E11" s="32">
        <v>15.7</v>
      </c>
      <c r="F11" s="32">
        <v>12.6</v>
      </c>
      <c r="G11" s="32">
        <v>2.2000000000000002</v>
      </c>
    </row>
    <row r="12" spans="1:7">
      <c r="A12" s="30">
        <v>42196</v>
      </c>
      <c r="B12" s="31" t="s">
        <v>248</v>
      </c>
      <c r="C12" s="32">
        <v>31.3</v>
      </c>
      <c r="D12" s="32">
        <v>4.5999999999999996</v>
      </c>
      <c r="E12" s="32">
        <v>18.899999999999999</v>
      </c>
      <c r="F12" s="32">
        <v>5.0999999999999996</v>
      </c>
      <c r="G12" s="32">
        <v>1.1000000000000001</v>
      </c>
    </row>
    <row r="13" spans="1:7">
      <c r="A13" s="30">
        <v>42197</v>
      </c>
      <c r="B13" s="31" t="s">
        <v>249</v>
      </c>
      <c r="C13" s="32">
        <v>32</v>
      </c>
      <c r="D13" s="32">
        <v>3.9</v>
      </c>
      <c r="E13" s="32">
        <v>17.3</v>
      </c>
      <c r="F13" s="32">
        <v>15.7</v>
      </c>
      <c r="G13" s="32">
        <v>3.4</v>
      </c>
    </row>
    <row r="14" spans="1:7">
      <c r="A14" s="30">
        <v>42198</v>
      </c>
      <c r="B14" s="31" t="s">
        <v>250</v>
      </c>
      <c r="C14" s="32">
        <v>34.200000000000003</v>
      </c>
      <c r="D14" s="32">
        <v>5.5</v>
      </c>
      <c r="E14" s="32">
        <v>18.3</v>
      </c>
      <c r="F14" s="32">
        <v>5.9</v>
      </c>
      <c r="G14" s="32">
        <v>4.4000000000000004</v>
      </c>
    </row>
    <row r="15" spans="1:7">
      <c r="A15" s="30">
        <v>42199</v>
      </c>
      <c r="B15" s="31" t="s">
        <v>251</v>
      </c>
      <c r="C15" s="32">
        <v>34.299999999999997</v>
      </c>
      <c r="D15" s="32">
        <v>3.6</v>
      </c>
      <c r="E15" s="32">
        <v>17.3</v>
      </c>
      <c r="F15" s="32">
        <v>5.6</v>
      </c>
      <c r="G15" s="32">
        <v>2.6</v>
      </c>
    </row>
    <row r="16" spans="1:7">
      <c r="A16" s="30">
        <v>42200</v>
      </c>
      <c r="B16" s="31" t="s">
        <v>245</v>
      </c>
      <c r="C16" s="32">
        <v>33.200000000000003</v>
      </c>
      <c r="D16" s="32">
        <v>4.5999999999999996</v>
      </c>
      <c r="E16" s="32">
        <v>15.3</v>
      </c>
      <c r="F16" s="32">
        <v>4.8</v>
      </c>
      <c r="G16" s="32">
        <v>1.4</v>
      </c>
    </row>
    <row r="17" spans="1:7">
      <c r="A17" s="30">
        <v>42201</v>
      </c>
      <c r="B17" s="31" t="s">
        <v>246</v>
      </c>
      <c r="C17" s="32">
        <v>28.9</v>
      </c>
      <c r="D17" s="32">
        <v>4.5999999999999996</v>
      </c>
      <c r="E17" s="32">
        <v>16.899999999999999</v>
      </c>
      <c r="F17" s="32">
        <v>17.399999999999999</v>
      </c>
      <c r="G17" s="32">
        <v>18.399999999999999</v>
      </c>
    </row>
    <row r="18" spans="1:7">
      <c r="A18" s="30">
        <v>42202</v>
      </c>
      <c r="B18" s="31" t="s">
        <v>247</v>
      </c>
      <c r="C18" s="32">
        <v>30.4</v>
      </c>
      <c r="D18" s="32">
        <v>4.5999999999999996</v>
      </c>
      <c r="E18" s="32">
        <v>15.8</v>
      </c>
      <c r="F18" s="32">
        <v>7.7</v>
      </c>
      <c r="G18" s="32">
        <v>3.1</v>
      </c>
    </row>
    <row r="19" spans="1:7">
      <c r="A19" s="30">
        <v>42203</v>
      </c>
      <c r="B19" s="31" t="s">
        <v>248</v>
      </c>
      <c r="C19" s="32">
        <v>29.9</v>
      </c>
      <c r="D19" s="32">
        <v>4</v>
      </c>
      <c r="E19" s="32">
        <v>19.399999999999999</v>
      </c>
      <c r="F19" s="32">
        <v>14.2</v>
      </c>
      <c r="G19" s="32">
        <v>11.8</v>
      </c>
    </row>
    <row r="20" spans="1:7">
      <c r="A20" s="30">
        <v>42204</v>
      </c>
      <c r="B20" s="31" t="s">
        <v>249</v>
      </c>
      <c r="C20" s="32">
        <v>34.799999999999997</v>
      </c>
      <c r="D20" s="32">
        <v>5.5</v>
      </c>
      <c r="E20" s="32">
        <v>18</v>
      </c>
      <c r="F20" s="32">
        <v>11.6</v>
      </c>
      <c r="G20" s="32">
        <v>3.3</v>
      </c>
    </row>
    <row r="21" spans="1:7">
      <c r="A21" s="30">
        <v>42205</v>
      </c>
      <c r="B21" s="31" t="s">
        <v>250</v>
      </c>
      <c r="C21" s="32">
        <v>33.5</v>
      </c>
      <c r="D21" s="32">
        <v>4</v>
      </c>
      <c r="E21" s="32">
        <v>16.5</v>
      </c>
      <c r="F21" s="32">
        <v>12.3</v>
      </c>
      <c r="G21" s="32">
        <v>14.5</v>
      </c>
    </row>
    <row r="22" spans="1:7">
      <c r="A22" s="30">
        <v>42206</v>
      </c>
      <c r="B22" s="31" t="s">
        <v>251</v>
      </c>
      <c r="C22" s="32">
        <v>34.9</v>
      </c>
      <c r="D22" s="32">
        <v>3.9</v>
      </c>
      <c r="E22" s="32">
        <v>15.3</v>
      </c>
      <c r="F22" s="32">
        <v>3.8</v>
      </c>
      <c r="G22" s="32">
        <v>0.5</v>
      </c>
    </row>
    <row r="23" spans="1:7">
      <c r="A23" s="30">
        <v>42207</v>
      </c>
      <c r="B23" s="31" t="s">
        <v>245</v>
      </c>
      <c r="C23" s="32">
        <v>32.799999999999997</v>
      </c>
      <c r="D23" s="32">
        <v>4.2</v>
      </c>
      <c r="E23" s="32">
        <v>19.2</v>
      </c>
      <c r="F23" s="32">
        <v>13.4</v>
      </c>
      <c r="G23" s="32">
        <v>15</v>
      </c>
    </row>
    <row r="24" spans="1:7">
      <c r="A24" s="30">
        <v>42208</v>
      </c>
      <c r="B24" s="31" t="s">
        <v>246</v>
      </c>
      <c r="C24" s="32">
        <v>30.4</v>
      </c>
      <c r="D24" s="32">
        <v>3.6</v>
      </c>
      <c r="E24" s="32">
        <v>16.3</v>
      </c>
      <c r="F24" s="32">
        <v>10.9</v>
      </c>
      <c r="G24" s="32">
        <v>0.6</v>
      </c>
    </row>
    <row r="25" spans="1:7">
      <c r="A25" s="30">
        <v>42209</v>
      </c>
      <c r="B25" s="31" t="s">
        <v>247</v>
      </c>
      <c r="C25" s="32">
        <v>33.9</v>
      </c>
      <c r="D25" s="32">
        <v>5.2</v>
      </c>
      <c r="E25" s="32">
        <v>16.7</v>
      </c>
      <c r="F25" s="32">
        <v>10.9</v>
      </c>
      <c r="G25" s="32">
        <v>18.5</v>
      </c>
    </row>
    <row r="26" spans="1:7">
      <c r="A26" s="30">
        <v>42210</v>
      </c>
      <c r="B26" s="31" t="s">
        <v>248</v>
      </c>
      <c r="C26" s="32">
        <v>33.1</v>
      </c>
      <c r="D26" s="32">
        <v>4.7</v>
      </c>
      <c r="E26" s="32">
        <v>18.600000000000001</v>
      </c>
      <c r="F26" s="32">
        <v>12.2</v>
      </c>
      <c r="G26" s="32">
        <v>4.0999999999999996</v>
      </c>
    </row>
    <row r="27" spans="1:7">
      <c r="A27" s="30">
        <v>42211</v>
      </c>
      <c r="B27" s="31" t="s">
        <v>249</v>
      </c>
      <c r="C27" s="32">
        <v>35.799999999999997</v>
      </c>
      <c r="D27" s="32">
        <v>5.7</v>
      </c>
      <c r="E27" s="32">
        <v>19.2</v>
      </c>
      <c r="F27" s="32">
        <v>12.6</v>
      </c>
      <c r="G27" s="32">
        <v>17.8</v>
      </c>
    </row>
    <row r="28" spans="1:7">
      <c r="A28" s="30">
        <v>42212</v>
      </c>
      <c r="B28" s="31" t="s">
        <v>250</v>
      </c>
      <c r="C28" s="32">
        <v>35</v>
      </c>
      <c r="D28" s="32">
        <v>4.3</v>
      </c>
      <c r="E28" s="32">
        <v>17.7</v>
      </c>
      <c r="F28" s="32">
        <v>5.2</v>
      </c>
      <c r="G28" s="32">
        <v>4.7</v>
      </c>
    </row>
    <row r="29" spans="1:7">
      <c r="A29" s="30">
        <v>42213</v>
      </c>
      <c r="B29" s="31" t="s">
        <v>251</v>
      </c>
      <c r="C29" s="32">
        <v>34.1</v>
      </c>
      <c r="D29" s="32">
        <v>4.7</v>
      </c>
      <c r="E29" s="32">
        <v>19.899999999999999</v>
      </c>
      <c r="F29" s="32">
        <v>7.5</v>
      </c>
      <c r="G29" s="32">
        <v>4.5</v>
      </c>
    </row>
    <row r="30" spans="1:7">
      <c r="A30" s="30">
        <v>42214</v>
      </c>
      <c r="B30" s="31" t="s">
        <v>245</v>
      </c>
      <c r="C30" s="32">
        <v>32.5</v>
      </c>
      <c r="D30" s="32">
        <v>4.5</v>
      </c>
      <c r="E30" s="32">
        <v>17.8</v>
      </c>
      <c r="F30" s="32">
        <v>6.8</v>
      </c>
      <c r="G30" s="32">
        <v>3.4</v>
      </c>
    </row>
    <row r="31" spans="1:7">
      <c r="A31" s="30">
        <v>42215</v>
      </c>
      <c r="B31" s="31" t="s">
        <v>246</v>
      </c>
      <c r="C31" s="32">
        <v>34.299999999999997</v>
      </c>
      <c r="D31" s="32">
        <v>4.7</v>
      </c>
      <c r="E31" s="32">
        <v>18.5</v>
      </c>
      <c r="F31" s="32">
        <v>12.3</v>
      </c>
      <c r="G31" s="32">
        <v>15.7</v>
      </c>
    </row>
    <row r="32" spans="1:7">
      <c r="A32" s="30">
        <v>42216</v>
      </c>
      <c r="B32" s="31" t="s">
        <v>247</v>
      </c>
      <c r="C32" s="32">
        <v>35</v>
      </c>
      <c r="D32" s="32">
        <v>5</v>
      </c>
      <c r="E32" s="32">
        <v>16.8</v>
      </c>
      <c r="F32" s="32">
        <v>10.7</v>
      </c>
      <c r="G32" s="32">
        <v>3.8</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6622A-0AEC-C54A-BA0C-F98AB4CAC1DD}">
  <sheetPr codeName="Sheet2"/>
  <dimension ref="A1:B8"/>
  <sheetViews>
    <sheetView workbookViewId="0">
      <selection activeCell="D15" sqref="D15"/>
    </sheetView>
  </sheetViews>
  <sheetFormatPr baseColWidth="10" defaultRowHeight="20"/>
  <sheetData>
    <row r="1" spans="1:2">
      <c r="A1" s="4" t="s">
        <v>135</v>
      </c>
      <c r="B1" s="4" t="s">
        <v>146</v>
      </c>
    </row>
    <row r="2" spans="1:2">
      <c r="A2" s="4" t="s">
        <v>136</v>
      </c>
      <c r="B2" s="4">
        <v>123</v>
      </c>
    </row>
    <row r="3" spans="1:2">
      <c r="A3" s="4" t="s">
        <v>137</v>
      </c>
      <c r="B3" s="4">
        <v>154</v>
      </c>
    </row>
    <row r="4" spans="1:2">
      <c r="A4" s="4" t="s">
        <v>138</v>
      </c>
      <c r="B4" s="4">
        <v>190</v>
      </c>
    </row>
    <row r="5" spans="1:2">
      <c r="A5" s="4" t="s">
        <v>139</v>
      </c>
      <c r="B5" s="4">
        <v>30</v>
      </c>
    </row>
    <row r="6" spans="1:2">
      <c r="A6" s="4" t="s">
        <v>140</v>
      </c>
      <c r="B6" s="4">
        <v>85</v>
      </c>
    </row>
    <row r="7" spans="1:2">
      <c r="A7" s="4" t="s">
        <v>141</v>
      </c>
      <c r="B7" s="4">
        <v>51</v>
      </c>
    </row>
    <row r="8" spans="1:2">
      <c r="A8" s="4" t="s">
        <v>142</v>
      </c>
      <c r="B8" s="4">
        <v>60</v>
      </c>
    </row>
  </sheetData>
  <phoneticPr fontId="2"/>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48CBA-BE6E-0D43-BF9F-569FE5E121EF}">
  <dimension ref="A1:C32"/>
  <sheetViews>
    <sheetView workbookViewId="0">
      <selection activeCell="B1" sqref="B1:C32"/>
    </sheetView>
  </sheetViews>
  <sheetFormatPr baseColWidth="10" defaultRowHeight="20"/>
  <sheetData>
    <row r="1" spans="1:3">
      <c r="A1" s="33" t="s">
        <v>256</v>
      </c>
      <c r="B1" s="33" t="s">
        <v>258</v>
      </c>
      <c r="C1" s="33" t="s">
        <v>260</v>
      </c>
    </row>
    <row r="2" spans="1:3">
      <c r="A2" s="34">
        <v>42491</v>
      </c>
      <c r="B2" s="35">
        <v>168</v>
      </c>
      <c r="C2" s="35">
        <v>18</v>
      </c>
    </row>
    <row r="3" spans="1:3">
      <c r="A3" s="36">
        <v>42492</v>
      </c>
      <c r="B3" s="37">
        <v>168</v>
      </c>
      <c r="C3" s="37">
        <v>24</v>
      </c>
    </row>
    <row r="4" spans="1:3">
      <c r="A4" s="36">
        <v>42493</v>
      </c>
      <c r="B4" s="37">
        <v>208</v>
      </c>
      <c r="C4" s="37">
        <v>12</v>
      </c>
    </row>
    <row r="5" spans="1:3">
      <c r="A5" s="36">
        <v>42494</v>
      </c>
      <c r="B5" s="37">
        <v>208</v>
      </c>
      <c r="C5" s="37">
        <v>9</v>
      </c>
    </row>
    <row r="6" spans="1:3">
      <c r="A6" s="36">
        <v>42495</v>
      </c>
      <c r="B6" s="37">
        <v>198</v>
      </c>
      <c r="C6" s="37">
        <v>11</v>
      </c>
    </row>
    <row r="7" spans="1:3">
      <c r="A7" s="36">
        <v>42496</v>
      </c>
      <c r="B7" s="37">
        <v>198</v>
      </c>
      <c r="C7" s="37">
        <v>18</v>
      </c>
    </row>
    <row r="8" spans="1:3">
      <c r="A8" s="36">
        <v>42497</v>
      </c>
      <c r="B8" s="37">
        <v>198</v>
      </c>
      <c r="C8" s="37">
        <v>20</v>
      </c>
    </row>
    <row r="9" spans="1:3">
      <c r="A9" s="36">
        <v>42498</v>
      </c>
      <c r="B9" s="37">
        <v>168</v>
      </c>
      <c r="C9" s="37">
        <v>23</v>
      </c>
    </row>
    <row r="10" spans="1:3">
      <c r="A10" s="36">
        <v>42499</v>
      </c>
      <c r="B10" s="37">
        <v>168</v>
      </c>
      <c r="C10" s="37">
        <v>17</v>
      </c>
    </row>
    <row r="11" spans="1:3">
      <c r="A11" s="36">
        <v>42500</v>
      </c>
      <c r="B11" s="37">
        <v>208</v>
      </c>
      <c r="C11" s="37">
        <v>18</v>
      </c>
    </row>
    <row r="12" spans="1:3">
      <c r="A12" s="36">
        <v>42501</v>
      </c>
      <c r="B12" s="37">
        <v>208</v>
      </c>
      <c r="C12" s="37">
        <v>11</v>
      </c>
    </row>
    <row r="13" spans="1:3">
      <c r="A13" s="36">
        <v>42502</v>
      </c>
      <c r="B13" s="37">
        <v>198</v>
      </c>
      <c r="C13" s="37">
        <v>12</v>
      </c>
    </row>
    <row r="14" spans="1:3">
      <c r="A14" s="36">
        <v>42503</v>
      </c>
      <c r="B14" s="37">
        <v>198</v>
      </c>
      <c r="C14" s="37">
        <v>15</v>
      </c>
    </row>
    <row r="15" spans="1:3">
      <c r="A15" s="36">
        <v>42504</v>
      </c>
      <c r="B15" s="37">
        <v>198</v>
      </c>
      <c r="C15" s="37">
        <v>19</v>
      </c>
    </row>
    <row r="16" spans="1:3">
      <c r="A16" s="36">
        <v>42505</v>
      </c>
      <c r="B16" s="37">
        <v>168</v>
      </c>
      <c r="C16" s="37">
        <v>19</v>
      </c>
    </row>
    <row r="17" spans="1:3">
      <c r="A17" s="36">
        <v>42506</v>
      </c>
      <c r="B17" s="37">
        <v>168</v>
      </c>
      <c r="C17" s="37">
        <v>21</v>
      </c>
    </row>
    <row r="18" spans="1:3">
      <c r="A18" s="36">
        <v>42507</v>
      </c>
      <c r="B18" s="37">
        <v>208</v>
      </c>
      <c r="C18" s="37">
        <v>15</v>
      </c>
    </row>
    <row r="19" spans="1:3">
      <c r="A19" s="36">
        <v>42508</v>
      </c>
      <c r="B19" s="37">
        <v>208</v>
      </c>
      <c r="C19" s="37">
        <v>9</v>
      </c>
    </row>
    <row r="20" spans="1:3">
      <c r="A20" s="36">
        <v>42509</v>
      </c>
      <c r="B20" s="37">
        <v>198</v>
      </c>
      <c r="C20" s="37">
        <v>16</v>
      </c>
    </row>
    <row r="21" spans="1:3">
      <c r="A21" s="36">
        <v>42510</v>
      </c>
      <c r="B21" s="37">
        <v>198</v>
      </c>
      <c r="C21" s="37">
        <v>16</v>
      </c>
    </row>
    <row r="22" spans="1:3">
      <c r="A22" s="36">
        <v>42511</v>
      </c>
      <c r="B22" s="37">
        <v>198</v>
      </c>
      <c r="C22" s="37">
        <v>11</v>
      </c>
    </row>
    <row r="23" spans="1:3">
      <c r="A23" s="36">
        <v>42512</v>
      </c>
      <c r="B23" s="37">
        <v>168</v>
      </c>
      <c r="C23" s="37">
        <v>21</v>
      </c>
    </row>
    <row r="24" spans="1:3">
      <c r="A24" s="36">
        <v>42513</v>
      </c>
      <c r="B24" s="37">
        <v>168</v>
      </c>
      <c r="C24" s="37">
        <v>20</v>
      </c>
    </row>
    <row r="25" spans="1:3">
      <c r="A25" s="36">
        <v>42514</v>
      </c>
      <c r="B25" s="37">
        <v>208</v>
      </c>
      <c r="C25" s="37">
        <v>11</v>
      </c>
    </row>
    <row r="26" spans="1:3">
      <c r="A26" s="36">
        <v>42515</v>
      </c>
      <c r="B26" s="37">
        <v>208</v>
      </c>
      <c r="C26" s="37">
        <v>11</v>
      </c>
    </row>
    <row r="27" spans="1:3">
      <c r="A27" s="36">
        <v>42516</v>
      </c>
      <c r="B27" s="37">
        <v>198</v>
      </c>
      <c r="C27" s="37">
        <v>12</v>
      </c>
    </row>
    <row r="28" spans="1:3">
      <c r="A28" s="36">
        <v>42517</v>
      </c>
      <c r="B28" s="37">
        <v>198</v>
      </c>
      <c r="C28" s="37">
        <v>10</v>
      </c>
    </row>
    <row r="29" spans="1:3">
      <c r="A29" s="36">
        <v>42518</v>
      </c>
      <c r="B29" s="37">
        <v>198</v>
      </c>
      <c r="C29" s="37">
        <v>16</v>
      </c>
    </row>
    <row r="30" spans="1:3">
      <c r="A30" s="36">
        <v>42519</v>
      </c>
      <c r="B30" s="37">
        <v>168</v>
      </c>
      <c r="C30" s="37">
        <v>17</v>
      </c>
    </row>
    <row r="31" spans="1:3">
      <c r="A31" s="36">
        <v>42520</v>
      </c>
      <c r="B31" s="37">
        <v>168</v>
      </c>
      <c r="C31" s="37">
        <v>24</v>
      </c>
    </row>
    <row r="32" spans="1:3">
      <c r="A32" s="38">
        <v>42521</v>
      </c>
      <c r="B32" s="39">
        <v>208</v>
      </c>
      <c r="C32" s="39">
        <v>18</v>
      </c>
    </row>
  </sheetData>
  <phoneticPr fontId="2"/>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85AB7-98BC-D249-9F5F-9D34D9D79803}">
  <dimension ref="A1:C32"/>
  <sheetViews>
    <sheetView topLeftCell="A2" workbookViewId="0">
      <selection activeCell="B2" sqref="B2"/>
    </sheetView>
  </sheetViews>
  <sheetFormatPr baseColWidth="10" defaultRowHeight="20"/>
  <sheetData>
    <row r="1" spans="1:3">
      <c r="A1" s="33" t="s">
        <v>261</v>
      </c>
      <c r="B1" s="33" t="s">
        <v>258</v>
      </c>
      <c r="C1" s="33" t="s">
        <v>260</v>
      </c>
    </row>
    <row r="2" spans="1:3">
      <c r="A2" s="34">
        <v>42491</v>
      </c>
      <c r="B2" s="35">
        <v>168</v>
      </c>
      <c r="C2" s="35">
        <v>18</v>
      </c>
    </row>
    <row r="3" spans="1:3">
      <c r="A3" s="36">
        <v>42492</v>
      </c>
      <c r="B3" s="37">
        <v>168</v>
      </c>
      <c r="C3" s="37">
        <v>24</v>
      </c>
    </row>
    <row r="4" spans="1:3">
      <c r="A4" s="36">
        <v>42493</v>
      </c>
      <c r="B4" s="37">
        <v>208</v>
      </c>
      <c r="C4" s="37">
        <v>12</v>
      </c>
    </row>
    <row r="5" spans="1:3">
      <c r="A5" s="36">
        <v>42494</v>
      </c>
      <c r="B5" s="37">
        <v>208</v>
      </c>
      <c r="C5" s="37">
        <v>9</v>
      </c>
    </row>
    <row r="6" spans="1:3">
      <c r="A6" s="36">
        <v>42495</v>
      </c>
      <c r="B6" s="37">
        <v>198</v>
      </c>
      <c r="C6" s="37">
        <v>11</v>
      </c>
    </row>
    <row r="7" spans="1:3">
      <c r="A7" s="36">
        <v>42496</v>
      </c>
      <c r="B7" s="37">
        <v>198</v>
      </c>
      <c r="C7" s="37">
        <v>18</v>
      </c>
    </row>
    <row r="8" spans="1:3">
      <c r="A8" s="36">
        <v>42497</v>
      </c>
      <c r="B8" s="37">
        <v>198</v>
      </c>
      <c r="C8" s="37">
        <v>20</v>
      </c>
    </row>
    <row r="9" spans="1:3">
      <c r="A9" s="36">
        <v>42498</v>
      </c>
      <c r="B9" s="37">
        <v>168</v>
      </c>
      <c r="C9" s="37">
        <v>23</v>
      </c>
    </row>
    <row r="10" spans="1:3">
      <c r="A10" s="36">
        <v>42499</v>
      </c>
      <c r="B10" s="37">
        <v>168</v>
      </c>
      <c r="C10" s="37">
        <v>17</v>
      </c>
    </row>
    <row r="11" spans="1:3">
      <c r="A11" s="36">
        <v>42500</v>
      </c>
      <c r="B11" s="37">
        <v>208</v>
      </c>
      <c r="C11" s="37">
        <v>18</v>
      </c>
    </row>
    <row r="12" spans="1:3">
      <c r="A12" s="36">
        <v>42501</v>
      </c>
      <c r="B12" s="37">
        <v>208</v>
      </c>
      <c r="C12" s="37">
        <v>11</v>
      </c>
    </row>
    <row r="13" spans="1:3">
      <c r="A13" s="36">
        <v>42502</v>
      </c>
      <c r="B13" s="37">
        <v>198</v>
      </c>
      <c r="C13" s="37">
        <v>12</v>
      </c>
    </row>
    <row r="14" spans="1:3">
      <c r="A14" s="36">
        <v>42503</v>
      </c>
      <c r="B14" s="37">
        <v>198</v>
      </c>
      <c r="C14" s="37">
        <v>15</v>
      </c>
    </row>
    <row r="15" spans="1:3">
      <c r="A15" s="36">
        <v>42504</v>
      </c>
      <c r="B15" s="37">
        <v>198</v>
      </c>
      <c r="C15" s="37">
        <v>19</v>
      </c>
    </row>
    <row r="16" spans="1:3">
      <c r="A16" s="36">
        <v>42505</v>
      </c>
      <c r="B16" s="37">
        <v>168</v>
      </c>
      <c r="C16" s="37">
        <v>19</v>
      </c>
    </row>
    <row r="17" spans="1:3">
      <c r="A17" s="36">
        <v>42506</v>
      </c>
      <c r="B17" s="37">
        <v>168</v>
      </c>
      <c r="C17" s="37">
        <v>21</v>
      </c>
    </row>
    <row r="18" spans="1:3">
      <c r="A18" s="36">
        <v>42507</v>
      </c>
      <c r="B18" s="37">
        <v>208</v>
      </c>
      <c r="C18" s="37">
        <v>15</v>
      </c>
    </row>
    <row r="19" spans="1:3">
      <c r="A19" s="36">
        <v>42508</v>
      </c>
      <c r="B19" s="37">
        <v>208</v>
      </c>
      <c r="C19" s="37">
        <v>9</v>
      </c>
    </row>
    <row r="20" spans="1:3">
      <c r="A20" s="36">
        <v>42509</v>
      </c>
      <c r="B20" s="37">
        <v>198</v>
      </c>
      <c r="C20" s="37">
        <v>16</v>
      </c>
    </row>
    <row r="21" spans="1:3">
      <c r="A21" s="36">
        <v>42510</v>
      </c>
      <c r="B21" s="37">
        <v>198</v>
      </c>
      <c r="C21" s="37">
        <v>16</v>
      </c>
    </row>
    <row r="22" spans="1:3">
      <c r="A22" s="36">
        <v>42511</v>
      </c>
      <c r="B22" s="37">
        <v>198</v>
      </c>
      <c r="C22" s="37">
        <v>11</v>
      </c>
    </row>
    <row r="23" spans="1:3">
      <c r="A23" s="36">
        <v>42512</v>
      </c>
      <c r="B23" s="37">
        <v>168</v>
      </c>
      <c r="C23" s="37">
        <v>21</v>
      </c>
    </row>
    <row r="24" spans="1:3">
      <c r="A24" s="36">
        <v>42513</v>
      </c>
      <c r="B24" s="37">
        <v>168</v>
      </c>
      <c r="C24" s="37">
        <v>20</v>
      </c>
    </row>
    <row r="25" spans="1:3">
      <c r="A25" s="36">
        <v>42514</v>
      </c>
      <c r="B25" s="37">
        <v>208</v>
      </c>
      <c r="C25" s="37">
        <v>11</v>
      </c>
    </row>
    <row r="26" spans="1:3">
      <c r="A26" s="36">
        <v>42515</v>
      </c>
      <c r="B26" s="37">
        <v>208</v>
      </c>
      <c r="C26" s="37">
        <v>11</v>
      </c>
    </row>
    <row r="27" spans="1:3">
      <c r="A27" s="36">
        <v>42516</v>
      </c>
      <c r="B27" s="37">
        <v>198</v>
      </c>
      <c r="C27" s="37">
        <v>12</v>
      </c>
    </row>
    <row r="28" spans="1:3">
      <c r="A28" s="36">
        <v>42517</v>
      </c>
      <c r="B28" s="37">
        <v>198</v>
      </c>
      <c r="C28" s="37">
        <v>10</v>
      </c>
    </row>
    <row r="29" spans="1:3">
      <c r="A29" s="36">
        <v>42518</v>
      </c>
      <c r="B29" s="37">
        <v>198</v>
      </c>
      <c r="C29" s="37">
        <v>16</v>
      </c>
    </row>
    <row r="30" spans="1:3">
      <c r="A30" s="36">
        <v>42519</v>
      </c>
      <c r="B30" s="37">
        <v>168</v>
      </c>
      <c r="C30" s="37">
        <v>17</v>
      </c>
    </row>
    <row r="31" spans="1:3">
      <c r="A31" s="36">
        <v>42520</v>
      </c>
      <c r="B31" s="37">
        <v>168</v>
      </c>
      <c r="C31" s="37">
        <v>24</v>
      </c>
    </row>
    <row r="32" spans="1:3">
      <c r="A32" s="38">
        <v>42521</v>
      </c>
      <c r="B32" s="39">
        <v>208</v>
      </c>
      <c r="C32" s="39">
        <v>18</v>
      </c>
    </row>
  </sheetData>
  <phoneticPr fontId="2"/>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B86EF-C7CF-2145-A8C2-7FBE969E72F4}">
  <dimension ref="A1:B9"/>
  <sheetViews>
    <sheetView workbookViewId="0">
      <selection activeCell="B4" sqref="B4"/>
    </sheetView>
  </sheetViews>
  <sheetFormatPr baseColWidth="10" defaultRowHeight="20"/>
  <sheetData>
    <row r="1" spans="1:2">
      <c r="A1" s="40" t="s">
        <v>257</v>
      </c>
      <c r="B1">
        <v>168</v>
      </c>
    </row>
    <row r="2" spans="1:2">
      <c r="A2" s="40" t="s">
        <v>262</v>
      </c>
      <c r="B2">
        <v>90</v>
      </c>
    </row>
    <row r="3" spans="1:2">
      <c r="A3" s="40" t="s">
        <v>259</v>
      </c>
      <c r="B3">
        <f>B8*B1+B9</f>
        <v>20.86</v>
      </c>
    </row>
    <row r="4" spans="1:2">
      <c r="A4" s="40" t="s">
        <v>263</v>
      </c>
      <c r="B4">
        <f>B1-B2</f>
        <v>78</v>
      </c>
    </row>
    <row r="5" spans="1:2">
      <c r="A5" s="40" t="s">
        <v>264</v>
      </c>
      <c r="B5">
        <f>B3*B4</f>
        <v>1627.08</v>
      </c>
    </row>
    <row r="6" spans="1:2">
      <c r="A6" s="40"/>
    </row>
    <row r="7" spans="1:2">
      <c r="A7" s="40" t="s">
        <v>265</v>
      </c>
    </row>
    <row r="8" spans="1:2">
      <c r="A8" s="40" t="s">
        <v>266</v>
      </c>
      <c r="B8">
        <v>-0.19</v>
      </c>
    </row>
    <row r="9" spans="1:2">
      <c r="A9" s="40" t="s">
        <v>267</v>
      </c>
      <c r="B9">
        <v>52.78</v>
      </c>
    </row>
  </sheetData>
  <phoneticPr fontId="2"/>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B0F8E-A0C8-074A-8052-EFDAC8EB0CB3}">
  <dimension ref="A1:B9"/>
  <sheetViews>
    <sheetView workbookViewId="0">
      <selection sqref="A1:B9"/>
    </sheetView>
  </sheetViews>
  <sheetFormatPr baseColWidth="10" defaultRowHeight="20"/>
  <sheetData>
    <row r="1" spans="1:2">
      <c r="A1" s="40" t="s">
        <v>268</v>
      </c>
      <c r="B1">
        <v>168</v>
      </c>
    </row>
    <row r="2" spans="1:2">
      <c r="A2" s="40" t="s">
        <v>262</v>
      </c>
      <c r="B2">
        <v>90</v>
      </c>
    </row>
    <row r="3" spans="1:2">
      <c r="A3" s="40" t="s">
        <v>259</v>
      </c>
      <c r="B3">
        <f>B8*B1+B9</f>
        <v>20.86</v>
      </c>
    </row>
    <row r="4" spans="1:2">
      <c r="A4" s="40" t="s">
        <v>263</v>
      </c>
      <c r="B4">
        <f>B1-B2</f>
        <v>78</v>
      </c>
    </row>
    <row r="5" spans="1:2">
      <c r="A5" s="40" t="s">
        <v>264</v>
      </c>
      <c r="B5">
        <f>B3*B4</f>
        <v>1627.08</v>
      </c>
    </row>
    <row r="6" spans="1:2">
      <c r="A6" s="40"/>
    </row>
    <row r="7" spans="1:2">
      <c r="A7" s="40" t="s">
        <v>265</v>
      </c>
    </row>
    <row r="8" spans="1:2">
      <c r="A8" s="40" t="s">
        <v>266</v>
      </c>
      <c r="B8">
        <v>-0.19</v>
      </c>
    </row>
    <row r="9" spans="1:2">
      <c r="A9" s="40" t="s">
        <v>267</v>
      </c>
      <c r="B9">
        <v>52.78</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5CA9F-7103-184D-B13B-9DAEC17B4A14}">
  <sheetPr codeName="Sheet3"/>
  <dimension ref="B2:C23"/>
  <sheetViews>
    <sheetView workbookViewId="0">
      <selection activeCell="D15" sqref="D15"/>
    </sheetView>
  </sheetViews>
  <sheetFormatPr baseColWidth="10" defaultRowHeight="20"/>
  <sheetData>
    <row r="2" spans="2:3">
      <c r="B2" t="s">
        <v>143</v>
      </c>
    </row>
    <row r="3" spans="2:3">
      <c r="B3" s="4" t="s">
        <v>144</v>
      </c>
      <c r="C3" s="4" t="s">
        <v>145</v>
      </c>
    </row>
    <row r="4" spans="2:3">
      <c r="B4" s="4">
        <v>1</v>
      </c>
      <c r="C4" s="4">
        <v>11</v>
      </c>
    </row>
    <row r="5" spans="2:3">
      <c r="B5" s="4">
        <v>2</v>
      </c>
      <c r="C5" s="4">
        <v>1</v>
      </c>
    </row>
    <row r="6" spans="2:3">
      <c r="B6" s="4">
        <v>3</v>
      </c>
      <c r="C6" s="4">
        <v>10</v>
      </c>
    </row>
    <row r="7" spans="2:3">
      <c r="B7" s="4">
        <v>4</v>
      </c>
      <c r="C7" s="4">
        <v>12</v>
      </c>
    </row>
    <row r="8" spans="2:3">
      <c r="B8" s="4">
        <v>5</v>
      </c>
      <c r="C8" s="4">
        <v>2</v>
      </c>
    </row>
    <row r="9" spans="2:3">
      <c r="B9" s="4">
        <v>6</v>
      </c>
      <c r="C9" s="4">
        <v>3</v>
      </c>
    </row>
    <row r="10" spans="2:3">
      <c r="B10" s="4">
        <v>7</v>
      </c>
      <c r="C10" s="4">
        <v>10</v>
      </c>
    </row>
    <row r="11" spans="2:3">
      <c r="B11" s="4">
        <v>8</v>
      </c>
      <c r="C11" s="4">
        <v>11</v>
      </c>
    </row>
    <row r="12" spans="2:3">
      <c r="B12" s="4">
        <v>9</v>
      </c>
      <c r="C12" s="4">
        <v>2</v>
      </c>
    </row>
    <row r="13" spans="2:3">
      <c r="B13" s="4">
        <v>10</v>
      </c>
      <c r="C13" s="4">
        <v>1</v>
      </c>
    </row>
    <row r="14" spans="2:3">
      <c r="B14" s="4">
        <v>11</v>
      </c>
      <c r="C14" s="4">
        <v>12</v>
      </c>
    </row>
    <row r="15" spans="2:3">
      <c r="B15" s="4">
        <v>12</v>
      </c>
      <c r="C15" s="4">
        <v>2</v>
      </c>
    </row>
    <row r="16" spans="2:3">
      <c r="B16" s="4">
        <v>13</v>
      </c>
      <c r="C16" s="4">
        <v>11</v>
      </c>
    </row>
    <row r="17" spans="2:3">
      <c r="B17" s="4">
        <v>14</v>
      </c>
      <c r="C17" s="4">
        <v>12</v>
      </c>
    </row>
    <row r="18" spans="2:3">
      <c r="B18" s="4">
        <v>15</v>
      </c>
      <c r="C18" s="4">
        <v>8</v>
      </c>
    </row>
    <row r="19" spans="2:3">
      <c r="B19" s="4">
        <v>16</v>
      </c>
      <c r="C19" s="4">
        <v>11</v>
      </c>
    </row>
    <row r="21" spans="2:3">
      <c r="B21" s="4" t="s">
        <v>147</v>
      </c>
      <c r="C21" s="4">
        <f>AVERAGE(C4:C19)</f>
        <v>7.4375</v>
      </c>
    </row>
    <row r="22" spans="2:3">
      <c r="B22" s="4" t="s">
        <v>7</v>
      </c>
      <c r="C22" s="4"/>
    </row>
    <row r="23" spans="2:3">
      <c r="B23" s="4" t="s">
        <v>10</v>
      </c>
      <c r="C23" s="4"/>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ED923-A5A1-054D-8227-3111D8172453}">
  <sheetPr codeName="Sheet4"/>
  <dimension ref="B2:C23"/>
  <sheetViews>
    <sheetView workbookViewId="0">
      <selection activeCell="C22" sqref="C22"/>
    </sheetView>
  </sheetViews>
  <sheetFormatPr baseColWidth="10" defaultRowHeight="20"/>
  <sheetData>
    <row r="2" spans="2:3">
      <c r="B2" t="s">
        <v>143</v>
      </c>
    </row>
    <row r="3" spans="2:3">
      <c r="B3" s="4" t="s">
        <v>144</v>
      </c>
      <c r="C3" s="4" t="s">
        <v>145</v>
      </c>
    </row>
    <row r="4" spans="2:3">
      <c r="B4" s="4">
        <v>1</v>
      </c>
      <c r="C4" s="4">
        <v>11</v>
      </c>
    </row>
    <row r="5" spans="2:3">
      <c r="B5" s="4">
        <v>2</v>
      </c>
      <c r="C5" s="4">
        <v>1</v>
      </c>
    </row>
    <row r="6" spans="2:3">
      <c r="B6" s="4">
        <v>3</v>
      </c>
      <c r="C6" s="4">
        <v>10</v>
      </c>
    </row>
    <row r="7" spans="2:3">
      <c r="B7" s="4">
        <v>4</v>
      </c>
      <c r="C7" s="4">
        <v>12</v>
      </c>
    </row>
    <row r="8" spans="2:3">
      <c r="B8" s="4">
        <v>5</v>
      </c>
      <c r="C8" s="4">
        <v>2</v>
      </c>
    </row>
    <row r="9" spans="2:3">
      <c r="B9" s="4">
        <v>6</v>
      </c>
      <c r="C9" s="4">
        <v>3</v>
      </c>
    </row>
    <row r="10" spans="2:3">
      <c r="B10" s="4">
        <v>7</v>
      </c>
      <c r="C10" s="4">
        <v>10</v>
      </c>
    </row>
    <row r="11" spans="2:3">
      <c r="B11" s="4">
        <v>8</v>
      </c>
      <c r="C11" s="4">
        <v>11</v>
      </c>
    </row>
    <row r="12" spans="2:3">
      <c r="B12" s="4">
        <v>9</v>
      </c>
      <c r="C12" s="4">
        <v>2</v>
      </c>
    </row>
    <row r="13" spans="2:3">
      <c r="B13" s="4">
        <v>10</v>
      </c>
      <c r="C13" s="4">
        <v>1</v>
      </c>
    </row>
    <row r="14" spans="2:3">
      <c r="B14" s="4">
        <v>11</v>
      </c>
      <c r="C14" s="4">
        <v>12</v>
      </c>
    </row>
    <row r="15" spans="2:3">
      <c r="B15" s="4">
        <v>12</v>
      </c>
      <c r="C15" s="4">
        <v>2</v>
      </c>
    </row>
    <row r="16" spans="2:3">
      <c r="B16" s="4">
        <v>13</v>
      </c>
      <c r="C16" s="4">
        <v>11</v>
      </c>
    </row>
    <row r="17" spans="2:3">
      <c r="B17" s="4">
        <v>14</v>
      </c>
      <c r="C17" s="4">
        <v>12</v>
      </c>
    </row>
    <row r="18" spans="2:3">
      <c r="B18" s="4">
        <v>15</v>
      </c>
      <c r="C18" s="4">
        <v>8</v>
      </c>
    </row>
    <row r="19" spans="2:3">
      <c r="B19" s="4">
        <v>16</v>
      </c>
      <c r="C19" s="4">
        <v>11</v>
      </c>
    </row>
    <row r="21" spans="2:3">
      <c r="B21" s="4" t="s">
        <v>147</v>
      </c>
      <c r="C21" s="4">
        <f>AVERAGE(C4:C19)</f>
        <v>7.4375</v>
      </c>
    </row>
    <row r="22" spans="2:3">
      <c r="B22" s="4" t="s">
        <v>7</v>
      </c>
      <c r="C22" s="4"/>
    </row>
    <row r="23" spans="2:3">
      <c r="B23" s="4" t="s">
        <v>10</v>
      </c>
      <c r="C23" s="4"/>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5A1F7-6B85-D247-B118-8EFA7EC14E56}">
  <sheetPr codeName="Sheet5"/>
  <dimension ref="A1:B13"/>
  <sheetViews>
    <sheetView workbookViewId="0">
      <selection activeCell="D13" sqref="D13"/>
    </sheetView>
  </sheetViews>
  <sheetFormatPr baseColWidth="10" defaultRowHeight="20"/>
  <sheetData>
    <row r="1" spans="1:2">
      <c r="A1" s="4" t="s">
        <v>148</v>
      </c>
      <c r="B1" s="4" t="s">
        <v>149</v>
      </c>
    </row>
    <row r="2" spans="1:2">
      <c r="A2" s="4">
        <v>1</v>
      </c>
      <c r="B2" s="4">
        <v>340</v>
      </c>
    </row>
    <row r="3" spans="1:2">
      <c r="A3" s="4">
        <v>2</v>
      </c>
      <c r="B3" s="4">
        <v>400</v>
      </c>
    </row>
    <row r="4" spans="1:2">
      <c r="A4" s="4">
        <v>3</v>
      </c>
      <c r="B4" s="4">
        <v>560</v>
      </c>
    </row>
    <row r="5" spans="1:2">
      <c r="A5" s="4">
        <v>4</v>
      </c>
      <c r="B5" s="4">
        <v>550</v>
      </c>
    </row>
    <row r="6" spans="1:2">
      <c r="A6" s="4">
        <v>5</v>
      </c>
      <c r="B6" s="4">
        <v>480</v>
      </c>
    </row>
    <row r="7" spans="1:2">
      <c r="A7" s="4">
        <v>6</v>
      </c>
      <c r="B7" s="4">
        <v>320</v>
      </c>
    </row>
    <row r="8" spans="1:2">
      <c r="A8" s="4">
        <v>7</v>
      </c>
      <c r="B8" s="4">
        <v>610</v>
      </c>
    </row>
    <row r="9" spans="1:2">
      <c r="A9" s="4">
        <v>8</v>
      </c>
      <c r="B9" s="4">
        <v>590</v>
      </c>
    </row>
    <row r="10" spans="1:2">
      <c r="A10" s="4">
        <v>9</v>
      </c>
      <c r="B10" s="4">
        <v>380</v>
      </c>
    </row>
    <row r="11" spans="1:2">
      <c r="A11" s="4">
        <v>10</v>
      </c>
      <c r="B11" s="4">
        <v>620</v>
      </c>
    </row>
    <row r="12" spans="1:2">
      <c r="A12" s="4">
        <v>11</v>
      </c>
      <c r="B12" s="4">
        <v>650</v>
      </c>
    </row>
    <row r="13" spans="1:2">
      <c r="A13" s="4">
        <v>12</v>
      </c>
      <c r="B13" s="4">
        <v>550</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9DCE3-2E55-844E-953D-4AC3DC1C67DF}">
  <sheetPr codeName="Sheet6"/>
  <dimension ref="A1:B17"/>
  <sheetViews>
    <sheetView workbookViewId="0">
      <selection activeCell="A18" sqref="A18"/>
    </sheetView>
  </sheetViews>
  <sheetFormatPr baseColWidth="10" defaultRowHeight="20"/>
  <cols>
    <col min="1" max="1" width="21.140625" customWidth="1"/>
  </cols>
  <sheetData>
    <row r="1" spans="1:2">
      <c r="A1" t="s">
        <v>150</v>
      </c>
    </row>
    <row r="2" spans="1:2">
      <c r="A2" s="4" t="s">
        <v>148</v>
      </c>
      <c r="B2" s="4" t="s">
        <v>152</v>
      </c>
    </row>
    <row r="3" spans="1:2">
      <c r="A3" s="4" t="s">
        <v>151</v>
      </c>
      <c r="B3" s="4">
        <v>1200</v>
      </c>
    </row>
    <row r="4" spans="1:2">
      <c r="A4" s="4" t="s">
        <v>86</v>
      </c>
      <c r="B4" s="4">
        <v>1600</v>
      </c>
    </row>
    <row r="5" spans="1:2">
      <c r="A5" s="4" t="s">
        <v>88</v>
      </c>
      <c r="B5" s="4">
        <v>800</v>
      </c>
    </row>
    <row r="6" spans="1:2">
      <c r="A6" s="4" t="s">
        <v>90</v>
      </c>
      <c r="B6" s="4">
        <v>500</v>
      </c>
    </row>
    <row r="7" spans="1:2">
      <c r="A7" s="4" t="s">
        <v>92</v>
      </c>
      <c r="B7" s="4">
        <v>1300</v>
      </c>
    </row>
    <row r="8" spans="1:2">
      <c r="A8" s="4" t="s">
        <v>94</v>
      </c>
      <c r="B8" s="4">
        <v>900</v>
      </c>
    </row>
    <row r="9" spans="1:2">
      <c r="A9" s="4" t="s">
        <v>96</v>
      </c>
      <c r="B9" s="4">
        <v>1200</v>
      </c>
    </row>
    <row r="10" spans="1:2">
      <c r="A10" s="4" t="s">
        <v>98</v>
      </c>
      <c r="B10" s="4">
        <v>700</v>
      </c>
    </row>
    <row r="11" spans="1:2">
      <c r="A11" s="4" t="s">
        <v>100</v>
      </c>
      <c r="B11" s="4">
        <v>800</v>
      </c>
    </row>
    <row r="12" spans="1:2">
      <c r="A12" s="4" t="s">
        <v>102</v>
      </c>
      <c r="B12" s="4">
        <v>1400</v>
      </c>
    </row>
    <row r="13" spans="1:2">
      <c r="A13" s="4" t="s">
        <v>104</v>
      </c>
      <c r="B13" s="4">
        <v>1300</v>
      </c>
    </row>
    <row r="14" spans="1:2">
      <c r="A14" s="4" t="s">
        <v>106</v>
      </c>
      <c r="B14" s="4">
        <v>600</v>
      </c>
    </row>
    <row r="16" spans="1:2">
      <c r="A16" t="s">
        <v>153</v>
      </c>
    </row>
    <row r="17" spans="1:1">
      <c r="A17" t="s">
        <v>154</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2A45B-4835-924B-B5D2-C423FE4056E5}">
  <sheetPr codeName="Sheet7"/>
  <dimension ref="A1:B26"/>
  <sheetViews>
    <sheetView workbookViewId="0">
      <selection activeCell="D11" sqref="D11"/>
    </sheetView>
  </sheetViews>
  <sheetFormatPr baseColWidth="10" defaultRowHeight="20"/>
  <sheetData>
    <row r="1" spans="1:2">
      <c r="A1" s="4" t="s">
        <v>155</v>
      </c>
      <c r="B1" s="4" t="s">
        <v>156</v>
      </c>
    </row>
    <row r="2" spans="1:2">
      <c r="A2" s="4">
        <v>1</v>
      </c>
      <c r="B2" s="4">
        <v>5</v>
      </c>
    </row>
    <row r="3" spans="1:2">
      <c r="A3" s="4">
        <v>2</v>
      </c>
      <c r="B3" s="4">
        <v>6</v>
      </c>
    </row>
    <row r="4" spans="1:2">
      <c r="A4" s="4">
        <v>3</v>
      </c>
      <c r="B4" s="4">
        <v>6</v>
      </c>
    </row>
    <row r="5" spans="1:2">
      <c r="A5" s="4">
        <v>3</v>
      </c>
      <c r="B5" s="4">
        <v>11</v>
      </c>
    </row>
    <row r="6" spans="1:2">
      <c r="A6" s="4">
        <v>2</v>
      </c>
      <c r="B6" s="4">
        <v>6</v>
      </c>
    </row>
    <row r="7" spans="1:2">
      <c r="A7" s="4">
        <v>4</v>
      </c>
      <c r="B7" s="4">
        <v>5</v>
      </c>
    </row>
    <row r="8" spans="1:2">
      <c r="A8" s="4">
        <v>4</v>
      </c>
      <c r="B8" s="4">
        <v>7</v>
      </c>
    </row>
    <row r="9" spans="1:2">
      <c r="A9" s="4">
        <v>4</v>
      </c>
      <c r="B9" s="4">
        <v>9</v>
      </c>
    </row>
    <row r="10" spans="1:2">
      <c r="A10" s="4">
        <v>5</v>
      </c>
      <c r="B10" s="4">
        <v>6</v>
      </c>
    </row>
    <row r="11" spans="1:2">
      <c r="A11" s="4">
        <v>5</v>
      </c>
      <c r="B11" s="4">
        <v>10</v>
      </c>
    </row>
    <row r="12" spans="1:2">
      <c r="A12" s="4">
        <v>6</v>
      </c>
      <c r="B12" s="4">
        <v>9</v>
      </c>
    </row>
    <row r="13" spans="1:2">
      <c r="A13" s="4">
        <v>7</v>
      </c>
      <c r="B13" s="4">
        <v>12</v>
      </c>
    </row>
    <row r="14" spans="1:2">
      <c r="A14" s="4">
        <v>8</v>
      </c>
      <c r="B14" s="4">
        <v>10</v>
      </c>
    </row>
    <row r="15" spans="1:2">
      <c r="A15" s="4">
        <v>8</v>
      </c>
      <c r="B15" s="4">
        <v>13</v>
      </c>
    </row>
    <row r="16" spans="1:2">
      <c r="A16" s="4">
        <v>8</v>
      </c>
      <c r="B16" s="4">
        <v>16</v>
      </c>
    </row>
    <row r="17" spans="1:2">
      <c r="A17" s="4">
        <v>10</v>
      </c>
      <c r="B17" s="4">
        <v>14</v>
      </c>
    </row>
    <row r="18" spans="1:2">
      <c r="A18" s="4">
        <v>11</v>
      </c>
      <c r="B18" s="4">
        <v>11</v>
      </c>
    </row>
    <row r="19" spans="1:2">
      <c r="A19" s="4">
        <v>12</v>
      </c>
      <c r="B19" s="4">
        <v>13</v>
      </c>
    </row>
    <row r="20" spans="1:2">
      <c r="A20" s="4">
        <v>13</v>
      </c>
      <c r="B20" s="4">
        <v>16</v>
      </c>
    </row>
    <row r="21" spans="1:2">
      <c r="A21" s="4">
        <v>13</v>
      </c>
      <c r="B21" s="4">
        <v>19</v>
      </c>
    </row>
    <row r="22" spans="1:2">
      <c r="A22" s="4">
        <v>15</v>
      </c>
      <c r="B22" s="4">
        <v>18</v>
      </c>
    </row>
    <row r="23" spans="1:2">
      <c r="A23" s="4">
        <v>16</v>
      </c>
      <c r="B23" s="4">
        <v>20</v>
      </c>
    </row>
    <row r="24" spans="1:2">
      <c r="A24" s="4">
        <v>17</v>
      </c>
      <c r="B24" s="4">
        <v>8</v>
      </c>
    </row>
    <row r="25" spans="1:2">
      <c r="A25" s="4">
        <v>19</v>
      </c>
      <c r="B25" s="4">
        <v>22</v>
      </c>
    </row>
    <row r="26" spans="1:2">
      <c r="A26" s="4">
        <v>20</v>
      </c>
      <c r="B26" s="4">
        <v>30</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1D861-7183-8541-A0A6-14635657FCAC}">
  <sheetPr codeName="Sheet8"/>
  <dimension ref="A1:B13"/>
  <sheetViews>
    <sheetView workbookViewId="0">
      <selection activeCell="H26" sqref="H26"/>
    </sheetView>
  </sheetViews>
  <sheetFormatPr baseColWidth="10" defaultRowHeight="20"/>
  <sheetData>
    <row r="1" spans="1:2">
      <c r="A1" s="4" t="s">
        <v>148</v>
      </c>
      <c r="B1" s="4" t="s">
        <v>149</v>
      </c>
    </row>
    <row r="2" spans="1:2">
      <c r="A2" s="4" t="s">
        <v>84</v>
      </c>
      <c r="B2" s="4">
        <v>50</v>
      </c>
    </row>
    <row r="3" spans="1:2">
      <c r="A3" s="4" t="s">
        <v>86</v>
      </c>
      <c r="B3" s="4">
        <v>60</v>
      </c>
    </row>
    <row r="4" spans="1:2">
      <c r="A4" s="4" t="s">
        <v>88</v>
      </c>
      <c r="B4" s="4">
        <v>55</v>
      </c>
    </row>
    <row r="5" spans="1:2">
      <c r="A5" s="4" t="s">
        <v>90</v>
      </c>
      <c r="B5" s="4">
        <v>70</v>
      </c>
    </row>
    <row r="6" spans="1:2">
      <c r="A6" s="4" t="s">
        <v>92</v>
      </c>
      <c r="B6" s="4">
        <v>82</v>
      </c>
    </row>
    <row r="7" spans="1:2">
      <c r="A7" s="4" t="s">
        <v>94</v>
      </c>
      <c r="B7" s="4">
        <v>75</v>
      </c>
    </row>
    <row r="8" spans="1:2">
      <c r="A8" s="4" t="s">
        <v>96</v>
      </c>
      <c r="B8" s="4">
        <v>20</v>
      </c>
    </row>
    <row r="9" spans="1:2">
      <c r="A9" s="4" t="s">
        <v>98</v>
      </c>
      <c r="B9" s="4">
        <v>60</v>
      </c>
    </row>
    <row r="10" spans="1:2">
      <c r="A10" s="4" t="s">
        <v>100</v>
      </c>
      <c r="B10" s="4">
        <v>80</v>
      </c>
    </row>
    <row r="11" spans="1:2">
      <c r="A11" s="4" t="s">
        <v>102</v>
      </c>
      <c r="B11" s="4">
        <v>130</v>
      </c>
    </row>
    <row r="12" spans="1:2">
      <c r="A12" s="4" t="s">
        <v>104</v>
      </c>
      <c r="B12" s="4">
        <v>77</v>
      </c>
    </row>
    <row r="13" spans="1:2">
      <c r="A13" s="4" t="s">
        <v>106</v>
      </c>
      <c r="B13" s="4">
        <v>65</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C7E88-4CD4-FB4A-AB6F-AE2F7CD24101}">
  <sheetPr codeName="Sheet9"/>
  <dimension ref="A1:H22"/>
  <sheetViews>
    <sheetView workbookViewId="0">
      <selection sqref="A1:H22"/>
    </sheetView>
  </sheetViews>
  <sheetFormatPr baseColWidth="10" defaultRowHeight="20"/>
  <sheetData>
    <row r="1" spans="1:8">
      <c r="A1" t="s">
        <v>157</v>
      </c>
      <c r="B1" t="s">
        <v>158</v>
      </c>
      <c r="D1" t="s">
        <v>38</v>
      </c>
      <c r="E1" t="s">
        <v>39</v>
      </c>
      <c r="F1" t="s">
        <v>40</v>
      </c>
      <c r="G1" t="s">
        <v>42</v>
      </c>
      <c r="H1" t="s">
        <v>44</v>
      </c>
    </row>
    <row r="2" spans="1:8">
      <c r="A2" t="s">
        <v>159</v>
      </c>
      <c r="B2">
        <v>10</v>
      </c>
      <c r="D2" t="s">
        <v>180</v>
      </c>
      <c r="E2">
        <v>1</v>
      </c>
      <c r="F2">
        <f>E2/20</f>
        <v>0.05</v>
      </c>
      <c r="G2">
        <f>E2</f>
        <v>1</v>
      </c>
      <c r="H2">
        <f>F2</f>
        <v>0.05</v>
      </c>
    </row>
    <row r="3" spans="1:8">
      <c r="A3" t="s">
        <v>160</v>
      </c>
      <c r="B3">
        <v>10</v>
      </c>
      <c r="D3" t="s">
        <v>181</v>
      </c>
      <c r="E3">
        <v>6</v>
      </c>
      <c r="F3">
        <f t="shared" ref="F3:F9" si="0">E3/20</f>
        <v>0.3</v>
      </c>
      <c r="G3">
        <f>G2+E3</f>
        <v>7</v>
      </c>
      <c r="H3">
        <f>H2+F3</f>
        <v>0.35</v>
      </c>
    </row>
    <row r="4" spans="1:8">
      <c r="A4" t="s">
        <v>161</v>
      </c>
      <c r="B4">
        <v>20</v>
      </c>
      <c r="D4" t="s">
        <v>182</v>
      </c>
      <c r="E4">
        <v>4</v>
      </c>
      <c r="F4">
        <f t="shared" si="0"/>
        <v>0.2</v>
      </c>
      <c r="G4">
        <f>G3+E4</f>
        <v>11</v>
      </c>
      <c r="H4">
        <f t="shared" ref="H4:H9" si="1">H3+F4</f>
        <v>0.55000000000000004</v>
      </c>
    </row>
    <row r="5" spans="1:8">
      <c r="A5" t="s">
        <v>162</v>
      </c>
      <c r="B5">
        <v>15</v>
      </c>
      <c r="D5" t="s">
        <v>183</v>
      </c>
      <c r="E5">
        <v>3</v>
      </c>
      <c r="F5">
        <f t="shared" si="0"/>
        <v>0.15</v>
      </c>
      <c r="G5">
        <f t="shared" ref="G5:G9" si="2">G4+E5</f>
        <v>14</v>
      </c>
      <c r="H5">
        <f t="shared" si="1"/>
        <v>0.70000000000000007</v>
      </c>
    </row>
    <row r="6" spans="1:8">
      <c r="A6" t="s">
        <v>163</v>
      </c>
      <c r="B6">
        <v>30</v>
      </c>
      <c r="D6" t="s">
        <v>184</v>
      </c>
      <c r="E6">
        <v>1</v>
      </c>
      <c r="F6">
        <f t="shared" si="0"/>
        <v>0.05</v>
      </c>
      <c r="G6">
        <f t="shared" si="2"/>
        <v>15</v>
      </c>
      <c r="H6">
        <f t="shared" si="1"/>
        <v>0.75000000000000011</v>
      </c>
    </row>
    <row r="7" spans="1:8">
      <c r="A7" t="s">
        <v>164</v>
      </c>
      <c r="B7">
        <v>10</v>
      </c>
      <c r="D7" t="s">
        <v>185</v>
      </c>
      <c r="E7">
        <v>3</v>
      </c>
      <c r="F7">
        <f t="shared" si="0"/>
        <v>0.15</v>
      </c>
      <c r="G7">
        <f t="shared" si="2"/>
        <v>18</v>
      </c>
      <c r="H7">
        <f t="shared" si="1"/>
        <v>0.90000000000000013</v>
      </c>
    </row>
    <row r="8" spans="1:8">
      <c r="A8" t="s">
        <v>165</v>
      </c>
      <c r="B8">
        <v>35</v>
      </c>
      <c r="D8" t="s">
        <v>186</v>
      </c>
      <c r="E8">
        <v>1</v>
      </c>
      <c r="F8">
        <f t="shared" si="0"/>
        <v>0.05</v>
      </c>
      <c r="G8">
        <f t="shared" si="2"/>
        <v>19</v>
      </c>
      <c r="H8">
        <f t="shared" si="1"/>
        <v>0.95000000000000018</v>
      </c>
    </row>
    <row r="9" spans="1:8">
      <c r="A9" t="s">
        <v>166</v>
      </c>
      <c r="B9">
        <v>25</v>
      </c>
      <c r="D9" t="s">
        <v>187</v>
      </c>
      <c r="E9">
        <v>1</v>
      </c>
      <c r="F9">
        <f t="shared" si="0"/>
        <v>0.05</v>
      </c>
      <c r="G9">
        <f t="shared" si="2"/>
        <v>20</v>
      </c>
      <c r="H9">
        <f t="shared" si="1"/>
        <v>1.0000000000000002</v>
      </c>
    </row>
    <row r="10" spans="1:8">
      <c r="A10" t="s">
        <v>167</v>
      </c>
      <c r="B10">
        <v>45</v>
      </c>
      <c r="E10">
        <f>SUM(E2:E9)</f>
        <v>20</v>
      </c>
    </row>
    <row r="11" spans="1:8">
      <c r="A11" t="s">
        <v>168</v>
      </c>
      <c r="B11">
        <v>30</v>
      </c>
    </row>
    <row r="12" spans="1:8">
      <c r="A12" t="s">
        <v>169</v>
      </c>
      <c r="B12">
        <v>75</v>
      </c>
    </row>
    <row r="13" spans="1:8">
      <c r="A13" t="s">
        <v>170</v>
      </c>
      <c r="B13">
        <v>50</v>
      </c>
    </row>
    <row r="14" spans="1:8">
      <c r="A14" t="s">
        <v>171</v>
      </c>
      <c r="B14">
        <v>60</v>
      </c>
    </row>
    <row r="15" spans="1:8">
      <c r="A15" t="s">
        <v>172</v>
      </c>
      <c r="B15">
        <v>25</v>
      </c>
    </row>
    <row r="16" spans="1:8">
      <c r="A16" t="s">
        <v>173</v>
      </c>
      <c r="B16">
        <v>15</v>
      </c>
    </row>
    <row r="17" spans="1:2">
      <c r="A17" t="s">
        <v>174</v>
      </c>
      <c r="B17">
        <v>5</v>
      </c>
    </row>
    <row r="18" spans="1:2">
      <c r="A18" t="s">
        <v>175</v>
      </c>
      <c r="B18">
        <v>20</v>
      </c>
    </row>
    <row r="19" spans="1:2">
      <c r="A19" t="s">
        <v>176</v>
      </c>
      <c r="B19">
        <v>55</v>
      </c>
    </row>
    <row r="20" spans="1:2">
      <c r="A20" t="s">
        <v>177</v>
      </c>
      <c r="B20">
        <v>50</v>
      </c>
    </row>
    <row r="21" spans="1:2">
      <c r="A21" t="s">
        <v>178</v>
      </c>
      <c r="B21">
        <v>15</v>
      </c>
    </row>
    <row r="22" spans="1:2">
      <c r="A22" t="s">
        <v>179</v>
      </c>
      <c r="B22">
        <v>600</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23</vt:i4>
      </vt:variant>
    </vt:vector>
  </HeadingPairs>
  <TitlesOfParts>
    <vt:vector size="23" baseType="lpstr">
      <vt:lpstr>Sheet1</vt:lpstr>
      <vt:lpstr>平均値_1</vt:lpstr>
      <vt:lpstr>中央値_1</vt:lpstr>
      <vt:lpstr>最頻値_1</vt:lpstr>
      <vt:lpstr>レンジ_1</vt:lpstr>
      <vt:lpstr>標準偏差_1</vt:lpstr>
      <vt:lpstr>外れ値_1</vt:lpstr>
      <vt:lpstr>外れ値_2</vt:lpstr>
      <vt:lpstr>度数分布表_1</vt:lpstr>
      <vt:lpstr>ヒストグラム_1</vt:lpstr>
      <vt:lpstr>標準化_1</vt:lpstr>
      <vt:lpstr>移動平均_1</vt:lpstr>
      <vt:lpstr>季節調整_1</vt:lpstr>
      <vt:lpstr>季節調整_2</vt:lpstr>
      <vt:lpstr>季節調整_3</vt:lpstr>
      <vt:lpstr>集計</vt:lpstr>
      <vt:lpstr>散布図_1</vt:lpstr>
      <vt:lpstr>散布図_2</vt:lpstr>
      <vt:lpstr>相関</vt:lpstr>
      <vt:lpstr>回帰分析</vt:lpstr>
      <vt:lpstr>回帰分析_2</vt:lpstr>
      <vt:lpstr>最適化_1</vt:lpstr>
      <vt:lpstr>最適化_2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2019-03-30T00:42:07Z</dcterms:created>
  <dcterms:modified xsi:type="dcterms:W3CDTF">2019-03-31T03:48:28Z</dcterms:modified>
</cp:coreProperties>
</file>