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OneDrive - Hanoi University of Science and Technology\Desktop\Guru99\test case and test scripts v3\"/>
    </mc:Choice>
  </mc:AlternateContent>
  <xr:revisionPtr revIDLastSave="0" documentId="13_ncr:1_{38106FCC-B477-45E9-BE87-90A9156928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F20" i="1"/>
  <c r="O19" i="1"/>
  <c r="F19" i="1"/>
  <c r="O18" i="1"/>
  <c r="L18" i="1"/>
  <c r="F18" i="1"/>
  <c r="C18" i="1"/>
  <c r="O17" i="1"/>
  <c r="L17" i="1"/>
  <c r="F17" i="1"/>
  <c r="C17" i="1"/>
  <c r="O16" i="1"/>
  <c r="L16" i="1"/>
  <c r="F16" i="1"/>
  <c r="C16" i="1"/>
</calcChain>
</file>

<file path=xl/sharedStrings.xml><?xml version="1.0" encoding="utf-8"?>
<sst xmlns="http://schemas.openxmlformats.org/spreadsheetml/2006/main" count="129" uniqueCount="77">
  <si>
    <t>Project name:</t>
  </si>
  <si>
    <t>Bug ID</t>
  </si>
  <si>
    <t>Title/Summary</t>
  </si>
  <si>
    <t>Issue type</t>
  </si>
  <si>
    <t>Classification</t>
  </si>
  <si>
    <t>Environment</t>
  </si>
  <si>
    <t>Step-by-step</t>
  </si>
  <si>
    <t>Expected result</t>
  </si>
  <si>
    <t>Actual result</t>
  </si>
  <si>
    <t>Link</t>
  </si>
  <si>
    <t>Attachment</t>
  </si>
  <si>
    <t>Frequency</t>
  </si>
  <si>
    <t>Status</t>
  </si>
  <si>
    <t>Severity</t>
  </si>
  <si>
    <t>Priority</t>
  </si>
  <si>
    <t>Source</t>
  </si>
  <si>
    <t>Notes/Comments</t>
  </si>
  <si>
    <t>Reporter</t>
  </si>
  <si>
    <t>Assignee</t>
  </si>
  <si>
    <t>Reported on</t>
  </si>
  <si>
    <t>Due date</t>
  </si>
  <si>
    <t>Date closed</t>
  </si>
  <si>
    <t>Time logged</t>
  </si>
  <si>
    <t>Resolution</t>
  </si>
  <si>
    <r>
      <rPr>
        <sz val="13"/>
        <color rgb="FF000000"/>
        <rFont val="Rubik"/>
      </rPr>
      <t>@</t>
    </r>
    <r>
      <rPr>
        <sz val="13"/>
        <color rgb="FF666666"/>
        <rFont val="Rubik"/>
      </rPr>
      <t xml:space="preserve"> </t>
    </r>
    <r>
      <rPr>
        <sz val="11"/>
        <color rgb="FF666666"/>
        <rFont val="Rubik"/>
      </rPr>
      <t>[type @ to add]</t>
    </r>
  </si>
  <si>
    <t>To do</t>
  </si>
  <si>
    <t>[Additional notes or comments regarding the issue]</t>
  </si>
  <si>
    <t>@</t>
  </si>
  <si>
    <t>[Describe how the issue was resolved for future reference]</t>
  </si>
  <si>
    <r>
      <rPr>
        <sz val="11"/>
        <color rgb="FF000000"/>
        <rFont val="Rubik, sans-serif"/>
      </rPr>
      <t>Manage your to-do task lists with</t>
    </r>
    <r>
      <rPr>
        <u/>
        <sz val="11"/>
        <color rgb="FF1155CC"/>
        <rFont val="Rubik, sans-serif"/>
      </rPr>
      <t xml:space="preserve"> Plaky.com</t>
    </r>
  </si>
  <si>
    <t>Bug</t>
  </si>
  <si>
    <t>Security</t>
  </si>
  <si>
    <t>Minor</t>
  </si>
  <si>
    <t>Suggestion</t>
  </si>
  <si>
    <t>Performance</t>
  </si>
  <si>
    <t>In progress</t>
  </si>
  <si>
    <t>Medium</t>
  </si>
  <si>
    <t>New feature</t>
  </si>
  <si>
    <t>UI/Usability</t>
  </si>
  <si>
    <t>In review</t>
  </si>
  <si>
    <t>Major</t>
  </si>
  <si>
    <t>Syntax</t>
  </si>
  <si>
    <t>Done</t>
  </si>
  <si>
    <t>Critical</t>
  </si>
  <si>
    <t>Crash</t>
  </si>
  <si>
    <t>Discarded</t>
  </si>
  <si>
    <t>Software bug report</t>
  </si>
  <si>
    <t>Bug_001</t>
  </si>
  <si>
    <t>Calculated data is incorrect when Parking Location = Public Place</t>
  </si>
  <si>
    <t>Windows 11 - Opera</t>
  </si>
  <si>
    <t xml:space="preserve">1.Navigate to https://demo.guru99.com/insurance	
2.Enter Email &amp; Password	
3.Click Submit	
4.Click Request a quotation	
5.Change the Parking Location	
6.Click Calculate Premium	</t>
  </si>
  <si>
    <t>The cost increases by £30 compared to not choosing a parking location</t>
  </si>
  <si>
    <t>Value does not change</t>
  </si>
  <si>
    <t>High</t>
  </si>
  <si>
    <t>Internal</t>
  </si>
  <si>
    <t>Tuấn</t>
  </si>
  <si>
    <t>Bug_003</t>
  </si>
  <si>
    <t>Profile is not saved</t>
  </si>
  <si>
    <t>Bug_006</t>
  </si>
  <si>
    <t xml:space="preserve">1.Navigate to https://demo.guru99.com/insurance	
2.Enter Email &amp; Password	
3.Click Submit	
4.Click Edit Profile	
5.Fill in the information according to the form	
6.Click Submit	
7.Click Profile	</t>
  </si>
  <si>
    <t>Displays previously submitted information</t>
  </si>
  <si>
    <t>Always</t>
  </si>
  <si>
    <t>Bug_007</t>
  </si>
  <si>
    <t>Do not proceed when Estimated value = 100 even though the conditions are met</t>
  </si>
  <si>
    <t xml:space="preserve">1.Navigate to https://demo.guru99.com/insurance	
2.Enter Email &amp; Password	
3.Click Submit	
4.Click Request a quotation	
5.Change Estimated value
6.Click Calculate Premium	</t>
  </si>
  <si>
    <t>Calculate the Premium value</t>
  </si>
  <si>
    <t>Do not proceed</t>
  </si>
  <si>
    <t>The insurance premium calculation function in insurance is calculated incorrectly</t>
  </si>
  <si>
    <t>Cost increased by £50 compared to total mileage &lt;= 5000</t>
  </si>
  <si>
    <t xml:space="preserve">1.Navigate to https://demo.guru99.com/insurance	
2.Enter Email &amp; Password	
3.Click Submit	
4.Click Request a quotation	
5.Change Total Mileage
6.Click Calculate Premium	</t>
  </si>
  <si>
    <t>Insurance Project</t>
  </si>
  <si>
    <t>Bug_008</t>
  </si>
  <si>
    <t>Currently Your Discount is: 30% even though there is no discount</t>
  </si>
  <si>
    <t>Show 0% discount</t>
  </si>
  <si>
    <t>Show Your Discount is: 30%</t>
  </si>
  <si>
    <t xml:space="preserve">1.Navigate to https://demo.guru99.com/insurance	
2.Enter Email &amp; Password	
3.Click Submit	
4.Click Request a quotation	</t>
  </si>
  <si>
    <t>18/7/2024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</si>
</sst>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30"/>
      <color theme="1"/>
      <name val="Arial"/>
      <scheme val="minor"/>
    </font>
    <font>
      <b/>
      <sz val="30"/>
      <color rgb="FFFFFFFF"/>
      <name val="Rubik"/>
    </font>
    <font>
      <sz val="30"/>
      <color theme="1"/>
      <name val="Rubik"/>
    </font>
    <font>
      <sz val="10"/>
      <color theme="1"/>
      <name val="Rubik"/>
    </font>
    <font>
      <b/>
      <sz val="13"/>
      <color rgb="FF000000"/>
      <name val="Roboto"/>
    </font>
    <font>
      <b/>
      <sz val="13"/>
      <color rgb="FFFFFFFF"/>
      <name val="Rubik"/>
    </font>
    <font>
      <sz val="13"/>
      <color rgb="FF000000"/>
      <name val="Rubik"/>
    </font>
    <font>
      <sz val="10"/>
      <name val="Arial"/>
    </font>
    <font>
      <b/>
      <sz val="13"/>
      <color rgb="FF000000"/>
      <name val="Rubik"/>
    </font>
    <font>
      <b/>
      <sz val="11"/>
      <color rgb="FF999999"/>
      <name val="Rubik"/>
    </font>
    <font>
      <b/>
      <sz val="11"/>
      <color rgb="FF666666"/>
      <name val="Rubik"/>
    </font>
    <font>
      <sz val="11"/>
      <color rgb="FF666666"/>
      <name val="Rubik"/>
    </font>
    <font>
      <sz val="13"/>
      <color theme="1"/>
      <name val="Rubik"/>
    </font>
    <font>
      <sz val="10"/>
      <color rgb="FF666666"/>
      <name val="Rubik"/>
    </font>
    <font>
      <sz val="13"/>
      <color rgb="FF666666"/>
      <name val="Rubik"/>
    </font>
    <font>
      <sz val="10"/>
      <color theme="1"/>
      <name val="Arial"/>
      <scheme val="minor"/>
    </font>
    <font>
      <sz val="11"/>
      <color theme="1"/>
      <name val="Rubik"/>
    </font>
    <font>
      <u/>
      <sz val="11"/>
      <color rgb="FF000000"/>
      <name val="Rubik"/>
    </font>
    <font>
      <b/>
      <sz val="13"/>
      <color theme="1"/>
      <name val="Rubik"/>
    </font>
    <font>
      <sz val="13"/>
      <color rgb="FFFFFFFF"/>
      <name val="Rubik"/>
    </font>
    <font>
      <sz val="15"/>
      <color theme="1"/>
      <name val="Rubik"/>
    </font>
    <font>
      <sz val="11"/>
      <color rgb="FF000000"/>
      <name val="Rubik, sans-serif"/>
    </font>
    <font>
      <u/>
      <sz val="11"/>
      <color rgb="FF1155CC"/>
      <name val="Rubik, sans-serif"/>
    </font>
    <font>
      <sz val="8"/>
      <name val="Arial"/>
      <scheme val="minor"/>
    </font>
    <font>
      <sz val="11"/>
      <color theme="3"/>
      <name val="Rubik"/>
    </font>
  </fonts>
  <fills count="6">
    <fill>
      <patternFill patternType="none"/>
    </fill>
    <fill>
      <patternFill patternType="gray125"/>
    </fill>
    <fill>
      <patternFill patternType="solid">
        <fgColor rgb="FF4E8AFF"/>
        <bgColor rgb="FF4E8AFF"/>
      </patternFill>
    </fill>
    <fill>
      <patternFill patternType="solid">
        <fgColor rgb="FF1B315A"/>
        <bgColor rgb="FF1B315A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2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/>
    </xf>
    <xf numFmtId="46" fontId="15" fillId="0" borderId="9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14" fontId="17" fillId="0" borderId="9" xfId="0" applyNumberFormat="1" applyFont="1" applyBorder="1" applyAlignment="1">
      <alignment horizontal="center" vertical="top" wrapText="1"/>
    </xf>
    <xf numFmtId="0" fontId="20" fillId="3" borderId="5" xfId="0" applyFont="1" applyFill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20" fillId="3" borderId="5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14" fontId="13" fillId="0" borderId="9" xfId="0" applyNumberFormat="1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 wrapText="1"/>
    </xf>
    <xf numFmtId="0" fontId="13" fillId="4" borderId="9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/>
    </xf>
    <xf numFmtId="0" fontId="0" fillId="0" borderId="0" xfId="0"/>
    <xf numFmtId="0" fontId="6" fillId="2" borderId="10" xfId="0" applyFont="1" applyFill="1" applyBorder="1" applyAlignment="1">
      <alignment horizontal="center"/>
    </xf>
    <xf numFmtId="0" fontId="8" fillId="0" borderId="11" xfId="0" applyFont="1" applyBorder="1"/>
    <xf numFmtId="0" fontId="2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7" fillId="0" borderId="2" xfId="0" applyFont="1" applyBorder="1" applyAlignment="1">
      <alignment horizontal="left" vertical="center" wrapText="1"/>
    </xf>
    <xf numFmtId="0" fontId="8" fillId="0" borderId="3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18" fillId="0" borderId="0" xfId="0" applyFont="1"/>
    <xf numFmtId="0" fontId="25" fillId="0" borderId="9" xfId="0" applyFont="1" applyBorder="1" applyAlignment="1">
      <alignment horizontal="left" vertical="top" wrapText="1"/>
    </xf>
    <xf numFmtId="0" fontId="13" fillId="5" borderId="9" xfId="0" applyFont="1" applyFill="1" applyBorder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k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1"/>
  <sheetViews>
    <sheetView tabSelected="1" zoomScale="70" zoomScaleNormal="70" workbookViewId="0">
      <selection activeCell="F12" sqref="F12"/>
    </sheetView>
  </sheetViews>
  <sheetFormatPr defaultColWidth="12.6640625" defaultRowHeight="15.75" customHeight="1"/>
  <cols>
    <col min="1" max="1" width="4.21875" customWidth="1"/>
    <col min="2" max="2" width="11.88671875" customWidth="1"/>
    <col min="3" max="3" width="18.21875" customWidth="1"/>
    <col min="4" max="4" width="16.109375" customWidth="1"/>
    <col min="5" max="5" width="17.109375" customWidth="1"/>
    <col min="6" max="6" width="19.44140625" customWidth="1"/>
    <col min="7" max="7" width="21.109375" customWidth="1"/>
    <col min="8" max="8" width="20.77734375" customWidth="1"/>
    <col min="9" max="9" width="20.44140625" customWidth="1"/>
    <col min="11" max="11" width="14.77734375" customWidth="1"/>
    <col min="12" max="12" width="14.109375" customWidth="1"/>
    <col min="17" max="17" width="21.44140625" customWidth="1"/>
    <col min="20" max="20" width="14.88671875" customWidth="1"/>
    <col min="23" max="23" width="14.21875" customWidth="1"/>
    <col min="24" max="24" width="26.6640625" customWidth="1"/>
  </cols>
  <sheetData>
    <row r="1" spans="1:25" ht="37.200000000000003">
      <c r="A1" s="1"/>
      <c r="B1" s="33" t="s">
        <v>46</v>
      </c>
      <c r="C1" s="30"/>
      <c r="D1" s="30"/>
      <c r="E1" s="30"/>
      <c r="F1" s="30"/>
      <c r="G1" s="30"/>
      <c r="H1" s="30"/>
      <c r="I1" s="30"/>
      <c r="J1" s="30"/>
      <c r="K1" s="30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7.200000000000003">
      <c r="A2" s="1"/>
      <c r="B2" s="30"/>
      <c r="C2" s="30"/>
      <c r="D2" s="30"/>
      <c r="E2" s="30"/>
      <c r="F2" s="30"/>
      <c r="G2" s="30"/>
      <c r="H2" s="30"/>
      <c r="I2" s="30"/>
      <c r="J2" s="30"/>
      <c r="K2" s="30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7.200000000000003">
      <c r="A3" s="1"/>
      <c r="B3" s="30"/>
      <c r="C3" s="30"/>
      <c r="D3" s="30"/>
      <c r="E3" s="30"/>
      <c r="F3" s="30"/>
      <c r="G3" s="30"/>
      <c r="H3" s="30"/>
      <c r="I3" s="30"/>
      <c r="J3" s="30"/>
      <c r="K3" s="30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7.399999999999999">
      <c r="A4" s="4"/>
      <c r="B4" s="34" t="s">
        <v>0</v>
      </c>
      <c r="C4" s="36" t="s">
        <v>70</v>
      </c>
      <c r="D4" s="37"/>
      <c r="E4" s="37"/>
      <c r="F4" s="3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</row>
    <row r="5" spans="1:25" ht="17.399999999999999">
      <c r="A5" s="4"/>
      <c r="B5" s="35"/>
      <c r="C5" s="39"/>
      <c r="D5" s="40"/>
      <c r="E5" s="40"/>
      <c r="F5" s="4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3"/>
    </row>
    <row r="6" spans="1:25" ht="17.399999999999999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3"/>
    </row>
    <row r="7" spans="1:25" ht="33.6">
      <c r="A7" s="6"/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16</v>
      </c>
      <c r="R7" s="7" t="s">
        <v>17</v>
      </c>
      <c r="S7" s="7" t="s">
        <v>18</v>
      </c>
      <c r="T7" s="7" t="s">
        <v>19</v>
      </c>
      <c r="U7" s="7" t="s">
        <v>20</v>
      </c>
      <c r="V7" s="7" t="s">
        <v>21</v>
      </c>
      <c r="W7" s="7" t="s">
        <v>22</v>
      </c>
      <c r="X7" s="7" t="s">
        <v>23</v>
      </c>
      <c r="Y7" s="3"/>
    </row>
    <row r="8" spans="1:25" ht="165.6">
      <c r="A8" s="8"/>
      <c r="B8" s="9" t="s">
        <v>47</v>
      </c>
      <c r="C8" s="10" t="s">
        <v>48</v>
      </c>
      <c r="D8" s="11" t="s">
        <v>30</v>
      </c>
      <c r="E8" s="11" t="s">
        <v>38</v>
      </c>
      <c r="F8" s="10" t="s">
        <v>49</v>
      </c>
      <c r="G8" s="10" t="s">
        <v>50</v>
      </c>
      <c r="H8" s="10" t="s">
        <v>51</v>
      </c>
      <c r="I8" s="10" t="s">
        <v>52</v>
      </c>
      <c r="J8" s="12"/>
      <c r="K8" s="13" t="s">
        <v>24</v>
      </c>
      <c r="L8" s="11" t="s">
        <v>61</v>
      </c>
      <c r="M8" s="11" t="s">
        <v>35</v>
      </c>
      <c r="N8" s="11" t="s">
        <v>43</v>
      </c>
      <c r="O8" s="11" t="s">
        <v>53</v>
      </c>
      <c r="P8" s="11" t="s">
        <v>54</v>
      </c>
      <c r="Q8" s="10" t="s">
        <v>26</v>
      </c>
      <c r="R8" s="27" t="s">
        <v>55</v>
      </c>
      <c r="S8" s="11" t="s">
        <v>27</v>
      </c>
      <c r="T8" s="26" t="s">
        <v>76</v>
      </c>
      <c r="U8" s="14" t="s">
        <v>27</v>
      </c>
      <c r="V8" s="14" t="s">
        <v>27</v>
      </c>
      <c r="W8" s="15">
        <v>0.70833333333333337</v>
      </c>
      <c r="X8" s="10" t="s">
        <v>28</v>
      </c>
      <c r="Y8" s="3"/>
    </row>
    <row r="9" spans="1:25" ht="171" customHeight="1">
      <c r="A9" s="16"/>
      <c r="B9" s="17" t="s">
        <v>56</v>
      </c>
      <c r="C9" s="17" t="s">
        <v>57</v>
      </c>
      <c r="D9" s="11" t="s">
        <v>30</v>
      </c>
      <c r="E9" s="11" t="s">
        <v>38</v>
      </c>
      <c r="F9" s="10" t="s">
        <v>49</v>
      </c>
      <c r="G9" s="17" t="s">
        <v>59</v>
      </c>
      <c r="H9" s="17" t="s">
        <v>60</v>
      </c>
      <c r="I9" s="17" t="s">
        <v>57</v>
      </c>
      <c r="J9" s="17"/>
      <c r="K9" s="17"/>
      <c r="L9" s="11" t="s">
        <v>61</v>
      </c>
      <c r="M9" s="11" t="s">
        <v>35</v>
      </c>
      <c r="N9" s="11" t="s">
        <v>43</v>
      </c>
      <c r="O9" s="11" t="s">
        <v>53</v>
      </c>
      <c r="P9" s="11" t="s">
        <v>54</v>
      </c>
      <c r="Q9" s="17"/>
      <c r="R9" s="27" t="s">
        <v>55</v>
      </c>
      <c r="S9" s="17"/>
      <c r="T9" s="26" t="s">
        <v>76</v>
      </c>
      <c r="U9" s="18"/>
      <c r="V9" s="18"/>
      <c r="W9" s="15">
        <v>0.70833333333333337</v>
      </c>
      <c r="X9" s="17"/>
      <c r="Y9" s="3"/>
    </row>
    <row r="10" spans="1:25" ht="167.4" customHeight="1">
      <c r="A10" s="16"/>
      <c r="B10" s="17" t="s">
        <v>58</v>
      </c>
      <c r="C10" s="17" t="s">
        <v>63</v>
      </c>
      <c r="D10" s="11" t="s">
        <v>30</v>
      </c>
      <c r="E10" s="11" t="s">
        <v>38</v>
      </c>
      <c r="F10" s="10" t="s">
        <v>49</v>
      </c>
      <c r="G10" s="17" t="s">
        <v>64</v>
      </c>
      <c r="H10" s="17" t="s">
        <v>65</v>
      </c>
      <c r="I10" s="17" t="s">
        <v>66</v>
      </c>
      <c r="J10" s="17"/>
      <c r="K10" s="17"/>
      <c r="L10" s="11" t="s">
        <v>61</v>
      </c>
      <c r="M10" s="11" t="s">
        <v>35</v>
      </c>
      <c r="N10" s="11" t="s">
        <v>13</v>
      </c>
      <c r="O10" s="11" t="s">
        <v>53</v>
      </c>
      <c r="P10" s="11" t="s">
        <v>54</v>
      </c>
      <c r="Q10" s="17"/>
      <c r="R10" s="27" t="s">
        <v>55</v>
      </c>
      <c r="S10" s="17"/>
      <c r="T10" s="26" t="s">
        <v>76</v>
      </c>
      <c r="U10" s="18"/>
      <c r="V10" s="18"/>
      <c r="W10" s="15">
        <v>0.70833333333333337</v>
      </c>
      <c r="X10" s="17"/>
      <c r="Y10" s="3"/>
    </row>
    <row r="11" spans="1:25" ht="168" customHeight="1">
      <c r="A11" s="16"/>
      <c r="B11" s="17" t="s">
        <v>62</v>
      </c>
      <c r="C11" s="17" t="s">
        <v>67</v>
      </c>
      <c r="D11" s="11" t="s">
        <v>30</v>
      </c>
      <c r="E11" s="11" t="s">
        <v>38</v>
      </c>
      <c r="F11" s="10" t="s">
        <v>49</v>
      </c>
      <c r="G11" s="17" t="s">
        <v>69</v>
      </c>
      <c r="H11" s="17" t="s">
        <v>68</v>
      </c>
      <c r="I11" s="43" t="s">
        <v>52</v>
      </c>
      <c r="J11" s="17"/>
      <c r="K11" s="17"/>
      <c r="L11" s="11" t="s">
        <v>61</v>
      </c>
      <c r="M11" s="28" t="s">
        <v>42</v>
      </c>
      <c r="N11" s="11" t="s">
        <v>13</v>
      </c>
      <c r="O11" s="11" t="s">
        <v>53</v>
      </c>
      <c r="P11" s="11" t="s">
        <v>54</v>
      </c>
      <c r="Q11" s="17"/>
      <c r="R11" s="27" t="s">
        <v>55</v>
      </c>
      <c r="S11" s="17"/>
      <c r="T11" s="26" t="s">
        <v>76</v>
      </c>
      <c r="U11" s="18"/>
      <c r="V11" s="18"/>
      <c r="W11" s="15">
        <v>0.70833333333333337</v>
      </c>
      <c r="X11" s="17"/>
      <c r="Y11" s="3"/>
    </row>
    <row r="12" spans="1:25" ht="118.2" customHeight="1">
      <c r="A12" s="16"/>
      <c r="B12" s="17" t="s">
        <v>71</v>
      </c>
      <c r="C12" s="17" t="s">
        <v>72</v>
      </c>
      <c r="D12" s="11" t="s">
        <v>30</v>
      </c>
      <c r="E12" s="11" t="s">
        <v>38</v>
      </c>
      <c r="F12" s="10" t="s">
        <v>49</v>
      </c>
      <c r="G12" s="17" t="s">
        <v>75</v>
      </c>
      <c r="H12" s="17" t="s">
        <v>73</v>
      </c>
      <c r="I12" s="43" t="s">
        <v>74</v>
      </c>
      <c r="J12" s="17"/>
      <c r="K12" s="17"/>
      <c r="L12" s="11" t="s">
        <v>61</v>
      </c>
      <c r="M12" s="44" t="s">
        <v>25</v>
      </c>
      <c r="N12" s="11" t="s">
        <v>13</v>
      </c>
      <c r="O12" s="11" t="s">
        <v>53</v>
      </c>
      <c r="P12" s="11" t="s">
        <v>54</v>
      </c>
      <c r="Q12" s="17"/>
      <c r="R12" s="27" t="s">
        <v>55</v>
      </c>
      <c r="S12" s="17"/>
      <c r="T12" s="26" t="s">
        <v>76</v>
      </c>
      <c r="U12" s="18"/>
      <c r="V12" s="18"/>
      <c r="W12" s="15">
        <v>0.70833333333333337</v>
      </c>
      <c r="X12" s="17"/>
      <c r="Y12" s="3"/>
    </row>
    <row r="13" spans="1:25" ht="13.8">
      <c r="B13" s="42" t="s">
        <v>29</v>
      </c>
      <c r="C13" s="30"/>
      <c r="D13" s="30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3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6.8">
      <c r="B15" s="31" t="s">
        <v>3</v>
      </c>
      <c r="C15" s="32"/>
      <c r="D15" s="3"/>
      <c r="E15" s="31" t="s">
        <v>4</v>
      </c>
      <c r="F15" s="32"/>
      <c r="G15" s="3"/>
      <c r="H15" s="29"/>
      <c r="I15" s="30"/>
      <c r="J15" s="3"/>
      <c r="K15" s="31" t="s">
        <v>12</v>
      </c>
      <c r="L15" s="32"/>
      <c r="M15" s="3"/>
      <c r="N15" s="31" t="s">
        <v>13</v>
      </c>
      <c r="O15" s="32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3.25" customHeight="1">
      <c r="B16" s="19" t="s">
        <v>30</v>
      </c>
      <c r="C16" s="20">
        <f>(COUNTIF(D8:D12, "Bug"))</f>
        <v>5</v>
      </c>
      <c r="D16" s="3"/>
      <c r="E16" s="19" t="s">
        <v>31</v>
      </c>
      <c r="F16" s="20">
        <f>(COUNTIF(E8:E12, "Security"))</f>
        <v>0</v>
      </c>
      <c r="G16" s="3"/>
      <c r="H16" s="21"/>
      <c r="I16" s="22"/>
      <c r="J16" s="3"/>
      <c r="K16" s="23" t="s">
        <v>25</v>
      </c>
      <c r="L16" s="20">
        <f>(COUNTIF(M8:M12, "To do"))</f>
        <v>1</v>
      </c>
      <c r="M16" s="3"/>
      <c r="N16" s="23" t="s">
        <v>32</v>
      </c>
      <c r="O16" s="20">
        <f>(COUNTIF(N8:N12, "Minor"))</f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ht="23.25" customHeight="1">
      <c r="B17" s="19" t="s">
        <v>33</v>
      </c>
      <c r="C17" s="20">
        <f>(COUNTIF(D6:D9, "Suggestion"))</f>
        <v>0</v>
      </c>
      <c r="D17" s="3"/>
      <c r="E17" s="19" t="s">
        <v>34</v>
      </c>
      <c r="F17" s="20">
        <f>(COUNTIF(E8:E12, "Performance"))</f>
        <v>0</v>
      </c>
      <c r="G17" s="3"/>
      <c r="H17" s="21"/>
      <c r="I17" s="22"/>
      <c r="J17" s="3"/>
      <c r="K17" s="23" t="s">
        <v>35</v>
      </c>
      <c r="L17" s="20">
        <f>(COUNTIF(M6:M9, "In progress"))</f>
        <v>2</v>
      </c>
      <c r="M17" s="3"/>
      <c r="N17" s="23" t="s">
        <v>36</v>
      </c>
      <c r="O17" s="20">
        <f>(COUNTIF(N6:N9, "Medium"))</f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ht="23.25" customHeight="1">
      <c r="B18" s="19" t="s">
        <v>37</v>
      </c>
      <c r="C18" s="20">
        <f>(COUNTIF(D6:D9, "New feature"))</f>
        <v>0</v>
      </c>
      <c r="D18" s="3"/>
      <c r="E18" s="19" t="s">
        <v>38</v>
      </c>
      <c r="F18" s="20">
        <f>(COUNTIF(E8:E12, "UI/Usability"))</f>
        <v>5</v>
      </c>
      <c r="G18" s="3"/>
      <c r="H18" s="21"/>
      <c r="I18" s="22"/>
      <c r="J18" s="3"/>
      <c r="K18" s="23" t="s">
        <v>39</v>
      </c>
      <c r="L18" s="20">
        <f>(COUNTIF(M6:M9, "In review"))</f>
        <v>0</v>
      </c>
      <c r="M18" s="3"/>
      <c r="N18" s="23" t="s">
        <v>40</v>
      </c>
      <c r="O18" s="20">
        <f>(COUNTIF(N6:N9, "Major"))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ht="23.25" customHeight="1">
      <c r="B19" s="24"/>
      <c r="C19" s="22"/>
      <c r="D19" s="3"/>
      <c r="E19" s="19" t="s">
        <v>41</v>
      </c>
      <c r="F19" s="20">
        <f>(COUNTIF(E8:E12, "Syntax"))</f>
        <v>0</v>
      </c>
      <c r="G19" s="3"/>
      <c r="H19" s="21"/>
      <c r="I19" s="22"/>
      <c r="J19" s="3"/>
      <c r="K19" s="23" t="s">
        <v>42</v>
      </c>
      <c r="L19" s="20">
        <f>(COUNTIF(M6:M12, "Done"))</f>
        <v>1</v>
      </c>
      <c r="M19" s="3"/>
      <c r="N19" s="23" t="s">
        <v>43</v>
      </c>
      <c r="O19" s="20">
        <f>(COUNTIF(N6:N9, "Critical"))</f>
        <v>2</v>
      </c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ht="23.25" customHeight="1">
      <c r="B20" s="24"/>
      <c r="C20" s="22"/>
      <c r="D20" s="3"/>
      <c r="E20" s="19" t="s">
        <v>44</v>
      </c>
      <c r="F20" s="20">
        <f>(COUNTIF(E8:E12, "Crash"))</f>
        <v>0</v>
      </c>
      <c r="G20" s="3"/>
      <c r="H20" s="21"/>
      <c r="I20" s="22"/>
      <c r="J20" s="3"/>
      <c r="K20" s="23" t="s">
        <v>45</v>
      </c>
      <c r="L20" s="20">
        <f>(COUNTIF(M6:M9, "Discarded"))</f>
        <v>0</v>
      </c>
      <c r="M20" s="3"/>
      <c r="N20" s="21"/>
      <c r="O20" s="22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ht="23.25" customHeight="1">
      <c r="B21" s="25"/>
      <c r="C21" s="22"/>
      <c r="D21" s="3"/>
      <c r="E21" s="21"/>
      <c r="F21" s="22"/>
      <c r="G21" s="3"/>
      <c r="H21" s="21"/>
      <c r="I21" s="22"/>
      <c r="J21" s="3"/>
      <c r="K21" s="21"/>
      <c r="L21" s="22"/>
      <c r="M21" s="3"/>
      <c r="N21" s="21"/>
      <c r="O21" s="22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ht="23.25" customHeight="1">
      <c r="B22" s="25"/>
      <c r="C22" s="22"/>
      <c r="D22" s="3"/>
      <c r="E22" s="21"/>
      <c r="F22" s="22"/>
      <c r="G22" s="3"/>
      <c r="H22" s="21"/>
      <c r="I22" s="22"/>
      <c r="J22" s="3"/>
      <c r="K22" s="21"/>
      <c r="L22" s="2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ht="13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ht="13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13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ht="13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ht="13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ht="13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ht="13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ht="13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ht="13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ht="13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ht="13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ht="13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ht="13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ht="13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ht="13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ht="13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ht="13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ht="13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ht="13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ht="13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ht="13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ht="13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ht="13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ht="13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ht="13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ht="13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ht="13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ht="13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ht="13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ht="13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ht="13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ht="13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ht="13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ht="13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ht="13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ht="13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ht="13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ht="13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ht="13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</sheetData>
  <mergeCells count="9">
    <mergeCell ref="H15:I15"/>
    <mergeCell ref="K15:L15"/>
    <mergeCell ref="N15:O15"/>
    <mergeCell ref="B1:K3"/>
    <mergeCell ref="B4:B5"/>
    <mergeCell ref="C4:F5"/>
    <mergeCell ref="B13:D13"/>
    <mergeCell ref="B15:C15"/>
    <mergeCell ref="E15:F15"/>
  </mergeCells>
  <phoneticPr fontId="24" type="noConversion"/>
  <dataValidations count="7">
    <dataValidation type="list" allowBlank="1" showErrorMessage="1" sqref="D8:D12" xr:uid="{00000000-0002-0000-0000-000000000000}">
      <formula1>"Issue type,Bug,Suggestion,New feature"</formula1>
    </dataValidation>
    <dataValidation type="list" allowBlank="1" showErrorMessage="1" sqref="L8:L12" xr:uid="{00000000-0002-0000-0000-000001000000}">
      <formula1>"Frequency,Always,Sometimes,Rarely,Once"</formula1>
    </dataValidation>
    <dataValidation type="list" allowBlank="1" showErrorMessage="1" sqref="M8:M12" xr:uid="{00000000-0002-0000-0000-000002000000}">
      <formula1>"To do,In progress,In review,Done,Discarded"</formula1>
    </dataValidation>
    <dataValidation type="list" allowBlank="1" showErrorMessage="1" sqref="O8:O12" xr:uid="{00000000-0002-0000-0000-000003000000}">
      <formula1>"Priority,High,Medium,Low"</formula1>
    </dataValidation>
    <dataValidation type="list" allowBlank="1" showErrorMessage="1" sqref="N8:N12" xr:uid="{00000000-0002-0000-0000-000004000000}">
      <formula1>"Severity,Minor,Medium,Major,Critical"</formula1>
    </dataValidation>
    <dataValidation type="list" allowBlank="1" showErrorMessage="1" sqref="E8:E12" xr:uid="{00000000-0002-0000-0000-000005000000}">
      <formula1>"Classification,Security,Performance,UI/Usability,Syntax,Crash"</formula1>
    </dataValidation>
    <dataValidation type="list" allowBlank="1" showErrorMessage="1" sqref="P8:P12" xr:uid="{00000000-0002-0000-0000-000006000000}">
      <formula1>"Source,Internal,External"</formula1>
    </dataValidation>
  </dataValidations>
  <hyperlinks>
    <hyperlink ref="B1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Anh Tuan 20216899</cp:lastModifiedBy>
  <dcterms:modified xsi:type="dcterms:W3CDTF">2024-07-24T10:12:53Z</dcterms:modified>
</cp:coreProperties>
</file>