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FD_course\assignment_2\"/>
    </mc:Choice>
  </mc:AlternateContent>
  <bookViews>
    <workbookView xWindow="0" yWindow="0" windowWidth="23016" windowHeight="5232" activeTab="1"/>
  </bookViews>
  <sheets>
    <sheet name="general" sheetId="1" r:id="rId1"/>
    <sheet name="2 - 8 steps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9" i="3" l="1"/>
  <c r="AR5" i="3"/>
  <c r="AQ7" i="3"/>
  <c r="AR7" i="3" s="1"/>
  <c r="AQ6" i="3"/>
  <c r="AR6" i="3" s="1"/>
  <c r="AQ5" i="3"/>
  <c r="AP7" i="3"/>
  <c r="AP8" i="3" s="1"/>
  <c r="AP6" i="3"/>
  <c r="AP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5" i="3"/>
  <c r="C4" i="3"/>
  <c r="AJ67" i="3"/>
  <c r="AK67" i="3" s="1"/>
  <c r="AJ66" i="3"/>
  <c r="AK66" i="3" s="1"/>
  <c r="AJ65" i="3"/>
  <c r="AK65" i="3" s="1"/>
  <c r="AJ64" i="3"/>
  <c r="AK64" i="3" s="1"/>
  <c r="AJ63" i="3"/>
  <c r="AK63" i="3" s="1"/>
  <c r="AJ62" i="3"/>
  <c r="AK62" i="3" s="1"/>
  <c r="AJ61" i="3"/>
  <c r="AK61" i="3" s="1"/>
  <c r="AJ60" i="3"/>
  <c r="AK60" i="3" s="1"/>
  <c r="AJ59" i="3"/>
  <c r="AK59" i="3" s="1"/>
  <c r="AJ58" i="3"/>
  <c r="AK58" i="3" s="1"/>
  <c r="AJ57" i="3"/>
  <c r="AK57" i="3" s="1"/>
  <c r="AJ56" i="3"/>
  <c r="AK56" i="3" s="1"/>
  <c r="AJ55" i="3"/>
  <c r="AK55" i="3" s="1"/>
  <c r="AJ54" i="3"/>
  <c r="AK54" i="3" s="1"/>
  <c r="AJ53" i="3"/>
  <c r="AK53" i="3" s="1"/>
  <c r="AJ52" i="3"/>
  <c r="AK52" i="3" s="1"/>
  <c r="AJ51" i="3"/>
  <c r="AK51" i="3" s="1"/>
  <c r="AJ47" i="3"/>
  <c r="AK47" i="3" s="1"/>
  <c r="AJ46" i="3"/>
  <c r="AK46" i="3" s="1"/>
  <c r="AJ45" i="3"/>
  <c r="AK45" i="3" s="1"/>
  <c r="AJ44" i="3"/>
  <c r="AK44" i="3" s="1"/>
  <c r="AJ43" i="3"/>
  <c r="AK43" i="3" s="1"/>
  <c r="AJ42" i="3"/>
  <c r="AK42" i="3" s="1"/>
  <c r="AJ41" i="3"/>
  <c r="AK41" i="3" s="1"/>
  <c r="AJ40" i="3"/>
  <c r="AK40" i="3" s="1"/>
  <c r="AJ39" i="3"/>
  <c r="AK39" i="3" s="1"/>
  <c r="AJ35" i="3"/>
  <c r="AK35" i="3" s="1"/>
  <c r="AJ34" i="3"/>
  <c r="AK34" i="3" s="1"/>
  <c r="AJ33" i="3"/>
  <c r="AK33" i="3" s="1"/>
  <c r="AJ32" i="3"/>
  <c r="AK32" i="3" s="1"/>
  <c r="AJ31" i="3"/>
  <c r="AK31" i="3" s="1"/>
  <c r="AJ25" i="3"/>
  <c r="AK25" i="3" s="1"/>
  <c r="AJ27" i="3"/>
  <c r="AK27" i="3" s="1"/>
  <c r="AJ26" i="3"/>
  <c r="AK26" i="3" s="1"/>
  <c r="AI21" i="3"/>
  <c r="AJ21" i="3" s="1"/>
  <c r="AI20" i="3"/>
  <c r="AJ20" i="3" s="1"/>
  <c r="AI19" i="3"/>
  <c r="AJ19" i="3" s="1"/>
  <c r="AI18" i="3"/>
  <c r="AJ18" i="3" s="1"/>
  <c r="AI17" i="3"/>
  <c r="AJ17" i="3" s="1"/>
  <c r="AE17" i="3"/>
  <c r="AI7" i="3"/>
  <c r="AI3" i="3"/>
  <c r="AP9" i="3" l="1"/>
  <c r="AQ8" i="3"/>
  <c r="AR8" i="3" s="1"/>
  <c r="AF12" i="3"/>
  <c r="AF11" i="3"/>
  <c r="K7" i="1"/>
  <c r="H14" i="1" s="1"/>
  <c r="AP10" i="3" l="1"/>
  <c r="AQ9" i="3"/>
  <c r="AR9" i="3" s="1"/>
  <c r="AF39" i="3"/>
  <c r="AG39" i="3" s="1"/>
  <c r="AF51" i="3"/>
  <c r="AF17" i="3"/>
  <c r="AF31" i="3"/>
  <c r="AF25" i="3"/>
  <c r="AF21" i="3"/>
  <c r="AF20" i="3"/>
  <c r="AF19" i="3"/>
  <c r="AF18" i="3"/>
  <c r="H13" i="1"/>
  <c r="H18" i="1" s="1"/>
  <c r="AP11" i="3" l="1"/>
  <c r="AQ10" i="3"/>
  <c r="AR10" i="3" s="1"/>
  <c r="AF40" i="3"/>
  <c r="AF41" i="3" s="1"/>
  <c r="AF42" i="3" s="1"/>
  <c r="AF43" i="3" s="1"/>
  <c r="AF44" i="3" s="1"/>
  <c r="AG44" i="3" s="1"/>
  <c r="L3" i="3" s="1"/>
  <c r="AG51" i="3"/>
  <c r="AF52" i="3"/>
  <c r="AF45" i="3"/>
  <c r="AG25" i="3"/>
  <c r="D4" i="3" s="1"/>
  <c r="AF26" i="3"/>
  <c r="AF32" i="3"/>
  <c r="AG31" i="3"/>
  <c r="H22" i="1"/>
  <c r="H19" i="1"/>
  <c r="H20" i="1"/>
  <c r="H21" i="1"/>
  <c r="AP12" i="3" l="1"/>
  <c r="AQ11" i="3"/>
  <c r="AR11" i="3" s="1"/>
  <c r="AG40" i="3"/>
  <c r="J3" i="3" s="1"/>
  <c r="J11" i="3" s="1"/>
  <c r="AG41" i="3"/>
  <c r="AF53" i="3"/>
  <c r="AG52" i="3"/>
  <c r="N3" i="3" s="1"/>
  <c r="L5" i="3"/>
  <c r="L7" i="3"/>
  <c r="L9" i="3"/>
  <c r="L11" i="3"/>
  <c r="L13" i="3"/>
  <c r="L15" i="3"/>
  <c r="L17" i="3"/>
  <c r="L19" i="3"/>
  <c r="L21" i="3"/>
  <c r="L23" i="3"/>
  <c r="L25" i="3"/>
  <c r="L27" i="3"/>
  <c r="L29" i="3"/>
  <c r="L31" i="3"/>
  <c r="L33" i="3"/>
  <c r="L35" i="3"/>
  <c r="L37" i="3"/>
  <c r="L39" i="3"/>
  <c r="L41" i="3"/>
  <c r="L43" i="3"/>
  <c r="L6" i="3"/>
  <c r="L14" i="3"/>
  <c r="L30" i="3"/>
  <c r="L38" i="3"/>
  <c r="L8" i="3"/>
  <c r="L16" i="3"/>
  <c r="L24" i="3"/>
  <c r="L32" i="3"/>
  <c r="L40" i="3"/>
  <c r="L44" i="3"/>
  <c r="L28" i="3"/>
  <c r="L10" i="3"/>
  <c r="L18" i="3"/>
  <c r="L26" i="3"/>
  <c r="L34" i="3"/>
  <c r="L42" i="3"/>
  <c r="L12" i="3"/>
  <c r="L36" i="3"/>
  <c r="L20" i="3"/>
  <c r="L4" i="3"/>
  <c r="L22" i="3"/>
  <c r="AF46" i="3"/>
  <c r="AG45" i="3"/>
  <c r="J9" i="3"/>
  <c r="J23" i="3"/>
  <c r="J41" i="3"/>
  <c r="J16" i="3"/>
  <c r="J34" i="3"/>
  <c r="AG42" i="3"/>
  <c r="K3" i="3" s="1"/>
  <c r="AG43" i="3"/>
  <c r="AF27" i="3"/>
  <c r="AG27" i="3" s="1"/>
  <c r="AG26" i="3"/>
  <c r="D39" i="3"/>
  <c r="D31" i="3"/>
  <c r="D23" i="3"/>
  <c r="D15" i="3"/>
  <c r="D7" i="3"/>
  <c r="D38" i="3"/>
  <c r="D30" i="3"/>
  <c r="D22" i="3"/>
  <c r="D14" i="3"/>
  <c r="D6" i="3"/>
  <c r="D3" i="3"/>
  <c r="D37" i="3"/>
  <c r="D29" i="3"/>
  <c r="D21" i="3"/>
  <c r="D13" i="3"/>
  <c r="D5" i="3"/>
  <c r="D44" i="3"/>
  <c r="D36" i="3"/>
  <c r="D28" i="3"/>
  <c r="D20" i="3"/>
  <c r="D12" i="3"/>
  <c r="D32" i="3"/>
  <c r="D16" i="3"/>
  <c r="D25" i="3"/>
  <c r="D8" i="3"/>
  <c r="D43" i="3"/>
  <c r="D27" i="3"/>
  <c r="D11" i="3"/>
  <c r="D9" i="3"/>
  <c r="D40" i="3"/>
  <c r="D34" i="3"/>
  <c r="D42" i="3"/>
  <c r="D26" i="3"/>
  <c r="D10" i="3"/>
  <c r="D41" i="3"/>
  <c r="D24" i="3"/>
  <c r="D19" i="3"/>
  <c r="D18" i="3"/>
  <c r="D35" i="3"/>
  <c r="D33" i="3"/>
  <c r="D17" i="3"/>
  <c r="AF33" i="3"/>
  <c r="AG32" i="3"/>
  <c r="AP13" i="3" l="1"/>
  <c r="AQ12" i="3"/>
  <c r="AR12" i="3" s="1"/>
  <c r="J32" i="3"/>
  <c r="J39" i="3"/>
  <c r="J7" i="3"/>
  <c r="J26" i="3"/>
  <c r="J33" i="3"/>
  <c r="J24" i="3"/>
  <c r="J31" i="3"/>
  <c r="J18" i="3"/>
  <c r="J25" i="3"/>
  <c r="J42" i="3"/>
  <c r="J10" i="3"/>
  <c r="J17" i="3"/>
  <c r="J40" i="3"/>
  <c r="J8" i="3"/>
  <c r="J15" i="3"/>
  <c r="J4" i="3"/>
  <c r="J30" i="3"/>
  <c r="J14" i="3"/>
  <c r="J37" i="3"/>
  <c r="J21" i="3"/>
  <c r="J5" i="3"/>
  <c r="J44" i="3"/>
  <c r="J28" i="3"/>
  <c r="J12" i="3"/>
  <c r="J35" i="3"/>
  <c r="J19" i="3"/>
  <c r="J38" i="3"/>
  <c r="J22" i="3"/>
  <c r="J6" i="3"/>
  <c r="J29" i="3"/>
  <c r="J13" i="3"/>
  <c r="J36" i="3"/>
  <c r="J20" i="3"/>
  <c r="J43" i="3"/>
  <c r="J27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" i="3"/>
  <c r="AF54" i="3"/>
  <c r="AG53" i="3"/>
  <c r="K5" i="3"/>
  <c r="K7" i="3"/>
  <c r="K9" i="3"/>
  <c r="K11" i="3"/>
  <c r="K13" i="3"/>
  <c r="K15" i="3"/>
  <c r="K17" i="3"/>
  <c r="K19" i="3"/>
  <c r="K21" i="3"/>
  <c r="K23" i="3"/>
  <c r="K25" i="3"/>
  <c r="K27" i="3"/>
  <c r="K29" i="3"/>
  <c r="K31" i="3"/>
  <c r="K33" i="3"/>
  <c r="K35" i="3"/>
  <c r="K37" i="3"/>
  <c r="K39" i="3"/>
  <c r="K41" i="3"/>
  <c r="K43" i="3"/>
  <c r="K6" i="3"/>
  <c r="K8" i="3"/>
  <c r="K10" i="3"/>
  <c r="K12" i="3"/>
  <c r="K14" i="3"/>
  <c r="K16" i="3"/>
  <c r="K18" i="3"/>
  <c r="K20" i="3"/>
  <c r="K22" i="3"/>
  <c r="K24" i="3"/>
  <c r="K26" i="3"/>
  <c r="K28" i="3"/>
  <c r="K30" i="3"/>
  <c r="K32" i="3"/>
  <c r="K34" i="3"/>
  <c r="K36" i="3"/>
  <c r="K38" i="3"/>
  <c r="K40" i="3"/>
  <c r="K42" i="3"/>
  <c r="K44" i="3"/>
  <c r="K4" i="3"/>
  <c r="AF47" i="3"/>
  <c r="AG47" i="3" s="1"/>
  <c r="AG46" i="3"/>
  <c r="M3" i="3" s="1"/>
  <c r="M4" i="3" s="1"/>
  <c r="G5" i="3"/>
  <c r="G13" i="3"/>
  <c r="G21" i="3"/>
  <c r="G29" i="3"/>
  <c r="G37" i="3"/>
  <c r="G8" i="3"/>
  <c r="G16" i="3"/>
  <c r="G24" i="3"/>
  <c r="G32" i="3"/>
  <c r="G40" i="3"/>
  <c r="G34" i="3"/>
  <c r="G11" i="3"/>
  <c r="G19" i="3"/>
  <c r="G27" i="3"/>
  <c r="G35" i="3"/>
  <c r="G43" i="3"/>
  <c r="G4" i="3"/>
  <c r="G6" i="3"/>
  <c r="G14" i="3"/>
  <c r="G22" i="3"/>
  <c r="G30" i="3"/>
  <c r="G38" i="3"/>
  <c r="G18" i="3"/>
  <c r="G26" i="3"/>
  <c r="G9" i="3"/>
  <c r="G17" i="3"/>
  <c r="G25" i="3"/>
  <c r="G33" i="3"/>
  <c r="G41" i="3"/>
  <c r="G12" i="3"/>
  <c r="G20" i="3"/>
  <c r="G28" i="3"/>
  <c r="G36" i="3"/>
  <c r="G44" i="3"/>
  <c r="G10" i="3"/>
  <c r="G42" i="3"/>
  <c r="G7" i="3"/>
  <c r="G15" i="3"/>
  <c r="G23" i="3"/>
  <c r="G31" i="3"/>
  <c r="G39" i="3"/>
  <c r="G3" i="3"/>
  <c r="AF34" i="3"/>
  <c r="AG33" i="3"/>
  <c r="E11" i="3"/>
  <c r="E19" i="3"/>
  <c r="E27" i="3"/>
  <c r="E35" i="3"/>
  <c r="E43" i="3"/>
  <c r="E12" i="3"/>
  <c r="E20" i="3"/>
  <c r="E28" i="3"/>
  <c r="E36" i="3"/>
  <c r="E44" i="3"/>
  <c r="E5" i="3"/>
  <c r="E13" i="3"/>
  <c r="E21" i="3"/>
  <c r="E29" i="3"/>
  <c r="E37" i="3"/>
  <c r="E6" i="3"/>
  <c r="E14" i="3"/>
  <c r="E22" i="3"/>
  <c r="E30" i="3"/>
  <c r="E38" i="3"/>
  <c r="E7" i="3"/>
  <c r="E15" i="3"/>
  <c r="E23" i="3"/>
  <c r="E31" i="3"/>
  <c r="E39" i="3"/>
  <c r="E16" i="3"/>
  <c r="E34" i="3"/>
  <c r="E17" i="3"/>
  <c r="E40" i="3"/>
  <c r="E3" i="3"/>
  <c r="E18" i="3"/>
  <c r="E41" i="3"/>
  <c r="E24" i="3"/>
  <c r="E42" i="3"/>
  <c r="E8" i="3"/>
  <c r="E26" i="3"/>
  <c r="E25" i="3"/>
  <c r="E32" i="3"/>
  <c r="E4" i="3"/>
  <c r="E33" i="3"/>
  <c r="E9" i="3"/>
  <c r="E10" i="3"/>
  <c r="F3" i="3"/>
  <c r="F43" i="3"/>
  <c r="F35" i="3"/>
  <c r="F27" i="3"/>
  <c r="F19" i="3"/>
  <c r="F11" i="3"/>
  <c r="F25" i="3"/>
  <c r="F8" i="3"/>
  <c r="F31" i="3"/>
  <c r="F7" i="3"/>
  <c r="F22" i="3"/>
  <c r="F42" i="3"/>
  <c r="F34" i="3"/>
  <c r="F26" i="3"/>
  <c r="F18" i="3"/>
  <c r="F10" i="3"/>
  <c r="F41" i="3"/>
  <c r="F17" i="3"/>
  <c r="F32" i="3"/>
  <c r="F16" i="3"/>
  <c r="F39" i="3"/>
  <c r="F38" i="3"/>
  <c r="F33" i="3"/>
  <c r="F9" i="3"/>
  <c r="F40" i="3"/>
  <c r="F24" i="3"/>
  <c r="F15" i="3"/>
  <c r="F14" i="3"/>
  <c r="F23" i="3"/>
  <c r="F30" i="3"/>
  <c r="F6" i="3"/>
  <c r="F21" i="3"/>
  <c r="F36" i="3"/>
  <c r="F20" i="3"/>
  <c r="F37" i="3"/>
  <c r="F13" i="3"/>
  <c r="F4" i="3"/>
  <c r="F44" i="3"/>
  <c r="F12" i="3"/>
  <c r="F5" i="3"/>
  <c r="F29" i="3"/>
  <c r="F28" i="3"/>
  <c r="AP14" i="3" l="1"/>
  <c r="AQ13" i="3"/>
  <c r="AR13" i="3" s="1"/>
  <c r="AF55" i="3"/>
  <c r="AG54" i="3"/>
  <c r="O3" i="3" s="1"/>
  <c r="M5" i="3"/>
  <c r="M7" i="3"/>
  <c r="M9" i="3"/>
  <c r="M11" i="3"/>
  <c r="M13" i="3"/>
  <c r="M15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6" i="3"/>
  <c r="M14" i="3"/>
  <c r="M22" i="3"/>
  <c r="M30" i="3"/>
  <c r="M38" i="3"/>
  <c r="M8" i="3"/>
  <c r="M16" i="3"/>
  <c r="M24" i="3"/>
  <c r="M32" i="3"/>
  <c r="M40" i="3"/>
  <c r="M10" i="3"/>
  <c r="M18" i="3"/>
  <c r="M26" i="3"/>
  <c r="M34" i="3"/>
  <c r="M42" i="3"/>
  <c r="M12" i="3"/>
  <c r="M20" i="3"/>
  <c r="M28" i="3"/>
  <c r="M36" i="3"/>
  <c r="M44" i="3"/>
  <c r="H10" i="3"/>
  <c r="H18" i="3"/>
  <c r="H26" i="3"/>
  <c r="H34" i="3"/>
  <c r="H42" i="3"/>
  <c r="H5" i="3"/>
  <c r="H13" i="3"/>
  <c r="H21" i="3"/>
  <c r="H29" i="3"/>
  <c r="H37" i="3"/>
  <c r="H4" i="3"/>
  <c r="H8" i="3"/>
  <c r="H16" i="3"/>
  <c r="H24" i="3"/>
  <c r="H32" i="3"/>
  <c r="H40" i="3"/>
  <c r="H11" i="3"/>
  <c r="H19" i="3"/>
  <c r="H27" i="3"/>
  <c r="H35" i="3"/>
  <c r="H43" i="3"/>
  <c r="H7" i="3"/>
  <c r="H15" i="3"/>
  <c r="H31" i="3"/>
  <c r="H39" i="3"/>
  <c r="H6" i="3"/>
  <c r="H14" i="3"/>
  <c r="H22" i="3"/>
  <c r="H30" i="3"/>
  <c r="H38" i="3"/>
  <c r="H9" i="3"/>
  <c r="H17" i="3"/>
  <c r="H25" i="3"/>
  <c r="H33" i="3"/>
  <c r="H41" i="3"/>
  <c r="H3" i="3"/>
  <c r="H23" i="3"/>
  <c r="H12" i="3"/>
  <c r="H20" i="3"/>
  <c r="H28" i="3"/>
  <c r="H36" i="3"/>
  <c r="H44" i="3"/>
  <c r="AF35" i="3"/>
  <c r="AG35" i="3" s="1"/>
  <c r="AG34" i="3"/>
  <c r="AP15" i="3" l="1"/>
  <c r="AQ14" i="3"/>
  <c r="AR14" i="3" s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" i="3"/>
  <c r="AF56" i="3"/>
  <c r="AG55" i="3"/>
  <c r="I7" i="3"/>
  <c r="I15" i="3"/>
  <c r="I23" i="3"/>
  <c r="I31" i="3"/>
  <c r="I39" i="3"/>
  <c r="I4" i="3"/>
  <c r="I44" i="3"/>
  <c r="I10" i="3"/>
  <c r="I18" i="3"/>
  <c r="I26" i="3"/>
  <c r="I34" i="3"/>
  <c r="I42" i="3"/>
  <c r="I5" i="3"/>
  <c r="I13" i="3"/>
  <c r="I21" i="3"/>
  <c r="I29" i="3"/>
  <c r="I37" i="3"/>
  <c r="I8" i="3"/>
  <c r="I16" i="3"/>
  <c r="I24" i="3"/>
  <c r="I32" i="3"/>
  <c r="I40" i="3"/>
  <c r="I12" i="3"/>
  <c r="I11" i="3"/>
  <c r="I19" i="3"/>
  <c r="I27" i="3"/>
  <c r="I35" i="3"/>
  <c r="I43" i="3"/>
  <c r="I3" i="3"/>
  <c r="I20" i="3"/>
  <c r="I6" i="3"/>
  <c r="I14" i="3"/>
  <c r="I22" i="3"/>
  <c r="I30" i="3"/>
  <c r="I38" i="3"/>
  <c r="I28" i="3"/>
  <c r="I36" i="3"/>
  <c r="I9" i="3"/>
  <c r="I17" i="3"/>
  <c r="I25" i="3"/>
  <c r="I33" i="3"/>
  <c r="I41" i="3"/>
  <c r="AP16" i="3" l="1"/>
  <c r="AQ15" i="3"/>
  <c r="AR15" i="3" s="1"/>
  <c r="AF57" i="3"/>
  <c r="AG56" i="3"/>
  <c r="P3" i="3" s="1"/>
  <c r="AP17" i="3" l="1"/>
  <c r="AQ16" i="3"/>
  <c r="AR16" i="3" s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" i="3"/>
  <c r="AF58" i="3"/>
  <c r="AG57" i="3"/>
  <c r="AP18" i="3" l="1"/>
  <c r="AQ17" i="3"/>
  <c r="AR17" i="3" s="1"/>
  <c r="AF59" i="3"/>
  <c r="AG58" i="3"/>
  <c r="Q3" i="3" s="1"/>
  <c r="AP19" i="3" l="1"/>
  <c r="AQ18" i="3"/>
  <c r="AR18" i="3" s="1"/>
  <c r="AF60" i="3"/>
  <c r="AG59" i="3"/>
  <c r="Q5" i="3"/>
  <c r="Q13" i="3"/>
  <c r="Q21" i="3"/>
  <c r="Q29" i="3"/>
  <c r="Q37" i="3"/>
  <c r="Q6" i="3"/>
  <c r="Q14" i="3"/>
  <c r="Q22" i="3"/>
  <c r="Q30" i="3"/>
  <c r="Q38" i="3"/>
  <c r="Q7" i="3"/>
  <c r="Q15" i="3"/>
  <c r="Q23" i="3"/>
  <c r="Q31" i="3"/>
  <c r="Q39" i="3"/>
  <c r="Q8" i="3"/>
  <c r="Q16" i="3"/>
  <c r="Q24" i="3"/>
  <c r="Q32" i="3"/>
  <c r="Q40" i="3"/>
  <c r="Q9" i="3"/>
  <c r="Q17" i="3"/>
  <c r="Q25" i="3"/>
  <c r="Q33" i="3"/>
  <c r="Q41" i="3"/>
  <c r="Q10" i="3"/>
  <c r="Q18" i="3"/>
  <c r="Q26" i="3"/>
  <c r="Q34" i="3"/>
  <c r="Q42" i="3"/>
  <c r="Q19" i="3"/>
  <c r="Q27" i="3"/>
  <c r="Q20" i="3"/>
  <c r="Q35" i="3"/>
  <c r="Q11" i="3"/>
  <c r="Q36" i="3"/>
  <c r="Q43" i="3"/>
  <c r="Q44" i="3"/>
  <c r="Q4" i="3"/>
  <c r="Q12" i="3"/>
  <c r="Q28" i="3"/>
  <c r="AQ19" i="3" l="1"/>
  <c r="AR19" i="3" s="1"/>
  <c r="AP20" i="3"/>
  <c r="AF61" i="3"/>
  <c r="AG60" i="3"/>
  <c r="R3" i="3" s="1"/>
  <c r="AP21" i="3" l="1"/>
  <c r="AQ20" i="3"/>
  <c r="AR20" i="3" s="1"/>
  <c r="AF62" i="3"/>
  <c r="AG61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" i="3"/>
  <c r="AP22" i="3" l="1"/>
  <c r="AQ21" i="3"/>
  <c r="AR21" i="3" s="1"/>
  <c r="AF63" i="3"/>
  <c r="AG62" i="3"/>
  <c r="S3" i="3" s="1"/>
  <c r="AP23" i="3" l="1"/>
  <c r="AQ22" i="3"/>
  <c r="AR22" i="3" s="1"/>
  <c r="AF64" i="3"/>
  <c r="AG63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" i="3"/>
  <c r="AP24" i="3" l="1"/>
  <c r="AQ23" i="3"/>
  <c r="AR23" i="3" s="1"/>
  <c r="AF65" i="3"/>
  <c r="AG64" i="3"/>
  <c r="T3" i="3" s="1"/>
  <c r="AP25" i="3" l="1"/>
  <c r="AQ24" i="3"/>
  <c r="AR24" i="3" s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" i="3"/>
  <c r="AF66" i="3"/>
  <c r="AG65" i="3"/>
  <c r="AP26" i="3" l="1"/>
  <c r="AQ25" i="3"/>
  <c r="AR25" i="3" s="1"/>
  <c r="AF67" i="3"/>
  <c r="AG67" i="3" s="1"/>
  <c r="AG66" i="3"/>
  <c r="U3" i="3" s="1"/>
  <c r="AP27" i="3" l="1"/>
  <c r="AQ26" i="3"/>
  <c r="AR26" i="3" s="1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" i="3"/>
  <c r="AP28" i="3" l="1"/>
  <c r="AQ27" i="3"/>
  <c r="AR27" i="3" s="1"/>
  <c r="K3" i="1"/>
  <c r="AP29" i="3" l="1"/>
  <c r="AQ28" i="3"/>
  <c r="AR28" i="3" s="1"/>
  <c r="K22" i="1"/>
  <c r="L22" i="1" s="1"/>
  <c r="K21" i="1"/>
  <c r="L21" i="1" s="1"/>
  <c r="K20" i="1"/>
  <c r="L20" i="1" s="1"/>
  <c r="K19" i="1"/>
  <c r="L19" i="1" s="1"/>
  <c r="K18" i="1"/>
  <c r="L18" i="1" s="1"/>
  <c r="G1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4" i="1"/>
  <c r="AP30" i="3" l="1"/>
  <c r="AQ29" i="3"/>
  <c r="AR29" i="3" s="1"/>
  <c r="AP31" i="3" l="1"/>
  <c r="AQ30" i="3"/>
  <c r="AR30" i="3" s="1"/>
  <c r="AP32" i="3" l="1"/>
  <c r="AQ31" i="3"/>
  <c r="AR31" i="3" s="1"/>
  <c r="AP33" i="3" l="1"/>
  <c r="AQ32" i="3"/>
  <c r="AR32" i="3" s="1"/>
  <c r="AP34" i="3" l="1"/>
  <c r="AQ33" i="3"/>
  <c r="AR33" i="3" s="1"/>
  <c r="AP35" i="3" l="1"/>
  <c r="AQ34" i="3"/>
  <c r="AR34" i="3" s="1"/>
  <c r="AP36" i="3" l="1"/>
  <c r="AQ35" i="3"/>
  <c r="AR35" i="3" s="1"/>
  <c r="AQ36" i="3" l="1"/>
  <c r="AR36" i="3" s="1"/>
  <c r="AP37" i="3"/>
  <c r="AP38" i="3" l="1"/>
  <c r="AQ37" i="3"/>
  <c r="AR37" i="3" s="1"/>
  <c r="AP39" i="3" l="1"/>
  <c r="AQ38" i="3"/>
  <c r="AR38" i="3" s="1"/>
  <c r="AP40" i="3" l="1"/>
  <c r="AQ39" i="3"/>
  <c r="AR39" i="3" s="1"/>
  <c r="AP41" i="3" l="1"/>
  <c r="AQ40" i="3"/>
  <c r="AR40" i="3" s="1"/>
  <c r="AP42" i="3" l="1"/>
  <c r="AQ41" i="3"/>
  <c r="AR41" i="3" s="1"/>
  <c r="AP43" i="3" l="1"/>
  <c r="AQ42" i="3"/>
  <c r="AR42" i="3" s="1"/>
  <c r="AP44" i="3" l="1"/>
  <c r="AQ43" i="3"/>
  <c r="AR43" i="3" s="1"/>
  <c r="AP45" i="3" l="1"/>
  <c r="AQ44" i="3"/>
  <c r="AR44" i="3" s="1"/>
  <c r="AP46" i="3" l="1"/>
  <c r="AQ46" i="3" s="1"/>
  <c r="AR46" i="3" s="1"/>
  <c r="AQ45" i="3"/>
  <c r="AR45" i="3" s="1"/>
</calcChain>
</file>

<file path=xl/sharedStrings.xml><?xml version="1.0" encoding="utf-8"?>
<sst xmlns="http://schemas.openxmlformats.org/spreadsheetml/2006/main" count="112" uniqueCount="54">
  <si>
    <t>s</t>
  </si>
  <si>
    <t xml:space="preserve">Analytic </t>
  </si>
  <si>
    <t>x*</t>
  </si>
  <si>
    <t>Conditions</t>
  </si>
  <si>
    <t>Ti</t>
  </si>
  <si>
    <t>C1</t>
  </si>
  <si>
    <t>Zeta</t>
  </si>
  <si>
    <t>alpha*t/L^2</t>
  </si>
  <si>
    <t>Tinf</t>
  </si>
  <si>
    <t>Time</t>
  </si>
  <si>
    <t>T(x,t), 0.4535</t>
  </si>
  <si>
    <t>T(x,t), 3.2632</t>
  </si>
  <si>
    <t xml:space="preserve">Discretization </t>
  </si>
  <si>
    <t>Time Step</t>
  </si>
  <si>
    <t>Time Steps</t>
  </si>
  <si>
    <t>IB</t>
  </si>
  <si>
    <t xml:space="preserve">IE </t>
  </si>
  <si>
    <t>CV</t>
  </si>
  <si>
    <t>2L</t>
  </si>
  <si>
    <t>DI [m]</t>
  </si>
  <si>
    <t>T</t>
  </si>
  <si>
    <t>Density</t>
  </si>
  <si>
    <t>kg/m3</t>
  </si>
  <si>
    <t>k</t>
  </si>
  <si>
    <t>W/mK</t>
  </si>
  <si>
    <t>CP</t>
  </si>
  <si>
    <t>J/kgK</t>
  </si>
  <si>
    <t>Steel Properties from A1</t>
  </si>
  <si>
    <t>alpha</t>
  </si>
  <si>
    <t>x*=x/L</t>
  </si>
  <si>
    <t>t1</t>
  </si>
  <si>
    <t>t2</t>
  </si>
  <si>
    <t>alpha*t1/L^2</t>
  </si>
  <si>
    <t>alpha*t2/L^2</t>
  </si>
  <si>
    <t>Delta t [s]</t>
  </si>
  <si>
    <t>2 Steps</t>
  </si>
  <si>
    <t>t [s]</t>
  </si>
  <si>
    <t>x*=x/L|t*</t>
  </si>
  <si>
    <t>4 Steps</t>
  </si>
  <si>
    <t>Analytic - 2 Steps</t>
  </si>
  <si>
    <t>Analytic - 4 Steps</t>
  </si>
  <si>
    <t>8 Steps</t>
  </si>
  <si>
    <t>Analytic - 8 Steps</t>
  </si>
  <si>
    <t>16 Steps</t>
  </si>
  <si>
    <t>Analytic - 16 Steps</t>
  </si>
  <si>
    <t>Location</t>
  </si>
  <si>
    <t>Node</t>
  </si>
  <si>
    <t>Time Domain</t>
  </si>
  <si>
    <t>Spatial</t>
  </si>
  <si>
    <t xml:space="preserve">IB -1 </t>
  </si>
  <si>
    <t>IE</t>
  </si>
  <si>
    <t>XP</t>
  </si>
  <si>
    <t>Bi</t>
  </si>
  <si>
    <t>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</si>
</sst>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3" xfId="0" applyBorder="1" applyAlignment="1">
      <alignment horizontal="center"/>
    </xf>
    <xf numFmtId="0" fontId="0" fillId="0" borderId="16" xfId="0" applyBorder="1"/>
    <xf numFmtId="0" fontId="1" fillId="0" borderId="17" xfId="0" applyFont="1" applyBorder="1" applyAlignment="1">
      <alignment horizontal="center"/>
    </xf>
    <xf numFmtId="166" fontId="0" fillId="0" borderId="0" xfId="0" applyNumberFormat="1"/>
    <xf numFmtId="0" fontId="0" fillId="0" borderId="18" xfId="0" applyBorder="1"/>
    <xf numFmtId="0" fontId="0" fillId="0" borderId="19" xfId="0" applyBorder="1"/>
    <xf numFmtId="0" fontId="0" fillId="0" borderId="20" xfId="0" applyFill="1" applyBorder="1"/>
    <xf numFmtId="0" fontId="0" fillId="0" borderId="21" xfId="0" applyFill="1" applyBorder="1"/>
    <xf numFmtId="11" fontId="0" fillId="0" borderId="0" xfId="0" applyNumberFormat="1"/>
    <xf numFmtId="0" fontId="0" fillId="0" borderId="4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11" fontId="0" fillId="0" borderId="3" xfId="0" applyNumberFormat="1" applyBorder="1"/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/>
    <xf numFmtId="0" fontId="0" fillId="0" borderId="32" xfId="0" applyBorder="1"/>
    <xf numFmtId="166" fontId="0" fillId="0" borderId="13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38" xfId="0" applyBorder="1"/>
    <xf numFmtId="0" fontId="0" fillId="0" borderId="38" xfId="0" applyBorder="1" applyAlignment="1">
      <alignment horizontal="center"/>
    </xf>
    <xf numFmtId="166" fontId="0" fillId="0" borderId="39" xfId="0" applyNumberFormat="1" applyBorder="1" applyAlignment="1">
      <alignment horizontal="center"/>
    </xf>
    <xf numFmtId="11" fontId="0" fillId="0" borderId="33" xfId="0" applyNumberFormat="1" applyBorder="1"/>
    <xf numFmtId="0" fontId="0" fillId="0" borderId="0" xfId="0" applyBorder="1" applyAlignment="1">
      <alignment horizontal="center"/>
    </xf>
    <xf numFmtId="0" fontId="0" fillId="0" borderId="40" xfId="0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11" fontId="0" fillId="0" borderId="16" xfId="0" applyNumberFormat="1" applyBorder="1"/>
    <xf numFmtId="0" fontId="0" fillId="0" borderId="43" xfId="0" applyFill="1" applyBorder="1"/>
    <xf numFmtId="0" fontId="0" fillId="0" borderId="44" xfId="0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13" xfId="0" applyNumberFormat="1" applyBorder="1"/>
    <xf numFmtId="11" fontId="0" fillId="0" borderId="15" xfId="0" applyNumberFormat="1" applyBorder="1"/>
    <xf numFmtId="0" fontId="0" fillId="0" borderId="3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4" xfId="0" applyBorder="1"/>
    <xf numFmtId="166" fontId="0" fillId="0" borderId="41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general!$C$3</c:f>
              <c:strCache>
                <c:ptCount val="1"/>
                <c:pt idx="0">
                  <c:v>T(x,t), 0.4535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general!$B$4:$B$204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general!$C$4:$C$204</c:f>
              <c:numCache>
                <c:formatCode>General</c:formatCode>
                <c:ptCount val="201"/>
                <c:pt idx="0">
                  <c:v>52.178147601185628</c:v>
                </c:pt>
                <c:pt idx="1">
                  <c:v>52.697935940992707</c:v>
                </c:pt>
                <c:pt idx="2">
                  <c:v>53.213824045825127</c:v>
                </c:pt>
                <c:pt idx="3">
                  <c:v>53.725773734209668</c:v>
                </c:pt>
                <c:pt idx="4">
                  <c:v>54.233747116159869</c:v>
                </c:pt>
                <c:pt idx="5">
                  <c:v>54.737706595980278</c:v>
                </c:pt>
                <c:pt idx="6">
                  <c:v>55.237614875048955</c:v>
                </c:pt>
                <c:pt idx="7">
                  <c:v>55.73343495457803</c:v>
                </c:pt>
                <c:pt idx="8">
                  <c:v>56.22513013835195</c:v>
                </c:pt>
                <c:pt idx="9">
                  <c:v>56.712664035443495</c:v>
                </c:pt>
                <c:pt idx="10">
                  <c:v>57.196000562907031</c:v>
                </c:pt>
                <c:pt idx="11">
                  <c:v>57.675103948449113</c:v>
                </c:pt>
                <c:pt idx="12">
                  <c:v>58.149938733075984</c:v>
                </c:pt>
                <c:pt idx="13">
                  <c:v>58.620469773718</c:v>
                </c:pt>
                <c:pt idx="14">
                  <c:v>59.086662245830517</c:v>
                </c:pt>
                <c:pt idx="15">
                  <c:v>59.548481645971385</c:v>
                </c:pt>
                <c:pt idx="16">
                  <c:v>60.005893794354556</c:v>
                </c:pt>
                <c:pt idx="17">
                  <c:v>60.458864837379735</c:v>
                </c:pt>
                <c:pt idx="18">
                  <c:v>60.907361250137967</c:v>
                </c:pt>
                <c:pt idx="19">
                  <c:v>61.351349838892844</c:v>
                </c:pt>
                <c:pt idx="20">
                  <c:v>61.790797743537205</c:v>
                </c:pt>
                <c:pt idx="21">
                  <c:v>62.22567244002515</c:v>
                </c:pt>
                <c:pt idx="22">
                  <c:v>62.655941742779191</c:v>
                </c:pt>
                <c:pt idx="23">
                  <c:v>63.081573807072346</c:v>
                </c:pt>
                <c:pt idx="24">
                  <c:v>63.502537131384962</c:v>
                </c:pt>
                <c:pt idx="25">
                  <c:v>63.918800559736248</c:v>
                </c:pt>
                <c:pt idx="26">
                  <c:v>64.330333283990129</c:v>
                </c:pt>
                <c:pt idx="27">
                  <c:v>64.737104846135352</c:v>
                </c:pt>
                <c:pt idx="28">
                  <c:v>65.139085140539819</c:v>
                </c:pt>
                <c:pt idx="29">
                  <c:v>65.536244416178633</c:v>
                </c:pt>
                <c:pt idx="30">
                  <c:v>65.928553278836077</c:v>
                </c:pt>
                <c:pt idx="31">
                  <c:v>66.315982693281057</c:v>
                </c:pt>
                <c:pt idx="32">
                  <c:v>66.698503985416124</c:v>
                </c:pt>
                <c:pt idx="33">
                  <c:v>67.07608884439955</c:v>
                </c:pt>
                <c:pt idx="34">
                  <c:v>67.448709324740776</c:v>
                </c:pt>
                <c:pt idx="35">
                  <c:v>67.816337848368562</c:v>
                </c:pt>
                <c:pt idx="36">
                  <c:v>68.178947206672206</c:v>
                </c:pt>
                <c:pt idx="37">
                  <c:v>68.536510562515161</c:v>
                </c:pt>
                <c:pt idx="38">
                  <c:v>68.889001452221379</c:v>
                </c:pt>
                <c:pt idx="39">
                  <c:v>69.236393787533842</c:v>
                </c:pt>
                <c:pt idx="40">
                  <c:v>69.578661857545441</c:v>
                </c:pt>
                <c:pt idx="41">
                  <c:v>69.915780330601848</c:v>
                </c:pt>
                <c:pt idx="42">
                  <c:v>70.247724256176326</c:v>
                </c:pt>
                <c:pt idx="43">
                  <c:v>70.574469066716375</c:v>
                </c:pt>
                <c:pt idx="44">
                  <c:v>70.895990579461994</c:v>
                </c:pt>
                <c:pt idx="45">
                  <c:v>71.21226499823544</c:v>
                </c:pt>
                <c:pt idx="46">
                  <c:v>71.523268915202493</c:v>
                </c:pt>
                <c:pt idx="47">
                  <c:v>71.828979312604787</c:v>
                </c:pt>
                <c:pt idx="48">
                  <c:v>72.129373564463506</c:v>
                </c:pt>
                <c:pt idx="49">
                  <c:v>72.424429438253824</c:v>
                </c:pt>
                <c:pt idx="50">
                  <c:v>72.71412509655049</c:v>
                </c:pt>
                <c:pt idx="51">
                  <c:v>72.998439098643942</c:v>
                </c:pt>
                <c:pt idx="52">
                  <c:v>73.277350402127212</c:v>
                </c:pt>
                <c:pt idx="53">
                  <c:v>73.55083836445327</c:v>
                </c:pt>
                <c:pt idx="54">
                  <c:v>73.818882744462812</c:v>
                </c:pt>
                <c:pt idx="55">
                  <c:v>74.081463703882363</c:v>
                </c:pt>
                <c:pt idx="56">
                  <c:v>74.338561808792491</c:v>
                </c:pt>
                <c:pt idx="57">
                  <c:v>74.590158031066139</c:v>
                </c:pt>
                <c:pt idx="58">
                  <c:v>74.836233749776895</c:v>
                </c:pt>
                <c:pt idx="59">
                  <c:v>75.076770752577232</c:v>
                </c:pt>
                <c:pt idx="60">
                  <c:v>75.311751237046337</c:v>
                </c:pt>
                <c:pt idx="61">
                  <c:v>75.541157812007754</c:v>
                </c:pt>
                <c:pt idx="62">
                  <c:v>75.764973498816445</c:v>
                </c:pt>
                <c:pt idx="63">
                  <c:v>75.983181732615506</c:v>
                </c:pt>
                <c:pt idx="64">
                  <c:v>76.195766363562058</c:v>
                </c:pt>
                <c:pt idx="65">
                  <c:v>76.40271165802254</c:v>
                </c:pt>
                <c:pt idx="66">
                  <c:v>76.604002299737189</c:v>
                </c:pt>
                <c:pt idx="67">
                  <c:v>76.799623390953656</c:v>
                </c:pt>
                <c:pt idx="68">
                  <c:v>76.989560453529492</c:v>
                </c:pt>
                <c:pt idx="69">
                  <c:v>77.173799430003811</c:v>
                </c:pt>
                <c:pt idx="70">
                  <c:v>77.352326684637603</c:v>
                </c:pt>
                <c:pt idx="71">
                  <c:v>77.525129004423007</c:v>
                </c:pt>
                <c:pt idx="72">
                  <c:v>77.692193600061188</c:v>
                </c:pt>
                <c:pt idx="73">
                  <c:v>77.853508106908848</c:v>
                </c:pt>
                <c:pt idx="74">
                  <c:v>78.009060585893437</c:v>
                </c:pt>
                <c:pt idx="75">
                  <c:v>78.158839524396697</c:v>
                </c:pt>
                <c:pt idx="76">
                  <c:v>78.302833837106775</c:v>
                </c:pt>
                <c:pt idx="77">
                  <c:v>78.44103286683864</c:v>
                </c:pt>
                <c:pt idx="78">
                  <c:v>78.57342638532279</c:v>
                </c:pt>
                <c:pt idx="79">
                  <c:v>78.700004593962376</c:v>
                </c:pt>
                <c:pt idx="80">
                  <c:v>78.820758124558253</c:v>
                </c:pt>
                <c:pt idx="81">
                  <c:v>78.935678040002472</c:v>
                </c:pt>
                <c:pt idx="82">
                  <c:v>79.044755834939636</c:v>
                </c:pt>
                <c:pt idx="83">
                  <c:v>79.147983436396444</c:v>
                </c:pt>
                <c:pt idx="84">
                  <c:v>79.245353204379114</c:v>
                </c:pt>
                <c:pt idx="85">
                  <c:v>79.336857932438903</c:v>
                </c:pt>
                <c:pt idx="86">
                  <c:v>79.422490848205456</c:v>
                </c:pt>
                <c:pt idx="87">
                  <c:v>79.502245613887936</c:v>
                </c:pt>
                <c:pt idx="88">
                  <c:v>79.576116326744241</c:v>
                </c:pt>
                <c:pt idx="89">
                  <c:v>79.644097519517771</c:v>
                </c:pt>
                <c:pt idx="90">
                  <c:v>79.706184160842113</c:v>
                </c:pt>
                <c:pt idx="91">
                  <c:v>79.76237165561335</c:v>
                </c:pt>
                <c:pt idx="92">
                  <c:v>79.812655845330283</c:v>
                </c:pt>
                <c:pt idx="93">
                  <c:v>79.857033008402041</c:v>
                </c:pt>
                <c:pt idx="94">
                  <c:v>79.895499860423655</c:v>
                </c:pt>
                <c:pt idx="95">
                  <c:v>79.928053554419066</c:v>
                </c:pt>
                <c:pt idx="96">
                  <c:v>79.95469168105187</c:v>
                </c:pt>
                <c:pt idx="97">
                  <c:v>79.975412268803609</c:v>
                </c:pt>
                <c:pt idx="98">
                  <c:v>79.990213784119717</c:v>
                </c:pt>
                <c:pt idx="99">
                  <c:v>79.999095131522949</c:v>
                </c:pt>
                <c:pt idx="100">
                  <c:v>80.002055653694583</c:v>
                </c:pt>
                <c:pt idx="101">
                  <c:v>79.999095131522949</c:v>
                </c:pt>
                <c:pt idx="102">
                  <c:v>79.990213784119703</c:v>
                </c:pt>
                <c:pt idx="103">
                  <c:v>79.975412268803609</c:v>
                </c:pt>
                <c:pt idx="104">
                  <c:v>79.95469168105187</c:v>
                </c:pt>
                <c:pt idx="105">
                  <c:v>79.928053554419066</c:v>
                </c:pt>
                <c:pt idx="106">
                  <c:v>79.895499860423655</c:v>
                </c:pt>
                <c:pt idx="107">
                  <c:v>79.857033008402041</c:v>
                </c:pt>
                <c:pt idx="108">
                  <c:v>79.812655845330283</c:v>
                </c:pt>
                <c:pt idx="109">
                  <c:v>79.76237165561335</c:v>
                </c:pt>
                <c:pt idx="110">
                  <c:v>79.706184160842099</c:v>
                </c:pt>
                <c:pt idx="111">
                  <c:v>79.644097519517771</c:v>
                </c:pt>
                <c:pt idx="112">
                  <c:v>79.576116326744241</c:v>
                </c:pt>
                <c:pt idx="113">
                  <c:v>79.502245613887922</c:v>
                </c:pt>
                <c:pt idx="114">
                  <c:v>79.422490848205442</c:v>
                </c:pt>
                <c:pt idx="115">
                  <c:v>79.336857932438903</c:v>
                </c:pt>
                <c:pt idx="116">
                  <c:v>79.2453532043791</c:v>
                </c:pt>
                <c:pt idx="117">
                  <c:v>79.14798343639643</c:v>
                </c:pt>
                <c:pt idx="118">
                  <c:v>79.044755834939622</c:v>
                </c:pt>
                <c:pt idx="119">
                  <c:v>78.935678040002458</c:v>
                </c:pt>
                <c:pt idx="120">
                  <c:v>78.820758124558239</c:v>
                </c:pt>
                <c:pt idx="121">
                  <c:v>78.700004593962348</c:v>
                </c:pt>
                <c:pt idx="122">
                  <c:v>78.573426385322776</c:v>
                </c:pt>
                <c:pt idx="123">
                  <c:v>78.441032866838626</c:v>
                </c:pt>
                <c:pt idx="124">
                  <c:v>78.302833837106775</c:v>
                </c:pt>
                <c:pt idx="125">
                  <c:v>78.158839524396697</c:v>
                </c:pt>
                <c:pt idx="126">
                  <c:v>78.009060585893423</c:v>
                </c:pt>
                <c:pt idx="127">
                  <c:v>77.853508106908833</c:v>
                </c:pt>
                <c:pt idx="128">
                  <c:v>77.692193600061159</c:v>
                </c:pt>
                <c:pt idx="129">
                  <c:v>77.525129004422993</c:v>
                </c:pt>
                <c:pt idx="130">
                  <c:v>77.352326684637589</c:v>
                </c:pt>
                <c:pt idx="131">
                  <c:v>77.173799430003797</c:v>
                </c:pt>
                <c:pt idx="132">
                  <c:v>76.989560453529478</c:v>
                </c:pt>
                <c:pt idx="133">
                  <c:v>76.799623390953627</c:v>
                </c:pt>
                <c:pt idx="134">
                  <c:v>76.604002299737175</c:v>
                </c:pt>
                <c:pt idx="135">
                  <c:v>76.402711658022511</c:v>
                </c:pt>
                <c:pt idx="136">
                  <c:v>76.195766363562029</c:v>
                </c:pt>
                <c:pt idx="137">
                  <c:v>75.983181732615492</c:v>
                </c:pt>
                <c:pt idx="138">
                  <c:v>75.764973498816431</c:v>
                </c:pt>
                <c:pt idx="139">
                  <c:v>75.541157812007725</c:v>
                </c:pt>
                <c:pt idx="140">
                  <c:v>75.311751237046323</c:v>
                </c:pt>
                <c:pt idx="141">
                  <c:v>75.076770752577204</c:v>
                </c:pt>
                <c:pt idx="142">
                  <c:v>74.836233749776866</c:v>
                </c:pt>
                <c:pt idx="143">
                  <c:v>74.59015803106611</c:v>
                </c:pt>
                <c:pt idx="144">
                  <c:v>74.338561808792491</c:v>
                </c:pt>
                <c:pt idx="145">
                  <c:v>74.081463703882363</c:v>
                </c:pt>
                <c:pt idx="146">
                  <c:v>73.818882744462812</c:v>
                </c:pt>
                <c:pt idx="147">
                  <c:v>73.55083836445327</c:v>
                </c:pt>
                <c:pt idx="148">
                  <c:v>73.277350402127212</c:v>
                </c:pt>
                <c:pt idx="149">
                  <c:v>72.998439098643942</c:v>
                </c:pt>
                <c:pt idx="150">
                  <c:v>72.71412509655049</c:v>
                </c:pt>
                <c:pt idx="151">
                  <c:v>72.424429438253824</c:v>
                </c:pt>
                <c:pt idx="152">
                  <c:v>72.129373564463506</c:v>
                </c:pt>
                <c:pt idx="153">
                  <c:v>71.828979312604787</c:v>
                </c:pt>
                <c:pt idx="154">
                  <c:v>71.523268915202493</c:v>
                </c:pt>
                <c:pt idx="155">
                  <c:v>71.21226499823544</c:v>
                </c:pt>
                <c:pt idx="156">
                  <c:v>70.895990579461994</c:v>
                </c:pt>
                <c:pt idx="157">
                  <c:v>70.574469066716375</c:v>
                </c:pt>
                <c:pt idx="158">
                  <c:v>70.247724256176326</c:v>
                </c:pt>
                <c:pt idx="159">
                  <c:v>69.915780330601848</c:v>
                </c:pt>
                <c:pt idx="160">
                  <c:v>69.578661857545441</c:v>
                </c:pt>
                <c:pt idx="161">
                  <c:v>69.236393787533842</c:v>
                </c:pt>
                <c:pt idx="162">
                  <c:v>68.889001452221379</c:v>
                </c:pt>
                <c:pt idx="163">
                  <c:v>68.536510562515161</c:v>
                </c:pt>
                <c:pt idx="164">
                  <c:v>68.178947206672206</c:v>
                </c:pt>
                <c:pt idx="165">
                  <c:v>67.816337848368562</c:v>
                </c:pt>
                <c:pt idx="166">
                  <c:v>67.448709324740776</c:v>
                </c:pt>
                <c:pt idx="167">
                  <c:v>67.07608884439955</c:v>
                </c:pt>
                <c:pt idx="168">
                  <c:v>66.698503985416124</c:v>
                </c:pt>
                <c:pt idx="169">
                  <c:v>66.315982693281057</c:v>
                </c:pt>
                <c:pt idx="170">
                  <c:v>65.928553278836077</c:v>
                </c:pt>
                <c:pt idx="171">
                  <c:v>65.536244416178633</c:v>
                </c:pt>
                <c:pt idx="172">
                  <c:v>65.139085140539819</c:v>
                </c:pt>
                <c:pt idx="173">
                  <c:v>64.737104846135352</c:v>
                </c:pt>
                <c:pt idx="174">
                  <c:v>64.330333283990129</c:v>
                </c:pt>
                <c:pt idx="175">
                  <c:v>63.918800559736248</c:v>
                </c:pt>
                <c:pt idx="176">
                  <c:v>63.502537131384962</c:v>
                </c:pt>
                <c:pt idx="177">
                  <c:v>63.081573807072346</c:v>
                </c:pt>
                <c:pt idx="178">
                  <c:v>62.655941742779191</c:v>
                </c:pt>
                <c:pt idx="179">
                  <c:v>62.22567244002515</c:v>
                </c:pt>
                <c:pt idx="180">
                  <c:v>61.790797743537205</c:v>
                </c:pt>
                <c:pt idx="181">
                  <c:v>61.351349838892844</c:v>
                </c:pt>
                <c:pt idx="182">
                  <c:v>60.907361250137967</c:v>
                </c:pt>
                <c:pt idx="183">
                  <c:v>60.458864837379735</c:v>
                </c:pt>
                <c:pt idx="184">
                  <c:v>60.005893794354556</c:v>
                </c:pt>
                <c:pt idx="185">
                  <c:v>59.548481645971385</c:v>
                </c:pt>
                <c:pt idx="186">
                  <c:v>59.086662245830517</c:v>
                </c:pt>
                <c:pt idx="187">
                  <c:v>58.620469773718</c:v>
                </c:pt>
                <c:pt idx="188">
                  <c:v>58.149938733075984</c:v>
                </c:pt>
                <c:pt idx="189">
                  <c:v>57.675103948449113</c:v>
                </c:pt>
                <c:pt idx="190">
                  <c:v>57.196000562907031</c:v>
                </c:pt>
                <c:pt idx="191">
                  <c:v>56.712664035443495</c:v>
                </c:pt>
                <c:pt idx="192">
                  <c:v>56.22513013835195</c:v>
                </c:pt>
                <c:pt idx="193">
                  <c:v>55.73343495457803</c:v>
                </c:pt>
                <c:pt idx="194">
                  <c:v>55.237614875048955</c:v>
                </c:pt>
                <c:pt idx="195">
                  <c:v>54.737706595980278</c:v>
                </c:pt>
                <c:pt idx="196">
                  <c:v>54.233747116159869</c:v>
                </c:pt>
                <c:pt idx="197">
                  <c:v>53.725773734209668</c:v>
                </c:pt>
                <c:pt idx="198">
                  <c:v>53.213824045825127</c:v>
                </c:pt>
                <c:pt idx="199">
                  <c:v>52.697935940992707</c:v>
                </c:pt>
                <c:pt idx="200">
                  <c:v>52.178147601185628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9-460D-B936-19522FCC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73520"/>
        <c:axId val="409771880"/>
      </c:scatterChart>
      <c:valAx>
        <c:axId val="4097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1880"/>
        <c:crosses val="autoZero"/>
        <c:crossBetween val="midCat"/>
      </c:valAx>
      <c:valAx>
        <c:axId val="4097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general!$D$3</c:f>
              <c:strCache>
                <c:ptCount val="1"/>
                <c:pt idx="0">
                  <c:v>T(x,t), 3.2632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general!$B$4:$B$204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general!$D$4:$D$204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6.5868294044664255</c:v>
                </c:pt>
                <c:pt idx="2">
                  <c:v>6.6513113785257039</c:v>
                </c:pt>
                <c:pt idx="3">
                  <c:v>6.7153010813640579</c:v>
                </c:pt>
                <c:pt idx="4">
                  <c:v>6.7787937770298301</c:v>
                </c:pt>
                <c:pt idx="5">
                  <c:v>6.8417847663554392</c:v>
                </c:pt>
                <c:pt idx="6">
                  <c:v>6.9042693873051633</c:v>
                </c:pt>
                <c:pt idx="7">
                  <c:v>6.9662430153201935</c:v>
                </c:pt>
                <c:pt idx="8">
                  <c:v>7.0277010636608921</c:v>
                </c:pt>
                <c:pt idx="9">
                  <c:v>7.0886389837462724</c:v>
                </c:pt>
                <c:pt idx="10">
                  <c:v>7.1490522654906341</c:v>
                </c:pt>
                <c:pt idx="11">
                  <c:v>7.2089364376373686</c:v>
                </c:pt>
                <c:pt idx="12">
                  <c:v>7.2682870680898759</c:v>
                </c:pt>
                <c:pt idx="13">
                  <c:v>7.3270997642395956</c:v>
                </c:pt>
                <c:pt idx="14">
                  <c:v>7.3853701732911006</c:v>
                </c:pt>
                <c:pt idx="15">
                  <c:v>7.4430939825842586</c:v>
                </c:pt>
                <c:pt idx="16">
                  <c:v>7.5002669199134173</c:v>
                </c:pt>
                <c:pt idx="17">
                  <c:v>7.5568847538435913</c:v>
                </c:pt>
                <c:pt idx="18">
                  <c:v>7.6129432940236388</c:v>
                </c:pt>
                <c:pt idx="19">
                  <c:v>7.6684383914963883</c:v>
                </c:pt>
                <c:pt idx="20">
                  <c:v>7.7233659390057214</c:v>
                </c:pt>
                <c:pt idx="21">
                  <c:v>7.777721871300538</c:v>
                </c:pt>
                <c:pt idx="22">
                  <c:v>7.8315021654356451</c:v>
                </c:pt>
                <c:pt idx="23">
                  <c:v>7.8847028410694895</c:v>
                </c:pt>
                <c:pt idx="24">
                  <c:v>7.9373199607587521</c:v>
                </c:pt>
                <c:pt idx="25">
                  <c:v>7.9893496302497615</c:v>
                </c:pt>
                <c:pt idx="26">
                  <c:v>8.0407879987667155</c:v>
                </c:pt>
                <c:pt idx="27">
                  <c:v>8.0916312592966726</c:v>
                </c:pt>
                <c:pt idx="28">
                  <c:v>8.1418756488713271</c:v>
                </c:pt>
                <c:pt idx="29">
                  <c:v>8.1915174488454969</c:v>
                </c:pt>
                <c:pt idx="30">
                  <c:v>8.2405529851723518</c:v>
                </c:pt>
                <c:pt idx="31">
                  <c:v>8.2889786286753324</c:v>
                </c:pt>
                <c:pt idx="32">
                  <c:v>8.3367907953167553</c:v>
                </c:pt>
                <c:pt idx="33">
                  <c:v>8.3839859464630564</c:v>
                </c:pt>
                <c:pt idx="34">
                  <c:v>8.4305605891467135</c:v>
                </c:pt>
                <c:pt idx="35">
                  <c:v>8.4765112763247394</c:v>
                </c:pt>
                <c:pt idx="36">
                  <c:v>8.5218346071338154</c:v>
                </c:pt>
                <c:pt idx="37">
                  <c:v>8.566527227141993</c:v>
                </c:pt>
                <c:pt idx="38">
                  <c:v>8.6105858285969568</c:v>
                </c:pt>
                <c:pt idx="39">
                  <c:v>8.654007150670834</c:v>
                </c:pt>
                <c:pt idx="40">
                  <c:v>8.6967879797015328</c:v>
                </c:pt>
                <c:pt idx="41">
                  <c:v>8.7389251494305942</c:v>
                </c:pt>
                <c:pt idx="42">
                  <c:v>8.7804155412375184</c:v>
                </c:pt>
                <c:pt idx="43">
                  <c:v>8.8212560843705905</c:v>
                </c:pt>
                <c:pt idx="44">
                  <c:v>8.861443756174145</c:v>
                </c:pt>
                <c:pt idx="45">
                  <c:v>8.900975582312272</c:v>
                </c:pt>
                <c:pt idx="46">
                  <c:v>8.9398486369889607</c:v>
                </c:pt>
                <c:pt idx="47">
                  <c:v>8.9780600431646267</c:v>
                </c:pt>
                <c:pt idx="48">
                  <c:v>9.0156069727690653</c:v>
                </c:pt>
                <c:pt idx="49">
                  <c:v>9.0524866469107419</c:v>
                </c:pt>
                <c:pt idx="50">
                  <c:v>9.0886963360824637</c:v>
                </c:pt>
                <c:pt idx="51">
                  <c:v>9.1242333603634069</c:v>
                </c:pt>
                <c:pt idx="52">
                  <c:v>9.1590950896174483</c:v>
                </c:pt>
                <c:pt idx="53">
                  <c:v>9.1932789436878224</c:v>
                </c:pt>
                <c:pt idx="54">
                  <c:v>9.2267823925880954</c:v>
                </c:pt>
                <c:pt idx="55">
                  <c:v>9.2596029566893971</c:v>
                </c:pt>
                <c:pt idx="56">
                  <c:v>9.2917382069039558</c:v>
                </c:pt>
                <c:pt idx="57">
                  <c:v>9.3231857648648671</c:v>
                </c:pt>
                <c:pt idx="58">
                  <c:v>9.3539433031021186</c:v>
                </c:pt>
                <c:pt idx="59">
                  <c:v>9.3840085452148543</c:v>
                </c:pt>
                <c:pt idx="60">
                  <c:v>9.4133792660398594</c:v>
                </c:pt>
                <c:pt idx="61">
                  <c:v>9.4420532918162348</c:v>
                </c:pt>
                <c:pt idx="62">
                  <c:v>9.4700285003462827</c:v>
                </c:pt>
                <c:pt idx="63">
                  <c:v>9.4973028211525801</c:v>
                </c:pt>
                <c:pt idx="64">
                  <c:v>9.5238742356312081</c:v>
                </c:pt>
                <c:pt idx="65">
                  <c:v>9.5497407772011584</c:v>
                </c:pt>
                <c:pt idx="66">
                  <c:v>9.5749005314498756</c:v>
                </c:pt>
                <c:pt idx="67">
                  <c:v>9.5993516362749531</c:v>
                </c:pt>
                <c:pt idx="68">
                  <c:v>9.6230922820219398</c:v>
                </c:pt>
                <c:pt idx="69">
                  <c:v>9.6461207116182841</c:v>
                </c:pt>
                <c:pt idx="70">
                  <c:v>9.6684352207033708</c:v>
                </c:pt>
                <c:pt idx="71">
                  <c:v>9.6900341577546616</c:v>
                </c:pt>
                <c:pt idx="72">
                  <c:v>9.7109159242099352</c:v>
                </c:pt>
                <c:pt idx="73">
                  <c:v>9.7310789745855892</c:v>
                </c:pt>
                <c:pt idx="74">
                  <c:v>9.7505218165910268</c:v>
                </c:pt>
                <c:pt idx="75">
                  <c:v>9.7692430112390998</c:v>
                </c:pt>
                <c:pt idx="76">
                  <c:v>9.7872411729526192</c:v>
                </c:pt>
                <c:pt idx="77">
                  <c:v>9.8045149696668936</c:v>
                </c:pt>
                <c:pt idx="78">
                  <c:v>9.821063122928317</c:v>
                </c:pt>
                <c:pt idx="79">
                  <c:v>9.8368844079889968</c:v>
                </c:pt>
                <c:pt idx="80">
                  <c:v>9.8519776538973876</c:v>
                </c:pt>
                <c:pt idx="81">
                  <c:v>9.8663417435849681</c:v>
                </c:pt>
                <c:pt idx="82">
                  <c:v>9.8799756139489041</c:v>
                </c:pt>
                <c:pt idx="83">
                  <c:v>9.8928782559307376</c:v>
                </c:pt>
                <c:pt idx="84">
                  <c:v>9.9050487145910626</c:v>
                </c:pt>
                <c:pt idx="85">
                  <c:v>9.9164860891802089</c:v>
                </c:pt>
                <c:pt idx="86">
                  <c:v>9.9271895332049009</c:v>
                </c:pt>
                <c:pt idx="87">
                  <c:v>9.9371582544909103</c:v>
                </c:pt>
                <c:pt idx="88">
                  <c:v>9.9463915152416842</c:v>
                </c:pt>
                <c:pt idx="89">
                  <c:v>9.9548886320929562</c:v>
                </c:pt>
                <c:pt idx="90">
                  <c:v>9.9626489761633117</c:v>
                </c:pt>
                <c:pt idx="91">
                  <c:v>9.9696719731007448</c:v>
                </c:pt>
                <c:pt idx="92">
                  <c:v>9.9759571031251557</c:v>
                </c:pt>
                <c:pt idx="93">
                  <c:v>9.9815039010668283</c:v>
                </c:pt>
                <c:pt idx="94">
                  <c:v>9.9863119564008525</c:v>
                </c:pt>
                <c:pt idx="95">
                  <c:v>9.9903809132775141</c:v>
                </c:pt>
                <c:pt idx="96">
                  <c:v>9.9937104705486259</c:v>
                </c:pt>
                <c:pt idx="97">
                  <c:v>9.9963003817898137</c:v>
                </c:pt>
                <c:pt idx="98">
                  <c:v>9.998150455318763</c:v>
                </c:pt>
                <c:pt idx="99">
                  <c:v>9.9992605542093997</c:v>
                </c:pt>
                <c:pt idx="100">
                  <c:v>9.9996305963020262</c:v>
                </c:pt>
                <c:pt idx="101">
                  <c:v>9.9992605542093997</c:v>
                </c:pt>
                <c:pt idx="102">
                  <c:v>9.998150455318763</c:v>
                </c:pt>
                <c:pt idx="103">
                  <c:v>9.996300381789812</c:v>
                </c:pt>
                <c:pt idx="104">
                  <c:v>9.9937104705486259</c:v>
                </c:pt>
                <c:pt idx="105">
                  <c:v>9.9903809132775141</c:v>
                </c:pt>
                <c:pt idx="106">
                  <c:v>9.9863119564008525</c:v>
                </c:pt>
                <c:pt idx="107">
                  <c:v>9.9815039010668265</c:v>
                </c:pt>
                <c:pt idx="108">
                  <c:v>9.9759571031251557</c:v>
                </c:pt>
                <c:pt idx="109">
                  <c:v>9.9696719731007448</c:v>
                </c:pt>
                <c:pt idx="110">
                  <c:v>9.9626489761633117</c:v>
                </c:pt>
                <c:pt idx="111">
                  <c:v>9.9548886320929562</c:v>
                </c:pt>
                <c:pt idx="112">
                  <c:v>9.9463915152416842</c:v>
                </c:pt>
                <c:pt idx="113">
                  <c:v>9.9371582544909085</c:v>
                </c:pt>
                <c:pt idx="114">
                  <c:v>9.9271895332049009</c:v>
                </c:pt>
                <c:pt idx="115">
                  <c:v>9.9164860891802071</c:v>
                </c:pt>
                <c:pt idx="116">
                  <c:v>9.9050487145910608</c:v>
                </c:pt>
                <c:pt idx="117">
                  <c:v>9.8928782559307358</c:v>
                </c:pt>
                <c:pt idx="118">
                  <c:v>9.8799756139489023</c:v>
                </c:pt>
                <c:pt idx="119">
                  <c:v>9.8663417435849663</c:v>
                </c:pt>
                <c:pt idx="120">
                  <c:v>9.8519776538973858</c:v>
                </c:pt>
                <c:pt idx="121">
                  <c:v>9.8368844079889932</c:v>
                </c:pt>
                <c:pt idx="122">
                  <c:v>9.8210631229283152</c:v>
                </c:pt>
                <c:pt idx="123">
                  <c:v>9.8045149696668918</c:v>
                </c:pt>
                <c:pt idx="124">
                  <c:v>9.7872411729526192</c:v>
                </c:pt>
                <c:pt idx="125">
                  <c:v>9.7692430112390998</c:v>
                </c:pt>
                <c:pt idx="126">
                  <c:v>9.750521816591025</c:v>
                </c:pt>
                <c:pt idx="127">
                  <c:v>9.7310789745855875</c:v>
                </c:pt>
                <c:pt idx="128">
                  <c:v>9.7109159242099334</c:v>
                </c:pt>
                <c:pt idx="129">
                  <c:v>9.6900341577546598</c:v>
                </c:pt>
                <c:pt idx="130">
                  <c:v>9.6684352207033672</c:v>
                </c:pt>
                <c:pt idx="131">
                  <c:v>9.6461207116182823</c:v>
                </c:pt>
                <c:pt idx="132">
                  <c:v>9.623092282021938</c:v>
                </c:pt>
                <c:pt idx="133">
                  <c:v>9.5993516362749496</c:v>
                </c:pt>
                <c:pt idx="134">
                  <c:v>9.5749005314498721</c:v>
                </c:pt>
                <c:pt idx="135">
                  <c:v>9.5497407772011549</c:v>
                </c:pt>
                <c:pt idx="136">
                  <c:v>9.5238742356312045</c:v>
                </c:pt>
                <c:pt idx="137">
                  <c:v>9.4973028211525765</c:v>
                </c:pt>
                <c:pt idx="138">
                  <c:v>9.470028500346281</c:v>
                </c:pt>
                <c:pt idx="139">
                  <c:v>9.4420532918162312</c:v>
                </c:pt>
                <c:pt idx="140">
                  <c:v>9.4133792660398576</c:v>
                </c:pt>
                <c:pt idx="141">
                  <c:v>9.3840085452148525</c:v>
                </c:pt>
                <c:pt idx="142">
                  <c:v>9.3539433031021151</c:v>
                </c:pt>
                <c:pt idx="143">
                  <c:v>9.3231857648648653</c:v>
                </c:pt>
                <c:pt idx="144">
                  <c:v>9.2917382069039558</c:v>
                </c:pt>
                <c:pt idx="145">
                  <c:v>9.2596029566893971</c:v>
                </c:pt>
                <c:pt idx="146">
                  <c:v>9.2267823925880954</c:v>
                </c:pt>
                <c:pt idx="147">
                  <c:v>9.1932789436878224</c:v>
                </c:pt>
                <c:pt idx="148">
                  <c:v>9.1590950896174483</c:v>
                </c:pt>
                <c:pt idx="149">
                  <c:v>9.1242333603634069</c:v>
                </c:pt>
                <c:pt idx="150">
                  <c:v>9.0886963360824637</c:v>
                </c:pt>
                <c:pt idx="151">
                  <c:v>9.0524866469107419</c:v>
                </c:pt>
                <c:pt idx="152">
                  <c:v>9.0156069727690653</c:v>
                </c:pt>
                <c:pt idx="153">
                  <c:v>8.9780600431646267</c:v>
                </c:pt>
                <c:pt idx="154">
                  <c:v>8.9398486369889607</c:v>
                </c:pt>
                <c:pt idx="155">
                  <c:v>8.900975582312272</c:v>
                </c:pt>
                <c:pt idx="156">
                  <c:v>8.861443756174145</c:v>
                </c:pt>
                <c:pt idx="157">
                  <c:v>8.8212560843705905</c:v>
                </c:pt>
                <c:pt idx="158">
                  <c:v>8.7804155412375184</c:v>
                </c:pt>
                <c:pt idx="159">
                  <c:v>8.7389251494305942</c:v>
                </c:pt>
                <c:pt idx="160">
                  <c:v>8.6967879797015328</c:v>
                </c:pt>
                <c:pt idx="161">
                  <c:v>8.654007150670834</c:v>
                </c:pt>
                <c:pt idx="162">
                  <c:v>8.6105858285969568</c:v>
                </c:pt>
                <c:pt idx="163">
                  <c:v>8.566527227141993</c:v>
                </c:pt>
                <c:pt idx="164">
                  <c:v>8.5218346071338154</c:v>
                </c:pt>
                <c:pt idx="165">
                  <c:v>8.4765112763247394</c:v>
                </c:pt>
                <c:pt idx="166">
                  <c:v>8.4305605891467135</c:v>
                </c:pt>
                <c:pt idx="167">
                  <c:v>8.3839859464630564</c:v>
                </c:pt>
                <c:pt idx="168">
                  <c:v>8.3367907953167553</c:v>
                </c:pt>
                <c:pt idx="169">
                  <c:v>8.2889786286753324</c:v>
                </c:pt>
                <c:pt idx="170">
                  <c:v>8.2405529851723518</c:v>
                </c:pt>
                <c:pt idx="171">
                  <c:v>8.1915174488454969</c:v>
                </c:pt>
                <c:pt idx="172">
                  <c:v>8.1418756488713271</c:v>
                </c:pt>
                <c:pt idx="173">
                  <c:v>8.0916312592966726</c:v>
                </c:pt>
                <c:pt idx="174">
                  <c:v>8.0407879987667155</c:v>
                </c:pt>
                <c:pt idx="175">
                  <c:v>7.9893496302497615</c:v>
                </c:pt>
                <c:pt idx="176">
                  <c:v>7.9373199607587521</c:v>
                </c:pt>
                <c:pt idx="177">
                  <c:v>7.8847028410694895</c:v>
                </c:pt>
                <c:pt idx="178">
                  <c:v>7.8315021654356451</c:v>
                </c:pt>
                <c:pt idx="179">
                  <c:v>7.777721871300538</c:v>
                </c:pt>
                <c:pt idx="180">
                  <c:v>7.7233659390057214</c:v>
                </c:pt>
                <c:pt idx="181">
                  <c:v>7.6684383914963883</c:v>
                </c:pt>
                <c:pt idx="182">
                  <c:v>7.6129432940236388</c:v>
                </c:pt>
                <c:pt idx="183">
                  <c:v>7.5568847538435913</c:v>
                </c:pt>
                <c:pt idx="184">
                  <c:v>7.5002669199134173</c:v>
                </c:pt>
                <c:pt idx="185">
                  <c:v>7.4430939825842586</c:v>
                </c:pt>
                <c:pt idx="186">
                  <c:v>7.3853701732911006</c:v>
                </c:pt>
                <c:pt idx="187">
                  <c:v>7.3270997642395956</c:v>
                </c:pt>
                <c:pt idx="188">
                  <c:v>7.2682870680898759</c:v>
                </c:pt>
                <c:pt idx="189">
                  <c:v>7.2089364376373686</c:v>
                </c:pt>
                <c:pt idx="190">
                  <c:v>7.1490522654906341</c:v>
                </c:pt>
                <c:pt idx="191">
                  <c:v>7.0886389837462724</c:v>
                </c:pt>
                <c:pt idx="192">
                  <c:v>7.0277010636608921</c:v>
                </c:pt>
                <c:pt idx="193">
                  <c:v>6.9662430153201935</c:v>
                </c:pt>
                <c:pt idx="194">
                  <c:v>6.9042693873051633</c:v>
                </c:pt>
                <c:pt idx="195">
                  <c:v>6.8417847663554392</c:v>
                </c:pt>
                <c:pt idx="196">
                  <c:v>6.7787937770298301</c:v>
                </c:pt>
                <c:pt idx="197">
                  <c:v>6.7153010813640579</c:v>
                </c:pt>
                <c:pt idx="198">
                  <c:v>6.6513113785257039</c:v>
                </c:pt>
                <c:pt idx="199">
                  <c:v>6.5868294044664255</c:v>
                </c:pt>
                <c:pt idx="200">
                  <c:v>6.5218599315714387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9-448D-B901-80AA3B6B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73520"/>
        <c:axId val="409771880"/>
      </c:scatterChart>
      <c:valAx>
        <c:axId val="4097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1880"/>
        <c:crosses val="autoZero"/>
        <c:crossBetween val="midCat"/>
      </c:valAx>
      <c:valAx>
        <c:axId val="4097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T(x, t) </a:t>
            </a:r>
            <a:r>
              <a:rPr lang="en-CA"/>
              <a:t>for 2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steps'!$C$4:$C$44</c:f>
              <c:numCache>
                <c:formatCode>General</c:formatCode>
                <c:ptCount val="4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steps'!$D$4:$D$44</c:f>
              <c:numCache>
                <c:formatCode>General</c:formatCode>
                <c:ptCount val="41"/>
                <c:pt idx="0">
                  <c:v>52.178147601185628</c:v>
                </c:pt>
                <c:pt idx="1">
                  <c:v>54.737706595980271</c:v>
                </c:pt>
                <c:pt idx="2">
                  <c:v>57.196000562907031</c:v>
                </c:pt>
                <c:pt idx="3">
                  <c:v>59.548481645971385</c:v>
                </c:pt>
                <c:pt idx="4">
                  <c:v>61.790797743537205</c:v>
                </c:pt>
                <c:pt idx="5">
                  <c:v>63.918800559736248</c:v>
                </c:pt>
                <c:pt idx="6">
                  <c:v>65.928553278836063</c:v>
                </c:pt>
                <c:pt idx="7">
                  <c:v>67.816337848368562</c:v>
                </c:pt>
                <c:pt idx="8">
                  <c:v>69.578661857545441</c:v>
                </c:pt>
                <c:pt idx="9">
                  <c:v>71.21226499823544</c:v>
                </c:pt>
                <c:pt idx="10">
                  <c:v>72.71412509655049</c:v>
                </c:pt>
                <c:pt idx="11">
                  <c:v>74.081463703882363</c:v>
                </c:pt>
                <c:pt idx="12">
                  <c:v>75.311751237046323</c:v>
                </c:pt>
                <c:pt idx="13">
                  <c:v>76.402711658022511</c:v>
                </c:pt>
                <c:pt idx="14">
                  <c:v>77.352326684637589</c:v>
                </c:pt>
                <c:pt idx="15">
                  <c:v>78.158839524396697</c:v>
                </c:pt>
                <c:pt idx="16">
                  <c:v>78.820758124558239</c:v>
                </c:pt>
                <c:pt idx="17">
                  <c:v>79.336857932438903</c:v>
                </c:pt>
                <c:pt idx="18">
                  <c:v>79.706184160842099</c:v>
                </c:pt>
                <c:pt idx="19">
                  <c:v>79.928053554419066</c:v>
                </c:pt>
                <c:pt idx="20">
                  <c:v>80.002055653694583</c:v>
                </c:pt>
                <c:pt idx="21">
                  <c:v>79.928053554419066</c:v>
                </c:pt>
                <c:pt idx="22">
                  <c:v>79.706184160842099</c:v>
                </c:pt>
                <c:pt idx="23">
                  <c:v>79.336857932438903</c:v>
                </c:pt>
                <c:pt idx="24">
                  <c:v>78.820758124558239</c:v>
                </c:pt>
                <c:pt idx="25">
                  <c:v>78.158839524396697</c:v>
                </c:pt>
                <c:pt idx="26">
                  <c:v>77.352326684637589</c:v>
                </c:pt>
                <c:pt idx="27">
                  <c:v>76.402711658022511</c:v>
                </c:pt>
                <c:pt idx="28">
                  <c:v>75.311751237046323</c:v>
                </c:pt>
                <c:pt idx="29">
                  <c:v>74.081463703882363</c:v>
                </c:pt>
                <c:pt idx="30">
                  <c:v>72.71412509655049</c:v>
                </c:pt>
                <c:pt idx="31">
                  <c:v>71.21226499823544</c:v>
                </c:pt>
                <c:pt idx="32">
                  <c:v>69.578661857545441</c:v>
                </c:pt>
                <c:pt idx="33">
                  <c:v>67.816337848368562</c:v>
                </c:pt>
                <c:pt idx="34">
                  <c:v>65.928553278836063</c:v>
                </c:pt>
                <c:pt idx="35">
                  <c:v>63.918800559736248</c:v>
                </c:pt>
                <c:pt idx="36">
                  <c:v>61.790797743537205</c:v>
                </c:pt>
                <c:pt idx="37">
                  <c:v>59.548481645971385</c:v>
                </c:pt>
                <c:pt idx="38">
                  <c:v>57.196000562907031</c:v>
                </c:pt>
                <c:pt idx="39">
                  <c:v>54.737706595980271</c:v>
                </c:pt>
                <c:pt idx="40">
                  <c:v>52.178147601185628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9-435B-A0E3-279212A8BC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steps'!$E$4:$E$204</c:f>
              <c:numCache>
                <c:formatCode>General</c:formatCode>
                <c:ptCount val="201"/>
                <c:pt idx="0">
                  <c:v>18.447183257716961</c:v>
                </c:pt>
                <c:pt idx="1">
                  <c:v>19.352095678081259</c:v>
                </c:pt>
                <c:pt idx="2">
                  <c:v>20.221206625749467</c:v>
                </c:pt>
                <c:pt idx="3">
                  <c:v>21.052908241170833</c:v>
                </c:pt>
                <c:pt idx="4">
                  <c:v>21.845661872244268</c:v>
                </c:pt>
                <c:pt idx="5">
                  <c:v>22.598000920832291</c:v>
                </c:pt>
                <c:pt idx="6">
                  <c:v>23.308533555974879</c:v>
                </c:pt>
                <c:pt idx="7">
                  <c:v>23.975945288783596</c:v>
                </c:pt>
                <c:pt idx="8">
                  <c:v>24.599001404252547</c:v>
                </c:pt>
                <c:pt idx="9">
                  <c:v>25.176549245487251</c:v>
                </c:pt>
                <c:pt idx="10">
                  <c:v>25.707520346125573</c:v>
                </c:pt>
                <c:pt idx="11">
                  <c:v>26.190932407005818</c:v>
                </c:pt>
                <c:pt idx="12">
                  <c:v>26.625891113424981</c:v>
                </c:pt>
                <c:pt idx="13">
                  <c:v>27.011591789625424</c:v>
                </c:pt>
                <c:pt idx="14">
                  <c:v>27.347320887448976</c:v>
                </c:pt>
                <c:pt idx="15">
                  <c:v>27.632457306404561</c:v>
                </c:pt>
                <c:pt idx="16">
                  <c:v>27.866473542707169</c:v>
                </c:pt>
                <c:pt idx="17">
                  <c:v>28.04893666516249</c:v>
                </c:pt>
                <c:pt idx="18">
                  <c:v>28.179509116091747</c:v>
                </c:pt>
                <c:pt idx="19">
                  <c:v>28.257949335815066</c:v>
                </c:pt>
                <c:pt idx="20">
                  <c:v>28.284112209538094</c:v>
                </c:pt>
                <c:pt idx="21">
                  <c:v>28.257949335815066</c:v>
                </c:pt>
                <c:pt idx="22">
                  <c:v>28.179509116091747</c:v>
                </c:pt>
                <c:pt idx="23">
                  <c:v>28.04893666516249</c:v>
                </c:pt>
                <c:pt idx="24">
                  <c:v>27.866473542707169</c:v>
                </c:pt>
                <c:pt idx="25">
                  <c:v>27.632457306404561</c:v>
                </c:pt>
                <c:pt idx="26">
                  <c:v>27.347320887448976</c:v>
                </c:pt>
                <c:pt idx="27">
                  <c:v>27.011591789625424</c:v>
                </c:pt>
                <c:pt idx="28">
                  <c:v>26.625891113424981</c:v>
                </c:pt>
                <c:pt idx="29">
                  <c:v>26.190932407005818</c:v>
                </c:pt>
                <c:pt idx="30">
                  <c:v>25.707520346125573</c:v>
                </c:pt>
                <c:pt idx="31">
                  <c:v>25.176549245487251</c:v>
                </c:pt>
                <c:pt idx="32">
                  <c:v>24.599001404252547</c:v>
                </c:pt>
                <c:pt idx="33">
                  <c:v>23.975945288783596</c:v>
                </c:pt>
                <c:pt idx="34">
                  <c:v>23.308533555974879</c:v>
                </c:pt>
                <c:pt idx="35">
                  <c:v>22.598000920832291</c:v>
                </c:pt>
                <c:pt idx="36">
                  <c:v>21.845661872244268</c:v>
                </c:pt>
                <c:pt idx="37">
                  <c:v>21.052908241170833</c:v>
                </c:pt>
                <c:pt idx="38">
                  <c:v>20.221206625749467</c:v>
                </c:pt>
                <c:pt idx="39">
                  <c:v>19.352095678081259</c:v>
                </c:pt>
                <c:pt idx="40">
                  <c:v>18.447183257716961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89-435B-A0E3-279212A8BC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steps'!$F$4:$F$204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6.8417847663554383</c:v>
                </c:pt>
                <c:pt idx="2">
                  <c:v>7.1490522654906341</c:v>
                </c:pt>
                <c:pt idx="3">
                  <c:v>7.4430939825842586</c:v>
                </c:pt>
                <c:pt idx="4">
                  <c:v>7.7233659390057214</c:v>
                </c:pt>
                <c:pt idx="5">
                  <c:v>7.9893496302497615</c:v>
                </c:pt>
                <c:pt idx="6">
                  <c:v>8.24055298517235</c:v>
                </c:pt>
                <c:pt idx="7">
                  <c:v>8.4765112763247394</c:v>
                </c:pt>
                <c:pt idx="8">
                  <c:v>8.6967879797015328</c:v>
                </c:pt>
                <c:pt idx="9">
                  <c:v>8.900975582312272</c:v>
                </c:pt>
                <c:pt idx="10">
                  <c:v>9.0886963360824637</c:v>
                </c:pt>
                <c:pt idx="11">
                  <c:v>9.2596029566893971</c:v>
                </c:pt>
                <c:pt idx="12">
                  <c:v>9.4133792660398576</c:v>
                </c:pt>
                <c:pt idx="13">
                  <c:v>9.5497407772011549</c:v>
                </c:pt>
                <c:pt idx="14">
                  <c:v>9.6684352207033672</c:v>
                </c:pt>
                <c:pt idx="15">
                  <c:v>9.7692430112390998</c:v>
                </c:pt>
                <c:pt idx="16">
                  <c:v>9.8519776538973858</c:v>
                </c:pt>
                <c:pt idx="17">
                  <c:v>9.9164860891802071</c:v>
                </c:pt>
                <c:pt idx="18">
                  <c:v>9.9626489761633117</c:v>
                </c:pt>
                <c:pt idx="19">
                  <c:v>9.9903809132775141</c:v>
                </c:pt>
                <c:pt idx="20">
                  <c:v>9.9996305963020262</c:v>
                </c:pt>
                <c:pt idx="21">
                  <c:v>9.9903809132775141</c:v>
                </c:pt>
                <c:pt idx="22">
                  <c:v>9.9626489761633117</c:v>
                </c:pt>
                <c:pt idx="23">
                  <c:v>9.9164860891802071</c:v>
                </c:pt>
                <c:pt idx="24">
                  <c:v>9.8519776538973858</c:v>
                </c:pt>
                <c:pt idx="25">
                  <c:v>9.7692430112390998</c:v>
                </c:pt>
                <c:pt idx="26">
                  <c:v>9.6684352207033672</c:v>
                </c:pt>
                <c:pt idx="27">
                  <c:v>9.5497407772011549</c:v>
                </c:pt>
                <c:pt idx="28">
                  <c:v>9.4133792660398576</c:v>
                </c:pt>
                <c:pt idx="29">
                  <c:v>9.2596029566893971</c:v>
                </c:pt>
                <c:pt idx="30">
                  <c:v>9.0886963360824637</c:v>
                </c:pt>
                <c:pt idx="31">
                  <c:v>8.900975582312272</c:v>
                </c:pt>
                <c:pt idx="32">
                  <c:v>8.6967879797015328</c:v>
                </c:pt>
                <c:pt idx="33">
                  <c:v>8.4765112763247394</c:v>
                </c:pt>
                <c:pt idx="34">
                  <c:v>8.24055298517235</c:v>
                </c:pt>
                <c:pt idx="35">
                  <c:v>7.9893496302497615</c:v>
                </c:pt>
                <c:pt idx="36">
                  <c:v>7.7233659390057214</c:v>
                </c:pt>
                <c:pt idx="37">
                  <c:v>7.4430939825842586</c:v>
                </c:pt>
                <c:pt idx="38">
                  <c:v>7.1490522654906341</c:v>
                </c:pt>
                <c:pt idx="39">
                  <c:v>6.8417847663554383</c:v>
                </c:pt>
                <c:pt idx="40">
                  <c:v>6.5218599315714387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89-435B-A0E3-279212A8B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01112"/>
        <c:axId val="493694552"/>
      </c:scatterChart>
      <c:valAx>
        <c:axId val="4937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4552"/>
        <c:crosses val="autoZero"/>
        <c:crossBetween val="midCat"/>
      </c:valAx>
      <c:valAx>
        <c:axId val="493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T(x, t) </a:t>
            </a:r>
            <a:r>
              <a:rPr lang="en-CA"/>
              <a:t>for 4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steps'!$G$4:$G$204</c:f>
              <c:numCache>
                <c:formatCode>General</c:formatCode>
                <c:ptCount val="201"/>
                <c:pt idx="0">
                  <c:v>31.024826362886806</c:v>
                </c:pt>
                <c:pt idx="1">
                  <c:v>32.546725415072864</c:v>
                </c:pt>
                <c:pt idx="2">
                  <c:v>34.008412864305001</c:v>
                </c:pt>
                <c:pt idx="3">
                  <c:v>35.40718458157442</c:v>
                </c:pt>
                <c:pt idx="4">
                  <c:v>36.740452832287573</c:v>
                </c:pt>
                <c:pt idx="5">
                  <c:v>38.005751063587937</c:v>
                </c:pt>
                <c:pt idx="6">
                  <c:v>39.200738467490993</c:v>
                </c:pt>
                <c:pt idx="7">
                  <c:v>40.323204311390597</c:v>
                </c:pt>
                <c:pt idx="8">
                  <c:v>41.371072027925187</c:v>
                </c:pt>
                <c:pt idx="9">
                  <c:v>42.342403056637714</c:v>
                </c:pt>
                <c:pt idx="10">
                  <c:v>43.235400430322052</c:v>
                </c:pt>
                <c:pt idx="11">
                  <c:v>44.04841209942122</c:v>
                </c:pt>
                <c:pt idx="12">
                  <c:v>44.779933988327237</c:v>
                </c:pt>
                <c:pt idx="13">
                  <c:v>45.4286127779284</c:v>
                </c:pt>
                <c:pt idx="14">
                  <c:v>45.993248409256402</c:v>
                </c:pt>
                <c:pt idx="15">
                  <c:v>46.472796303601285</c:v>
                </c:pt>
                <c:pt idx="16">
                  <c:v>46.866369294987251</c:v>
                </c:pt>
                <c:pt idx="17">
                  <c:v>47.173239271434113</c:v>
                </c:pt>
                <c:pt idx="18">
                  <c:v>47.392838521968045</c:v>
                </c:pt>
                <c:pt idx="19">
                  <c:v>47.524760786889686</c:v>
                </c:pt>
                <c:pt idx="20">
                  <c:v>47.568762009356618</c:v>
                </c:pt>
                <c:pt idx="21">
                  <c:v>47.524760786889686</c:v>
                </c:pt>
                <c:pt idx="22">
                  <c:v>47.392838521968045</c:v>
                </c:pt>
                <c:pt idx="23">
                  <c:v>47.173239271434113</c:v>
                </c:pt>
                <c:pt idx="24">
                  <c:v>46.866369294987251</c:v>
                </c:pt>
                <c:pt idx="25">
                  <c:v>46.472796303601285</c:v>
                </c:pt>
                <c:pt idx="26">
                  <c:v>45.993248409256402</c:v>
                </c:pt>
                <c:pt idx="27">
                  <c:v>45.4286127779284</c:v>
                </c:pt>
                <c:pt idx="28">
                  <c:v>44.779933988327237</c:v>
                </c:pt>
                <c:pt idx="29">
                  <c:v>44.04841209942122</c:v>
                </c:pt>
                <c:pt idx="30">
                  <c:v>43.235400430322052</c:v>
                </c:pt>
                <c:pt idx="31">
                  <c:v>42.342403056637714</c:v>
                </c:pt>
                <c:pt idx="32">
                  <c:v>41.371072027925187</c:v>
                </c:pt>
                <c:pt idx="33">
                  <c:v>40.323204311390597</c:v>
                </c:pt>
                <c:pt idx="34">
                  <c:v>39.200738467490993</c:v>
                </c:pt>
                <c:pt idx="35">
                  <c:v>38.005751063587937</c:v>
                </c:pt>
                <c:pt idx="36">
                  <c:v>36.740452832287573</c:v>
                </c:pt>
                <c:pt idx="37">
                  <c:v>35.40718458157442</c:v>
                </c:pt>
                <c:pt idx="38">
                  <c:v>34.008412864305001</c:v>
                </c:pt>
                <c:pt idx="39">
                  <c:v>32.546725415072864</c:v>
                </c:pt>
                <c:pt idx="40">
                  <c:v>31.024826362886806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89-4567-B474-0AE2CB9D1AF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steps'!$H$4:$H$204</c:f>
              <c:numCache>
                <c:formatCode>General</c:formatCode>
                <c:ptCount val="201"/>
                <c:pt idx="0">
                  <c:v>18.447183257716965</c:v>
                </c:pt>
                <c:pt idx="1">
                  <c:v>19.352095678081266</c:v>
                </c:pt>
                <c:pt idx="2">
                  <c:v>20.22120662574947</c:v>
                </c:pt>
                <c:pt idx="3">
                  <c:v>21.05290824117084</c:v>
                </c:pt>
                <c:pt idx="4">
                  <c:v>21.845661872244271</c:v>
                </c:pt>
                <c:pt idx="5">
                  <c:v>22.598000920832298</c:v>
                </c:pt>
                <c:pt idx="6">
                  <c:v>23.308533555974883</c:v>
                </c:pt>
                <c:pt idx="7">
                  <c:v>23.975945288783603</c:v>
                </c:pt>
                <c:pt idx="8">
                  <c:v>24.599001404252554</c:v>
                </c:pt>
                <c:pt idx="9">
                  <c:v>25.176549245487255</c:v>
                </c:pt>
                <c:pt idx="10">
                  <c:v>25.70752034612558</c:v>
                </c:pt>
                <c:pt idx="11">
                  <c:v>26.190932407005821</c:v>
                </c:pt>
                <c:pt idx="12">
                  <c:v>26.625891113424988</c:v>
                </c:pt>
                <c:pt idx="13">
                  <c:v>27.011591789625431</c:v>
                </c:pt>
                <c:pt idx="14">
                  <c:v>27.347320887448983</c:v>
                </c:pt>
                <c:pt idx="15">
                  <c:v>27.632457306404564</c:v>
                </c:pt>
                <c:pt idx="16">
                  <c:v>27.866473542707176</c:v>
                </c:pt>
                <c:pt idx="17">
                  <c:v>28.048936665162497</c:v>
                </c:pt>
                <c:pt idx="18">
                  <c:v>28.179509116091754</c:v>
                </c:pt>
                <c:pt idx="19">
                  <c:v>28.257949335815074</c:v>
                </c:pt>
                <c:pt idx="20">
                  <c:v>28.284112209538101</c:v>
                </c:pt>
                <c:pt idx="21">
                  <c:v>28.257949335815074</c:v>
                </c:pt>
                <c:pt idx="22">
                  <c:v>28.179509116091754</c:v>
                </c:pt>
                <c:pt idx="23">
                  <c:v>28.048936665162497</c:v>
                </c:pt>
                <c:pt idx="24">
                  <c:v>27.866473542707176</c:v>
                </c:pt>
                <c:pt idx="25">
                  <c:v>27.632457306404564</c:v>
                </c:pt>
                <c:pt idx="26">
                  <c:v>27.347320887448983</c:v>
                </c:pt>
                <c:pt idx="27">
                  <c:v>27.011591789625431</c:v>
                </c:pt>
                <c:pt idx="28">
                  <c:v>26.625891113424988</c:v>
                </c:pt>
                <c:pt idx="29">
                  <c:v>26.190932407005821</c:v>
                </c:pt>
                <c:pt idx="30">
                  <c:v>25.70752034612558</c:v>
                </c:pt>
                <c:pt idx="31">
                  <c:v>25.176549245487255</c:v>
                </c:pt>
                <c:pt idx="32">
                  <c:v>24.599001404252554</c:v>
                </c:pt>
                <c:pt idx="33">
                  <c:v>23.975945288783603</c:v>
                </c:pt>
                <c:pt idx="34">
                  <c:v>23.308533555974883</c:v>
                </c:pt>
                <c:pt idx="35">
                  <c:v>22.598000920832298</c:v>
                </c:pt>
                <c:pt idx="36">
                  <c:v>21.845661872244271</c:v>
                </c:pt>
                <c:pt idx="37">
                  <c:v>21.05290824117084</c:v>
                </c:pt>
                <c:pt idx="38">
                  <c:v>20.22120662574947</c:v>
                </c:pt>
                <c:pt idx="39">
                  <c:v>19.352095678081266</c:v>
                </c:pt>
                <c:pt idx="40">
                  <c:v>18.447183257716965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89-4567-B474-0AE2CB9D1AF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steps'!$I$4:$I$204</c:f>
              <c:numCache>
                <c:formatCode>General</c:formatCode>
                <c:ptCount val="201"/>
                <c:pt idx="0">
                  <c:v>10.968589031359494</c:v>
                </c:pt>
                <c:pt idx="1">
                  <c:v>11.506644750201918</c:v>
                </c:pt>
                <c:pt idx="2">
                  <c:v>12.023413119358768</c:v>
                </c:pt>
                <c:pt idx="3">
                  <c:v>12.5179381147918</c:v>
                </c:pt>
                <c:pt idx="4">
                  <c:v>12.989304862814155</c:v>
                </c:pt>
                <c:pt idx="5">
                  <c:v>13.436641332611188</c:v>
                </c:pt>
                <c:pt idx="6">
                  <c:v>13.859119949501801</c:v>
                </c:pt>
                <c:pt idx="7">
                  <c:v>14.255959125955689</c:v>
                </c:pt>
                <c:pt idx="8">
                  <c:v>14.626424707534129</c:v>
                </c:pt>
                <c:pt idx="9">
                  <c:v>14.969831331079339</c:v>
                </c:pt>
                <c:pt idx="10">
                  <c:v>15.285543692639692</c:v>
                </c:pt>
                <c:pt idx="11">
                  <c:v>15.572977722785177</c:v>
                </c:pt>
                <c:pt idx="12">
                  <c:v>15.831601667138729</c:v>
                </c:pt>
                <c:pt idx="13">
                  <c:v>16.060937070124456</c:v>
                </c:pt>
                <c:pt idx="14">
                  <c:v>16.260559660112833</c:v>
                </c:pt>
                <c:pt idx="15">
                  <c:v>16.430100134325283</c:v>
                </c:pt>
                <c:pt idx="16">
                  <c:v>16.569244842046182</c:v>
                </c:pt>
                <c:pt idx="17">
                  <c:v>16.6777363648782</c:v>
                </c:pt>
                <c:pt idx="18">
                  <c:v>16.755373992967641</c:v>
                </c:pt>
                <c:pt idx="19">
                  <c:v>16.802014096318633</c:v>
                </c:pt>
                <c:pt idx="20">
                  <c:v>16.817570390509356</c:v>
                </c:pt>
                <c:pt idx="21">
                  <c:v>16.802014096318633</c:v>
                </c:pt>
                <c:pt idx="22">
                  <c:v>16.755373992967641</c:v>
                </c:pt>
                <c:pt idx="23">
                  <c:v>16.6777363648782</c:v>
                </c:pt>
                <c:pt idx="24">
                  <c:v>16.569244842046182</c:v>
                </c:pt>
                <c:pt idx="25">
                  <c:v>16.430100134325283</c:v>
                </c:pt>
                <c:pt idx="26">
                  <c:v>16.260559660112833</c:v>
                </c:pt>
                <c:pt idx="27">
                  <c:v>16.060937070124456</c:v>
                </c:pt>
                <c:pt idx="28">
                  <c:v>15.831601667138729</c:v>
                </c:pt>
                <c:pt idx="29">
                  <c:v>15.572977722785177</c:v>
                </c:pt>
                <c:pt idx="30">
                  <c:v>15.285543692639692</c:v>
                </c:pt>
                <c:pt idx="31">
                  <c:v>14.969831331079339</c:v>
                </c:pt>
                <c:pt idx="32">
                  <c:v>14.626424707534129</c:v>
                </c:pt>
                <c:pt idx="33">
                  <c:v>14.255959125955689</c:v>
                </c:pt>
                <c:pt idx="34">
                  <c:v>13.859119949501801</c:v>
                </c:pt>
                <c:pt idx="35">
                  <c:v>13.436641332611188</c:v>
                </c:pt>
                <c:pt idx="36">
                  <c:v>12.989304862814155</c:v>
                </c:pt>
                <c:pt idx="37">
                  <c:v>12.5179381147918</c:v>
                </c:pt>
                <c:pt idx="38">
                  <c:v>12.023413119358768</c:v>
                </c:pt>
                <c:pt idx="39">
                  <c:v>11.506644750201918</c:v>
                </c:pt>
                <c:pt idx="40">
                  <c:v>10.968589031359494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89-4567-B474-0AE2CB9D1AF9}"/>
            </c:ext>
          </c:extLst>
        </c:ser>
        <c:ser>
          <c:idx val="3"/>
          <c:order val="3"/>
          <c:tx>
            <c:v>step0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steps'!$D$4:$D$204</c:f>
              <c:numCache>
                <c:formatCode>General</c:formatCode>
                <c:ptCount val="201"/>
                <c:pt idx="0">
                  <c:v>52.178147601185628</c:v>
                </c:pt>
                <c:pt idx="1">
                  <c:v>54.737706595980271</c:v>
                </c:pt>
                <c:pt idx="2">
                  <c:v>57.196000562907031</c:v>
                </c:pt>
                <c:pt idx="3">
                  <c:v>59.548481645971385</c:v>
                </c:pt>
                <c:pt idx="4">
                  <c:v>61.790797743537205</c:v>
                </c:pt>
                <c:pt idx="5">
                  <c:v>63.918800559736248</c:v>
                </c:pt>
                <c:pt idx="6">
                  <c:v>65.928553278836063</c:v>
                </c:pt>
                <c:pt idx="7">
                  <c:v>67.816337848368562</c:v>
                </c:pt>
                <c:pt idx="8">
                  <c:v>69.578661857545441</c:v>
                </c:pt>
                <c:pt idx="9">
                  <c:v>71.21226499823544</c:v>
                </c:pt>
                <c:pt idx="10">
                  <c:v>72.71412509655049</c:v>
                </c:pt>
                <c:pt idx="11">
                  <c:v>74.081463703882363</c:v>
                </c:pt>
                <c:pt idx="12">
                  <c:v>75.311751237046323</c:v>
                </c:pt>
                <c:pt idx="13">
                  <c:v>76.402711658022511</c:v>
                </c:pt>
                <c:pt idx="14">
                  <c:v>77.352326684637589</c:v>
                </c:pt>
                <c:pt idx="15">
                  <c:v>78.158839524396697</c:v>
                </c:pt>
                <c:pt idx="16">
                  <c:v>78.820758124558239</c:v>
                </c:pt>
                <c:pt idx="17">
                  <c:v>79.336857932438903</c:v>
                </c:pt>
                <c:pt idx="18">
                  <c:v>79.706184160842099</c:v>
                </c:pt>
                <c:pt idx="19">
                  <c:v>79.928053554419066</c:v>
                </c:pt>
                <c:pt idx="20">
                  <c:v>80.002055653694583</c:v>
                </c:pt>
                <c:pt idx="21">
                  <c:v>79.928053554419066</c:v>
                </c:pt>
                <c:pt idx="22">
                  <c:v>79.706184160842099</c:v>
                </c:pt>
                <c:pt idx="23">
                  <c:v>79.336857932438903</c:v>
                </c:pt>
                <c:pt idx="24">
                  <c:v>78.820758124558239</c:v>
                </c:pt>
                <c:pt idx="25">
                  <c:v>78.158839524396697</c:v>
                </c:pt>
                <c:pt idx="26">
                  <c:v>77.352326684637589</c:v>
                </c:pt>
                <c:pt idx="27">
                  <c:v>76.402711658022511</c:v>
                </c:pt>
                <c:pt idx="28">
                  <c:v>75.311751237046323</c:v>
                </c:pt>
                <c:pt idx="29">
                  <c:v>74.081463703882363</c:v>
                </c:pt>
                <c:pt idx="30">
                  <c:v>72.71412509655049</c:v>
                </c:pt>
                <c:pt idx="31">
                  <c:v>71.21226499823544</c:v>
                </c:pt>
                <c:pt idx="32">
                  <c:v>69.578661857545441</c:v>
                </c:pt>
                <c:pt idx="33">
                  <c:v>67.816337848368562</c:v>
                </c:pt>
                <c:pt idx="34">
                  <c:v>65.928553278836063</c:v>
                </c:pt>
                <c:pt idx="35">
                  <c:v>63.918800559736248</c:v>
                </c:pt>
                <c:pt idx="36">
                  <c:v>61.790797743537205</c:v>
                </c:pt>
                <c:pt idx="37">
                  <c:v>59.548481645971385</c:v>
                </c:pt>
                <c:pt idx="38">
                  <c:v>57.196000562907031</c:v>
                </c:pt>
                <c:pt idx="39">
                  <c:v>54.737706595980271</c:v>
                </c:pt>
                <c:pt idx="40">
                  <c:v>52.178147601185628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89-4567-B474-0AE2CB9D1AF9}"/>
            </c:ext>
          </c:extLst>
        </c:ser>
        <c:ser>
          <c:idx val="4"/>
          <c:order val="4"/>
          <c:tx>
            <c:v>step_last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steps'!$F$4:$F$204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6.8417847663554383</c:v>
                </c:pt>
                <c:pt idx="2">
                  <c:v>7.1490522654906341</c:v>
                </c:pt>
                <c:pt idx="3">
                  <c:v>7.4430939825842586</c:v>
                </c:pt>
                <c:pt idx="4">
                  <c:v>7.7233659390057214</c:v>
                </c:pt>
                <c:pt idx="5">
                  <c:v>7.9893496302497615</c:v>
                </c:pt>
                <c:pt idx="6">
                  <c:v>8.24055298517235</c:v>
                </c:pt>
                <c:pt idx="7">
                  <c:v>8.4765112763247394</c:v>
                </c:pt>
                <c:pt idx="8">
                  <c:v>8.6967879797015328</c:v>
                </c:pt>
                <c:pt idx="9">
                  <c:v>8.900975582312272</c:v>
                </c:pt>
                <c:pt idx="10">
                  <c:v>9.0886963360824637</c:v>
                </c:pt>
                <c:pt idx="11">
                  <c:v>9.2596029566893971</c:v>
                </c:pt>
                <c:pt idx="12">
                  <c:v>9.4133792660398576</c:v>
                </c:pt>
                <c:pt idx="13">
                  <c:v>9.5497407772011549</c:v>
                </c:pt>
                <c:pt idx="14">
                  <c:v>9.6684352207033672</c:v>
                </c:pt>
                <c:pt idx="15">
                  <c:v>9.7692430112390998</c:v>
                </c:pt>
                <c:pt idx="16">
                  <c:v>9.8519776538973858</c:v>
                </c:pt>
                <c:pt idx="17">
                  <c:v>9.9164860891802071</c:v>
                </c:pt>
                <c:pt idx="18">
                  <c:v>9.9626489761633117</c:v>
                </c:pt>
                <c:pt idx="19">
                  <c:v>9.9903809132775141</c:v>
                </c:pt>
                <c:pt idx="20">
                  <c:v>9.9996305963020262</c:v>
                </c:pt>
                <c:pt idx="21">
                  <c:v>9.9903809132775141</c:v>
                </c:pt>
                <c:pt idx="22">
                  <c:v>9.9626489761633117</c:v>
                </c:pt>
                <c:pt idx="23">
                  <c:v>9.9164860891802071</c:v>
                </c:pt>
                <c:pt idx="24">
                  <c:v>9.8519776538973858</c:v>
                </c:pt>
                <c:pt idx="25">
                  <c:v>9.7692430112390998</c:v>
                </c:pt>
                <c:pt idx="26">
                  <c:v>9.6684352207033672</c:v>
                </c:pt>
                <c:pt idx="27">
                  <c:v>9.5497407772011549</c:v>
                </c:pt>
                <c:pt idx="28">
                  <c:v>9.4133792660398576</c:v>
                </c:pt>
                <c:pt idx="29">
                  <c:v>9.2596029566893971</c:v>
                </c:pt>
                <c:pt idx="30">
                  <c:v>9.0886963360824637</c:v>
                </c:pt>
                <c:pt idx="31">
                  <c:v>8.900975582312272</c:v>
                </c:pt>
                <c:pt idx="32">
                  <c:v>8.6967879797015328</c:v>
                </c:pt>
                <c:pt idx="33">
                  <c:v>8.4765112763247394</c:v>
                </c:pt>
                <c:pt idx="34">
                  <c:v>8.24055298517235</c:v>
                </c:pt>
                <c:pt idx="35">
                  <c:v>7.9893496302497615</c:v>
                </c:pt>
                <c:pt idx="36">
                  <c:v>7.7233659390057214</c:v>
                </c:pt>
                <c:pt idx="37">
                  <c:v>7.4430939825842586</c:v>
                </c:pt>
                <c:pt idx="38">
                  <c:v>7.1490522654906341</c:v>
                </c:pt>
                <c:pt idx="39">
                  <c:v>6.8417847663554383</c:v>
                </c:pt>
                <c:pt idx="40">
                  <c:v>6.5218599315714387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89-4567-B474-0AE2CB9D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01112"/>
        <c:axId val="493694552"/>
      </c:scatterChart>
      <c:valAx>
        <c:axId val="4937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4552"/>
        <c:crosses val="autoZero"/>
        <c:crossBetween val="midCat"/>
      </c:valAx>
      <c:valAx>
        <c:axId val="493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T(x, t) for 8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steps'!$G$4:$G$204</c:f>
              <c:numCache>
                <c:formatCode>General</c:formatCode>
                <c:ptCount val="201"/>
                <c:pt idx="0">
                  <c:v>31.024826362886806</c:v>
                </c:pt>
                <c:pt idx="1">
                  <c:v>32.546725415072864</c:v>
                </c:pt>
                <c:pt idx="2">
                  <c:v>34.008412864305001</c:v>
                </c:pt>
                <c:pt idx="3">
                  <c:v>35.40718458157442</c:v>
                </c:pt>
                <c:pt idx="4">
                  <c:v>36.740452832287573</c:v>
                </c:pt>
                <c:pt idx="5">
                  <c:v>38.005751063587937</c:v>
                </c:pt>
                <c:pt idx="6">
                  <c:v>39.200738467490993</c:v>
                </c:pt>
                <c:pt idx="7">
                  <c:v>40.323204311390597</c:v>
                </c:pt>
                <c:pt idx="8">
                  <c:v>41.371072027925187</c:v>
                </c:pt>
                <c:pt idx="9">
                  <c:v>42.342403056637714</c:v>
                </c:pt>
                <c:pt idx="10">
                  <c:v>43.235400430322052</c:v>
                </c:pt>
                <c:pt idx="11">
                  <c:v>44.04841209942122</c:v>
                </c:pt>
                <c:pt idx="12">
                  <c:v>44.779933988327237</c:v>
                </c:pt>
                <c:pt idx="13">
                  <c:v>45.4286127779284</c:v>
                </c:pt>
                <c:pt idx="14">
                  <c:v>45.993248409256402</c:v>
                </c:pt>
                <c:pt idx="15">
                  <c:v>46.472796303601285</c:v>
                </c:pt>
                <c:pt idx="16">
                  <c:v>46.866369294987251</c:v>
                </c:pt>
                <c:pt idx="17">
                  <c:v>47.173239271434113</c:v>
                </c:pt>
                <c:pt idx="18">
                  <c:v>47.392838521968045</c:v>
                </c:pt>
                <c:pt idx="19">
                  <c:v>47.524760786889686</c:v>
                </c:pt>
                <c:pt idx="20">
                  <c:v>47.568762009356618</c:v>
                </c:pt>
                <c:pt idx="21">
                  <c:v>47.524760786889686</c:v>
                </c:pt>
                <c:pt idx="22">
                  <c:v>47.392838521968045</c:v>
                </c:pt>
                <c:pt idx="23">
                  <c:v>47.173239271434113</c:v>
                </c:pt>
                <c:pt idx="24">
                  <c:v>46.866369294987251</c:v>
                </c:pt>
                <c:pt idx="25">
                  <c:v>46.472796303601285</c:v>
                </c:pt>
                <c:pt idx="26">
                  <c:v>45.993248409256402</c:v>
                </c:pt>
                <c:pt idx="27">
                  <c:v>45.4286127779284</c:v>
                </c:pt>
                <c:pt idx="28">
                  <c:v>44.779933988327237</c:v>
                </c:pt>
                <c:pt idx="29">
                  <c:v>44.04841209942122</c:v>
                </c:pt>
                <c:pt idx="30">
                  <c:v>43.235400430322052</c:v>
                </c:pt>
                <c:pt idx="31">
                  <c:v>42.342403056637714</c:v>
                </c:pt>
                <c:pt idx="32">
                  <c:v>41.371072027925187</c:v>
                </c:pt>
                <c:pt idx="33">
                  <c:v>40.323204311390597</c:v>
                </c:pt>
                <c:pt idx="34">
                  <c:v>39.200738467490993</c:v>
                </c:pt>
                <c:pt idx="35">
                  <c:v>38.005751063587937</c:v>
                </c:pt>
                <c:pt idx="36">
                  <c:v>36.740452832287573</c:v>
                </c:pt>
                <c:pt idx="37">
                  <c:v>35.40718458157442</c:v>
                </c:pt>
                <c:pt idx="38">
                  <c:v>34.008412864305001</c:v>
                </c:pt>
                <c:pt idx="39">
                  <c:v>32.546725415072864</c:v>
                </c:pt>
                <c:pt idx="40">
                  <c:v>31.024826362886806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18-46FD-88D3-DA2956268F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steps'!$H$4:$H$204</c:f>
              <c:numCache>
                <c:formatCode>General</c:formatCode>
                <c:ptCount val="201"/>
                <c:pt idx="0">
                  <c:v>18.447183257716965</c:v>
                </c:pt>
                <c:pt idx="1">
                  <c:v>19.352095678081266</c:v>
                </c:pt>
                <c:pt idx="2">
                  <c:v>20.22120662574947</c:v>
                </c:pt>
                <c:pt idx="3">
                  <c:v>21.05290824117084</c:v>
                </c:pt>
                <c:pt idx="4">
                  <c:v>21.845661872244271</c:v>
                </c:pt>
                <c:pt idx="5">
                  <c:v>22.598000920832298</c:v>
                </c:pt>
                <c:pt idx="6">
                  <c:v>23.308533555974883</c:v>
                </c:pt>
                <c:pt idx="7">
                  <c:v>23.975945288783603</c:v>
                </c:pt>
                <c:pt idx="8">
                  <c:v>24.599001404252554</c:v>
                </c:pt>
                <c:pt idx="9">
                  <c:v>25.176549245487255</c:v>
                </c:pt>
                <c:pt idx="10">
                  <c:v>25.70752034612558</c:v>
                </c:pt>
                <c:pt idx="11">
                  <c:v>26.190932407005821</c:v>
                </c:pt>
                <c:pt idx="12">
                  <c:v>26.625891113424988</c:v>
                </c:pt>
                <c:pt idx="13">
                  <c:v>27.011591789625431</c:v>
                </c:pt>
                <c:pt idx="14">
                  <c:v>27.347320887448983</c:v>
                </c:pt>
                <c:pt idx="15">
                  <c:v>27.632457306404564</c:v>
                </c:pt>
                <c:pt idx="16">
                  <c:v>27.866473542707176</c:v>
                </c:pt>
                <c:pt idx="17">
                  <c:v>28.048936665162497</c:v>
                </c:pt>
                <c:pt idx="18">
                  <c:v>28.179509116091754</c:v>
                </c:pt>
                <c:pt idx="19">
                  <c:v>28.257949335815074</c:v>
                </c:pt>
                <c:pt idx="20">
                  <c:v>28.284112209538101</c:v>
                </c:pt>
                <c:pt idx="21">
                  <c:v>28.257949335815074</c:v>
                </c:pt>
                <c:pt idx="22">
                  <c:v>28.179509116091754</c:v>
                </c:pt>
                <c:pt idx="23">
                  <c:v>28.048936665162497</c:v>
                </c:pt>
                <c:pt idx="24">
                  <c:v>27.866473542707176</c:v>
                </c:pt>
                <c:pt idx="25">
                  <c:v>27.632457306404564</c:v>
                </c:pt>
                <c:pt idx="26">
                  <c:v>27.347320887448983</c:v>
                </c:pt>
                <c:pt idx="27">
                  <c:v>27.011591789625431</c:v>
                </c:pt>
                <c:pt idx="28">
                  <c:v>26.625891113424988</c:v>
                </c:pt>
                <c:pt idx="29">
                  <c:v>26.190932407005821</c:v>
                </c:pt>
                <c:pt idx="30">
                  <c:v>25.70752034612558</c:v>
                </c:pt>
                <c:pt idx="31">
                  <c:v>25.176549245487255</c:v>
                </c:pt>
                <c:pt idx="32">
                  <c:v>24.599001404252554</c:v>
                </c:pt>
                <c:pt idx="33">
                  <c:v>23.975945288783603</c:v>
                </c:pt>
                <c:pt idx="34">
                  <c:v>23.308533555974883</c:v>
                </c:pt>
                <c:pt idx="35">
                  <c:v>22.598000920832298</c:v>
                </c:pt>
                <c:pt idx="36">
                  <c:v>21.845661872244271</c:v>
                </c:pt>
                <c:pt idx="37">
                  <c:v>21.05290824117084</c:v>
                </c:pt>
                <c:pt idx="38">
                  <c:v>20.22120662574947</c:v>
                </c:pt>
                <c:pt idx="39">
                  <c:v>19.352095678081266</c:v>
                </c:pt>
                <c:pt idx="40">
                  <c:v>18.447183257716965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18-46FD-88D3-DA2956268F2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steps'!$I$4:$I$204</c:f>
              <c:numCache>
                <c:formatCode>General</c:formatCode>
                <c:ptCount val="201"/>
                <c:pt idx="0">
                  <c:v>10.968589031359494</c:v>
                </c:pt>
                <c:pt idx="1">
                  <c:v>11.506644750201918</c:v>
                </c:pt>
                <c:pt idx="2">
                  <c:v>12.023413119358768</c:v>
                </c:pt>
                <c:pt idx="3">
                  <c:v>12.5179381147918</c:v>
                </c:pt>
                <c:pt idx="4">
                  <c:v>12.989304862814155</c:v>
                </c:pt>
                <c:pt idx="5">
                  <c:v>13.436641332611188</c:v>
                </c:pt>
                <c:pt idx="6">
                  <c:v>13.859119949501801</c:v>
                </c:pt>
                <c:pt idx="7">
                  <c:v>14.255959125955689</c:v>
                </c:pt>
                <c:pt idx="8">
                  <c:v>14.626424707534129</c:v>
                </c:pt>
                <c:pt idx="9">
                  <c:v>14.969831331079339</c:v>
                </c:pt>
                <c:pt idx="10">
                  <c:v>15.285543692639692</c:v>
                </c:pt>
                <c:pt idx="11">
                  <c:v>15.572977722785177</c:v>
                </c:pt>
                <c:pt idx="12">
                  <c:v>15.831601667138729</c:v>
                </c:pt>
                <c:pt idx="13">
                  <c:v>16.060937070124456</c:v>
                </c:pt>
                <c:pt idx="14">
                  <c:v>16.260559660112833</c:v>
                </c:pt>
                <c:pt idx="15">
                  <c:v>16.430100134325283</c:v>
                </c:pt>
                <c:pt idx="16">
                  <c:v>16.569244842046182</c:v>
                </c:pt>
                <c:pt idx="17">
                  <c:v>16.6777363648782</c:v>
                </c:pt>
                <c:pt idx="18">
                  <c:v>16.755373992967641</c:v>
                </c:pt>
                <c:pt idx="19">
                  <c:v>16.802014096318633</c:v>
                </c:pt>
                <c:pt idx="20">
                  <c:v>16.817570390509356</c:v>
                </c:pt>
                <c:pt idx="21">
                  <c:v>16.802014096318633</c:v>
                </c:pt>
                <c:pt idx="22">
                  <c:v>16.755373992967641</c:v>
                </c:pt>
                <c:pt idx="23">
                  <c:v>16.6777363648782</c:v>
                </c:pt>
                <c:pt idx="24">
                  <c:v>16.569244842046182</c:v>
                </c:pt>
                <c:pt idx="25">
                  <c:v>16.430100134325283</c:v>
                </c:pt>
                <c:pt idx="26">
                  <c:v>16.260559660112833</c:v>
                </c:pt>
                <c:pt idx="27">
                  <c:v>16.060937070124456</c:v>
                </c:pt>
                <c:pt idx="28">
                  <c:v>15.831601667138729</c:v>
                </c:pt>
                <c:pt idx="29">
                  <c:v>15.572977722785177</c:v>
                </c:pt>
                <c:pt idx="30">
                  <c:v>15.285543692639692</c:v>
                </c:pt>
                <c:pt idx="31">
                  <c:v>14.969831331079339</c:v>
                </c:pt>
                <c:pt idx="32">
                  <c:v>14.626424707534129</c:v>
                </c:pt>
                <c:pt idx="33">
                  <c:v>14.255959125955689</c:v>
                </c:pt>
                <c:pt idx="34">
                  <c:v>13.859119949501801</c:v>
                </c:pt>
                <c:pt idx="35">
                  <c:v>13.436641332611188</c:v>
                </c:pt>
                <c:pt idx="36">
                  <c:v>12.989304862814155</c:v>
                </c:pt>
                <c:pt idx="37">
                  <c:v>12.5179381147918</c:v>
                </c:pt>
                <c:pt idx="38">
                  <c:v>12.023413119358768</c:v>
                </c:pt>
                <c:pt idx="39">
                  <c:v>11.506644750201918</c:v>
                </c:pt>
                <c:pt idx="40">
                  <c:v>10.968589031359494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18-46FD-88D3-DA2956268F2F}"/>
            </c:ext>
          </c:extLst>
        </c:ser>
        <c:ser>
          <c:idx val="3"/>
          <c:order val="3"/>
          <c:tx>
            <c:v>step0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steps'!$D$4:$D$204</c:f>
              <c:numCache>
                <c:formatCode>General</c:formatCode>
                <c:ptCount val="201"/>
                <c:pt idx="0">
                  <c:v>52.178147601185628</c:v>
                </c:pt>
                <c:pt idx="1">
                  <c:v>54.737706595980271</c:v>
                </c:pt>
                <c:pt idx="2">
                  <c:v>57.196000562907031</c:v>
                </c:pt>
                <c:pt idx="3">
                  <c:v>59.548481645971385</c:v>
                </c:pt>
                <c:pt idx="4">
                  <c:v>61.790797743537205</c:v>
                </c:pt>
                <c:pt idx="5">
                  <c:v>63.918800559736248</c:v>
                </c:pt>
                <c:pt idx="6">
                  <c:v>65.928553278836063</c:v>
                </c:pt>
                <c:pt idx="7">
                  <c:v>67.816337848368562</c:v>
                </c:pt>
                <c:pt idx="8">
                  <c:v>69.578661857545441</c:v>
                </c:pt>
                <c:pt idx="9">
                  <c:v>71.21226499823544</c:v>
                </c:pt>
                <c:pt idx="10">
                  <c:v>72.71412509655049</c:v>
                </c:pt>
                <c:pt idx="11">
                  <c:v>74.081463703882363</c:v>
                </c:pt>
                <c:pt idx="12">
                  <c:v>75.311751237046323</c:v>
                </c:pt>
                <c:pt idx="13">
                  <c:v>76.402711658022511</c:v>
                </c:pt>
                <c:pt idx="14">
                  <c:v>77.352326684637589</c:v>
                </c:pt>
                <c:pt idx="15">
                  <c:v>78.158839524396697</c:v>
                </c:pt>
                <c:pt idx="16">
                  <c:v>78.820758124558239</c:v>
                </c:pt>
                <c:pt idx="17">
                  <c:v>79.336857932438903</c:v>
                </c:pt>
                <c:pt idx="18">
                  <c:v>79.706184160842099</c:v>
                </c:pt>
                <c:pt idx="19">
                  <c:v>79.928053554419066</c:v>
                </c:pt>
                <c:pt idx="20">
                  <c:v>80.002055653694583</c:v>
                </c:pt>
                <c:pt idx="21">
                  <c:v>79.928053554419066</c:v>
                </c:pt>
                <c:pt idx="22">
                  <c:v>79.706184160842099</c:v>
                </c:pt>
                <c:pt idx="23">
                  <c:v>79.336857932438903</c:v>
                </c:pt>
                <c:pt idx="24">
                  <c:v>78.820758124558239</c:v>
                </c:pt>
                <c:pt idx="25">
                  <c:v>78.158839524396697</c:v>
                </c:pt>
                <c:pt idx="26">
                  <c:v>77.352326684637589</c:v>
                </c:pt>
                <c:pt idx="27">
                  <c:v>76.402711658022511</c:v>
                </c:pt>
                <c:pt idx="28">
                  <c:v>75.311751237046323</c:v>
                </c:pt>
                <c:pt idx="29">
                  <c:v>74.081463703882363</c:v>
                </c:pt>
                <c:pt idx="30">
                  <c:v>72.71412509655049</c:v>
                </c:pt>
                <c:pt idx="31">
                  <c:v>71.21226499823544</c:v>
                </c:pt>
                <c:pt idx="32">
                  <c:v>69.578661857545441</c:v>
                </c:pt>
                <c:pt idx="33">
                  <c:v>67.816337848368562</c:v>
                </c:pt>
                <c:pt idx="34">
                  <c:v>65.928553278836063</c:v>
                </c:pt>
                <c:pt idx="35">
                  <c:v>63.918800559736248</c:v>
                </c:pt>
                <c:pt idx="36">
                  <c:v>61.790797743537205</c:v>
                </c:pt>
                <c:pt idx="37">
                  <c:v>59.548481645971385</c:v>
                </c:pt>
                <c:pt idx="38">
                  <c:v>57.196000562907031</c:v>
                </c:pt>
                <c:pt idx="39">
                  <c:v>54.737706595980271</c:v>
                </c:pt>
                <c:pt idx="40">
                  <c:v>52.178147601185628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18-46FD-88D3-DA2956268F2F}"/>
            </c:ext>
          </c:extLst>
        </c:ser>
        <c:ser>
          <c:idx val="4"/>
          <c:order val="4"/>
          <c:tx>
            <c:v>step_last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steps'!$F$4:$F$204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6.8417847663554383</c:v>
                </c:pt>
                <c:pt idx="2">
                  <c:v>7.1490522654906341</c:v>
                </c:pt>
                <c:pt idx="3">
                  <c:v>7.4430939825842586</c:v>
                </c:pt>
                <c:pt idx="4">
                  <c:v>7.7233659390057214</c:v>
                </c:pt>
                <c:pt idx="5">
                  <c:v>7.9893496302497615</c:v>
                </c:pt>
                <c:pt idx="6">
                  <c:v>8.24055298517235</c:v>
                </c:pt>
                <c:pt idx="7">
                  <c:v>8.4765112763247394</c:v>
                </c:pt>
                <c:pt idx="8">
                  <c:v>8.6967879797015328</c:v>
                </c:pt>
                <c:pt idx="9">
                  <c:v>8.900975582312272</c:v>
                </c:pt>
                <c:pt idx="10">
                  <c:v>9.0886963360824637</c:v>
                </c:pt>
                <c:pt idx="11">
                  <c:v>9.2596029566893971</c:v>
                </c:pt>
                <c:pt idx="12">
                  <c:v>9.4133792660398576</c:v>
                </c:pt>
                <c:pt idx="13">
                  <c:v>9.5497407772011549</c:v>
                </c:pt>
                <c:pt idx="14">
                  <c:v>9.6684352207033672</c:v>
                </c:pt>
                <c:pt idx="15">
                  <c:v>9.7692430112390998</c:v>
                </c:pt>
                <c:pt idx="16">
                  <c:v>9.8519776538973858</c:v>
                </c:pt>
                <c:pt idx="17">
                  <c:v>9.9164860891802071</c:v>
                </c:pt>
                <c:pt idx="18">
                  <c:v>9.9626489761633117</c:v>
                </c:pt>
                <c:pt idx="19">
                  <c:v>9.9903809132775141</c:v>
                </c:pt>
                <c:pt idx="20">
                  <c:v>9.9996305963020262</c:v>
                </c:pt>
                <c:pt idx="21">
                  <c:v>9.9903809132775141</c:v>
                </c:pt>
                <c:pt idx="22">
                  <c:v>9.9626489761633117</c:v>
                </c:pt>
                <c:pt idx="23">
                  <c:v>9.9164860891802071</c:v>
                </c:pt>
                <c:pt idx="24">
                  <c:v>9.8519776538973858</c:v>
                </c:pt>
                <c:pt idx="25">
                  <c:v>9.7692430112390998</c:v>
                </c:pt>
                <c:pt idx="26">
                  <c:v>9.6684352207033672</c:v>
                </c:pt>
                <c:pt idx="27">
                  <c:v>9.5497407772011549</c:v>
                </c:pt>
                <c:pt idx="28">
                  <c:v>9.4133792660398576</c:v>
                </c:pt>
                <c:pt idx="29">
                  <c:v>9.2596029566893971</c:v>
                </c:pt>
                <c:pt idx="30">
                  <c:v>9.0886963360824637</c:v>
                </c:pt>
                <c:pt idx="31">
                  <c:v>8.900975582312272</c:v>
                </c:pt>
                <c:pt idx="32">
                  <c:v>8.6967879797015328</c:v>
                </c:pt>
                <c:pt idx="33">
                  <c:v>8.4765112763247394</c:v>
                </c:pt>
                <c:pt idx="34">
                  <c:v>8.24055298517235</c:v>
                </c:pt>
                <c:pt idx="35">
                  <c:v>7.9893496302497615</c:v>
                </c:pt>
                <c:pt idx="36">
                  <c:v>7.7233659390057214</c:v>
                </c:pt>
                <c:pt idx="37">
                  <c:v>7.4430939825842586</c:v>
                </c:pt>
                <c:pt idx="38">
                  <c:v>7.1490522654906341</c:v>
                </c:pt>
                <c:pt idx="39">
                  <c:v>6.8417847663554383</c:v>
                </c:pt>
                <c:pt idx="40">
                  <c:v>6.5218599315714387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18-46FD-88D3-DA2956268F2F}"/>
            </c:ext>
          </c:extLst>
        </c:ser>
        <c:ser>
          <c:idx val="5"/>
          <c:order val="5"/>
          <c:tx>
            <c:v>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steps'!$J$4:$J$204</c:f>
              <c:numCache>
                <c:formatCode>General</c:formatCode>
                <c:ptCount val="201"/>
                <c:pt idx="0">
                  <c:v>40.234537020622746</c:v>
                </c:pt>
                <c:pt idx="1">
                  <c:v>42.208211362603279</c:v>
                </c:pt>
                <c:pt idx="2">
                  <c:v>44.103800304853131</c:v>
                </c:pt>
                <c:pt idx="3">
                  <c:v>45.917796998455891</c:v>
                </c:pt>
                <c:pt idx="4">
                  <c:v>47.646845540558608</c:v>
                </c:pt>
                <c:pt idx="5">
                  <c:v>49.287747182808637</c:v>
                </c:pt>
                <c:pt idx="6">
                  <c:v>50.837466249053939</c:v>
                </c:pt>
                <c:pt idx="7">
                  <c:v>52.29313575135896</c:v>
                </c:pt>
                <c:pt idx="8">
                  <c:v>53.652062693946469</c:v>
                </c:pt>
                <c:pt idx="9">
                  <c:v>54.91173305525313</c:v>
                </c:pt>
                <c:pt idx="10">
                  <c:v>56.069816438881716</c:v>
                </c:pt>
                <c:pt idx="11">
                  <c:v>57.124170384846074</c:v>
                </c:pt>
                <c:pt idx="12">
                  <c:v>58.072844333132636</c:v>
                </c:pt>
                <c:pt idx="13">
                  <c:v>58.914083232246092</c:v>
                </c:pt>
                <c:pt idx="14">
                  <c:v>59.646330786063352</c:v>
                </c:pt>
                <c:pt idx="15">
                  <c:v>60.268232332989058</c:v>
                </c:pt>
                <c:pt idx="16">
                  <c:v>60.778637352086236</c:v>
                </c:pt>
                <c:pt idx="17">
                  <c:v>61.176601591545726</c:v>
                </c:pt>
                <c:pt idx="18">
                  <c:v>61.461388815556681</c:v>
                </c:pt>
                <c:pt idx="19">
                  <c:v>61.632472166346481</c:v>
                </c:pt>
                <c:pt idx="20">
                  <c:v>61.689535138870191</c:v>
                </c:pt>
                <c:pt idx="21">
                  <c:v>61.632472166346481</c:v>
                </c:pt>
                <c:pt idx="22">
                  <c:v>61.461388815556681</c:v>
                </c:pt>
                <c:pt idx="23">
                  <c:v>61.176601591545726</c:v>
                </c:pt>
                <c:pt idx="24">
                  <c:v>60.778637352086236</c:v>
                </c:pt>
                <c:pt idx="25">
                  <c:v>60.268232332989058</c:v>
                </c:pt>
                <c:pt idx="26">
                  <c:v>59.646330786063352</c:v>
                </c:pt>
                <c:pt idx="27">
                  <c:v>58.914083232246092</c:v>
                </c:pt>
                <c:pt idx="28">
                  <c:v>58.072844333132636</c:v>
                </c:pt>
                <c:pt idx="29">
                  <c:v>57.124170384846074</c:v>
                </c:pt>
                <c:pt idx="30">
                  <c:v>56.069816438881716</c:v>
                </c:pt>
                <c:pt idx="31">
                  <c:v>54.91173305525313</c:v>
                </c:pt>
                <c:pt idx="32">
                  <c:v>53.652062693946469</c:v>
                </c:pt>
                <c:pt idx="33">
                  <c:v>52.29313575135896</c:v>
                </c:pt>
                <c:pt idx="34">
                  <c:v>50.837466249053939</c:v>
                </c:pt>
                <c:pt idx="35">
                  <c:v>49.287747182808637</c:v>
                </c:pt>
                <c:pt idx="36">
                  <c:v>47.646845540558608</c:v>
                </c:pt>
                <c:pt idx="37">
                  <c:v>45.917796998455891</c:v>
                </c:pt>
                <c:pt idx="38">
                  <c:v>44.103800304853131</c:v>
                </c:pt>
                <c:pt idx="39">
                  <c:v>42.208211362603279</c:v>
                </c:pt>
                <c:pt idx="40">
                  <c:v>40.234537020622746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18-46FD-88D3-DA2956268F2F}"/>
            </c:ext>
          </c:extLst>
        </c:ser>
        <c:ser>
          <c:idx val="6"/>
          <c:order val="6"/>
          <c:tx>
            <c:v>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steps'!$K$4:$K$204</c:f>
              <c:numCache>
                <c:formatCode>General</c:formatCode>
                <c:ptCount val="201"/>
                <c:pt idx="0">
                  <c:v>23.923224227829774</c:v>
                </c:pt>
                <c:pt idx="1">
                  <c:v>25.096759636270363</c:v>
                </c:pt>
                <c:pt idx="2">
                  <c:v>26.223865915286172</c:v>
                </c:pt>
                <c:pt idx="3">
                  <c:v>27.302457912687736</c:v>
                </c:pt>
                <c:pt idx="4">
                  <c:v>28.330540227946479</c:v>
                </c:pt>
                <c:pt idx="5">
                  <c:v>29.30621090369554</c:v>
                </c:pt>
                <c:pt idx="6">
                  <c:v>30.227664944360313</c:v>
                </c:pt>
                <c:pt idx="7">
                  <c:v>31.093197655409199</c:v>
                </c:pt>
                <c:pt idx="8">
                  <c:v>31.901207797046887</c:v>
                </c:pt>
                <c:pt idx="9">
                  <c:v>32.65020054651594</c:v>
                </c:pt>
                <c:pt idx="10">
                  <c:v>33.338790263526221</c:v>
                </c:pt>
                <c:pt idx="11">
                  <c:v>33.965703053696366</c:v>
                </c:pt>
                <c:pt idx="12">
                  <c:v>34.529779125264611</c:v>
                </c:pt>
                <c:pt idx="13">
                  <c:v>35.02997493470933</c:v>
                </c:pt>
                <c:pt idx="14">
                  <c:v>35.465365117309695</c:v>
                </c:pt>
                <c:pt idx="15">
                  <c:v>35.835144199074996</c:v>
                </c:pt>
                <c:pt idx="16">
                  <c:v>36.138628086875492</c:v>
                </c:pt>
                <c:pt idx="17">
                  <c:v>36.375255334018092</c:v>
                </c:pt>
                <c:pt idx="18">
                  <c:v>36.544588178925522</c:v>
                </c:pt>
                <c:pt idx="19">
                  <c:v>36.646313354997389</c:v>
                </c:pt>
                <c:pt idx="20">
                  <c:v>36.680242670154946</c:v>
                </c:pt>
                <c:pt idx="21">
                  <c:v>36.646313354997389</c:v>
                </c:pt>
                <c:pt idx="22">
                  <c:v>36.544588178925522</c:v>
                </c:pt>
                <c:pt idx="23">
                  <c:v>36.375255334018092</c:v>
                </c:pt>
                <c:pt idx="24">
                  <c:v>36.138628086875492</c:v>
                </c:pt>
                <c:pt idx="25">
                  <c:v>35.835144199074996</c:v>
                </c:pt>
                <c:pt idx="26">
                  <c:v>35.465365117309695</c:v>
                </c:pt>
                <c:pt idx="27">
                  <c:v>35.02997493470933</c:v>
                </c:pt>
                <c:pt idx="28">
                  <c:v>34.529779125264611</c:v>
                </c:pt>
                <c:pt idx="29">
                  <c:v>33.965703053696366</c:v>
                </c:pt>
                <c:pt idx="30">
                  <c:v>33.338790263526221</c:v>
                </c:pt>
                <c:pt idx="31">
                  <c:v>32.65020054651594</c:v>
                </c:pt>
                <c:pt idx="32">
                  <c:v>31.901207797046887</c:v>
                </c:pt>
                <c:pt idx="33">
                  <c:v>31.093197655409199</c:v>
                </c:pt>
                <c:pt idx="34">
                  <c:v>30.227664944360313</c:v>
                </c:pt>
                <c:pt idx="35">
                  <c:v>29.30621090369554</c:v>
                </c:pt>
                <c:pt idx="36">
                  <c:v>28.330540227946479</c:v>
                </c:pt>
                <c:pt idx="37">
                  <c:v>27.302457912687736</c:v>
                </c:pt>
                <c:pt idx="38">
                  <c:v>26.223865915286172</c:v>
                </c:pt>
                <c:pt idx="39">
                  <c:v>25.096759636270363</c:v>
                </c:pt>
                <c:pt idx="40">
                  <c:v>23.923224227829774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18-46FD-88D3-DA2956268F2F}"/>
            </c:ext>
          </c:extLst>
        </c:ser>
        <c:ser>
          <c:idx val="7"/>
          <c:order val="7"/>
          <c:tx>
            <c:v>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steps'!$L$4:$L$204</c:f>
              <c:numCache>
                <c:formatCode>General</c:formatCode>
                <c:ptCount val="201"/>
                <c:pt idx="0">
                  <c:v>14.224611486436908</c:v>
                </c:pt>
                <c:pt idx="1">
                  <c:v>14.92238888849902</c:v>
                </c:pt>
                <c:pt idx="2">
                  <c:v>15.592559797329642</c:v>
                </c:pt>
                <c:pt idx="3">
                  <c:v>16.233884393433595</c:v>
                </c:pt>
                <c:pt idx="4">
                  <c:v>16.845176223136885</c:v>
                </c:pt>
                <c:pt idx="5">
                  <c:v>17.425304393531864</c:v>
                </c:pt>
                <c:pt idx="6">
                  <c:v>17.973195664634702</c:v>
                </c:pt>
                <c:pt idx="7">
                  <c:v>18.487836434884663</c:v>
                </c:pt>
                <c:pt idx="8">
                  <c:v>18.968274616312002</c:v>
                </c:pt>
                <c:pt idx="9">
                  <c:v>19.413621395905427</c:v>
                </c:pt>
                <c:pt idx="10">
                  <c:v>19.823052879920549</c:v>
                </c:pt>
                <c:pt idx="11">
                  <c:v>20.195811618087401</c:v>
                </c:pt>
                <c:pt idx="12">
                  <c:v>20.531208004897163</c:v>
                </c:pt>
                <c:pt idx="13">
                  <c:v>20.828621555375779</c:v>
                </c:pt>
                <c:pt idx="14">
                  <c:v>21.087502052984227</c:v>
                </c:pt>
                <c:pt idx="15">
                  <c:v>21.307370567521826</c:v>
                </c:pt>
                <c:pt idx="16">
                  <c:v>21.487820341149476</c:v>
                </c:pt>
                <c:pt idx="17">
                  <c:v>21.628517540893689</c:v>
                </c:pt>
                <c:pt idx="18">
                  <c:v>21.729201876239227</c:v>
                </c:pt>
                <c:pt idx="19">
                  <c:v>21.789687080667832</c:v>
                </c:pt>
                <c:pt idx="20">
                  <c:v>21.80986125625223</c:v>
                </c:pt>
                <c:pt idx="21">
                  <c:v>21.789687080667832</c:v>
                </c:pt>
                <c:pt idx="22">
                  <c:v>21.729201876239227</c:v>
                </c:pt>
                <c:pt idx="23">
                  <c:v>21.628517540893689</c:v>
                </c:pt>
                <c:pt idx="24">
                  <c:v>21.487820341149476</c:v>
                </c:pt>
                <c:pt idx="25">
                  <c:v>21.307370567521826</c:v>
                </c:pt>
                <c:pt idx="26">
                  <c:v>21.087502052984227</c:v>
                </c:pt>
                <c:pt idx="27">
                  <c:v>20.828621555375779</c:v>
                </c:pt>
                <c:pt idx="28">
                  <c:v>20.531208004897163</c:v>
                </c:pt>
                <c:pt idx="29">
                  <c:v>20.195811618087401</c:v>
                </c:pt>
                <c:pt idx="30">
                  <c:v>19.823052879920549</c:v>
                </c:pt>
                <c:pt idx="31">
                  <c:v>19.413621395905427</c:v>
                </c:pt>
                <c:pt idx="32">
                  <c:v>18.968274616312002</c:v>
                </c:pt>
                <c:pt idx="33">
                  <c:v>18.487836434884663</c:v>
                </c:pt>
                <c:pt idx="34">
                  <c:v>17.973195664634702</c:v>
                </c:pt>
                <c:pt idx="35">
                  <c:v>17.425304393531864</c:v>
                </c:pt>
                <c:pt idx="36">
                  <c:v>16.845176223136885</c:v>
                </c:pt>
                <c:pt idx="37">
                  <c:v>16.233884393433595</c:v>
                </c:pt>
                <c:pt idx="38">
                  <c:v>15.592559797329642</c:v>
                </c:pt>
                <c:pt idx="39">
                  <c:v>14.92238888849902</c:v>
                </c:pt>
                <c:pt idx="40">
                  <c:v>14.224611486436908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18-46FD-88D3-DA2956268F2F}"/>
            </c:ext>
          </c:extLst>
        </c:ser>
        <c:ser>
          <c:idx val="8"/>
          <c:order val="8"/>
          <c:tx>
            <c:v>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steps'!$M$4:$M$204</c:f>
              <c:numCache>
                <c:formatCode>General</c:formatCode>
                <c:ptCount val="201"/>
                <c:pt idx="0">
                  <c:v>8.4578721502217977</c:v>
                </c:pt>
                <c:pt idx="1">
                  <c:v>8.8727665789084789</c:v>
                </c:pt>
                <c:pt idx="2">
                  <c:v>9.2712463455503986</c:v>
                </c:pt>
                <c:pt idx="3">
                  <c:v>9.6525742606088762</c:v>
                </c:pt>
                <c:pt idx="4">
                  <c:v>10.016044865555479</c:v>
                </c:pt>
                <c:pt idx="5">
                  <c:v>10.36098573797377</c:v>
                </c:pt>
                <c:pt idx="6">
                  <c:v>10.68675873554413</c:v>
                </c:pt>
                <c:pt idx="7">
                  <c:v>10.992761176610179</c:v>
                </c:pt>
                <c:pt idx="8">
                  <c:v>11.27842695514283</c:v>
                </c:pt>
                <c:pt idx="9">
                  <c:v>11.543227588039251</c:v>
                </c:pt>
                <c:pt idx="10">
                  <c:v>11.786673192819203</c:v>
                </c:pt>
                <c:pt idx="11">
                  <c:v>12.008313393910061</c:v>
                </c:pt>
                <c:pt idx="12">
                  <c:v>12.207738155843849</c:v>
                </c:pt>
                <c:pt idx="13">
                  <c:v>12.384578541824878</c:v>
                </c:pt>
                <c:pt idx="14">
                  <c:v>12.53850739626465</c:v>
                </c:pt>
                <c:pt idx="15">
                  <c:v>12.669239950021307</c:v>
                </c:pt>
                <c:pt idx="16">
                  <c:v>12.776534347223958</c:v>
                </c:pt>
                <c:pt idx="17">
                  <c:v>12.860192092707232</c:v>
                </c:pt>
                <c:pt idx="18">
                  <c:v>12.920058419228315</c:v>
                </c:pt>
                <c:pt idx="19">
                  <c:v>12.956022573787122</c:v>
                </c:pt>
                <c:pt idx="20">
                  <c:v>12.96801802251988</c:v>
                </c:pt>
                <c:pt idx="21">
                  <c:v>12.956022573787122</c:v>
                </c:pt>
                <c:pt idx="22">
                  <c:v>12.920058419228315</c:v>
                </c:pt>
                <c:pt idx="23">
                  <c:v>12.860192092707232</c:v>
                </c:pt>
                <c:pt idx="24">
                  <c:v>12.776534347223958</c:v>
                </c:pt>
                <c:pt idx="25">
                  <c:v>12.669239950021307</c:v>
                </c:pt>
                <c:pt idx="26">
                  <c:v>12.53850739626465</c:v>
                </c:pt>
                <c:pt idx="27">
                  <c:v>12.384578541824878</c:v>
                </c:pt>
                <c:pt idx="28">
                  <c:v>12.207738155843849</c:v>
                </c:pt>
                <c:pt idx="29">
                  <c:v>12.008313393910061</c:v>
                </c:pt>
                <c:pt idx="30">
                  <c:v>11.786673192819203</c:v>
                </c:pt>
                <c:pt idx="31">
                  <c:v>11.543227588039251</c:v>
                </c:pt>
                <c:pt idx="32">
                  <c:v>11.27842695514283</c:v>
                </c:pt>
                <c:pt idx="33">
                  <c:v>10.992761176610179</c:v>
                </c:pt>
                <c:pt idx="34">
                  <c:v>10.68675873554413</c:v>
                </c:pt>
                <c:pt idx="35">
                  <c:v>10.36098573797377</c:v>
                </c:pt>
                <c:pt idx="36">
                  <c:v>10.016044865555479</c:v>
                </c:pt>
                <c:pt idx="37">
                  <c:v>9.6525742606088762</c:v>
                </c:pt>
                <c:pt idx="38">
                  <c:v>9.2712463455503986</c:v>
                </c:pt>
                <c:pt idx="39">
                  <c:v>8.8727665789084789</c:v>
                </c:pt>
                <c:pt idx="40">
                  <c:v>8.4578721502217977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18-46FD-88D3-DA295626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01112"/>
        <c:axId val="493694552"/>
      </c:scatterChart>
      <c:valAx>
        <c:axId val="4937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4552"/>
        <c:crosses val="autoZero"/>
        <c:crossBetween val="midCat"/>
      </c:valAx>
      <c:valAx>
        <c:axId val="493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T(x, t) for 16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steps'!$G$4:$G$204</c:f>
              <c:numCache>
                <c:formatCode>General</c:formatCode>
                <c:ptCount val="201"/>
                <c:pt idx="0">
                  <c:v>31.024826362886806</c:v>
                </c:pt>
                <c:pt idx="1">
                  <c:v>32.546725415072864</c:v>
                </c:pt>
                <c:pt idx="2">
                  <c:v>34.008412864305001</c:v>
                </c:pt>
                <c:pt idx="3">
                  <c:v>35.40718458157442</c:v>
                </c:pt>
                <c:pt idx="4">
                  <c:v>36.740452832287573</c:v>
                </c:pt>
                <c:pt idx="5">
                  <c:v>38.005751063587937</c:v>
                </c:pt>
                <c:pt idx="6">
                  <c:v>39.200738467490993</c:v>
                </c:pt>
                <c:pt idx="7">
                  <c:v>40.323204311390597</c:v>
                </c:pt>
                <c:pt idx="8">
                  <c:v>41.371072027925187</c:v>
                </c:pt>
                <c:pt idx="9">
                  <c:v>42.342403056637714</c:v>
                </c:pt>
                <c:pt idx="10">
                  <c:v>43.235400430322052</c:v>
                </c:pt>
                <c:pt idx="11">
                  <c:v>44.04841209942122</c:v>
                </c:pt>
                <c:pt idx="12">
                  <c:v>44.779933988327237</c:v>
                </c:pt>
                <c:pt idx="13">
                  <c:v>45.4286127779284</c:v>
                </c:pt>
                <c:pt idx="14">
                  <c:v>45.993248409256402</c:v>
                </c:pt>
                <c:pt idx="15">
                  <c:v>46.472796303601285</c:v>
                </c:pt>
                <c:pt idx="16">
                  <c:v>46.866369294987251</c:v>
                </c:pt>
                <c:pt idx="17">
                  <c:v>47.173239271434113</c:v>
                </c:pt>
                <c:pt idx="18">
                  <c:v>47.392838521968045</c:v>
                </c:pt>
                <c:pt idx="19">
                  <c:v>47.524760786889686</c:v>
                </c:pt>
                <c:pt idx="20">
                  <c:v>47.568762009356618</c:v>
                </c:pt>
                <c:pt idx="21">
                  <c:v>47.524760786889686</c:v>
                </c:pt>
                <c:pt idx="22">
                  <c:v>47.392838521968045</c:v>
                </c:pt>
                <c:pt idx="23">
                  <c:v>47.173239271434113</c:v>
                </c:pt>
                <c:pt idx="24">
                  <c:v>46.866369294987251</c:v>
                </c:pt>
                <c:pt idx="25">
                  <c:v>46.472796303601285</c:v>
                </c:pt>
                <c:pt idx="26">
                  <c:v>45.993248409256402</c:v>
                </c:pt>
                <c:pt idx="27">
                  <c:v>45.4286127779284</c:v>
                </c:pt>
                <c:pt idx="28">
                  <c:v>44.779933988327237</c:v>
                </c:pt>
                <c:pt idx="29">
                  <c:v>44.04841209942122</c:v>
                </c:pt>
                <c:pt idx="30">
                  <c:v>43.235400430322052</c:v>
                </c:pt>
                <c:pt idx="31">
                  <c:v>42.342403056637714</c:v>
                </c:pt>
                <c:pt idx="32">
                  <c:v>41.371072027925187</c:v>
                </c:pt>
                <c:pt idx="33">
                  <c:v>40.323204311390597</c:v>
                </c:pt>
                <c:pt idx="34">
                  <c:v>39.200738467490993</c:v>
                </c:pt>
                <c:pt idx="35">
                  <c:v>38.005751063587937</c:v>
                </c:pt>
                <c:pt idx="36">
                  <c:v>36.740452832287573</c:v>
                </c:pt>
                <c:pt idx="37">
                  <c:v>35.40718458157442</c:v>
                </c:pt>
                <c:pt idx="38">
                  <c:v>34.008412864305001</c:v>
                </c:pt>
                <c:pt idx="39">
                  <c:v>32.546725415072864</c:v>
                </c:pt>
                <c:pt idx="40">
                  <c:v>31.024826362886806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F7-42FD-90F4-9697FC64CE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steps'!$H$4:$H$204</c:f>
              <c:numCache>
                <c:formatCode>General</c:formatCode>
                <c:ptCount val="201"/>
                <c:pt idx="0">
                  <c:v>18.447183257716965</c:v>
                </c:pt>
                <c:pt idx="1">
                  <c:v>19.352095678081266</c:v>
                </c:pt>
                <c:pt idx="2">
                  <c:v>20.22120662574947</c:v>
                </c:pt>
                <c:pt idx="3">
                  <c:v>21.05290824117084</c:v>
                </c:pt>
                <c:pt idx="4">
                  <c:v>21.845661872244271</c:v>
                </c:pt>
                <c:pt idx="5">
                  <c:v>22.598000920832298</c:v>
                </c:pt>
                <c:pt idx="6">
                  <c:v>23.308533555974883</c:v>
                </c:pt>
                <c:pt idx="7">
                  <c:v>23.975945288783603</c:v>
                </c:pt>
                <c:pt idx="8">
                  <c:v>24.599001404252554</c:v>
                </c:pt>
                <c:pt idx="9">
                  <c:v>25.176549245487255</c:v>
                </c:pt>
                <c:pt idx="10">
                  <c:v>25.70752034612558</c:v>
                </c:pt>
                <c:pt idx="11">
                  <c:v>26.190932407005821</c:v>
                </c:pt>
                <c:pt idx="12">
                  <c:v>26.625891113424988</c:v>
                </c:pt>
                <c:pt idx="13">
                  <c:v>27.011591789625431</c:v>
                </c:pt>
                <c:pt idx="14">
                  <c:v>27.347320887448983</c:v>
                </c:pt>
                <c:pt idx="15">
                  <c:v>27.632457306404564</c:v>
                </c:pt>
                <c:pt idx="16">
                  <c:v>27.866473542707176</c:v>
                </c:pt>
                <c:pt idx="17">
                  <c:v>28.048936665162497</c:v>
                </c:pt>
                <c:pt idx="18">
                  <c:v>28.179509116091754</c:v>
                </c:pt>
                <c:pt idx="19">
                  <c:v>28.257949335815074</c:v>
                </c:pt>
                <c:pt idx="20">
                  <c:v>28.284112209538101</c:v>
                </c:pt>
                <c:pt idx="21">
                  <c:v>28.257949335815074</c:v>
                </c:pt>
                <c:pt idx="22">
                  <c:v>28.179509116091754</c:v>
                </c:pt>
                <c:pt idx="23">
                  <c:v>28.048936665162497</c:v>
                </c:pt>
                <c:pt idx="24">
                  <c:v>27.866473542707176</c:v>
                </c:pt>
                <c:pt idx="25">
                  <c:v>27.632457306404564</c:v>
                </c:pt>
                <c:pt idx="26">
                  <c:v>27.347320887448983</c:v>
                </c:pt>
                <c:pt idx="27">
                  <c:v>27.011591789625431</c:v>
                </c:pt>
                <c:pt idx="28">
                  <c:v>26.625891113424988</c:v>
                </c:pt>
                <c:pt idx="29">
                  <c:v>26.190932407005821</c:v>
                </c:pt>
                <c:pt idx="30">
                  <c:v>25.70752034612558</c:v>
                </c:pt>
                <c:pt idx="31">
                  <c:v>25.176549245487255</c:v>
                </c:pt>
                <c:pt idx="32">
                  <c:v>24.599001404252554</c:v>
                </c:pt>
                <c:pt idx="33">
                  <c:v>23.975945288783603</c:v>
                </c:pt>
                <c:pt idx="34">
                  <c:v>23.308533555974883</c:v>
                </c:pt>
                <c:pt idx="35">
                  <c:v>22.598000920832298</c:v>
                </c:pt>
                <c:pt idx="36">
                  <c:v>21.845661872244271</c:v>
                </c:pt>
                <c:pt idx="37">
                  <c:v>21.05290824117084</c:v>
                </c:pt>
                <c:pt idx="38">
                  <c:v>20.22120662574947</c:v>
                </c:pt>
                <c:pt idx="39">
                  <c:v>19.352095678081266</c:v>
                </c:pt>
                <c:pt idx="40">
                  <c:v>18.447183257716965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F7-42FD-90F4-9697FC64CE5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steps'!$I$4:$I$204</c:f>
              <c:numCache>
                <c:formatCode>General</c:formatCode>
                <c:ptCount val="201"/>
                <c:pt idx="0">
                  <c:v>10.968589031359494</c:v>
                </c:pt>
                <c:pt idx="1">
                  <c:v>11.506644750201918</c:v>
                </c:pt>
                <c:pt idx="2">
                  <c:v>12.023413119358768</c:v>
                </c:pt>
                <c:pt idx="3">
                  <c:v>12.5179381147918</c:v>
                </c:pt>
                <c:pt idx="4">
                  <c:v>12.989304862814155</c:v>
                </c:pt>
                <c:pt idx="5">
                  <c:v>13.436641332611188</c:v>
                </c:pt>
                <c:pt idx="6">
                  <c:v>13.859119949501801</c:v>
                </c:pt>
                <c:pt idx="7">
                  <c:v>14.255959125955689</c:v>
                </c:pt>
                <c:pt idx="8">
                  <c:v>14.626424707534129</c:v>
                </c:pt>
                <c:pt idx="9">
                  <c:v>14.969831331079339</c:v>
                </c:pt>
                <c:pt idx="10">
                  <c:v>15.285543692639692</c:v>
                </c:pt>
                <c:pt idx="11">
                  <c:v>15.572977722785177</c:v>
                </c:pt>
                <c:pt idx="12">
                  <c:v>15.831601667138729</c:v>
                </c:pt>
                <c:pt idx="13">
                  <c:v>16.060937070124456</c:v>
                </c:pt>
                <c:pt idx="14">
                  <c:v>16.260559660112833</c:v>
                </c:pt>
                <c:pt idx="15">
                  <c:v>16.430100134325283</c:v>
                </c:pt>
                <c:pt idx="16">
                  <c:v>16.569244842046182</c:v>
                </c:pt>
                <c:pt idx="17">
                  <c:v>16.6777363648782</c:v>
                </c:pt>
                <c:pt idx="18">
                  <c:v>16.755373992967641</c:v>
                </c:pt>
                <c:pt idx="19">
                  <c:v>16.802014096318633</c:v>
                </c:pt>
                <c:pt idx="20">
                  <c:v>16.817570390509356</c:v>
                </c:pt>
                <c:pt idx="21">
                  <c:v>16.802014096318633</c:v>
                </c:pt>
                <c:pt idx="22">
                  <c:v>16.755373992967641</c:v>
                </c:pt>
                <c:pt idx="23">
                  <c:v>16.6777363648782</c:v>
                </c:pt>
                <c:pt idx="24">
                  <c:v>16.569244842046182</c:v>
                </c:pt>
                <c:pt idx="25">
                  <c:v>16.430100134325283</c:v>
                </c:pt>
                <c:pt idx="26">
                  <c:v>16.260559660112833</c:v>
                </c:pt>
                <c:pt idx="27">
                  <c:v>16.060937070124456</c:v>
                </c:pt>
                <c:pt idx="28">
                  <c:v>15.831601667138729</c:v>
                </c:pt>
                <c:pt idx="29">
                  <c:v>15.572977722785177</c:v>
                </c:pt>
                <c:pt idx="30">
                  <c:v>15.285543692639692</c:v>
                </c:pt>
                <c:pt idx="31">
                  <c:v>14.969831331079339</c:v>
                </c:pt>
                <c:pt idx="32">
                  <c:v>14.626424707534129</c:v>
                </c:pt>
                <c:pt idx="33">
                  <c:v>14.255959125955689</c:v>
                </c:pt>
                <c:pt idx="34">
                  <c:v>13.859119949501801</c:v>
                </c:pt>
                <c:pt idx="35">
                  <c:v>13.436641332611188</c:v>
                </c:pt>
                <c:pt idx="36">
                  <c:v>12.989304862814155</c:v>
                </c:pt>
                <c:pt idx="37">
                  <c:v>12.5179381147918</c:v>
                </c:pt>
                <c:pt idx="38">
                  <c:v>12.023413119358768</c:v>
                </c:pt>
                <c:pt idx="39">
                  <c:v>11.506644750201918</c:v>
                </c:pt>
                <c:pt idx="40">
                  <c:v>10.968589031359494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F7-42FD-90F4-9697FC64CE59}"/>
            </c:ext>
          </c:extLst>
        </c:ser>
        <c:ser>
          <c:idx val="3"/>
          <c:order val="3"/>
          <c:tx>
            <c:v>step0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steps'!$D$4:$D$204</c:f>
              <c:numCache>
                <c:formatCode>General</c:formatCode>
                <c:ptCount val="201"/>
                <c:pt idx="0">
                  <c:v>52.178147601185628</c:v>
                </c:pt>
                <c:pt idx="1">
                  <c:v>54.737706595980271</c:v>
                </c:pt>
                <c:pt idx="2">
                  <c:v>57.196000562907031</c:v>
                </c:pt>
                <c:pt idx="3">
                  <c:v>59.548481645971385</c:v>
                </c:pt>
                <c:pt idx="4">
                  <c:v>61.790797743537205</c:v>
                </c:pt>
                <c:pt idx="5">
                  <c:v>63.918800559736248</c:v>
                </c:pt>
                <c:pt idx="6">
                  <c:v>65.928553278836063</c:v>
                </c:pt>
                <c:pt idx="7">
                  <c:v>67.816337848368562</c:v>
                </c:pt>
                <c:pt idx="8">
                  <c:v>69.578661857545441</c:v>
                </c:pt>
                <c:pt idx="9">
                  <c:v>71.21226499823544</c:v>
                </c:pt>
                <c:pt idx="10">
                  <c:v>72.71412509655049</c:v>
                </c:pt>
                <c:pt idx="11">
                  <c:v>74.081463703882363</c:v>
                </c:pt>
                <c:pt idx="12">
                  <c:v>75.311751237046323</c:v>
                </c:pt>
                <c:pt idx="13">
                  <c:v>76.402711658022511</c:v>
                </c:pt>
                <c:pt idx="14">
                  <c:v>77.352326684637589</c:v>
                </c:pt>
                <c:pt idx="15">
                  <c:v>78.158839524396697</c:v>
                </c:pt>
                <c:pt idx="16">
                  <c:v>78.820758124558239</c:v>
                </c:pt>
                <c:pt idx="17">
                  <c:v>79.336857932438903</c:v>
                </c:pt>
                <c:pt idx="18">
                  <c:v>79.706184160842099</c:v>
                </c:pt>
                <c:pt idx="19">
                  <c:v>79.928053554419066</c:v>
                </c:pt>
                <c:pt idx="20">
                  <c:v>80.002055653694583</c:v>
                </c:pt>
                <c:pt idx="21">
                  <c:v>79.928053554419066</c:v>
                </c:pt>
                <c:pt idx="22">
                  <c:v>79.706184160842099</c:v>
                </c:pt>
                <c:pt idx="23">
                  <c:v>79.336857932438903</c:v>
                </c:pt>
                <c:pt idx="24">
                  <c:v>78.820758124558239</c:v>
                </c:pt>
                <c:pt idx="25">
                  <c:v>78.158839524396697</c:v>
                </c:pt>
                <c:pt idx="26">
                  <c:v>77.352326684637589</c:v>
                </c:pt>
                <c:pt idx="27">
                  <c:v>76.402711658022511</c:v>
                </c:pt>
                <c:pt idx="28">
                  <c:v>75.311751237046323</c:v>
                </c:pt>
                <c:pt idx="29">
                  <c:v>74.081463703882363</c:v>
                </c:pt>
                <c:pt idx="30">
                  <c:v>72.71412509655049</c:v>
                </c:pt>
                <c:pt idx="31">
                  <c:v>71.21226499823544</c:v>
                </c:pt>
                <c:pt idx="32">
                  <c:v>69.578661857545441</c:v>
                </c:pt>
                <c:pt idx="33">
                  <c:v>67.816337848368562</c:v>
                </c:pt>
                <c:pt idx="34">
                  <c:v>65.928553278836063</c:v>
                </c:pt>
                <c:pt idx="35">
                  <c:v>63.918800559736248</c:v>
                </c:pt>
                <c:pt idx="36">
                  <c:v>61.790797743537205</c:v>
                </c:pt>
                <c:pt idx="37">
                  <c:v>59.548481645971385</c:v>
                </c:pt>
                <c:pt idx="38">
                  <c:v>57.196000562907031</c:v>
                </c:pt>
                <c:pt idx="39">
                  <c:v>54.737706595980271</c:v>
                </c:pt>
                <c:pt idx="40">
                  <c:v>52.178147601185628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F7-42FD-90F4-9697FC64CE59}"/>
            </c:ext>
          </c:extLst>
        </c:ser>
        <c:ser>
          <c:idx val="4"/>
          <c:order val="4"/>
          <c:tx>
            <c:v>step_last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steps'!$F$4:$F$204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6.8417847663554383</c:v>
                </c:pt>
                <c:pt idx="2">
                  <c:v>7.1490522654906341</c:v>
                </c:pt>
                <c:pt idx="3">
                  <c:v>7.4430939825842586</c:v>
                </c:pt>
                <c:pt idx="4">
                  <c:v>7.7233659390057214</c:v>
                </c:pt>
                <c:pt idx="5">
                  <c:v>7.9893496302497615</c:v>
                </c:pt>
                <c:pt idx="6">
                  <c:v>8.24055298517235</c:v>
                </c:pt>
                <c:pt idx="7">
                  <c:v>8.4765112763247394</c:v>
                </c:pt>
                <c:pt idx="8">
                  <c:v>8.6967879797015328</c:v>
                </c:pt>
                <c:pt idx="9">
                  <c:v>8.900975582312272</c:v>
                </c:pt>
                <c:pt idx="10">
                  <c:v>9.0886963360824637</c:v>
                </c:pt>
                <c:pt idx="11">
                  <c:v>9.2596029566893971</c:v>
                </c:pt>
                <c:pt idx="12">
                  <c:v>9.4133792660398576</c:v>
                </c:pt>
                <c:pt idx="13">
                  <c:v>9.5497407772011549</c:v>
                </c:pt>
                <c:pt idx="14">
                  <c:v>9.6684352207033672</c:v>
                </c:pt>
                <c:pt idx="15">
                  <c:v>9.7692430112390998</c:v>
                </c:pt>
                <c:pt idx="16">
                  <c:v>9.8519776538973858</c:v>
                </c:pt>
                <c:pt idx="17">
                  <c:v>9.9164860891802071</c:v>
                </c:pt>
                <c:pt idx="18">
                  <c:v>9.9626489761633117</c:v>
                </c:pt>
                <c:pt idx="19">
                  <c:v>9.9903809132775141</c:v>
                </c:pt>
                <c:pt idx="20">
                  <c:v>9.9996305963020262</c:v>
                </c:pt>
                <c:pt idx="21">
                  <c:v>9.9903809132775141</c:v>
                </c:pt>
                <c:pt idx="22">
                  <c:v>9.9626489761633117</c:v>
                </c:pt>
                <c:pt idx="23">
                  <c:v>9.9164860891802071</c:v>
                </c:pt>
                <c:pt idx="24">
                  <c:v>9.8519776538973858</c:v>
                </c:pt>
                <c:pt idx="25">
                  <c:v>9.7692430112390998</c:v>
                </c:pt>
                <c:pt idx="26">
                  <c:v>9.6684352207033672</c:v>
                </c:pt>
                <c:pt idx="27">
                  <c:v>9.5497407772011549</c:v>
                </c:pt>
                <c:pt idx="28">
                  <c:v>9.4133792660398576</c:v>
                </c:pt>
                <c:pt idx="29">
                  <c:v>9.2596029566893971</c:v>
                </c:pt>
                <c:pt idx="30">
                  <c:v>9.0886963360824637</c:v>
                </c:pt>
                <c:pt idx="31">
                  <c:v>8.900975582312272</c:v>
                </c:pt>
                <c:pt idx="32">
                  <c:v>8.6967879797015328</c:v>
                </c:pt>
                <c:pt idx="33">
                  <c:v>8.4765112763247394</c:v>
                </c:pt>
                <c:pt idx="34">
                  <c:v>8.24055298517235</c:v>
                </c:pt>
                <c:pt idx="35">
                  <c:v>7.9893496302497615</c:v>
                </c:pt>
                <c:pt idx="36">
                  <c:v>7.7233659390057214</c:v>
                </c:pt>
                <c:pt idx="37">
                  <c:v>7.4430939825842586</c:v>
                </c:pt>
                <c:pt idx="38">
                  <c:v>7.1490522654906341</c:v>
                </c:pt>
                <c:pt idx="39">
                  <c:v>6.8417847663554383</c:v>
                </c:pt>
                <c:pt idx="40">
                  <c:v>6.5218599315714387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F7-42FD-90F4-9697FC64CE59}"/>
            </c:ext>
          </c:extLst>
        </c:ser>
        <c:ser>
          <c:idx val="5"/>
          <c:order val="5"/>
          <c:tx>
            <c:v>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steps'!$J$4:$J$204</c:f>
              <c:numCache>
                <c:formatCode>General</c:formatCode>
                <c:ptCount val="201"/>
                <c:pt idx="0">
                  <c:v>40.234537020622746</c:v>
                </c:pt>
                <c:pt idx="1">
                  <c:v>42.208211362603279</c:v>
                </c:pt>
                <c:pt idx="2">
                  <c:v>44.103800304853131</c:v>
                </c:pt>
                <c:pt idx="3">
                  <c:v>45.917796998455891</c:v>
                </c:pt>
                <c:pt idx="4">
                  <c:v>47.646845540558608</c:v>
                </c:pt>
                <c:pt idx="5">
                  <c:v>49.287747182808637</c:v>
                </c:pt>
                <c:pt idx="6">
                  <c:v>50.837466249053939</c:v>
                </c:pt>
                <c:pt idx="7">
                  <c:v>52.29313575135896</c:v>
                </c:pt>
                <c:pt idx="8">
                  <c:v>53.652062693946469</c:v>
                </c:pt>
                <c:pt idx="9">
                  <c:v>54.91173305525313</c:v>
                </c:pt>
                <c:pt idx="10">
                  <c:v>56.069816438881716</c:v>
                </c:pt>
                <c:pt idx="11">
                  <c:v>57.124170384846074</c:v>
                </c:pt>
                <c:pt idx="12">
                  <c:v>58.072844333132636</c:v>
                </c:pt>
                <c:pt idx="13">
                  <c:v>58.914083232246092</c:v>
                </c:pt>
                <c:pt idx="14">
                  <c:v>59.646330786063352</c:v>
                </c:pt>
                <c:pt idx="15">
                  <c:v>60.268232332989058</c:v>
                </c:pt>
                <c:pt idx="16">
                  <c:v>60.778637352086236</c:v>
                </c:pt>
                <c:pt idx="17">
                  <c:v>61.176601591545726</c:v>
                </c:pt>
                <c:pt idx="18">
                  <c:v>61.461388815556681</c:v>
                </c:pt>
                <c:pt idx="19">
                  <c:v>61.632472166346481</c:v>
                </c:pt>
                <c:pt idx="20">
                  <c:v>61.689535138870191</c:v>
                </c:pt>
                <c:pt idx="21">
                  <c:v>61.632472166346481</c:v>
                </c:pt>
                <c:pt idx="22">
                  <c:v>61.461388815556681</c:v>
                </c:pt>
                <c:pt idx="23">
                  <c:v>61.176601591545726</c:v>
                </c:pt>
                <c:pt idx="24">
                  <c:v>60.778637352086236</c:v>
                </c:pt>
                <c:pt idx="25">
                  <c:v>60.268232332989058</c:v>
                </c:pt>
                <c:pt idx="26">
                  <c:v>59.646330786063352</c:v>
                </c:pt>
                <c:pt idx="27">
                  <c:v>58.914083232246092</c:v>
                </c:pt>
                <c:pt idx="28">
                  <c:v>58.072844333132636</c:v>
                </c:pt>
                <c:pt idx="29">
                  <c:v>57.124170384846074</c:v>
                </c:pt>
                <c:pt idx="30">
                  <c:v>56.069816438881716</c:v>
                </c:pt>
                <c:pt idx="31">
                  <c:v>54.91173305525313</c:v>
                </c:pt>
                <c:pt idx="32">
                  <c:v>53.652062693946469</c:v>
                </c:pt>
                <c:pt idx="33">
                  <c:v>52.29313575135896</c:v>
                </c:pt>
                <c:pt idx="34">
                  <c:v>50.837466249053939</c:v>
                </c:pt>
                <c:pt idx="35">
                  <c:v>49.287747182808637</c:v>
                </c:pt>
                <c:pt idx="36">
                  <c:v>47.646845540558608</c:v>
                </c:pt>
                <c:pt idx="37">
                  <c:v>45.917796998455891</c:v>
                </c:pt>
                <c:pt idx="38">
                  <c:v>44.103800304853131</c:v>
                </c:pt>
                <c:pt idx="39">
                  <c:v>42.208211362603279</c:v>
                </c:pt>
                <c:pt idx="40">
                  <c:v>40.234537020622746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F7-42FD-90F4-9697FC64CE59}"/>
            </c:ext>
          </c:extLst>
        </c:ser>
        <c:ser>
          <c:idx val="6"/>
          <c:order val="6"/>
          <c:tx>
            <c:v>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steps'!$K$4:$K$204</c:f>
              <c:numCache>
                <c:formatCode>General</c:formatCode>
                <c:ptCount val="201"/>
                <c:pt idx="0">
                  <c:v>23.923224227829774</c:v>
                </c:pt>
                <c:pt idx="1">
                  <c:v>25.096759636270363</c:v>
                </c:pt>
                <c:pt idx="2">
                  <c:v>26.223865915286172</c:v>
                </c:pt>
                <c:pt idx="3">
                  <c:v>27.302457912687736</c:v>
                </c:pt>
                <c:pt idx="4">
                  <c:v>28.330540227946479</c:v>
                </c:pt>
                <c:pt idx="5">
                  <c:v>29.30621090369554</c:v>
                </c:pt>
                <c:pt idx="6">
                  <c:v>30.227664944360313</c:v>
                </c:pt>
                <c:pt idx="7">
                  <c:v>31.093197655409199</c:v>
                </c:pt>
                <c:pt idx="8">
                  <c:v>31.901207797046887</c:v>
                </c:pt>
                <c:pt idx="9">
                  <c:v>32.65020054651594</c:v>
                </c:pt>
                <c:pt idx="10">
                  <c:v>33.338790263526221</c:v>
                </c:pt>
                <c:pt idx="11">
                  <c:v>33.965703053696366</c:v>
                </c:pt>
                <c:pt idx="12">
                  <c:v>34.529779125264611</c:v>
                </c:pt>
                <c:pt idx="13">
                  <c:v>35.02997493470933</c:v>
                </c:pt>
                <c:pt idx="14">
                  <c:v>35.465365117309695</c:v>
                </c:pt>
                <c:pt idx="15">
                  <c:v>35.835144199074996</c:v>
                </c:pt>
                <c:pt idx="16">
                  <c:v>36.138628086875492</c:v>
                </c:pt>
                <c:pt idx="17">
                  <c:v>36.375255334018092</c:v>
                </c:pt>
                <c:pt idx="18">
                  <c:v>36.544588178925522</c:v>
                </c:pt>
                <c:pt idx="19">
                  <c:v>36.646313354997389</c:v>
                </c:pt>
                <c:pt idx="20">
                  <c:v>36.680242670154946</c:v>
                </c:pt>
                <c:pt idx="21">
                  <c:v>36.646313354997389</c:v>
                </c:pt>
                <c:pt idx="22">
                  <c:v>36.544588178925522</c:v>
                </c:pt>
                <c:pt idx="23">
                  <c:v>36.375255334018092</c:v>
                </c:pt>
                <c:pt idx="24">
                  <c:v>36.138628086875492</c:v>
                </c:pt>
                <c:pt idx="25">
                  <c:v>35.835144199074996</c:v>
                </c:pt>
                <c:pt idx="26">
                  <c:v>35.465365117309695</c:v>
                </c:pt>
                <c:pt idx="27">
                  <c:v>35.02997493470933</c:v>
                </c:pt>
                <c:pt idx="28">
                  <c:v>34.529779125264611</c:v>
                </c:pt>
                <c:pt idx="29">
                  <c:v>33.965703053696366</c:v>
                </c:pt>
                <c:pt idx="30">
                  <c:v>33.338790263526221</c:v>
                </c:pt>
                <c:pt idx="31">
                  <c:v>32.65020054651594</c:v>
                </c:pt>
                <c:pt idx="32">
                  <c:v>31.901207797046887</c:v>
                </c:pt>
                <c:pt idx="33">
                  <c:v>31.093197655409199</c:v>
                </c:pt>
                <c:pt idx="34">
                  <c:v>30.227664944360313</c:v>
                </c:pt>
                <c:pt idx="35">
                  <c:v>29.30621090369554</c:v>
                </c:pt>
                <c:pt idx="36">
                  <c:v>28.330540227946479</c:v>
                </c:pt>
                <c:pt idx="37">
                  <c:v>27.302457912687736</c:v>
                </c:pt>
                <c:pt idx="38">
                  <c:v>26.223865915286172</c:v>
                </c:pt>
                <c:pt idx="39">
                  <c:v>25.096759636270363</c:v>
                </c:pt>
                <c:pt idx="40">
                  <c:v>23.923224227829774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F7-42FD-90F4-9697FC64CE59}"/>
            </c:ext>
          </c:extLst>
        </c:ser>
        <c:ser>
          <c:idx val="7"/>
          <c:order val="7"/>
          <c:tx>
            <c:v>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steps'!$L$4:$L$204</c:f>
              <c:numCache>
                <c:formatCode>General</c:formatCode>
                <c:ptCount val="201"/>
                <c:pt idx="0">
                  <c:v>14.224611486436908</c:v>
                </c:pt>
                <c:pt idx="1">
                  <c:v>14.92238888849902</c:v>
                </c:pt>
                <c:pt idx="2">
                  <c:v>15.592559797329642</c:v>
                </c:pt>
                <c:pt idx="3">
                  <c:v>16.233884393433595</c:v>
                </c:pt>
                <c:pt idx="4">
                  <c:v>16.845176223136885</c:v>
                </c:pt>
                <c:pt idx="5">
                  <c:v>17.425304393531864</c:v>
                </c:pt>
                <c:pt idx="6">
                  <c:v>17.973195664634702</c:v>
                </c:pt>
                <c:pt idx="7">
                  <c:v>18.487836434884663</c:v>
                </c:pt>
                <c:pt idx="8">
                  <c:v>18.968274616312002</c:v>
                </c:pt>
                <c:pt idx="9">
                  <c:v>19.413621395905427</c:v>
                </c:pt>
                <c:pt idx="10">
                  <c:v>19.823052879920549</c:v>
                </c:pt>
                <c:pt idx="11">
                  <c:v>20.195811618087401</c:v>
                </c:pt>
                <c:pt idx="12">
                  <c:v>20.531208004897163</c:v>
                </c:pt>
                <c:pt idx="13">
                  <c:v>20.828621555375779</c:v>
                </c:pt>
                <c:pt idx="14">
                  <c:v>21.087502052984227</c:v>
                </c:pt>
                <c:pt idx="15">
                  <c:v>21.307370567521826</c:v>
                </c:pt>
                <c:pt idx="16">
                  <c:v>21.487820341149476</c:v>
                </c:pt>
                <c:pt idx="17">
                  <c:v>21.628517540893689</c:v>
                </c:pt>
                <c:pt idx="18">
                  <c:v>21.729201876239227</c:v>
                </c:pt>
                <c:pt idx="19">
                  <c:v>21.789687080667832</c:v>
                </c:pt>
                <c:pt idx="20">
                  <c:v>21.80986125625223</c:v>
                </c:pt>
                <c:pt idx="21">
                  <c:v>21.789687080667832</c:v>
                </c:pt>
                <c:pt idx="22">
                  <c:v>21.729201876239227</c:v>
                </c:pt>
                <c:pt idx="23">
                  <c:v>21.628517540893689</c:v>
                </c:pt>
                <c:pt idx="24">
                  <c:v>21.487820341149476</c:v>
                </c:pt>
                <c:pt idx="25">
                  <c:v>21.307370567521826</c:v>
                </c:pt>
                <c:pt idx="26">
                  <c:v>21.087502052984227</c:v>
                </c:pt>
                <c:pt idx="27">
                  <c:v>20.828621555375779</c:v>
                </c:pt>
                <c:pt idx="28">
                  <c:v>20.531208004897163</c:v>
                </c:pt>
                <c:pt idx="29">
                  <c:v>20.195811618087401</c:v>
                </c:pt>
                <c:pt idx="30">
                  <c:v>19.823052879920549</c:v>
                </c:pt>
                <c:pt idx="31">
                  <c:v>19.413621395905427</c:v>
                </c:pt>
                <c:pt idx="32">
                  <c:v>18.968274616312002</c:v>
                </c:pt>
                <c:pt idx="33">
                  <c:v>18.487836434884663</c:v>
                </c:pt>
                <c:pt idx="34">
                  <c:v>17.973195664634702</c:v>
                </c:pt>
                <c:pt idx="35">
                  <c:v>17.425304393531864</c:v>
                </c:pt>
                <c:pt idx="36">
                  <c:v>16.845176223136885</c:v>
                </c:pt>
                <c:pt idx="37">
                  <c:v>16.233884393433595</c:v>
                </c:pt>
                <c:pt idx="38">
                  <c:v>15.592559797329642</c:v>
                </c:pt>
                <c:pt idx="39">
                  <c:v>14.92238888849902</c:v>
                </c:pt>
                <c:pt idx="40">
                  <c:v>14.224611486436908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1F7-42FD-90F4-9697FC64CE59}"/>
            </c:ext>
          </c:extLst>
        </c:ser>
        <c:ser>
          <c:idx val="8"/>
          <c:order val="8"/>
          <c:tx>
            <c:v>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steps'!$M$4:$M$204</c:f>
              <c:numCache>
                <c:formatCode>General</c:formatCode>
                <c:ptCount val="201"/>
                <c:pt idx="0">
                  <c:v>8.4578721502217977</c:v>
                </c:pt>
                <c:pt idx="1">
                  <c:v>8.8727665789084789</c:v>
                </c:pt>
                <c:pt idx="2">
                  <c:v>9.2712463455503986</c:v>
                </c:pt>
                <c:pt idx="3">
                  <c:v>9.6525742606088762</c:v>
                </c:pt>
                <c:pt idx="4">
                  <c:v>10.016044865555479</c:v>
                </c:pt>
                <c:pt idx="5">
                  <c:v>10.36098573797377</c:v>
                </c:pt>
                <c:pt idx="6">
                  <c:v>10.68675873554413</c:v>
                </c:pt>
                <c:pt idx="7">
                  <c:v>10.992761176610179</c:v>
                </c:pt>
                <c:pt idx="8">
                  <c:v>11.27842695514283</c:v>
                </c:pt>
                <c:pt idx="9">
                  <c:v>11.543227588039251</c:v>
                </c:pt>
                <c:pt idx="10">
                  <c:v>11.786673192819203</c:v>
                </c:pt>
                <c:pt idx="11">
                  <c:v>12.008313393910061</c:v>
                </c:pt>
                <c:pt idx="12">
                  <c:v>12.207738155843849</c:v>
                </c:pt>
                <c:pt idx="13">
                  <c:v>12.384578541824878</c:v>
                </c:pt>
                <c:pt idx="14">
                  <c:v>12.53850739626465</c:v>
                </c:pt>
                <c:pt idx="15">
                  <c:v>12.669239950021307</c:v>
                </c:pt>
                <c:pt idx="16">
                  <c:v>12.776534347223958</c:v>
                </c:pt>
                <c:pt idx="17">
                  <c:v>12.860192092707232</c:v>
                </c:pt>
                <c:pt idx="18">
                  <c:v>12.920058419228315</c:v>
                </c:pt>
                <c:pt idx="19">
                  <c:v>12.956022573787122</c:v>
                </c:pt>
                <c:pt idx="20">
                  <c:v>12.96801802251988</c:v>
                </c:pt>
                <c:pt idx="21">
                  <c:v>12.956022573787122</c:v>
                </c:pt>
                <c:pt idx="22">
                  <c:v>12.920058419228315</c:v>
                </c:pt>
                <c:pt idx="23">
                  <c:v>12.860192092707232</c:v>
                </c:pt>
                <c:pt idx="24">
                  <c:v>12.776534347223958</c:v>
                </c:pt>
                <c:pt idx="25">
                  <c:v>12.669239950021307</c:v>
                </c:pt>
                <c:pt idx="26">
                  <c:v>12.53850739626465</c:v>
                </c:pt>
                <c:pt idx="27">
                  <c:v>12.384578541824878</c:v>
                </c:pt>
                <c:pt idx="28">
                  <c:v>12.207738155843849</c:v>
                </c:pt>
                <c:pt idx="29">
                  <c:v>12.008313393910061</c:v>
                </c:pt>
                <c:pt idx="30">
                  <c:v>11.786673192819203</c:v>
                </c:pt>
                <c:pt idx="31">
                  <c:v>11.543227588039251</c:v>
                </c:pt>
                <c:pt idx="32">
                  <c:v>11.27842695514283</c:v>
                </c:pt>
                <c:pt idx="33">
                  <c:v>10.992761176610179</c:v>
                </c:pt>
                <c:pt idx="34">
                  <c:v>10.68675873554413</c:v>
                </c:pt>
                <c:pt idx="35">
                  <c:v>10.36098573797377</c:v>
                </c:pt>
                <c:pt idx="36">
                  <c:v>10.016044865555479</c:v>
                </c:pt>
                <c:pt idx="37">
                  <c:v>9.6525742606088762</c:v>
                </c:pt>
                <c:pt idx="38">
                  <c:v>9.2712463455503986</c:v>
                </c:pt>
                <c:pt idx="39">
                  <c:v>8.8727665789084789</c:v>
                </c:pt>
                <c:pt idx="40">
                  <c:v>8.4578721502217977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1F7-42FD-90F4-9697FC64CE59}"/>
            </c:ext>
          </c:extLst>
        </c:ser>
        <c:ser>
          <c:idx val="9"/>
          <c:order val="9"/>
          <c:tx>
            <c:v>6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steps'!$N$4:$N$204</c:f>
              <c:numCache>
                <c:formatCode>General</c:formatCode>
                <c:ptCount val="201"/>
                <c:pt idx="0">
                  <c:v>45.81881285375497</c:v>
                </c:pt>
                <c:pt idx="1">
                  <c:v>48.066419561969653</c:v>
                </c:pt>
                <c:pt idx="2">
                  <c:v>50.225103156317353</c:v>
                </c:pt>
                <c:pt idx="3">
                  <c:v>52.290870061474315</c:v>
                </c:pt>
                <c:pt idx="4">
                  <c:v>54.259898598451279</c:v>
                </c:pt>
                <c:pt idx="5">
                  <c:v>56.128546054718434</c:v>
                </c:pt>
                <c:pt idx="6">
                  <c:v>57.893355423241651</c:v>
                </c:pt>
                <c:pt idx="7">
                  <c:v>59.551061797962603</c:v>
                </c:pt>
                <c:pt idx="8">
                  <c:v>61.098598413891054</c:v>
                </c:pt>
                <c:pt idx="9">
                  <c:v>62.533102320635358</c:v>
                </c:pt>
                <c:pt idx="10">
                  <c:v>63.851919678874722</c:v>
                </c:pt>
                <c:pt idx="11">
                  <c:v>65.052610669975167</c:v>
                </c:pt>
                <c:pt idx="12">
                  <c:v>66.132954009666022</c:v>
                </c:pt>
                <c:pt idx="13">
                  <c:v>67.090951057426793</c:v>
                </c:pt>
                <c:pt idx="14">
                  <c:v>67.924829513982075</c:v>
                </c:pt>
                <c:pt idx="15">
                  <c:v>68.633046700063872</c:v>
                </c:pt>
                <c:pt idx="16">
                  <c:v>69.21429241037599</c:v>
                </c:pt>
                <c:pt idx="17">
                  <c:v>69.6674913374802</c:v>
                </c:pt>
                <c:pt idx="18">
                  <c:v>69.991805061120417</c:v>
                </c:pt>
                <c:pt idx="19">
                  <c:v>70.186633599304258</c:v>
                </c:pt>
                <c:pt idx="20">
                  <c:v>70.25161651827267</c:v>
                </c:pt>
                <c:pt idx="21">
                  <c:v>70.186633599304258</c:v>
                </c:pt>
                <c:pt idx="22">
                  <c:v>69.991805061120417</c:v>
                </c:pt>
                <c:pt idx="23">
                  <c:v>69.6674913374802</c:v>
                </c:pt>
                <c:pt idx="24">
                  <c:v>69.21429241037599</c:v>
                </c:pt>
                <c:pt idx="25">
                  <c:v>68.633046700063872</c:v>
                </c:pt>
                <c:pt idx="26">
                  <c:v>67.924829513982075</c:v>
                </c:pt>
                <c:pt idx="27">
                  <c:v>67.090951057426793</c:v>
                </c:pt>
                <c:pt idx="28">
                  <c:v>66.132954009666022</c:v>
                </c:pt>
                <c:pt idx="29">
                  <c:v>65.052610669975167</c:v>
                </c:pt>
                <c:pt idx="30">
                  <c:v>63.851919678874722</c:v>
                </c:pt>
                <c:pt idx="31">
                  <c:v>62.533102320635358</c:v>
                </c:pt>
                <c:pt idx="32">
                  <c:v>61.098598413891054</c:v>
                </c:pt>
                <c:pt idx="33">
                  <c:v>59.551061797962603</c:v>
                </c:pt>
                <c:pt idx="34">
                  <c:v>57.893355423241651</c:v>
                </c:pt>
                <c:pt idx="35">
                  <c:v>56.128546054718434</c:v>
                </c:pt>
                <c:pt idx="36">
                  <c:v>54.259898598451279</c:v>
                </c:pt>
                <c:pt idx="37">
                  <c:v>52.290870061474315</c:v>
                </c:pt>
                <c:pt idx="38">
                  <c:v>50.225103156317353</c:v>
                </c:pt>
                <c:pt idx="39">
                  <c:v>48.066419561969653</c:v>
                </c:pt>
                <c:pt idx="40">
                  <c:v>45.81881285375497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1F7-42FD-90F4-9697FC64CE59}"/>
            </c:ext>
          </c:extLst>
        </c:ser>
        <c:ser>
          <c:idx val="10"/>
          <c:order val="10"/>
          <c:tx>
            <c:v>9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steps'!$O$4:$O$204</c:f>
              <c:numCache>
                <c:formatCode>General</c:formatCode>
                <c:ptCount val="201"/>
                <c:pt idx="0">
                  <c:v>35.330857969428962</c:v>
                </c:pt>
                <c:pt idx="1">
                  <c:v>37.063986098098077</c:v>
                </c:pt>
                <c:pt idx="2">
                  <c:v>38.728545669212863</c:v>
                </c:pt>
                <c:pt idx="3">
                  <c:v>40.321457239335878</c:v>
                </c:pt>
                <c:pt idx="4">
                  <c:v>41.839773914185834</c:v>
                </c:pt>
                <c:pt idx="5">
                  <c:v>43.280686800406514</c:v>
                </c:pt>
                <c:pt idx="6">
                  <c:v>44.641530202033444</c:v>
                </c:pt>
                <c:pt idx="7">
                  <c:v>45.919786552044549</c:v>
                </c:pt>
                <c:pt idx="8">
                  <c:v>47.113091069871622</c:v>
                </c:pt>
                <c:pt idx="9">
                  <c:v>48.219236136256086</c:v>
                </c:pt>
                <c:pt idx="10">
                  <c:v>49.236175377355472</c:v>
                </c:pt>
                <c:pt idx="11">
                  <c:v>50.162027450545239</c:v>
                </c:pt>
                <c:pt idx="12">
                  <c:v>50.995079524911844</c:v>
                </c:pt>
                <c:pt idx="13">
                  <c:v>51.733790449998466</c:v>
                </c:pt>
                <c:pt idx="14">
                  <c:v>52.376793606940943</c:v>
                </c:pt>
                <c:pt idx="15">
                  <c:v>52.922899436719426</c:v>
                </c:pt>
                <c:pt idx="16">
                  <c:v>53.371097640848461</c:v>
                </c:pt>
                <c:pt idx="17">
                  <c:v>53.720559050434161</c:v>
                </c:pt>
                <c:pt idx="18">
                  <c:v>53.970637160140797</c:v>
                </c:pt>
                <c:pt idx="19">
                  <c:v>54.120869324228835</c:v>
                </c:pt>
                <c:pt idx="20">
                  <c:v>54.170977612451843</c:v>
                </c:pt>
                <c:pt idx="21">
                  <c:v>54.120869324228835</c:v>
                </c:pt>
                <c:pt idx="22">
                  <c:v>53.970637160140797</c:v>
                </c:pt>
                <c:pt idx="23">
                  <c:v>53.720559050434161</c:v>
                </c:pt>
                <c:pt idx="24">
                  <c:v>53.371097640848461</c:v>
                </c:pt>
                <c:pt idx="25">
                  <c:v>52.922899436719426</c:v>
                </c:pt>
                <c:pt idx="26">
                  <c:v>52.376793606940943</c:v>
                </c:pt>
                <c:pt idx="27">
                  <c:v>51.733790449998466</c:v>
                </c:pt>
                <c:pt idx="28">
                  <c:v>50.995079524911844</c:v>
                </c:pt>
                <c:pt idx="29">
                  <c:v>50.162027450545239</c:v>
                </c:pt>
                <c:pt idx="30">
                  <c:v>49.236175377355472</c:v>
                </c:pt>
                <c:pt idx="31">
                  <c:v>48.219236136256086</c:v>
                </c:pt>
                <c:pt idx="32">
                  <c:v>47.113091069871622</c:v>
                </c:pt>
                <c:pt idx="33">
                  <c:v>45.919786552044549</c:v>
                </c:pt>
                <c:pt idx="34">
                  <c:v>44.641530202033444</c:v>
                </c:pt>
                <c:pt idx="35">
                  <c:v>43.280686800406514</c:v>
                </c:pt>
                <c:pt idx="36">
                  <c:v>41.839773914185834</c:v>
                </c:pt>
                <c:pt idx="37">
                  <c:v>40.321457239335878</c:v>
                </c:pt>
                <c:pt idx="38">
                  <c:v>38.728545669212863</c:v>
                </c:pt>
                <c:pt idx="39">
                  <c:v>37.063986098098077</c:v>
                </c:pt>
                <c:pt idx="40">
                  <c:v>35.330857969428962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1F7-42FD-90F4-9697FC64CE59}"/>
            </c:ext>
          </c:extLst>
        </c:ser>
        <c:ser>
          <c:idx val="11"/>
          <c:order val="11"/>
          <c:tx>
            <c:v>10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steps'!$P$4:$P$204</c:f>
              <c:numCache>
                <c:formatCode>General</c:formatCode>
                <c:ptCount val="201"/>
                <c:pt idx="0">
                  <c:v>27.24360250974209</c:v>
                </c:pt>
                <c:pt idx="1">
                  <c:v>28.580016527108157</c:v>
                </c:pt>
                <c:pt idx="2">
                  <c:v>29.863557372577496</c:v>
                </c:pt>
                <c:pt idx="3">
                  <c:v>31.091850489239164</c:v>
                </c:pt>
                <c:pt idx="4">
                  <c:v>32.262623528753721</c:v>
                </c:pt>
                <c:pt idx="5">
                  <c:v>33.373710555208859</c:v>
                </c:pt>
                <c:pt idx="6">
                  <c:v>34.423056052111562</c:v>
                </c:pt>
                <c:pt idx="7">
                  <c:v>35.408718725103796</c:v>
                </c:pt>
                <c:pt idx="8">
                  <c:v>36.328875093366648</c:v>
                </c:pt>
                <c:pt idx="9">
                  <c:v>37.181822863068867</c:v>
                </c:pt>
                <c:pt idx="10">
                  <c:v>37.965984076618881</c:v>
                </c:pt>
                <c:pt idx="11">
                  <c:v>38.679908031894122</c:v>
                </c:pt>
                <c:pt idx="12">
                  <c:v>39.322273966047142</c:v>
                </c:pt>
                <c:pt idx="13">
                  <c:v>39.891893498923409</c:v>
                </c:pt>
                <c:pt idx="14">
                  <c:v>40.387712831570468</c:v>
                </c:pt>
                <c:pt idx="15">
                  <c:v>40.808814695771204</c:v>
                </c:pt>
                <c:pt idx="16">
                  <c:v>41.154420050994588</c:v>
                </c:pt>
                <c:pt idx="17">
                  <c:v>41.423889525624524</c:v>
                </c:pt>
                <c:pt idx="18">
                  <c:v>41.616724599800492</c:v>
                </c:pt>
                <c:pt idx="19">
                  <c:v>41.732568527681728</c:v>
                </c:pt>
                <c:pt idx="20">
                  <c:v>41.771206997428841</c:v>
                </c:pt>
                <c:pt idx="21">
                  <c:v>41.732568527681728</c:v>
                </c:pt>
                <c:pt idx="22">
                  <c:v>41.616724599800492</c:v>
                </c:pt>
                <c:pt idx="23">
                  <c:v>41.423889525624524</c:v>
                </c:pt>
                <c:pt idx="24">
                  <c:v>41.154420050994588</c:v>
                </c:pt>
                <c:pt idx="25">
                  <c:v>40.808814695771204</c:v>
                </c:pt>
                <c:pt idx="26">
                  <c:v>40.387712831570468</c:v>
                </c:pt>
                <c:pt idx="27">
                  <c:v>39.891893498923409</c:v>
                </c:pt>
                <c:pt idx="28">
                  <c:v>39.322273966047142</c:v>
                </c:pt>
                <c:pt idx="29">
                  <c:v>38.679908031894122</c:v>
                </c:pt>
                <c:pt idx="30">
                  <c:v>37.965984076618881</c:v>
                </c:pt>
                <c:pt idx="31">
                  <c:v>37.181822863068867</c:v>
                </c:pt>
                <c:pt idx="32">
                  <c:v>36.328875093366648</c:v>
                </c:pt>
                <c:pt idx="33">
                  <c:v>35.408718725103796</c:v>
                </c:pt>
                <c:pt idx="34">
                  <c:v>34.423056052111562</c:v>
                </c:pt>
                <c:pt idx="35">
                  <c:v>33.373710555208859</c:v>
                </c:pt>
                <c:pt idx="36">
                  <c:v>32.262623528753721</c:v>
                </c:pt>
                <c:pt idx="37">
                  <c:v>31.091850489239164</c:v>
                </c:pt>
                <c:pt idx="38">
                  <c:v>29.863557372577496</c:v>
                </c:pt>
                <c:pt idx="39">
                  <c:v>28.580016527108157</c:v>
                </c:pt>
                <c:pt idx="40">
                  <c:v>27.24360250974209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1F7-42FD-90F4-9697FC64CE59}"/>
            </c:ext>
          </c:extLst>
        </c:ser>
        <c:ser>
          <c:idx val="12"/>
          <c:order val="12"/>
          <c:tx>
            <c:v>11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steps'!$Q$4:$Q$204</c:f>
              <c:numCache>
                <c:formatCode>General</c:formatCode>
                <c:ptCount val="201"/>
                <c:pt idx="0">
                  <c:v>21.007524876725252</c:v>
                </c:pt>
                <c:pt idx="1">
                  <c:v>22.03803289068496</c:v>
                </c:pt>
                <c:pt idx="2">
                  <c:v>23.027770434823918</c:v>
                </c:pt>
                <c:pt idx="3">
                  <c:v>23.97490648979144</c:v>
                </c:pt>
                <c:pt idx="4">
                  <c:v>24.877688849202471</c:v>
                </c:pt>
                <c:pt idx="5">
                  <c:v>25.73444736122805</c:v>
                </c:pt>
                <c:pt idx="6">
                  <c:v>26.543597018384453</c:v>
                </c:pt>
                <c:pt idx="7">
                  <c:v>27.303640889804893</c:v>
                </c:pt>
                <c:pt idx="8">
                  <c:v>28.013172890568981</c:v>
                </c:pt>
                <c:pt idx="9">
                  <c:v>28.670880382966853</c:v>
                </c:pt>
                <c:pt idx="10">
                  <c:v>29.275546604885346</c:v>
                </c:pt>
                <c:pt idx="11">
                  <c:v>29.826052920823983</c:v>
                </c:pt>
                <c:pt idx="12">
                  <c:v>30.321380891376151</c:v>
                </c:pt>
                <c:pt idx="13">
                  <c:v>30.760614157347042</c:v>
                </c:pt>
                <c:pt idx="14">
                  <c:v>31.142940135022705</c:v>
                </c:pt>
                <c:pt idx="15">
                  <c:v>31.467651519453931</c:v>
                </c:pt>
                <c:pt idx="16">
                  <c:v>31.734147592973891</c:v>
                </c:pt>
                <c:pt idx="17">
                  <c:v>31.941935336528811</c:v>
                </c:pt>
                <c:pt idx="18">
                  <c:v>32.09063034176566</c:v>
                </c:pt>
                <c:pt idx="19">
                  <c:v>32.179957522189483</c:v>
                </c:pt>
                <c:pt idx="20">
                  <c:v>32.209751622074798</c:v>
                </c:pt>
                <c:pt idx="21">
                  <c:v>32.179957522189483</c:v>
                </c:pt>
                <c:pt idx="22">
                  <c:v>32.09063034176566</c:v>
                </c:pt>
                <c:pt idx="23">
                  <c:v>31.941935336528811</c:v>
                </c:pt>
                <c:pt idx="24">
                  <c:v>31.734147592973891</c:v>
                </c:pt>
                <c:pt idx="25">
                  <c:v>31.467651519453931</c:v>
                </c:pt>
                <c:pt idx="26">
                  <c:v>31.142940135022705</c:v>
                </c:pt>
                <c:pt idx="27">
                  <c:v>30.760614157347042</c:v>
                </c:pt>
                <c:pt idx="28">
                  <c:v>30.321380891376151</c:v>
                </c:pt>
                <c:pt idx="29">
                  <c:v>29.826052920823983</c:v>
                </c:pt>
                <c:pt idx="30">
                  <c:v>29.275546604885346</c:v>
                </c:pt>
                <c:pt idx="31">
                  <c:v>28.670880382966853</c:v>
                </c:pt>
                <c:pt idx="32">
                  <c:v>28.013172890568981</c:v>
                </c:pt>
                <c:pt idx="33">
                  <c:v>27.303640889804893</c:v>
                </c:pt>
                <c:pt idx="34">
                  <c:v>26.543597018384453</c:v>
                </c:pt>
                <c:pt idx="35">
                  <c:v>25.73444736122805</c:v>
                </c:pt>
                <c:pt idx="36">
                  <c:v>24.877688849202471</c:v>
                </c:pt>
                <c:pt idx="37">
                  <c:v>23.97490648979144</c:v>
                </c:pt>
                <c:pt idx="38">
                  <c:v>23.027770434823918</c:v>
                </c:pt>
                <c:pt idx="39">
                  <c:v>22.03803289068496</c:v>
                </c:pt>
                <c:pt idx="40">
                  <c:v>21.007524876725252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1F7-42FD-90F4-9697FC64CE59}"/>
            </c:ext>
          </c:extLst>
        </c:ser>
        <c:ser>
          <c:idx val="13"/>
          <c:order val="13"/>
          <c:tx>
            <c:v>12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steps'!$R$4:$R$204</c:f>
              <c:numCache>
                <c:formatCode>General</c:formatCode>
                <c:ptCount val="201"/>
                <c:pt idx="0">
                  <c:v>16.198889309459684</c:v>
                </c:pt>
                <c:pt idx="1">
                  <c:v>16.993513395286147</c:v>
                </c:pt>
                <c:pt idx="2">
                  <c:v>17.756699397302327</c:v>
                </c:pt>
                <c:pt idx="3">
                  <c:v>18.487035417630722</c:v>
                </c:pt>
                <c:pt idx="4">
                  <c:v>19.183170331022374</c:v>
                </c:pt>
                <c:pt idx="5">
                  <c:v>19.843816284445289</c:v>
                </c:pt>
                <c:pt idx="6">
                  <c:v>20.467751079618889</c:v>
                </c:pt>
                <c:pt idx="7">
                  <c:v>21.053820434086891</c:v>
                </c:pt>
                <c:pt idx="8">
                  <c:v>21.600940116645546</c:v>
                </c:pt>
                <c:pt idx="9">
                  <c:v>22.108097953176749</c:v>
                </c:pt>
                <c:pt idx="10">
                  <c:v>22.574355699175129</c:v>
                </c:pt>
                <c:pt idx="11">
                  <c:v>22.998850775505062</c:v>
                </c:pt>
                <c:pt idx="12">
                  <c:v>23.380797864176301</c:v>
                </c:pt>
                <c:pt idx="13">
                  <c:v>23.719490361186168</c:v>
                </c:pt>
                <c:pt idx="14">
                  <c:v>24.014301683740435</c:v>
                </c:pt>
                <c:pt idx="15">
                  <c:v>24.264686429434605</c:v>
                </c:pt>
                <c:pt idx="16">
                  <c:v>24.470181385251045</c:v>
                </c:pt>
                <c:pt idx="17">
                  <c:v>24.630406384505374</c:v>
                </c:pt>
                <c:pt idx="18">
                  <c:v>24.745065010156694</c:v>
                </c:pt>
                <c:pt idx="19">
                  <c:v>24.813945143180593</c:v>
                </c:pt>
                <c:pt idx="20">
                  <c:v>24.836919354990375</c:v>
                </c:pt>
                <c:pt idx="21">
                  <c:v>24.813945143180593</c:v>
                </c:pt>
                <c:pt idx="22">
                  <c:v>24.745065010156694</c:v>
                </c:pt>
                <c:pt idx="23">
                  <c:v>24.630406384505374</c:v>
                </c:pt>
                <c:pt idx="24">
                  <c:v>24.470181385251045</c:v>
                </c:pt>
                <c:pt idx="25">
                  <c:v>24.264686429434605</c:v>
                </c:pt>
                <c:pt idx="26">
                  <c:v>24.014301683740435</c:v>
                </c:pt>
                <c:pt idx="27">
                  <c:v>23.719490361186168</c:v>
                </c:pt>
                <c:pt idx="28">
                  <c:v>23.380797864176301</c:v>
                </c:pt>
                <c:pt idx="29">
                  <c:v>22.998850775505062</c:v>
                </c:pt>
                <c:pt idx="30">
                  <c:v>22.574355699175129</c:v>
                </c:pt>
                <c:pt idx="31">
                  <c:v>22.108097953176749</c:v>
                </c:pt>
                <c:pt idx="32">
                  <c:v>21.600940116645546</c:v>
                </c:pt>
                <c:pt idx="33">
                  <c:v>21.053820434086891</c:v>
                </c:pt>
                <c:pt idx="34">
                  <c:v>20.467751079618889</c:v>
                </c:pt>
                <c:pt idx="35">
                  <c:v>19.843816284445289</c:v>
                </c:pt>
                <c:pt idx="36">
                  <c:v>19.183170331022374</c:v>
                </c:pt>
                <c:pt idx="37">
                  <c:v>18.487035417630722</c:v>
                </c:pt>
                <c:pt idx="38">
                  <c:v>17.756699397302327</c:v>
                </c:pt>
                <c:pt idx="39">
                  <c:v>16.993513395286147</c:v>
                </c:pt>
                <c:pt idx="40">
                  <c:v>16.198889309459684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1F7-42FD-90F4-9697FC64CE59}"/>
            </c:ext>
          </c:extLst>
        </c:ser>
        <c:ser>
          <c:idx val="14"/>
          <c:order val="14"/>
          <c:tx>
            <c:v>12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steps'!$S$4:$S$204</c:f>
              <c:numCache>
                <c:formatCode>General</c:formatCode>
                <c:ptCount val="201"/>
                <c:pt idx="0">
                  <c:v>12.490953427400253</c:v>
                </c:pt>
                <c:pt idx="1">
                  <c:v>13.103687563595168</c:v>
                </c:pt>
                <c:pt idx="2">
                  <c:v>13.692179813002724</c:v>
                </c:pt>
                <c:pt idx="3">
                  <c:v>14.255341462051554</c:v>
                </c:pt>
                <c:pt idx="4">
                  <c:v>14.792130658906219</c:v>
                </c:pt>
                <c:pt idx="5">
                  <c:v>15.301554340898234</c:v>
                </c:pt>
                <c:pt idx="6">
                  <c:v>15.782670071696934</c:v>
                </c:pt>
                <c:pt idx="7">
                  <c:v>16.234587784821336</c:v>
                </c:pt>
                <c:pt idx="8">
                  <c:v>16.656471430267526</c:v>
                </c:pt>
                <c:pt idx="9">
                  <c:v>17.04754052120532</c:v>
                </c:pt>
                <c:pt idx="10">
                  <c:v>17.407071577882725</c:v>
                </c:pt>
                <c:pt idx="11">
                  <c:v>17.734399466067103</c:v>
                </c:pt>
                <c:pt idx="12">
                  <c:v>18.028918627546744</c:v>
                </c:pt>
                <c:pt idx="13">
                  <c:v>18.29008420041658</c:v>
                </c:pt>
                <c:pt idx="14">
                  <c:v>18.517413027075403</c:v>
                </c:pt>
                <c:pt idx="15">
                  <c:v>18.710484548069804</c:v>
                </c:pt>
                <c:pt idx="16">
                  <c:v>18.868941580131249</c:v>
                </c:pt>
                <c:pt idx="17">
                  <c:v>18.992490976966891</c:v>
                </c:pt>
                <c:pt idx="18">
                  <c:v>19.080904171581658</c:v>
                </c:pt>
                <c:pt idx="19">
                  <c:v>19.134017599128338</c:v>
                </c:pt>
                <c:pt idx="20">
                  <c:v>19.151732999503327</c:v>
                </c:pt>
                <c:pt idx="21">
                  <c:v>19.134017599128338</c:v>
                </c:pt>
                <c:pt idx="22">
                  <c:v>19.080904171581658</c:v>
                </c:pt>
                <c:pt idx="23">
                  <c:v>18.992490976966891</c:v>
                </c:pt>
                <c:pt idx="24">
                  <c:v>18.868941580131249</c:v>
                </c:pt>
                <c:pt idx="25">
                  <c:v>18.710484548069804</c:v>
                </c:pt>
                <c:pt idx="26">
                  <c:v>18.517413027075403</c:v>
                </c:pt>
                <c:pt idx="27">
                  <c:v>18.29008420041658</c:v>
                </c:pt>
                <c:pt idx="28">
                  <c:v>18.028918627546744</c:v>
                </c:pt>
                <c:pt idx="29">
                  <c:v>17.734399466067103</c:v>
                </c:pt>
                <c:pt idx="30">
                  <c:v>17.407071577882725</c:v>
                </c:pt>
                <c:pt idx="31">
                  <c:v>17.04754052120532</c:v>
                </c:pt>
                <c:pt idx="32">
                  <c:v>16.656471430267526</c:v>
                </c:pt>
                <c:pt idx="33">
                  <c:v>16.234587784821336</c:v>
                </c:pt>
                <c:pt idx="34">
                  <c:v>15.782670071696934</c:v>
                </c:pt>
                <c:pt idx="35">
                  <c:v>15.301554340898234</c:v>
                </c:pt>
                <c:pt idx="36">
                  <c:v>14.792130658906219</c:v>
                </c:pt>
                <c:pt idx="37">
                  <c:v>14.255341462051554</c:v>
                </c:pt>
                <c:pt idx="38">
                  <c:v>13.692179813002724</c:v>
                </c:pt>
                <c:pt idx="39">
                  <c:v>13.103687563595168</c:v>
                </c:pt>
                <c:pt idx="40">
                  <c:v>12.490953427400253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1F7-42FD-90F4-9697FC64CE59}"/>
            </c:ext>
          </c:extLst>
        </c:ser>
        <c:ser>
          <c:idx val="15"/>
          <c:order val="15"/>
          <c:tx>
            <c:v>13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steps'!$T$4:$T$204</c:f>
              <c:numCache>
                <c:formatCode>General</c:formatCode>
                <c:ptCount val="201"/>
                <c:pt idx="0">
                  <c:v>9.6317663850180537</c:v>
                </c:pt>
                <c:pt idx="1">
                  <c:v>10.104245294675119</c:v>
                </c:pt>
                <c:pt idx="2">
                  <c:v>10.558031300573877</c:v>
                </c:pt>
                <c:pt idx="3">
                  <c:v>10.992284896359543</c:v>
                </c:pt>
                <c:pt idx="4">
                  <c:v>11.406202710732634</c:v>
                </c:pt>
                <c:pt idx="5">
                  <c:v>11.799018993689831</c:v>
                </c:pt>
                <c:pt idx="6">
                  <c:v>12.170007033165277</c:v>
                </c:pt>
                <c:pt idx="7">
                  <c:v>12.518480499451492</c:v>
                </c:pt>
                <c:pt idx="8">
                  <c:v>12.843794714912722</c:v>
                </c:pt>
                <c:pt idx="9">
                  <c:v>13.145347846641767</c:v>
                </c:pt>
                <c:pt idx="10">
                  <c:v>13.422582019853813</c:v>
                </c:pt>
                <c:pt idx="11">
                  <c:v>13.674984349957562</c:v>
                </c:pt>
                <c:pt idx="12">
                  <c:v>13.902087891394247</c:v>
                </c:pt>
                <c:pt idx="13">
                  <c:v>14.103472501489236</c:v>
                </c:pt>
                <c:pt idx="14">
                  <c:v>14.278765617718058</c:v>
                </c:pt>
                <c:pt idx="15">
                  <c:v>14.427642946948898</c:v>
                </c:pt>
                <c:pt idx="16">
                  <c:v>14.549829065386522</c:v>
                </c:pt>
                <c:pt idx="17">
                  <c:v>14.645097928107631</c:v>
                </c:pt>
                <c:pt idx="18">
                  <c:v>14.713273287245116</c:v>
                </c:pt>
                <c:pt idx="19">
                  <c:v>14.754229018047457</c:v>
                </c:pt>
                <c:pt idx="20">
                  <c:v>14.767889352210153</c:v>
                </c:pt>
                <c:pt idx="21">
                  <c:v>14.754229018047457</c:v>
                </c:pt>
                <c:pt idx="22">
                  <c:v>14.713273287245116</c:v>
                </c:pt>
                <c:pt idx="23">
                  <c:v>14.645097928107631</c:v>
                </c:pt>
                <c:pt idx="24">
                  <c:v>14.549829065386522</c:v>
                </c:pt>
                <c:pt idx="25">
                  <c:v>14.427642946948898</c:v>
                </c:pt>
                <c:pt idx="26">
                  <c:v>14.278765617718058</c:v>
                </c:pt>
                <c:pt idx="27">
                  <c:v>14.103472501489236</c:v>
                </c:pt>
                <c:pt idx="28">
                  <c:v>13.902087891394247</c:v>
                </c:pt>
                <c:pt idx="29">
                  <c:v>13.674984349957562</c:v>
                </c:pt>
                <c:pt idx="30">
                  <c:v>13.422582019853813</c:v>
                </c:pt>
                <c:pt idx="31">
                  <c:v>13.145347846641767</c:v>
                </c:pt>
                <c:pt idx="32">
                  <c:v>12.843794714912722</c:v>
                </c:pt>
                <c:pt idx="33">
                  <c:v>12.518480499451492</c:v>
                </c:pt>
                <c:pt idx="34">
                  <c:v>12.170007033165277</c:v>
                </c:pt>
                <c:pt idx="35">
                  <c:v>11.799018993689831</c:v>
                </c:pt>
                <c:pt idx="36">
                  <c:v>11.406202710732634</c:v>
                </c:pt>
                <c:pt idx="37">
                  <c:v>10.992284896359543</c:v>
                </c:pt>
                <c:pt idx="38">
                  <c:v>10.558031300573877</c:v>
                </c:pt>
                <c:pt idx="39">
                  <c:v>10.104245294675119</c:v>
                </c:pt>
                <c:pt idx="40">
                  <c:v>9.6317663850180537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1F7-42FD-90F4-9697FC64CE59}"/>
            </c:ext>
          </c:extLst>
        </c:ser>
        <c:ser>
          <c:idx val="16"/>
          <c:order val="16"/>
          <c:tx>
            <c:v>14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-0.95000000000000007</c:v>
                </c:pt>
                <c:pt idx="2">
                  <c:v>-0.9</c:v>
                </c:pt>
                <c:pt idx="3">
                  <c:v>-0.85000000000000009</c:v>
                </c:pt>
                <c:pt idx="4">
                  <c:v>-0.8</c:v>
                </c:pt>
                <c:pt idx="5">
                  <c:v>-0.75</c:v>
                </c:pt>
                <c:pt idx="6">
                  <c:v>-0.70000000000000007</c:v>
                </c:pt>
                <c:pt idx="7">
                  <c:v>-0.65</c:v>
                </c:pt>
                <c:pt idx="8">
                  <c:v>-0.60000000000000009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-0.35000000000000003</c:v>
                </c:pt>
                <c:pt idx="14">
                  <c:v>-0.30000000000000004</c:v>
                </c:pt>
                <c:pt idx="15">
                  <c:v>-0.25</c:v>
                </c:pt>
                <c:pt idx="16">
                  <c:v>-0.2</c:v>
                </c:pt>
                <c:pt idx="17">
                  <c:v>-0.15000000000000002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0.35000000000000003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</c:numCache>
            </c:numRef>
          </c:xVal>
          <c:yVal>
            <c:numRef>
              <c:f>'2 - 8 steps'!$U$4:$U$204</c:f>
              <c:numCache>
                <c:formatCode>General</c:formatCode>
                <c:ptCount val="201"/>
                <c:pt idx="0">
                  <c:v>7.4270490427144455</c:v>
                </c:pt>
                <c:pt idx="1">
                  <c:v>7.7913772348028267</c:v>
                </c:pt>
                <c:pt idx="2">
                  <c:v>8.1412913404802616</c:v>
                </c:pt>
                <c:pt idx="3">
                  <c:v>8.4761440169210012</c:v>
                </c:pt>
                <c:pt idx="4">
                  <c:v>8.7953157850178627</c:v>
                </c:pt>
                <c:pt idx="5">
                  <c:v>9.0982161754216353</c:v>
                </c:pt>
                <c:pt idx="6">
                  <c:v>9.3842848209122973</c:v>
                </c:pt>
                <c:pt idx="7">
                  <c:v>9.6529924930811521</c:v>
                </c:pt>
                <c:pt idx="8">
                  <c:v>9.9038420814059833</c:v>
                </c:pt>
                <c:pt idx="9">
                  <c:v>10.136369512908004</c:v>
                </c:pt>
                <c:pt idx="10">
                  <c:v>10.350144610689137</c:v>
                </c:pt>
                <c:pt idx="11">
                  <c:v>10.544771889761419</c:v>
                </c:pt>
                <c:pt idx="12">
                  <c:v>10.71989128869618</c:v>
                </c:pt>
                <c:pt idx="13">
                  <c:v>10.875178835739463</c:v>
                </c:pt>
                <c:pt idx="14">
                  <c:v>11.010347248161382</c:v>
                </c:pt>
                <c:pt idx="15">
                  <c:v>11.125146463730577</c:v>
                </c:pt>
                <c:pt idx="16">
                  <c:v>11.219364103330589</c:v>
                </c:pt>
                <c:pt idx="17">
                  <c:v>11.292825863862273</c:v>
                </c:pt>
                <c:pt idx="18">
                  <c:v>11.345395840705395</c:v>
                </c:pt>
                <c:pt idx="19">
                  <c:v>11.376976779142849</c:v>
                </c:pt>
                <c:pt idx="20">
                  <c:v>11.387510254282365</c:v>
                </c:pt>
                <c:pt idx="21">
                  <c:v>11.376976779142849</c:v>
                </c:pt>
                <c:pt idx="22">
                  <c:v>11.345395840705395</c:v>
                </c:pt>
                <c:pt idx="23">
                  <c:v>11.292825863862273</c:v>
                </c:pt>
                <c:pt idx="24">
                  <c:v>11.219364103330589</c:v>
                </c:pt>
                <c:pt idx="25">
                  <c:v>11.125146463730577</c:v>
                </c:pt>
                <c:pt idx="26">
                  <c:v>11.010347248161382</c:v>
                </c:pt>
                <c:pt idx="27">
                  <c:v>10.875178835739463</c:v>
                </c:pt>
                <c:pt idx="28">
                  <c:v>10.71989128869618</c:v>
                </c:pt>
                <c:pt idx="29">
                  <c:v>10.544771889761419</c:v>
                </c:pt>
                <c:pt idx="30">
                  <c:v>10.350144610689137</c:v>
                </c:pt>
                <c:pt idx="31">
                  <c:v>10.136369512908004</c:v>
                </c:pt>
                <c:pt idx="32">
                  <c:v>9.9038420814059833</c:v>
                </c:pt>
                <c:pt idx="33">
                  <c:v>9.6529924930811521</c:v>
                </c:pt>
                <c:pt idx="34">
                  <c:v>9.3842848209122973</c:v>
                </c:pt>
                <c:pt idx="35">
                  <c:v>9.0982161754216353</c:v>
                </c:pt>
                <c:pt idx="36">
                  <c:v>8.7953157850178627</c:v>
                </c:pt>
                <c:pt idx="37">
                  <c:v>8.4761440169210012</c:v>
                </c:pt>
                <c:pt idx="38">
                  <c:v>8.1412913404802616</c:v>
                </c:pt>
                <c:pt idx="39">
                  <c:v>7.7913772348028267</c:v>
                </c:pt>
                <c:pt idx="40">
                  <c:v>7.4270490427144455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1F7-42FD-90F4-9697FC64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01112"/>
        <c:axId val="493694552"/>
      </c:scatterChart>
      <c:valAx>
        <c:axId val="4937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4552"/>
        <c:crosses val="autoZero"/>
        <c:crossBetween val="midCat"/>
      </c:valAx>
      <c:valAx>
        <c:axId val="493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2</xdr:row>
      <xdr:rowOff>45720</xdr:rowOff>
    </xdr:from>
    <xdr:to>
      <xdr:col>16</xdr:col>
      <xdr:colOff>320040</xdr:colOff>
      <xdr:row>9</xdr:row>
      <xdr:rowOff>53340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786473A-D202-4C1C-9C52-AE40790BC176}"/>
            </a:ext>
          </a:extLst>
        </xdr:cNvPr>
        <xdr:cNvGrpSpPr/>
      </xdr:nvGrpSpPr>
      <xdr:grpSpPr>
        <a:xfrm>
          <a:off x="9433560" y="426720"/>
          <a:ext cx="2095500" cy="1303020"/>
          <a:chOff x="15095220" y="2392680"/>
          <a:chExt cx="2796540" cy="12954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300C461-F450-458C-8E70-8B59FBAEBC2F}"/>
              </a:ext>
            </a:extLst>
          </xdr:cNvPr>
          <xdr:cNvGrpSpPr/>
        </xdr:nvGrpSpPr>
        <xdr:grpSpPr>
          <a:xfrm>
            <a:off x="15841980" y="2392680"/>
            <a:ext cx="1333500" cy="1295400"/>
            <a:chOff x="15841980" y="2392680"/>
            <a:chExt cx="1333500" cy="1295400"/>
          </a:xfrm>
        </xdr:grpSpPr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86399436-A371-4AED-A8B0-E49042074085}"/>
                </a:ext>
              </a:extLst>
            </xdr:cNvPr>
            <xdr:cNvCxnSpPr/>
          </xdr:nvCxnSpPr>
          <xdr:spPr>
            <a:xfrm>
              <a:off x="158419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AD680D54-F983-4DFB-8927-DE5FD000CBD5}"/>
                </a:ext>
              </a:extLst>
            </xdr:cNvPr>
            <xdr:cNvCxnSpPr/>
          </xdr:nvCxnSpPr>
          <xdr:spPr>
            <a:xfrm flipH="1">
              <a:off x="15841980" y="239268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0F5A3A08-7B0D-462C-B8D6-3DCCB31525A0}"/>
                </a:ext>
              </a:extLst>
            </xdr:cNvPr>
            <xdr:cNvCxnSpPr/>
          </xdr:nvCxnSpPr>
          <xdr:spPr>
            <a:xfrm>
              <a:off x="171754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78EB1CAD-7E7A-470F-B25A-26AD187F205A}"/>
                </a:ext>
              </a:extLst>
            </xdr:cNvPr>
            <xdr:cNvCxnSpPr/>
          </xdr:nvCxnSpPr>
          <xdr:spPr>
            <a:xfrm flipH="1">
              <a:off x="15849600" y="368046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EC0AF44A-6D8A-4E4F-8E5F-7526DC9A2F74}"/>
              </a:ext>
            </a:extLst>
          </xdr:cNvPr>
          <xdr:cNvCxnSpPr/>
        </xdr:nvCxnSpPr>
        <xdr:spPr>
          <a:xfrm>
            <a:off x="15849600" y="3040380"/>
            <a:ext cx="131064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7DB78061-FD4E-4D58-B8DC-176938A8411B}"/>
              </a:ext>
            </a:extLst>
          </xdr:cNvPr>
          <xdr:cNvSpPr txBox="1"/>
        </xdr:nvSpPr>
        <xdr:spPr>
          <a:xfrm>
            <a:off x="17305020" y="284988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F5BA4444-331F-42B8-9808-DED4F4CC5392}"/>
              </a:ext>
            </a:extLst>
          </xdr:cNvPr>
          <xdr:cNvSpPr txBox="1"/>
        </xdr:nvSpPr>
        <xdr:spPr>
          <a:xfrm>
            <a:off x="15095220" y="281940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8ABB7017-C2B6-4D7B-988B-83BDD0601188}"/>
              </a:ext>
            </a:extLst>
          </xdr:cNvPr>
          <xdr:cNvSpPr txBox="1"/>
        </xdr:nvSpPr>
        <xdr:spPr>
          <a:xfrm>
            <a:off x="16274851" y="2758440"/>
            <a:ext cx="559308" cy="2514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2L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9DAFEF8A-86C5-4E62-9DB5-0DD814FAF456}"/>
              </a:ext>
            </a:extLst>
          </xdr:cNvPr>
          <xdr:cNvSpPr txBox="1"/>
        </xdr:nvSpPr>
        <xdr:spPr>
          <a:xfrm>
            <a:off x="15636240" y="251460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TS1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EB18B01B-BAC7-4DF6-926A-E0F0CAC99EFA}"/>
              </a:ext>
            </a:extLst>
          </xdr:cNvPr>
          <xdr:cNvSpPr txBox="1"/>
        </xdr:nvSpPr>
        <xdr:spPr>
          <a:xfrm>
            <a:off x="16969740" y="252222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TS2</a:t>
            </a:r>
          </a:p>
        </xdr:txBody>
      </xdr:sp>
    </xdr:grpSp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FDCB35F-F7E3-44FC-A53C-F5B5B6FB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61DB164-772F-4ECE-9671-4950062EE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53340</xdr:colOff>
      <xdr:row>2</xdr:row>
      <xdr:rowOff>45720</xdr:rowOff>
    </xdr:from>
    <xdr:to>
      <xdr:col>40</xdr:col>
      <xdr:colOff>320040</xdr:colOff>
      <xdr:row>9</xdr:row>
      <xdr:rowOff>53340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FDDAF07-9E61-4865-9401-0651B64692B7}"/>
            </a:ext>
          </a:extLst>
        </xdr:cNvPr>
        <xdr:cNvGrpSpPr/>
      </xdr:nvGrpSpPr>
      <xdr:grpSpPr>
        <a:xfrm>
          <a:off x="27317700" y="426720"/>
          <a:ext cx="2095500" cy="1310640"/>
          <a:chOff x="15095220" y="2392680"/>
          <a:chExt cx="2796540" cy="12954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1955DFD-FF82-4654-AD63-E38E77C27CB5}"/>
              </a:ext>
            </a:extLst>
          </xdr:cNvPr>
          <xdr:cNvGrpSpPr/>
        </xdr:nvGrpSpPr>
        <xdr:grpSpPr>
          <a:xfrm>
            <a:off x="15841980" y="2392680"/>
            <a:ext cx="1333500" cy="1295400"/>
            <a:chOff x="15841980" y="2392680"/>
            <a:chExt cx="1333500" cy="1295400"/>
          </a:xfrm>
        </xdr:grpSpPr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A273138D-42D4-4C93-9FAF-268648DE8A79}"/>
                </a:ext>
              </a:extLst>
            </xdr:cNvPr>
            <xdr:cNvCxnSpPr/>
          </xdr:nvCxnSpPr>
          <xdr:spPr>
            <a:xfrm>
              <a:off x="158419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EA0078A5-775E-4920-9E5E-858326C28F60}"/>
                </a:ext>
              </a:extLst>
            </xdr:cNvPr>
            <xdr:cNvCxnSpPr/>
          </xdr:nvCxnSpPr>
          <xdr:spPr>
            <a:xfrm flipH="1">
              <a:off x="15841980" y="239268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EAD51D82-A7E9-4221-9749-304D41B15E4B}"/>
                </a:ext>
              </a:extLst>
            </xdr:cNvPr>
            <xdr:cNvCxnSpPr/>
          </xdr:nvCxnSpPr>
          <xdr:spPr>
            <a:xfrm>
              <a:off x="171754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D88FDEA2-D81B-4B66-8D86-E37014F97570}"/>
                </a:ext>
              </a:extLst>
            </xdr:cNvPr>
            <xdr:cNvCxnSpPr/>
          </xdr:nvCxnSpPr>
          <xdr:spPr>
            <a:xfrm flipH="1">
              <a:off x="15849600" y="368046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5882D6F1-1921-4D47-A4DA-B2CDA9129EC5}"/>
              </a:ext>
            </a:extLst>
          </xdr:cNvPr>
          <xdr:cNvCxnSpPr/>
        </xdr:nvCxnSpPr>
        <xdr:spPr>
          <a:xfrm>
            <a:off x="15849600" y="3040380"/>
            <a:ext cx="131064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C403716-0A78-4EEE-8E63-71C33544FB90}"/>
              </a:ext>
            </a:extLst>
          </xdr:cNvPr>
          <xdr:cNvSpPr txBox="1"/>
        </xdr:nvSpPr>
        <xdr:spPr>
          <a:xfrm>
            <a:off x="17305020" y="284988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8A40379F-81B7-47F3-B74B-C49F64B97DD2}"/>
              </a:ext>
            </a:extLst>
          </xdr:cNvPr>
          <xdr:cNvSpPr txBox="1"/>
        </xdr:nvSpPr>
        <xdr:spPr>
          <a:xfrm>
            <a:off x="15095220" y="281940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FF33DF72-60B3-4B07-ACBF-78D9B3A15D40}"/>
              </a:ext>
            </a:extLst>
          </xdr:cNvPr>
          <xdr:cNvSpPr txBox="1"/>
        </xdr:nvSpPr>
        <xdr:spPr>
          <a:xfrm>
            <a:off x="16274851" y="2758440"/>
            <a:ext cx="559308" cy="2514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2L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FF9E366A-B914-4E06-8865-67C9F779495E}"/>
              </a:ext>
            </a:extLst>
          </xdr:cNvPr>
          <xdr:cNvSpPr txBox="1"/>
        </xdr:nvSpPr>
        <xdr:spPr>
          <a:xfrm>
            <a:off x="15636240" y="251460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TS1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4B76A2-A073-498A-8034-C8C08D9E7D6C}"/>
              </a:ext>
            </a:extLst>
          </xdr:cNvPr>
          <xdr:cNvSpPr txBox="1"/>
        </xdr:nvSpPr>
        <xdr:spPr>
          <a:xfrm>
            <a:off x="16969740" y="252222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TS2</a:t>
            </a:r>
          </a:p>
        </xdr:txBody>
      </xdr:sp>
    </xdr:grpSp>
    <xdr:clientData/>
  </xdr:twoCellAnchor>
  <xdr:twoCellAnchor>
    <xdr:from>
      <xdr:col>23</xdr:col>
      <xdr:colOff>0</xdr:colOff>
      <xdr:row>1</xdr:row>
      <xdr:rowOff>0</xdr:rowOff>
    </xdr:from>
    <xdr:to>
      <xdr:col>29</xdr:col>
      <xdr:colOff>137160</xdr:colOff>
      <xdr:row>16</xdr:row>
      <xdr:rowOff>15240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966F912-3A8D-4FC8-9555-95E93242A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29</xdr:col>
      <xdr:colOff>137160</xdr:colOff>
      <xdr:row>32</xdr:row>
      <xdr:rowOff>15240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5BEAF30-3BC3-43E4-9114-90245FDBA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29</xdr:col>
      <xdr:colOff>137160</xdr:colOff>
      <xdr:row>48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E7BFF9C-320A-4B4A-A707-5EEB89A07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49</xdr:row>
      <xdr:rowOff>0</xdr:rowOff>
    </xdr:from>
    <xdr:to>
      <xdr:col>29</xdr:col>
      <xdr:colOff>320040</xdr:colOff>
      <xdr:row>71</xdr:row>
      <xdr:rowOff>160020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1B4A9F8-CDC9-47E6-9B9B-4C18A3A2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04"/>
  <sheetViews>
    <sheetView workbookViewId="0">
      <selection activeCell="D19" sqref="D19"/>
    </sheetView>
  </sheetViews>
  <sheetFormatPr defaultRowHeight="14.4" x14ac:dyDescent="0.3"/>
  <cols>
    <col min="3" max="3" width="12" bestFit="1" customWidth="1"/>
    <col min="4" max="4" width="11.5546875" bestFit="1" customWidth="1"/>
    <col min="5" max="5" width="10.77734375" bestFit="1" customWidth="1"/>
    <col min="7" max="7" width="12.5546875" bestFit="1" customWidth="1"/>
    <col min="8" max="8" width="12" bestFit="1" customWidth="1"/>
    <col min="10" max="10" width="12.109375" customWidth="1"/>
    <col min="11" max="11" width="12.44140625" customWidth="1"/>
  </cols>
  <sheetData>
    <row r="1" spans="2:27" ht="15" thickBot="1" x14ac:dyDescent="0.35"/>
    <row r="2" spans="2:27" ht="15" thickBot="1" x14ac:dyDescent="0.35">
      <c r="B2" s="2" t="s">
        <v>1</v>
      </c>
      <c r="C2" s="19"/>
      <c r="D2" s="3"/>
      <c r="G2" s="2" t="s">
        <v>3</v>
      </c>
      <c r="H2" s="3"/>
      <c r="J2" s="2" t="s">
        <v>27</v>
      </c>
      <c r="K2" s="3"/>
    </row>
    <row r="3" spans="2:27" ht="15" thickBot="1" x14ac:dyDescent="0.35">
      <c r="B3" s="26" t="s">
        <v>29</v>
      </c>
      <c r="C3" s="30" t="s">
        <v>10</v>
      </c>
      <c r="D3" s="9" t="s">
        <v>11</v>
      </c>
      <c r="G3" s="21" t="s">
        <v>4</v>
      </c>
      <c r="H3" s="22">
        <v>100</v>
      </c>
      <c r="J3" t="s">
        <v>20</v>
      </c>
      <c r="K3">
        <f>AVERAGE(H3:H4)</f>
        <v>50</v>
      </c>
    </row>
    <row r="4" spans="2:27" x14ac:dyDescent="0.3">
      <c r="B4" s="27">
        <v>-1</v>
      </c>
      <c r="C4" s="31">
        <f>$H$4+($H$3-$H$4)*$H$5*EXP(-($H$6^2)*$H$11)*COS($H$6*B4)</f>
        <v>52.178147601185628</v>
      </c>
      <c r="D4" s="12">
        <f>$H$4+($H$3-$H$4)*$H$5*EXP(-($H$6^2)*$H$12)*COS($H$6*B4)</f>
        <v>6.5218599315714387</v>
      </c>
      <c r="G4" s="13" t="s">
        <v>8</v>
      </c>
      <c r="H4" s="14">
        <v>0</v>
      </c>
      <c r="J4" t="s">
        <v>21</v>
      </c>
      <c r="K4">
        <v>7800</v>
      </c>
      <c r="L4" t="s">
        <v>22</v>
      </c>
    </row>
    <row r="5" spans="2:27" x14ac:dyDescent="0.3">
      <c r="B5" s="28">
        <v>-0.99</v>
      </c>
      <c r="C5" s="32">
        <f>$H$4+($H$3-$H$4)*$H$5*EXP(-($H$6^2)*$H$11)*COS($H$6*B5)</f>
        <v>52.697935940992707</v>
      </c>
      <c r="D5" s="14">
        <f>$H$4+($H$3-$H$4)*$H$5*EXP(-($H$6^2)*$H$12)*COS($H$6*B5)</f>
        <v>6.5868294044664255</v>
      </c>
      <c r="G5" s="13" t="s">
        <v>5</v>
      </c>
      <c r="H5" s="14">
        <v>1.1191</v>
      </c>
      <c r="J5" t="s">
        <v>23</v>
      </c>
      <c r="K5">
        <v>60</v>
      </c>
      <c r="L5" t="s">
        <v>24</v>
      </c>
    </row>
    <row r="6" spans="2:27" x14ac:dyDescent="0.3">
      <c r="B6" s="28">
        <v>-0.98</v>
      </c>
      <c r="C6" s="32">
        <f>$H$4+($H$3-$H$4)*$H$5*EXP(-($H$6^2)*$H$11)*COS($H$6*B6)</f>
        <v>53.213824045825127</v>
      </c>
      <c r="D6" s="14">
        <f>$H$4+($H$3-$H$4)*$H$5*EXP(-($H$6^2)*$H$12)*COS($H$6*B6)</f>
        <v>6.6513113785257039</v>
      </c>
      <c r="G6" s="13" t="s">
        <v>6</v>
      </c>
      <c r="H6" s="14">
        <v>0.86029999999999995</v>
      </c>
      <c r="J6" t="s">
        <v>25</v>
      </c>
      <c r="K6">
        <v>430</v>
      </c>
      <c r="L6" t="s">
        <v>26</v>
      </c>
    </row>
    <row r="7" spans="2:27" ht="15" thickBot="1" x14ac:dyDescent="0.35">
      <c r="B7" s="28">
        <v>-0.97</v>
      </c>
      <c r="C7" s="32">
        <f>$H$4+($H$3-$H$4)*$H$5*EXP(-($H$6^2)*$H$11)*COS($H$6*B7)</f>
        <v>53.725773734209668</v>
      </c>
      <c r="D7" s="14">
        <f>$H$4+($H$3-$H$4)*$H$5*EXP(-($H$6^2)*$H$12)*COS($H$6*B7)</f>
        <v>6.7153010813640579</v>
      </c>
      <c r="G7" s="23" t="s">
        <v>18</v>
      </c>
      <c r="H7" s="24">
        <v>1</v>
      </c>
      <c r="J7" t="s">
        <v>28</v>
      </c>
      <c r="K7" s="25">
        <f>K5/K4/K6</f>
        <v>1.7889087656529517E-5</v>
      </c>
    </row>
    <row r="8" spans="2:27" x14ac:dyDescent="0.3">
      <c r="B8" s="28">
        <v>-0.96</v>
      </c>
      <c r="C8" s="32">
        <f>$H$4+($H$3-$H$4)*$H$5*EXP(-($H$6^2)*$H$11)*COS($H$6*B8)</f>
        <v>54.233747116159869</v>
      </c>
      <c r="D8" s="14">
        <f>$H$4+($H$3-$H$4)*$H$5*EXP(-($H$6^2)*$H$12)*COS($H$6*B8)</f>
        <v>6.7787937770298301</v>
      </c>
    </row>
    <row r="9" spans="2:27" x14ac:dyDescent="0.3">
      <c r="B9" s="28">
        <v>-0.95</v>
      </c>
      <c r="C9" s="32">
        <f>$H$4+($H$3-$H$4)*$H$5*EXP(-($H$6^2)*$H$11)*COS($H$6*B9)</f>
        <v>54.737706595980278</v>
      </c>
      <c r="D9" s="14">
        <f>$H$4+($H$3-$H$4)*$H$5*EXP(-($H$6^2)*$H$12)*COS($H$6*B9)</f>
        <v>6.8417847663554392</v>
      </c>
    </row>
    <row r="10" spans="2:27" x14ac:dyDescent="0.3">
      <c r="B10" s="28">
        <v>-0.94</v>
      </c>
      <c r="C10" s="32">
        <f>$H$4+($H$3-$H$4)*$H$5*EXP(-($H$6^2)*$H$11)*COS($H$6*B10)</f>
        <v>55.237614875048955</v>
      </c>
      <c r="D10" s="14">
        <f>$H$4+($H$3-$H$4)*$H$5*EXP(-($H$6^2)*$H$12)*COS($H$6*B10)</f>
        <v>6.9042693873051633</v>
      </c>
      <c r="G10" s="17" t="s">
        <v>9</v>
      </c>
      <c r="H10" s="17"/>
    </row>
    <row r="11" spans="2:27" x14ac:dyDescent="0.3">
      <c r="B11" s="28">
        <v>-0.93</v>
      </c>
      <c r="C11" s="32">
        <f>$H$4+($H$3-$H$4)*$H$5*EXP(-($H$6^2)*$H$11)*COS($H$6*B11)</f>
        <v>55.73343495457803</v>
      </c>
      <c r="D11" s="14">
        <f>$H$4+($H$3-$H$4)*$H$5*EXP(-($H$6^2)*$H$12)*COS($H$6*B11)</f>
        <v>6.9662430153201935</v>
      </c>
      <c r="G11" s="10" t="s">
        <v>32</v>
      </c>
      <c r="H11" s="10">
        <v>0.45350000000000001</v>
      </c>
    </row>
    <row r="12" spans="2:27" x14ac:dyDescent="0.3">
      <c r="B12" s="28">
        <v>-0.92</v>
      </c>
      <c r="C12" s="32">
        <f>$H$4+($H$3-$H$4)*$H$5*EXP(-($H$6^2)*$H$11)*COS($H$6*B12)</f>
        <v>56.22513013835195</v>
      </c>
      <c r="D12" s="14">
        <f>$H$4+($H$3-$H$4)*$H$5*EXP(-($H$6^2)*$H$12)*COS($H$6*B12)</f>
        <v>7.0277010636608921</v>
      </c>
      <c r="G12" s="10" t="s">
        <v>33</v>
      </c>
      <c r="H12" s="10">
        <v>3.2631999999999999</v>
      </c>
    </row>
    <row r="13" spans="2:27" x14ac:dyDescent="0.3">
      <c r="B13" s="28">
        <v>-0.91</v>
      </c>
      <c r="C13" s="32">
        <f>$H$4+($H$3-$H$4)*$H$5*EXP(-($H$6^2)*$H$11)*COS($H$6*B13)</f>
        <v>56.712664035443495</v>
      </c>
      <c r="D13" s="14">
        <f>$H$4+($H$3-$H$4)*$H$5*EXP(-($H$6^2)*$H$12)*COS($H$6*B13)</f>
        <v>7.0886389837462724</v>
      </c>
      <c r="G13" s="10" t="s">
        <v>30</v>
      </c>
      <c r="H13" s="34">
        <f>($H$7/2)^2*H11/$K$7</f>
        <v>6337.6625000000004</v>
      </c>
      <c r="I13" t="s">
        <v>0</v>
      </c>
    </row>
    <row r="14" spans="2:27" x14ac:dyDescent="0.3">
      <c r="B14" s="28">
        <v>-0.9</v>
      </c>
      <c r="C14" s="32">
        <f>$H$4+($H$3-$H$4)*$H$5*EXP(-($H$6^2)*$H$11)*COS($H$6*B14)</f>
        <v>57.196000562907031</v>
      </c>
      <c r="D14" s="14">
        <f>$H$4+($H$3-$H$4)*$H$5*EXP(-($H$6^2)*$H$12)*COS($H$6*B14)</f>
        <v>7.1490522654906341</v>
      </c>
      <c r="G14" s="10" t="s">
        <v>31</v>
      </c>
      <c r="H14" s="34">
        <f>($H$7/2)^2*H12/$K$7</f>
        <v>45603.22</v>
      </c>
      <c r="I14" t="s">
        <v>0</v>
      </c>
      <c r="AA14" t="s">
        <v>0</v>
      </c>
    </row>
    <row r="15" spans="2:27" x14ac:dyDescent="0.3">
      <c r="B15" s="28">
        <v>-0.89</v>
      </c>
      <c r="C15" s="32">
        <f>$H$4+($H$3-$H$4)*$H$5*EXP(-($H$6^2)*$H$11)*COS($H$6*B15)</f>
        <v>57.675103948449113</v>
      </c>
      <c r="D15" s="14">
        <f>$H$4+($H$3-$H$4)*$H$5*EXP(-($H$6^2)*$H$12)*COS($H$6*B15)</f>
        <v>7.2089364376373686</v>
      </c>
    </row>
    <row r="16" spans="2:27" x14ac:dyDescent="0.3">
      <c r="B16" s="28">
        <v>-0.88</v>
      </c>
      <c r="C16" s="32">
        <f>$H$4+($H$3-$H$4)*$H$5*EXP(-($H$6^2)*$H$11)*COS($H$6*B16)</f>
        <v>58.149938733075984</v>
      </c>
      <c r="D16" s="14">
        <f>$H$4+($H$3-$H$4)*$H$5*EXP(-($H$6^2)*$H$12)*COS($H$6*B16)</f>
        <v>7.2682870680898759</v>
      </c>
      <c r="G16" t="s">
        <v>12</v>
      </c>
    </row>
    <row r="17" spans="2:12" x14ac:dyDescent="0.3">
      <c r="B17" s="28">
        <v>-0.87</v>
      </c>
      <c r="C17" s="32">
        <f>$H$4+($H$3-$H$4)*$H$5*EXP(-($H$6^2)*$H$11)*COS($H$6*B17)</f>
        <v>58.620469773718</v>
      </c>
      <c r="D17" s="14">
        <f>$H$4+($H$3-$H$4)*$H$5*EXP(-($H$6^2)*$H$12)*COS($H$6*B17)</f>
        <v>7.3270997642395956</v>
      </c>
      <c r="G17" s="1" t="s">
        <v>14</v>
      </c>
      <c r="H17" s="1" t="s">
        <v>34</v>
      </c>
      <c r="I17" s="1" t="s">
        <v>15</v>
      </c>
      <c r="J17" s="1" t="s">
        <v>16</v>
      </c>
      <c r="K17" s="1" t="s">
        <v>17</v>
      </c>
      <c r="L17" s="1" t="s">
        <v>19</v>
      </c>
    </row>
    <row r="18" spans="2:12" x14ac:dyDescent="0.3">
      <c r="B18" s="28">
        <v>-0.86</v>
      </c>
      <c r="C18" s="32">
        <f>$H$4+($H$3-$H$4)*$H$5*EXP(-($H$6^2)*$H$11)*COS($H$6*B18)</f>
        <v>59.086662245830517</v>
      </c>
      <c r="D18" s="14">
        <f>$H$4+($H$3-$H$4)*$H$5*EXP(-($H$6^2)*$H$12)*COS($H$6*B18)</f>
        <v>7.3853701732911006</v>
      </c>
      <c r="G18" s="1">
        <f>2</f>
        <v>2</v>
      </c>
      <c r="H18" s="1">
        <f>($H$14-$H$13)/G18</f>
        <v>19632.778750000001</v>
      </c>
      <c r="I18" s="1">
        <v>2</v>
      </c>
      <c r="J18" s="1">
        <v>41</v>
      </c>
      <c r="K18" s="1">
        <f>J18-I18+1</f>
        <v>40</v>
      </c>
      <c r="L18" s="35">
        <f>$H$7/K18</f>
        <v>2.5000000000000001E-2</v>
      </c>
    </row>
    <row r="19" spans="2:12" x14ac:dyDescent="0.3">
      <c r="B19" s="28">
        <v>-0.85</v>
      </c>
      <c r="C19" s="32">
        <f>$H$4+($H$3-$H$4)*$H$5*EXP(-($H$6^2)*$H$11)*COS($H$6*B19)</f>
        <v>59.548481645971385</v>
      </c>
      <c r="D19" s="14">
        <f>$H$4+($H$3-$H$4)*$H$5*EXP(-($H$6^2)*$H$12)*COS($H$6*B19)</f>
        <v>7.4430939825842586</v>
      </c>
      <c r="G19" s="1">
        <v>4</v>
      </c>
      <c r="H19" s="1">
        <f t="shared" ref="H19:H22" si="0">($H$14-$H$13)/G19</f>
        <v>9816.3893750000007</v>
      </c>
      <c r="I19" s="1">
        <v>2</v>
      </c>
      <c r="J19" s="1">
        <v>41</v>
      </c>
      <c r="K19" s="1">
        <f t="shared" ref="K19:K22" si="1">J19-I19+1</f>
        <v>40</v>
      </c>
      <c r="L19" s="35">
        <f t="shared" ref="L19:L22" si="2">$H$7/K19</f>
        <v>2.5000000000000001E-2</v>
      </c>
    </row>
    <row r="20" spans="2:12" x14ac:dyDescent="0.3">
      <c r="B20" s="28">
        <v>-0.84</v>
      </c>
      <c r="C20" s="32">
        <f>$H$4+($H$3-$H$4)*$H$5*EXP(-($H$6^2)*$H$11)*COS($H$6*B20)</f>
        <v>60.005893794354556</v>
      </c>
      <c r="D20" s="14">
        <f>$H$4+($H$3-$H$4)*$H$5*EXP(-($H$6^2)*$H$12)*COS($H$6*B20)</f>
        <v>7.5002669199134173</v>
      </c>
      <c r="G20" s="1">
        <v>8</v>
      </c>
      <c r="H20" s="1">
        <f t="shared" si="0"/>
        <v>4908.1946875000003</v>
      </c>
      <c r="I20" s="1">
        <v>2</v>
      </c>
      <c r="J20" s="1">
        <v>41</v>
      </c>
      <c r="K20" s="1">
        <f t="shared" si="1"/>
        <v>40</v>
      </c>
      <c r="L20" s="35">
        <f t="shared" si="2"/>
        <v>2.5000000000000001E-2</v>
      </c>
    </row>
    <row r="21" spans="2:12" x14ac:dyDescent="0.3">
      <c r="B21" s="28">
        <v>-0.83</v>
      </c>
      <c r="C21" s="32">
        <f>$H$4+($H$3-$H$4)*$H$5*EXP(-($H$6^2)*$H$11)*COS($H$6*B21)</f>
        <v>60.458864837379735</v>
      </c>
      <c r="D21" s="14">
        <f>$H$4+($H$3-$H$4)*$H$5*EXP(-($H$6^2)*$H$12)*COS($H$6*B21)</f>
        <v>7.5568847538435913</v>
      </c>
      <c r="G21" s="1">
        <v>16</v>
      </c>
      <c r="H21" s="1">
        <f t="shared" si="0"/>
        <v>2454.0973437500002</v>
      </c>
      <c r="I21" s="1">
        <v>2</v>
      </c>
      <c r="J21" s="1">
        <v>41</v>
      </c>
      <c r="K21" s="1">
        <f t="shared" si="1"/>
        <v>40</v>
      </c>
      <c r="L21" s="35">
        <f t="shared" si="2"/>
        <v>2.5000000000000001E-2</v>
      </c>
    </row>
    <row r="22" spans="2:12" x14ac:dyDescent="0.3">
      <c r="B22" s="28">
        <v>-0.82</v>
      </c>
      <c r="C22" s="32">
        <f>$H$4+($H$3-$H$4)*$H$5*EXP(-($H$6^2)*$H$11)*COS($H$6*B22)</f>
        <v>60.907361250137967</v>
      </c>
      <c r="D22" s="14">
        <f>$H$4+($H$3-$H$4)*$H$5*EXP(-($H$6^2)*$H$12)*COS($H$6*B22)</f>
        <v>7.6129432940236388</v>
      </c>
      <c r="G22" s="1">
        <v>32</v>
      </c>
      <c r="H22" s="1">
        <f t="shared" si="0"/>
        <v>1227.0486718750001</v>
      </c>
      <c r="I22" s="1">
        <v>2</v>
      </c>
      <c r="J22" s="1">
        <v>41</v>
      </c>
      <c r="K22" s="1">
        <f t="shared" si="1"/>
        <v>40</v>
      </c>
      <c r="L22" s="35">
        <f t="shared" si="2"/>
        <v>2.5000000000000001E-2</v>
      </c>
    </row>
    <row r="23" spans="2:12" x14ac:dyDescent="0.3">
      <c r="B23" s="28">
        <v>-0.81</v>
      </c>
      <c r="C23" s="32">
        <f>$H$4+($H$3-$H$4)*$H$5*EXP(-($H$6^2)*$H$11)*COS($H$6*B23)</f>
        <v>61.351349838892844</v>
      </c>
      <c r="D23" s="14">
        <f>$H$4+($H$3-$H$4)*$H$5*EXP(-($H$6^2)*$H$12)*COS($H$6*B23)</f>
        <v>7.6684383914963883</v>
      </c>
    </row>
    <row r="24" spans="2:12" x14ac:dyDescent="0.3">
      <c r="B24" s="28">
        <v>-0.8</v>
      </c>
      <c r="C24" s="32">
        <f>$H$4+($H$3-$H$4)*$H$5*EXP(-($H$6^2)*$H$11)*COS($H$6*B24)</f>
        <v>61.790797743537205</v>
      </c>
      <c r="D24" s="14">
        <f>$H$4+($H$3-$H$4)*$H$5*EXP(-($H$6^2)*$H$12)*COS($H$6*B24)</f>
        <v>7.7233659390057214</v>
      </c>
    </row>
    <row r="25" spans="2:12" x14ac:dyDescent="0.3">
      <c r="B25" s="28">
        <v>-0.79</v>
      </c>
      <c r="C25" s="32">
        <f>$H$4+($H$3-$H$4)*$H$5*EXP(-($H$6^2)*$H$11)*COS($H$6*B25)</f>
        <v>62.22567244002515</v>
      </c>
      <c r="D25" s="14">
        <f>$H$4+($H$3-$H$4)*$H$5*EXP(-($H$6^2)*$H$12)*COS($H$6*B25)</f>
        <v>7.777721871300538</v>
      </c>
    </row>
    <row r="26" spans="2:12" x14ac:dyDescent="0.3">
      <c r="B26" s="28">
        <v>-0.78</v>
      </c>
      <c r="C26" s="32">
        <f>$H$4+($H$3-$H$4)*$H$5*EXP(-($H$6^2)*$H$11)*COS($H$6*B26)</f>
        <v>62.655941742779191</v>
      </c>
      <c r="D26" s="14">
        <f>$H$4+($H$3-$H$4)*$H$5*EXP(-($H$6^2)*$H$12)*COS($H$6*B26)</f>
        <v>7.8315021654356451</v>
      </c>
    </row>
    <row r="27" spans="2:12" x14ac:dyDescent="0.3">
      <c r="B27" s="28">
        <v>-0.77</v>
      </c>
      <c r="C27" s="32">
        <f>$H$4+($H$3-$H$4)*$H$5*EXP(-($H$6^2)*$H$11)*COS($H$6*B27)</f>
        <v>63.081573807072346</v>
      </c>
      <c r="D27" s="14">
        <f>$H$4+($H$3-$H$4)*$H$5*EXP(-($H$6^2)*$H$12)*COS($H$6*B27)</f>
        <v>7.8847028410694895</v>
      </c>
    </row>
    <row r="28" spans="2:12" x14ac:dyDescent="0.3">
      <c r="B28" s="28">
        <v>-0.76</v>
      </c>
      <c r="C28" s="32">
        <f>$H$4+($H$3-$H$4)*$H$5*EXP(-($H$6^2)*$H$11)*COS($H$6*B28)</f>
        <v>63.502537131384962</v>
      </c>
      <c r="D28" s="14">
        <f>$H$4+($H$3-$H$4)*$H$5*EXP(-($H$6^2)*$H$12)*COS($H$6*B28)</f>
        <v>7.9373199607587521</v>
      </c>
    </row>
    <row r="29" spans="2:12" x14ac:dyDescent="0.3">
      <c r="B29" s="28">
        <v>-0.75</v>
      </c>
      <c r="C29" s="32">
        <f>$H$4+($H$3-$H$4)*$H$5*EXP(-($H$6^2)*$H$11)*COS($H$6*B29)</f>
        <v>63.918800559736248</v>
      </c>
      <c r="D29" s="14">
        <f>$H$4+($H$3-$H$4)*$H$5*EXP(-($H$6^2)*$H$12)*COS($H$6*B29)</f>
        <v>7.9893496302497615</v>
      </c>
    </row>
    <row r="30" spans="2:12" x14ac:dyDescent="0.3">
      <c r="B30" s="28">
        <v>-0.74</v>
      </c>
      <c r="C30" s="32">
        <f>$H$4+($H$3-$H$4)*$H$5*EXP(-($H$6^2)*$H$11)*COS($H$6*B30)</f>
        <v>64.330333283990129</v>
      </c>
      <c r="D30" s="14">
        <f>$H$4+($H$3-$H$4)*$H$5*EXP(-($H$6^2)*$H$12)*COS($H$6*B30)</f>
        <v>8.0407879987667155</v>
      </c>
    </row>
    <row r="31" spans="2:12" x14ac:dyDescent="0.3">
      <c r="B31" s="28">
        <v>-0.73</v>
      </c>
      <c r="C31" s="32">
        <f>$H$4+($H$3-$H$4)*$H$5*EXP(-($H$6^2)*$H$11)*COS($H$6*B31)</f>
        <v>64.737104846135352</v>
      </c>
      <c r="D31" s="14">
        <f>$H$4+($H$3-$H$4)*$H$5*EXP(-($H$6^2)*$H$12)*COS($H$6*B31)</f>
        <v>8.0916312592966726</v>
      </c>
    </row>
    <row r="32" spans="2:12" x14ac:dyDescent="0.3">
      <c r="B32" s="28">
        <v>-0.72</v>
      </c>
      <c r="C32" s="32">
        <f>$H$4+($H$3-$H$4)*$H$5*EXP(-($H$6^2)*$H$11)*COS($H$6*B32)</f>
        <v>65.139085140539819</v>
      </c>
      <c r="D32" s="14">
        <f>$H$4+($H$3-$H$4)*$H$5*EXP(-($H$6^2)*$H$12)*COS($H$6*B32)</f>
        <v>8.1418756488713271</v>
      </c>
    </row>
    <row r="33" spans="2:4" x14ac:dyDescent="0.3">
      <c r="B33" s="28">
        <v>-0.71</v>
      </c>
      <c r="C33" s="32">
        <f>$H$4+($H$3-$H$4)*$H$5*EXP(-($H$6^2)*$H$11)*COS($H$6*B33)</f>
        <v>65.536244416178633</v>
      </c>
      <c r="D33" s="14">
        <f>$H$4+($H$3-$H$4)*$H$5*EXP(-($H$6^2)*$H$12)*COS($H$6*B33)</f>
        <v>8.1915174488454969</v>
      </c>
    </row>
    <row r="34" spans="2:4" x14ac:dyDescent="0.3">
      <c r="B34" s="28">
        <v>-0.7</v>
      </c>
      <c r="C34" s="32">
        <f>$H$4+($H$3-$H$4)*$H$5*EXP(-($H$6^2)*$H$11)*COS($H$6*B34)</f>
        <v>65.928553278836077</v>
      </c>
      <c r="D34" s="14">
        <f>$H$4+($H$3-$H$4)*$H$5*EXP(-($H$6^2)*$H$12)*COS($H$6*B34)</f>
        <v>8.2405529851723518</v>
      </c>
    </row>
    <row r="35" spans="2:4" x14ac:dyDescent="0.3">
      <c r="B35" s="28">
        <v>-0.69</v>
      </c>
      <c r="C35" s="32">
        <f>$H$4+($H$3-$H$4)*$H$5*EXP(-($H$6^2)*$H$11)*COS($H$6*B35)</f>
        <v>66.315982693281057</v>
      </c>
      <c r="D35" s="14">
        <f>$H$4+($H$3-$H$4)*$H$5*EXP(-($H$6^2)*$H$12)*COS($H$6*B35)</f>
        <v>8.2889786286753324</v>
      </c>
    </row>
    <row r="36" spans="2:4" x14ac:dyDescent="0.3">
      <c r="B36" s="28">
        <v>-0.68</v>
      </c>
      <c r="C36" s="32">
        <f>$H$4+($H$3-$H$4)*$H$5*EXP(-($H$6^2)*$H$11)*COS($H$6*B36)</f>
        <v>66.698503985416124</v>
      </c>
      <c r="D36" s="14">
        <f>$H$4+($H$3-$H$4)*$H$5*EXP(-($H$6^2)*$H$12)*COS($H$6*B36)</f>
        <v>8.3367907953167553</v>
      </c>
    </row>
    <row r="37" spans="2:4" x14ac:dyDescent="0.3">
      <c r="B37" s="28">
        <v>-0.67</v>
      </c>
      <c r="C37" s="32">
        <f>$H$4+($H$3-$H$4)*$H$5*EXP(-($H$6^2)*$H$11)*COS($H$6*B37)</f>
        <v>67.07608884439955</v>
      </c>
      <c r="D37" s="14">
        <f>$H$4+($H$3-$H$4)*$H$5*EXP(-($H$6^2)*$H$12)*COS($H$6*B37)</f>
        <v>8.3839859464630564</v>
      </c>
    </row>
    <row r="38" spans="2:4" x14ac:dyDescent="0.3">
      <c r="B38" s="28">
        <v>-0.66</v>
      </c>
      <c r="C38" s="32">
        <f>$H$4+($H$3-$H$4)*$H$5*EXP(-($H$6^2)*$H$11)*COS($H$6*B38)</f>
        <v>67.448709324740776</v>
      </c>
      <c r="D38" s="14">
        <f>$H$4+($H$3-$H$4)*$H$5*EXP(-($H$6^2)*$H$12)*COS($H$6*B38)</f>
        <v>8.4305605891467135</v>
      </c>
    </row>
    <row r="39" spans="2:4" x14ac:dyDescent="0.3">
      <c r="B39" s="28">
        <v>-0.65</v>
      </c>
      <c r="C39" s="32">
        <f>$H$4+($H$3-$H$4)*$H$5*EXP(-($H$6^2)*$H$11)*COS($H$6*B39)</f>
        <v>67.816337848368562</v>
      </c>
      <c r="D39" s="14">
        <f>$H$4+($H$3-$H$4)*$H$5*EXP(-($H$6^2)*$H$12)*COS($H$6*B39)</f>
        <v>8.4765112763247394</v>
      </c>
    </row>
    <row r="40" spans="2:4" x14ac:dyDescent="0.3">
      <c r="B40" s="28">
        <v>-0.64</v>
      </c>
      <c r="C40" s="32">
        <f>$H$4+($H$3-$H$4)*$H$5*EXP(-($H$6^2)*$H$11)*COS($H$6*B40)</f>
        <v>68.178947206672206</v>
      </c>
      <c r="D40" s="14">
        <f>$H$4+($H$3-$H$4)*$H$5*EXP(-($H$6^2)*$H$12)*COS($H$6*B40)</f>
        <v>8.5218346071338154</v>
      </c>
    </row>
    <row r="41" spans="2:4" x14ac:dyDescent="0.3">
      <c r="B41" s="28">
        <v>-0.63</v>
      </c>
      <c r="C41" s="32">
        <f>$H$4+($H$3-$H$4)*$H$5*EXP(-($H$6^2)*$H$11)*COS($H$6*B41)</f>
        <v>68.536510562515161</v>
      </c>
      <c r="D41" s="14">
        <f>$H$4+($H$3-$H$4)*$H$5*EXP(-($H$6^2)*$H$12)*COS($H$6*B41)</f>
        <v>8.566527227141993</v>
      </c>
    </row>
    <row r="42" spans="2:4" x14ac:dyDescent="0.3">
      <c r="B42" s="28">
        <v>-0.62</v>
      </c>
      <c r="C42" s="32">
        <f>$H$4+($H$3-$H$4)*$H$5*EXP(-($H$6^2)*$H$11)*COS($H$6*B42)</f>
        <v>68.889001452221379</v>
      </c>
      <c r="D42" s="14">
        <f>$H$4+($H$3-$H$4)*$H$5*EXP(-($H$6^2)*$H$12)*COS($H$6*B42)</f>
        <v>8.6105858285969568</v>
      </c>
    </row>
    <row r="43" spans="2:4" x14ac:dyDescent="0.3">
      <c r="B43" s="28">
        <v>-0.61</v>
      </c>
      <c r="C43" s="32">
        <f>$H$4+($H$3-$H$4)*$H$5*EXP(-($H$6^2)*$H$11)*COS($H$6*B43)</f>
        <v>69.236393787533842</v>
      </c>
      <c r="D43" s="14">
        <f>$H$4+($H$3-$H$4)*$H$5*EXP(-($H$6^2)*$H$12)*COS($H$6*B43)</f>
        <v>8.654007150670834</v>
      </c>
    </row>
    <row r="44" spans="2:4" x14ac:dyDescent="0.3">
      <c r="B44" s="28">
        <v>-0.6</v>
      </c>
      <c r="C44" s="32">
        <f>$H$4+($H$3-$H$4)*$H$5*EXP(-($H$6^2)*$H$11)*COS($H$6*B44)</f>
        <v>69.578661857545441</v>
      </c>
      <c r="D44" s="14">
        <f>$H$4+($H$3-$H$4)*$H$5*EXP(-($H$6^2)*$H$12)*COS($H$6*B44)</f>
        <v>8.6967879797015328</v>
      </c>
    </row>
    <row r="45" spans="2:4" x14ac:dyDescent="0.3">
      <c r="B45" s="28">
        <v>-0.59</v>
      </c>
      <c r="C45" s="32">
        <f>$H$4+($H$3-$H$4)*$H$5*EXP(-($H$6^2)*$H$11)*COS($H$6*B45)</f>
        <v>69.915780330601848</v>
      </c>
      <c r="D45" s="14">
        <f>$H$4+($H$3-$H$4)*$H$5*EXP(-($H$6^2)*$H$12)*COS($H$6*B45)</f>
        <v>8.7389251494305942</v>
      </c>
    </row>
    <row r="46" spans="2:4" x14ac:dyDescent="0.3">
      <c r="B46" s="28">
        <v>-0.57999999999999996</v>
      </c>
      <c r="C46" s="32">
        <f>$H$4+($H$3-$H$4)*$H$5*EXP(-($H$6^2)*$H$11)*COS($H$6*B46)</f>
        <v>70.247724256176326</v>
      </c>
      <c r="D46" s="14">
        <f>$H$4+($H$3-$H$4)*$H$5*EXP(-($H$6^2)*$H$12)*COS($H$6*B46)</f>
        <v>8.7804155412375184</v>
      </c>
    </row>
    <row r="47" spans="2:4" x14ac:dyDescent="0.3">
      <c r="B47" s="28">
        <v>-0.56999999999999995</v>
      </c>
      <c r="C47" s="32">
        <f>$H$4+($H$3-$H$4)*$H$5*EXP(-($H$6^2)*$H$11)*COS($H$6*B47)</f>
        <v>70.574469066716375</v>
      </c>
      <c r="D47" s="14">
        <f>$H$4+($H$3-$H$4)*$H$5*EXP(-($H$6^2)*$H$12)*COS($H$6*B47)</f>
        <v>8.8212560843705905</v>
      </c>
    </row>
    <row r="48" spans="2:4" x14ac:dyDescent="0.3">
      <c r="B48" s="28">
        <v>-0.56000000000000005</v>
      </c>
      <c r="C48" s="32">
        <f>$H$4+($H$3-$H$4)*$H$5*EXP(-($H$6^2)*$H$11)*COS($H$6*B48)</f>
        <v>70.895990579461994</v>
      </c>
      <c r="D48" s="14">
        <f>$H$4+($H$3-$H$4)*$H$5*EXP(-($H$6^2)*$H$12)*COS($H$6*B48)</f>
        <v>8.861443756174145</v>
      </c>
    </row>
    <row r="49" spans="2:4" x14ac:dyDescent="0.3">
      <c r="B49" s="28">
        <v>-0.55000000000000004</v>
      </c>
      <c r="C49" s="32">
        <f>$H$4+($H$3-$H$4)*$H$5*EXP(-($H$6^2)*$H$11)*COS($H$6*B49)</f>
        <v>71.21226499823544</v>
      </c>
      <c r="D49" s="14">
        <f>$H$4+($H$3-$H$4)*$H$5*EXP(-($H$6^2)*$H$12)*COS($H$6*B49)</f>
        <v>8.900975582312272</v>
      </c>
    </row>
    <row r="50" spans="2:4" x14ac:dyDescent="0.3">
      <c r="B50" s="28">
        <v>-0.54</v>
      </c>
      <c r="C50" s="32">
        <f>$H$4+($H$3-$H$4)*$H$5*EXP(-($H$6^2)*$H$11)*COS($H$6*B50)</f>
        <v>71.523268915202493</v>
      </c>
      <c r="D50" s="14">
        <f>$H$4+($H$3-$H$4)*$H$5*EXP(-($H$6^2)*$H$12)*COS($H$6*B50)</f>
        <v>8.9398486369889607</v>
      </c>
    </row>
    <row r="51" spans="2:4" x14ac:dyDescent="0.3">
      <c r="B51" s="28">
        <v>-0.53</v>
      </c>
      <c r="C51" s="32">
        <f>$H$4+($H$3-$H$4)*$H$5*EXP(-($H$6^2)*$H$11)*COS($H$6*B51)</f>
        <v>71.828979312604787</v>
      </c>
      <c r="D51" s="14">
        <f>$H$4+($H$3-$H$4)*$H$5*EXP(-($H$6^2)*$H$12)*COS($H$6*B51)</f>
        <v>8.9780600431646267</v>
      </c>
    </row>
    <row r="52" spans="2:4" x14ac:dyDescent="0.3">
      <c r="B52" s="28">
        <v>-0.52</v>
      </c>
      <c r="C52" s="32">
        <f>$H$4+($H$3-$H$4)*$H$5*EXP(-($H$6^2)*$H$11)*COS($H$6*B52)</f>
        <v>72.129373564463506</v>
      </c>
      <c r="D52" s="14">
        <f>$H$4+($H$3-$H$4)*$H$5*EXP(-($H$6^2)*$H$12)*COS($H$6*B52)</f>
        <v>9.0156069727690653</v>
      </c>
    </row>
    <row r="53" spans="2:4" x14ac:dyDescent="0.3">
      <c r="B53" s="28">
        <v>-0.51</v>
      </c>
      <c r="C53" s="32">
        <f>$H$4+($H$3-$H$4)*$H$5*EXP(-($H$6^2)*$H$11)*COS($H$6*B53)</f>
        <v>72.424429438253824</v>
      </c>
      <c r="D53" s="14">
        <f>$H$4+($H$3-$H$4)*$H$5*EXP(-($H$6^2)*$H$12)*COS($H$6*B53)</f>
        <v>9.0524866469107419</v>
      </c>
    </row>
    <row r="54" spans="2:4" x14ac:dyDescent="0.3">
      <c r="B54" s="28">
        <v>-0.5</v>
      </c>
      <c r="C54" s="32">
        <f>$H$4+($H$3-$H$4)*$H$5*EXP(-($H$6^2)*$H$11)*COS($H$6*B54)</f>
        <v>72.71412509655049</v>
      </c>
      <c r="D54" s="14">
        <f>$H$4+($H$3-$H$4)*$H$5*EXP(-($H$6^2)*$H$12)*COS($H$6*B54)</f>
        <v>9.0886963360824637</v>
      </c>
    </row>
    <row r="55" spans="2:4" x14ac:dyDescent="0.3">
      <c r="B55" s="28">
        <v>-0.49</v>
      </c>
      <c r="C55" s="32">
        <f>$H$4+($H$3-$H$4)*$H$5*EXP(-($H$6^2)*$H$11)*COS($H$6*B55)</f>
        <v>72.998439098643942</v>
      </c>
      <c r="D55" s="14">
        <f>$H$4+($H$3-$H$4)*$H$5*EXP(-($H$6^2)*$H$12)*COS($H$6*B55)</f>
        <v>9.1242333603634069</v>
      </c>
    </row>
    <row r="56" spans="2:4" x14ac:dyDescent="0.3">
      <c r="B56" s="28">
        <v>-0.48</v>
      </c>
      <c r="C56" s="32">
        <f>$H$4+($H$3-$H$4)*$H$5*EXP(-($H$6^2)*$H$11)*COS($H$6*B56)</f>
        <v>73.277350402127212</v>
      </c>
      <c r="D56" s="14">
        <f>$H$4+($H$3-$H$4)*$H$5*EXP(-($H$6^2)*$H$12)*COS($H$6*B56)</f>
        <v>9.1590950896174483</v>
      </c>
    </row>
    <row r="57" spans="2:4" x14ac:dyDescent="0.3">
      <c r="B57" s="28">
        <v>-0.47</v>
      </c>
      <c r="C57" s="32">
        <f>$H$4+($H$3-$H$4)*$H$5*EXP(-($H$6^2)*$H$11)*COS($H$6*B57)</f>
        <v>73.55083836445327</v>
      </c>
      <c r="D57" s="14">
        <f>$H$4+($H$3-$H$4)*$H$5*EXP(-($H$6^2)*$H$12)*COS($H$6*B57)</f>
        <v>9.1932789436878224</v>
      </c>
    </row>
    <row r="58" spans="2:4" x14ac:dyDescent="0.3">
      <c r="B58" s="28">
        <v>-0.46</v>
      </c>
      <c r="C58" s="32">
        <f>$H$4+($H$3-$H$4)*$H$5*EXP(-($H$6^2)*$H$11)*COS($H$6*B58)</f>
        <v>73.818882744462812</v>
      </c>
      <c r="D58" s="14">
        <f>$H$4+($H$3-$H$4)*$H$5*EXP(-($H$6^2)*$H$12)*COS($H$6*B58)</f>
        <v>9.2267823925880954</v>
      </c>
    </row>
    <row r="59" spans="2:4" x14ac:dyDescent="0.3">
      <c r="B59" s="28">
        <v>-0.45</v>
      </c>
      <c r="C59" s="32">
        <f>$H$4+($H$3-$H$4)*$H$5*EXP(-($H$6^2)*$H$11)*COS($H$6*B59)</f>
        <v>74.081463703882363</v>
      </c>
      <c r="D59" s="14">
        <f>$H$4+($H$3-$H$4)*$H$5*EXP(-($H$6^2)*$H$12)*COS($H$6*B59)</f>
        <v>9.2596029566893971</v>
      </c>
    </row>
    <row r="60" spans="2:4" x14ac:dyDescent="0.3">
      <c r="B60" s="28">
        <v>-0.44</v>
      </c>
      <c r="C60" s="32">
        <f>$H$4+($H$3-$H$4)*$H$5*EXP(-($H$6^2)*$H$11)*COS($H$6*B60)</f>
        <v>74.338561808792491</v>
      </c>
      <c r="D60" s="14">
        <f>$H$4+($H$3-$H$4)*$H$5*EXP(-($H$6^2)*$H$12)*COS($H$6*B60)</f>
        <v>9.2917382069039558</v>
      </c>
    </row>
    <row r="61" spans="2:4" x14ac:dyDescent="0.3">
      <c r="B61" s="28">
        <v>-0.42999999999999899</v>
      </c>
      <c r="C61" s="32">
        <f>$H$4+($H$3-$H$4)*$H$5*EXP(-($H$6^2)*$H$11)*COS($H$6*B61)</f>
        <v>74.590158031066139</v>
      </c>
      <c r="D61" s="14">
        <f>$H$4+($H$3-$H$4)*$H$5*EXP(-($H$6^2)*$H$12)*COS($H$6*B61)</f>
        <v>9.3231857648648671</v>
      </c>
    </row>
    <row r="62" spans="2:4" x14ac:dyDescent="0.3">
      <c r="B62" s="28">
        <v>-0.41999999999999899</v>
      </c>
      <c r="C62" s="32">
        <f>$H$4+($H$3-$H$4)*$H$5*EXP(-($H$6^2)*$H$11)*COS($H$6*B62)</f>
        <v>74.836233749776895</v>
      </c>
      <c r="D62" s="14">
        <f>$H$4+($H$3-$H$4)*$H$5*EXP(-($H$6^2)*$H$12)*COS($H$6*B62)</f>
        <v>9.3539433031021186</v>
      </c>
    </row>
    <row r="63" spans="2:4" x14ac:dyDescent="0.3">
      <c r="B63" s="28">
        <v>-0.40999999999999898</v>
      </c>
      <c r="C63" s="32">
        <f>$H$4+($H$3-$H$4)*$H$5*EXP(-($H$6^2)*$H$11)*COS($H$6*B63)</f>
        <v>75.076770752577232</v>
      </c>
      <c r="D63" s="14">
        <f>$H$4+($H$3-$H$4)*$H$5*EXP(-($H$6^2)*$H$12)*COS($H$6*B63)</f>
        <v>9.3840085452148543</v>
      </c>
    </row>
    <row r="64" spans="2:4" x14ac:dyDescent="0.3">
      <c r="B64" s="28">
        <v>-0.39999999999999902</v>
      </c>
      <c r="C64" s="32">
        <f>$H$4+($H$3-$H$4)*$H$5*EXP(-($H$6^2)*$H$11)*COS($H$6*B64)</f>
        <v>75.311751237046337</v>
      </c>
      <c r="D64" s="14">
        <f>$H$4+($H$3-$H$4)*$H$5*EXP(-($H$6^2)*$H$12)*COS($H$6*B64)</f>
        <v>9.4133792660398594</v>
      </c>
    </row>
    <row r="65" spans="2:4" x14ac:dyDescent="0.3">
      <c r="B65" s="28">
        <v>-0.38999999999999901</v>
      </c>
      <c r="C65" s="32">
        <f>$H$4+($H$3-$H$4)*$H$5*EXP(-($H$6^2)*$H$11)*COS($H$6*B65)</f>
        <v>75.541157812007754</v>
      </c>
      <c r="D65" s="14">
        <f>$H$4+($H$3-$H$4)*$H$5*EXP(-($H$6^2)*$H$12)*COS($H$6*B65)</f>
        <v>9.4420532918162348</v>
      </c>
    </row>
    <row r="66" spans="2:4" x14ac:dyDescent="0.3">
      <c r="B66" s="28">
        <v>-0.37999999999999901</v>
      </c>
      <c r="C66" s="32">
        <f>$H$4+($H$3-$H$4)*$H$5*EXP(-($H$6^2)*$H$11)*COS($H$6*B66)</f>
        <v>75.764973498816445</v>
      </c>
      <c r="D66" s="14">
        <f>$H$4+($H$3-$H$4)*$H$5*EXP(-($H$6^2)*$H$12)*COS($H$6*B66)</f>
        <v>9.4700285003462827</v>
      </c>
    </row>
    <row r="67" spans="2:4" x14ac:dyDescent="0.3">
      <c r="B67" s="28">
        <v>-0.369999999999999</v>
      </c>
      <c r="C67" s="32">
        <f>$H$4+($H$3-$H$4)*$H$5*EXP(-($H$6^2)*$H$11)*COS($H$6*B67)</f>
        <v>75.983181732615506</v>
      </c>
      <c r="D67" s="14">
        <f>$H$4+($H$3-$H$4)*$H$5*EXP(-($H$6^2)*$H$12)*COS($H$6*B67)</f>
        <v>9.4973028211525801</v>
      </c>
    </row>
    <row r="68" spans="2:4" x14ac:dyDescent="0.3">
      <c r="B68" s="28">
        <v>-0.35999999999999899</v>
      </c>
      <c r="C68" s="32">
        <f>$H$4+($H$3-$H$4)*$H$5*EXP(-($H$6^2)*$H$11)*COS($H$6*B68)</f>
        <v>76.195766363562058</v>
      </c>
      <c r="D68" s="14">
        <f>$H$4+($H$3-$H$4)*$H$5*EXP(-($H$6^2)*$H$12)*COS($H$6*B68)</f>
        <v>9.5238742356312081</v>
      </c>
    </row>
    <row r="69" spans="2:4" x14ac:dyDescent="0.3">
      <c r="B69" s="28">
        <v>-0.34999999999999898</v>
      </c>
      <c r="C69" s="32">
        <f>$H$4+($H$3-$H$4)*$H$5*EXP(-($H$6^2)*$H$11)*COS($H$6*B69)</f>
        <v>76.40271165802254</v>
      </c>
      <c r="D69" s="14">
        <f>$H$4+($H$3-$H$4)*$H$5*EXP(-($H$6^2)*$H$12)*COS($H$6*B69)</f>
        <v>9.5497407772011584</v>
      </c>
    </row>
    <row r="70" spans="2:4" x14ac:dyDescent="0.3">
      <c r="B70" s="28">
        <v>-0.33999999999999903</v>
      </c>
      <c r="C70" s="32">
        <f>$H$4+($H$3-$H$4)*$H$5*EXP(-($H$6^2)*$H$11)*COS($H$6*B70)</f>
        <v>76.604002299737189</v>
      </c>
      <c r="D70" s="14">
        <f>$H$4+($H$3-$H$4)*$H$5*EXP(-($H$6^2)*$H$12)*COS($H$6*B70)</f>
        <v>9.5749005314498756</v>
      </c>
    </row>
    <row r="71" spans="2:4" x14ac:dyDescent="0.3">
      <c r="B71" s="28">
        <v>-0.32999999999999902</v>
      </c>
      <c r="C71" s="32">
        <f>$H$4+($H$3-$H$4)*$H$5*EXP(-($H$6^2)*$H$11)*COS($H$6*B71)</f>
        <v>76.799623390953656</v>
      </c>
      <c r="D71" s="14">
        <f>$H$4+($H$3-$H$4)*$H$5*EXP(-($H$6^2)*$H$12)*COS($H$6*B71)</f>
        <v>9.5993516362749531</v>
      </c>
    </row>
    <row r="72" spans="2:4" x14ac:dyDescent="0.3">
      <c r="B72" s="28">
        <v>-0.31999999999999901</v>
      </c>
      <c r="C72" s="32">
        <f>$H$4+($H$3-$H$4)*$H$5*EXP(-($H$6^2)*$H$11)*COS($H$6*B72)</f>
        <v>76.989560453529492</v>
      </c>
      <c r="D72" s="14">
        <f>$H$4+($H$3-$H$4)*$H$5*EXP(-($H$6^2)*$H$12)*COS($H$6*B72)</f>
        <v>9.6230922820219398</v>
      </c>
    </row>
    <row r="73" spans="2:4" x14ac:dyDescent="0.3">
      <c r="B73" s="28">
        <v>-0.309999999999999</v>
      </c>
      <c r="C73" s="32">
        <f>$H$4+($H$3-$H$4)*$H$5*EXP(-($H$6^2)*$H$11)*COS($H$6*B73)</f>
        <v>77.173799430003811</v>
      </c>
      <c r="D73" s="14">
        <f>$H$4+($H$3-$H$4)*$H$5*EXP(-($H$6^2)*$H$12)*COS($H$6*B73)</f>
        <v>9.6461207116182841</v>
      </c>
    </row>
    <row r="74" spans="2:4" x14ac:dyDescent="0.3">
      <c r="B74" s="28">
        <v>-0.29999999999999899</v>
      </c>
      <c r="C74" s="32">
        <f>$H$4+($H$3-$H$4)*$H$5*EXP(-($H$6^2)*$H$11)*COS($H$6*B74)</f>
        <v>77.352326684637603</v>
      </c>
      <c r="D74" s="14">
        <f>$H$4+($H$3-$H$4)*$H$5*EXP(-($H$6^2)*$H$12)*COS($H$6*B74)</f>
        <v>9.6684352207033708</v>
      </c>
    </row>
    <row r="75" spans="2:4" x14ac:dyDescent="0.3">
      <c r="B75" s="28">
        <v>-0.28999999999999898</v>
      </c>
      <c r="C75" s="32">
        <f>$H$4+($H$3-$H$4)*$H$5*EXP(-($H$6^2)*$H$11)*COS($H$6*B75)</f>
        <v>77.525129004423007</v>
      </c>
      <c r="D75" s="14">
        <f>$H$4+($H$3-$H$4)*$H$5*EXP(-($H$6^2)*$H$12)*COS($H$6*B75)</f>
        <v>9.6900341577546616</v>
      </c>
    </row>
    <row r="76" spans="2:4" x14ac:dyDescent="0.3">
      <c r="B76" s="28">
        <v>-0.27999999999999903</v>
      </c>
      <c r="C76" s="32">
        <f>$H$4+($H$3-$H$4)*$H$5*EXP(-($H$6^2)*$H$11)*COS($H$6*B76)</f>
        <v>77.692193600061188</v>
      </c>
      <c r="D76" s="14">
        <f>$H$4+($H$3-$H$4)*$H$5*EXP(-($H$6^2)*$H$12)*COS($H$6*B76)</f>
        <v>9.7109159242099352</v>
      </c>
    </row>
    <row r="77" spans="2:4" x14ac:dyDescent="0.3">
      <c r="B77" s="28">
        <v>-0.26999999999999902</v>
      </c>
      <c r="C77" s="32">
        <f>$H$4+($H$3-$H$4)*$H$5*EXP(-($H$6^2)*$H$11)*COS($H$6*B77)</f>
        <v>77.853508106908848</v>
      </c>
      <c r="D77" s="14">
        <f>$H$4+($H$3-$H$4)*$H$5*EXP(-($H$6^2)*$H$12)*COS($H$6*B77)</f>
        <v>9.7310789745855892</v>
      </c>
    </row>
    <row r="78" spans="2:4" x14ac:dyDescent="0.3">
      <c r="B78" s="28">
        <v>-0.25999999999999901</v>
      </c>
      <c r="C78" s="32">
        <f>$H$4+($H$3-$H$4)*$H$5*EXP(-($H$6^2)*$H$11)*COS($H$6*B78)</f>
        <v>78.009060585893437</v>
      </c>
      <c r="D78" s="14">
        <f>$H$4+($H$3-$H$4)*$H$5*EXP(-($H$6^2)*$H$12)*COS($H$6*B78)</f>
        <v>9.7505218165910268</v>
      </c>
    </row>
    <row r="79" spans="2:4" x14ac:dyDescent="0.3">
      <c r="B79" s="28">
        <v>-0.249999999999999</v>
      </c>
      <c r="C79" s="32">
        <f>$H$4+($H$3-$H$4)*$H$5*EXP(-($H$6^2)*$H$11)*COS($H$6*B79)</f>
        <v>78.158839524396697</v>
      </c>
      <c r="D79" s="14">
        <f>$H$4+($H$3-$H$4)*$H$5*EXP(-($H$6^2)*$H$12)*COS($H$6*B79)</f>
        <v>9.7692430112390998</v>
      </c>
    </row>
    <row r="80" spans="2:4" x14ac:dyDescent="0.3">
      <c r="B80" s="28">
        <v>-0.23999999999999899</v>
      </c>
      <c r="C80" s="32">
        <f>$H$4+($H$3-$H$4)*$H$5*EXP(-($H$6^2)*$H$11)*COS($H$6*B80)</f>
        <v>78.302833837106775</v>
      </c>
      <c r="D80" s="14">
        <f>$H$4+($H$3-$H$4)*$H$5*EXP(-($H$6^2)*$H$12)*COS($H$6*B80)</f>
        <v>9.7872411729526192</v>
      </c>
    </row>
    <row r="81" spans="2:4" x14ac:dyDescent="0.3">
      <c r="B81" s="28">
        <v>-0.22999999999999901</v>
      </c>
      <c r="C81" s="32">
        <f>$H$4+($H$3-$H$4)*$H$5*EXP(-($H$6^2)*$H$11)*COS($H$6*B81)</f>
        <v>78.44103286683864</v>
      </c>
      <c r="D81" s="14">
        <f>$H$4+($H$3-$H$4)*$H$5*EXP(-($H$6^2)*$H$12)*COS($H$6*B81)</f>
        <v>9.8045149696668936</v>
      </c>
    </row>
    <row r="82" spans="2:4" x14ac:dyDescent="0.3">
      <c r="B82" s="28">
        <v>-0.219999999999999</v>
      </c>
      <c r="C82" s="32">
        <f>$H$4+($H$3-$H$4)*$H$5*EXP(-($H$6^2)*$H$11)*COS($H$6*B82)</f>
        <v>78.57342638532279</v>
      </c>
      <c r="D82" s="14">
        <f>$H$4+($H$3-$H$4)*$H$5*EXP(-($H$6^2)*$H$12)*COS($H$6*B82)</f>
        <v>9.821063122928317</v>
      </c>
    </row>
    <row r="83" spans="2:4" x14ac:dyDescent="0.3">
      <c r="B83" s="28">
        <v>-0.20999999999999899</v>
      </c>
      <c r="C83" s="32">
        <f>$H$4+($H$3-$H$4)*$H$5*EXP(-($H$6^2)*$H$11)*COS($H$6*B83)</f>
        <v>78.700004593962376</v>
      </c>
      <c r="D83" s="14">
        <f>$H$4+($H$3-$H$4)*$H$5*EXP(-($H$6^2)*$H$12)*COS($H$6*B83)</f>
        <v>9.8368844079889968</v>
      </c>
    </row>
    <row r="84" spans="2:4" x14ac:dyDescent="0.3">
      <c r="B84" s="28">
        <v>-0.19999999999999901</v>
      </c>
      <c r="C84" s="32">
        <f>$H$4+($H$3-$H$4)*$H$5*EXP(-($H$6^2)*$H$11)*COS($H$6*B84)</f>
        <v>78.820758124558253</v>
      </c>
      <c r="D84" s="14">
        <f>$H$4+($H$3-$H$4)*$H$5*EXP(-($H$6^2)*$H$12)*COS($H$6*B84)</f>
        <v>9.8519776538973876</v>
      </c>
    </row>
    <row r="85" spans="2:4" x14ac:dyDescent="0.3">
      <c r="B85" s="28">
        <v>-0.189999999999999</v>
      </c>
      <c r="C85" s="32">
        <f>$H$4+($H$3-$H$4)*$H$5*EXP(-($H$6^2)*$H$11)*COS($H$6*B85)</f>
        <v>78.935678040002472</v>
      </c>
      <c r="D85" s="14">
        <f>$H$4+($H$3-$H$4)*$H$5*EXP(-($H$6^2)*$H$12)*COS($H$6*B85)</f>
        <v>9.8663417435849681</v>
      </c>
    </row>
    <row r="86" spans="2:4" x14ac:dyDescent="0.3">
      <c r="B86" s="28">
        <v>-0.17999999999999899</v>
      </c>
      <c r="C86" s="32">
        <f>$H$4+($H$3-$H$4)*$H$5*EXP(-($H$6^2)*$H$11)*COS($H$6*B86)</f>
        <v>79.044755834939636</v>
      </c>
      <c r="D86" s="14">
        <f>$H$4+($H$3-$H$4)*$H$5*EXP(-($H$6^2)*$H$12)*COS($H$6*B86)</f>
        <v>9.8799756139489041</v>
      </c>
    </row>
    <row r="87" spans="2:4" x14ac:dyDescent="0.3">
      <c r="B87" s="28">
        <v>-0.16999999999999901</v>
      </c>
      <c r="C87" s="32">
        <f>$H$4+($H$3-$H$4)*$H$5*EXP(-($H$6^2)*$H$11)*COS($H$6*B87)</f>
        <v>79.147983436396444</v>
      </c>
      <c r="D87" s="14">
        <f>$H$4+($H$3-$H$4)*$H$5*EXP(-($H$6^2)*$H$12)*COS($H$6*B87)</f>
        <v>9.8928782559307376</v>
      </c>
    </row>
    <row r="88" spans="2:4" x14ac:dyDescent="0.3">
      <c r="B88" s="28">
        <v>-0.159999999999999</v>
      </c>
      <c r="C88" s="32">
        <f>$H$4+($H$3-$H$4)*$H$5*EXP(-($H$6^2)*$H$11)*COS($H$6*B88)</f>
        <v>79.245353204379114</v>
      </c>
      <c r="D88" s="14">
        <f>$H$4+($H$3-$H$4)*$H$5*EXP(-($H$6^2)*$H$12)*COS($H$6*B88)</f>
        <v>9.9050487145910626</v>
      </c>
    </row>
    <row r="89" spans="2:4" x14ac:dyDescent="0.3">
      <c r="B89" s="28">
        <v>-0.149999999999999</v>
      </c>
      <c r="C89" s="32">
        <f>$H$4+($H$3-$H$4)*$H$5*EXP(-($H$6^2)*$H$11)*COS($H$6*B89)</f>
        <v>79.336857932438903</v>
      </c>
      <c r="D89" s="14">
        <f>$H$4+($H$3-$H$4)*$H$5*EXP(-($H$6^2)*$H$12)*COS($H$6*B89)</f>
        <v>9.9164860891802089</v>
      </c>
    </row>
    <row r="90" spans="2:4" x14ac:dyDescent="0.3">
      <c r="B90" s="28">
        <v>-0.13999999999999899</v>
      </c>
      <c r="C90" s="32">
        <f>$H$4+($H$3-$H$4)*$H$5*EXP(-($H$6^2)*$H$11)*COS($H$6*B90)</f>
        <v>79.422490848205456</v>
      </c>
      <c r="D90" s="14">
        <f>$H$4+($H$3-$H$4)*$H$5*EXP(-($H$6^2)*$H$12)*COS($H$6*B90)</f>
        <v>9.9271895332049009</v>
      </c>
    </row>
    <row r="91" spans="2:4" x14ac:dyDescent="0.3">
      <c r="B91" s="28">
        <v>-0.12999999999999901</v>
      </c>
      <c r="C91" s="32">
        <f>$H$4+($H$3-$H$4)*$H$5*EXP(-($H$6^2)*$H$11)*COS($H$6*B91)</f>
        <v>79.502245613887936</v>
      </c>
      <c r="D91" s="14">
        <f>$H$4+($H$3-$H$4)*$H$5*EXP(-($H$6^2)*$H$12)*COS($H$6*B91)</f>
        <v>9.9371582544909103</v>
      </c>
    </row>
    <row r="92" spans="2:4" x14ac:dyDescent="0.3">
      <c r="B92" s="28">
        <v>-0.119999999999999</v>
      </c>
      <c r="C92" s="32">
        <f>$H$4+($H$3-$H$4)*$H$5*EXP(-($H$6^2)*$H$11)*COS($H$6*B92)</f>
        <v>79.576116326744241</v>
      </c>
      <c r="D92" s="14">
        <f>$H$4+($H$3-$H$4)*$H$5*EXP(-($H$6^2)*$H$12)*COS($H$6*B92)</f>
        <v>9.9463915152416842</v>
      </c>
    </row>
    <row r="93" spans="2:4" x14ac:dyDescent="0.3">
      <c r="B93" s="28">
        <v>-0.109999999999999</v>
      </c>
      <c r="C93" s="32">
        <f>$H$4+($H$3-$H$4)*$H$5*EXP(-($H$6^2)*$H$11)*COS($H$6*B93)</f>
        <v>79.644097519517771</v>
      </c>
      <c r="D93" s="14">
        <f>$H$4+($H$3-$H$4)*$H$5*EXP(-($H$6^2)*$H$12)*COS($H$6*B93)</f>
        <v>9.9548886320929562</v>
      </c>
    </row>
    <row r="94" spans="2:4" x14ac:dyDescent="0.3">
      <c r="B94" s="28">
        <v>-9.9999999999999006E-2</v>
      </c>
      <c r="C94" s="32">
        <f>$H$4+($H$3-$H$4)*$H$5*EXP(-($H$6^2)*$H$11)*COS($H$6*B94)</f>
        <v>79.706184160842113</v>
      </c>
      <c r="D94" s="14">
        <f>$H$4+($H$3-$H$4)*$H$5*EXP(-($H$6^2)*$H$12)*COS($H$6*B94)</f>
        <v>9.9626489761633117</v>
      </c>
    </row>
    <row r="95" spans="2:4" x14ac:dyDescent="0.3">
      <c r="B95" s="28">
        <v>-8.9999999999998997E-2</v>
      </c>
      <c r="C95" s="32">
        <f>$H$4+($H$3-$H$4)*$H$5*EXP(-($H$6^2)*$H$11)*COS($H$6*B95)</f>
        <v>79.76237165561335</v>
      </c>
      <c r="D95" s="14">
        <f>$H$4+($H$3-$H$4)*$H$5*EXP(-($H$6^2)*$H$12)*COS($H$6*B95)</f>
        <v>9.9696719731007448</v>
      </c>
    </row>
    <row r="96" spans="2:4" x14ac:dyDescent="0.3">
      <c r="B96" s="28">
        <v>-7.9999999999999002E-2</v>
      </c>
      <c r="C96" s="32">
        <f>$H$4+($H$3-$H$4)*$H$5*EXP(-($H$6^2)*$H$11)*COS($H$6*B96)</f>
        <v>79.812655845330283</v>
      </c>
      <c r="D96" s="14">
        <f>$H$4+($H$3-$H$4)*$H$5*EXP(-($H$6^2)*$H$12)*COS($H$6*B96)</f>
        <v>9.9759571031251557</v>
      </c>
    </row>
    <row r="97" spans="2:4" x14ac:dyDescent="0.3">
      <c r="B97" s="28">
        <v>-6.9999999999998994E-2</v>
      </c>
      <c r="C97" s="32">
        <f>$H$4+($H$3-$H$4)*$H$5*EXP(-($H$6^2)*$H$11)*COS($H$6*B97)</f>
        <v>79.857033008402041</v>
      </c>
      <c r="D97" s="14">
        <f>$H$4+($H$3-$H$4)*$H$5*EXP(-($H$6^2)*$H$12)*COS($H$6*B97)</f>
        <v>9.9815039010668283</v>
      </c>
    </row>
    <row r="98" spans="2:4" x14ac:dyDescent="0.3">
      <c r="B98" s="28">
        <v>-5.9999999999999103E-2</v>
      </c>
      <c r="C98" s="32">
        <f>$H$4+($H$3-$H$4)*$H$5*EXP(-($H$6^2)*$H$11)*COS($H$6*B98)</f>
        <v>79.895499860423655</v>
      </c>
      <c r="D98" s="14">
        <f>$H$4+($H$3-$H$4)*$H$5*EXP(-($H$6^2)*$H$12)*COS($H$6*B98)</f>
        <v>9.9863119564008525</v>
      </c>
    </row>
    <row r="99" spans="2:4" x14ac:dyDescent="0.3">
      <c r="B99" s="28">
        <v>-4.9999999999998997E-2</v>
      </c>
      <c r="C99" s="32">
        <f>$H$4+($H$3-$H$4)*$H$5*EXP(-($H$6^2)*$H$11)*COS($H$6*B99)</f>
        <v>79.928053554419066</v>
      </c>
      <c r="D99" s="14">
        <f>$H$4+($H$3-$H$4)*$H$5*EXP(-($H$6^2)*$H$12)*COS($H$6*B99)</f>
        <v>9.9903809132775141</v>
      </c>
    </row>
    <row r="100" spans="2:4" x14ac:dyDescent="0.3">
      <c r="B100" s="28">
        <v>-3.9999999999999002E-2</v>
      </c>
      <c r="C100" s="32">
        <f>$H$4+($H$3-$H$4)*$H$5*EXP(-($H$6^2)*$H$11)*COS($H$6*B100)</f>
        <v>79.95469168105187</v>
      </c>
      <c r="D100" s="14">
        <f>$H$4+($H$3-$H$4)*$H$5*EXP(-($H$6^2)*$H$12)*COS($H$6*B100)</f>
        <v>9.9937104705486259</v>
      </c>
    </row>
    <row r="101" spans="2:4" x14ac:dyDescent="0.3">
      <c r="B101" s="28">
        <v>-2.9999999999999E-2</v>
      </c>
      <c r="C101" s="32">
        <f>$H$4+($H$3-$H$4)*$H$5*EXP(-($H$6^2)*$H$11)*COS($H$6*B101)</f>
        <v>79.975412268803609</v>
      </c>
      <c r="D101" s="14">
        <f>$H$4+($H$3-$H$4)*$H$5*EXP(-($H$6^2)*$H$12)*COS($H$6*B101)</f>
        <v>9.9963003817898137</v>
      </c>
    </row>
    <row r="102" spans="2:4" x14ac:dyDescent="0.3">
      <c r="B102" s="28">
        <v>-1.9999999999999001E-2</v>
      </c>
      <c r="C102" s="32">
        <f>$H$4+($H$3-$H$4)*$H$5*EXP(-($H$6^2)*$H$11)*COS($H$6*B102)</f>
        <v>79.990213784119717</v>
      </c>
      <c r="D102" s="14">
        <f>$H$4+($H$3-$H$4)*$H$5*EXP(-($H$6^2)*$H$12)*COS($H$6*B102)</f>
        <v>9.998150455318763</v>
      </c>
    </row>
    <row r="103" spans="2:4" x14ac:dyDescent="0.3">
      <c r="B103" s="28">
        <v>-9.9999999999990097E-3</v>
      </c>
      <c r="C103" s="32">
        <f>$H$4+($H$3-$H$4)*$H$5*EXP(-($H$6^2)*$H$11)*COS($H$6*B103)</f>
        <v>79.999095131522949</v>
      </c>
      <c r="D103" s="14">
        <f>$H$4+($H$3-$H$4)*$H$5*EXP(-($H$6^2)*$H$12)*COS($H$6*B103)</f>
        <v>9.9992605542093997</v>
      </c>
    </row>
    <row r="104" spans="2:4" x14ac:dyDescent="0.3">
      <c r="B104" s="28">
        <v>0</v>
      </c>
      <c r="C104" s="32">
        <f>$H$4+($H$3-$H$4)*$H$5*EXP(-($H$6^2)*$H$11)*COS($H$6*B104)</f>
        <v>80.002055653694583</v>
      </c>
      <c r="D104" s="14">
        <f>$H$4+($H$3-$H$4)*$H$5*EXP(-($H$6^2)*$H$12)*COS($H$6*B104)</f>
        <v>9.9996305963020262</v>
      </c>
    </row>
    <row r="105" spans="2:4" x14ac:dyDescent="0.3">
      <c r="B105" s="28">
        <v>0.01</v>
      </c>
      <c r="C105" s="32">
        <f>$H$4+($H$3-$H$4)*$H$5*EXP(-($H$6^2)*$H$11)*COS($H$6*B105)</f>
        <v>79.999095131522949</v>
      </c>
      <c r="D105" s="14">
        <f>$H$4+($H$3-$H$4)*$H$5*EXP(-($H$6^2)*$H$12)*COS($H$6*B105)</f>
        <v>9.9992605542093997</v>
      </c>
    </row>
    <row r="106" spans="2:4" x14ac:dyDescent="0.3">
      <c r="B106" s="28">
        <v>0.02</v>
      </c>
      <c r="C106" s="32">
        <f>$H$4+($H$3-$H$4)*$H$5*EXP(-($H$6^2)*$H$11)*COS($H$6*B106)</f>
        <v>79.990213784119703</v>
      </c>
      <c r="D106" s="14">
        <f>$H$4+($H$3-$H$4)*$H$5*EXP(-($H$6^2)*$H$12)*COS($H$6*B106)</f>
        <v>9.998150455318763</v>
      </c>
    </row>
    <row r="107" spans="2:4" x14ac:dyDescent="0.3">
      <c r="B107" s="28">
        <v>0.03</v>
      </c>
      <c r="C107" s="32">
        <f>$H$4+($H$3-$H$4)*$H$5*EXP(-($H$6^2)*$H$11)*COS($H$6*B107)</f>
        <v>79.975412268803609</v>
      </c>
      <c r="D107" s="14">
        <f>$H$4+($H$3-$H$4)*$H$5*EXP(-($H$6^2)*$H$12)*COS($H$6*B107)</f>
        <v>9.996300381789812</v>
      </c>
    </row>
    <row r="108" spans="2:4" x14ac:dyDescent="0.3">
      <c r="B108" s="28">
        <v>0.04</v>
      </c>
      <c r="C108" s="32">
        <f>$H$4+($H$3-$H$4)*$H$5*EXP(-($H$6^2)*$H$11)*COS($H$6*B108)</f>
        <v>79.95469168105187</v>
      </c>
      <c r="D108" s="14">
        <f>$H$4+($H$3-$H$4)*$H$5*EXP(-($H$6^2)*$H$12)*COS($H$6*B108)</f>
        <v>9.9937104705486259</v>
      </c>
    </row>
    <row r="109" spans="2:4" x14ac:dyDescent="0.3">
      <c r="B109" s="28">
        <v>0.05</v>
      </c>
      <c r="C109" s="32">
        <f>$H$4+($H$3-$H$4)*$H$5*EXP(-($H$6^2)*$H$11)*COS($H$6*B109)</f>
        <v>79.928053554419066</v>
      </c>
      <c r="D109" s="14">
        <f>$H$4+($H$3-$H$4)*$H$5*EXP(-($H$6^2)*$H$12)*COS($H$6*B109)</f>
        <v>9.9903809132775141</v>
      </c>
    </row>
    <row r="110" spans="2:4" x14ac:dyDescent="0.3">
      <c r="B110" s="28">
        <v>6.0000000000000102E-2</v>
      </c>
      <c r="C110" s="32">
        <f>$H$4+($H$3-$H$4)*$H$5*EXP(-($H$6^2)*$H$11)*COS($H$6*B110)</f>
        <v>79.895499860423655</v>
      </c>
      <c r="D110" s="14">
        <f>$H$4+($H$3-$H$4)*$H$5*EXP(-($H$6^2)*$H$12)*COS($H$6*B110)</f>
        <v>9.9863119564008525</v>
      </c>
    </row>
    <row r="111" spans="2:4" x14ac:dyDescent="0.3">
      <c r="B111" s="28">
        <v>7.0000000000000104E-2</v>
      </c>
      <c r="C111" s="32">
        <f>$H$4+($H$3-$H$4)*$H$5*EXP(-($H$6^2)*$H$11)*COS($H$6*B111)</f>
        <v>79.857033008402041</v>
      </c>
      <c r="D111" s="14">
        <f>$H$4+($H$3-$H$4)*$H$5*EXP(-($H$6^2)*$H$12)*COS($H$6*B111)</f>
        <v>9.9815039010668265</v>
      </c>
    </row>
    <row r="112" spans="2:4" x14ac:dyDescent="0.3">
      <c r="B112" s="28">
        <v>8.0000000000000099E-2</v>
      </c>
      <c r="C112" s="32">
        <f>$H$4+($H$3-$H$4)*$H$5*EXP(-($H$6^2)*$H$11)*COS($H$6*B112)</f>
        <v>79.812655845330283</v>
      </c>
      <c r="D112" s="14">
        <f>$H$4+($H$3-$H$4)*$H$5*EXP(-($H$6^2)*$H$12)*COS($H$6*B112)</f>
        <v>9.9759571031251557</v>
      </c>
    </row>
    <row r="113" spans="2:4" x14ac:dyDescent="0.3">
      <c r="B113" s="28">
        <v>9.0000000000000094E-2</v>
      </c>
      <c r="C113" s="32">
        <f>$H$4+($H$3-$H$4)*$H$5*EXP(-($H$6^2)*$H$11)*COS($H$6*B113)</f>
        <v>79.76237165561335</v>
      </c>
      <c r="D113" s="14">
        <f>$H$4+($H$3-$H$4)*$H$5*EXP(-($H$6^2)*$H$12)*COS($H$6*B113)</f>
        <v>9.9696719731007448</v>
      </c>
    </row>
    <row r="114" spans="2:4" x14ac:dyDescent="0.3">
      <c r="B114" s="28">
        <v>0.1</v>
      </c>
      <c r="C114" s="32">
        <f>$H$4+($H$3-$H$4)*$H$5*EXP(-($H$6^2)*$H$11)*COS($H$6*B114)</f>
        <v>79.706184160842099</v>
      </c>
      <c r="D114" s="14">
        <f>$H$4+($H$3-$H$4)*$H$5*EXP(-($H$6^2)*$H$12)*COS($H$6*B114)</f>
        <v>9.9626489761633117</v>
      </c>
    </row>
    <row r="115" spans="2:4" x14ac:dyDescent="0.3">
      <c r="B115" s="28">
        <v>0.11</v>
      </c>
      <c r="C115" s="32">
        <f>$H$4+($H$3-$H$4)*$H$5*EXP(-($H$6^2)*$H$11)*COS($H$6*B115)</f>
        <v>79.644097519517771</v>
      </c>
      <c r="D115" s="14">
        <f>$H$4+($H$3-$H$4)*$H$5*EXP(-($H$6^2)*$H$12)*COS($H$6*B115)</f>
        <v>9.9548886320929562</v>
      </c>
    </row>
    <row r="116" spans="2:4" x14ac:dyDescent="0.3">
      <c r="B116" s="28">
        <v>0.12</v>
      </c>
      <c r="C116" s="32">
        <f>$H$4+($H$3-$H$4)*$H$5*EXP(-($H$6^2)*$H$11)*COS($H$6*B116)</f>
        <v>79.576116326744241</v>
      </c>
      <c r="D116" s="14">
        <f>$H$4+($H$3-$H$4)*$H$5*EXP(-($H$6^2)*$H$12)*COS($H$6*B116)</f>
        <v>9.9463915152416842</v>
      </c>
    </row>
    <row r="117" spans="2:4" x14ac:dyDescent="0.3">
      <c r="B117" s="28">
        <v>0.13</v>
      </c>
      <c r="C117" s="32">
        <f>$H$4+($H$3-$H$4)*$H$5*EXP(-($H$6^2)*$H$11)*COS($H$6*B117)</f>
        <v>79.502245613887922</v>
      </c>
      <c r="D117" s="14">
        <f>$H$4+($H$3-$H$4)*$H$5*EXP(-($H$6^2)*$H$12)*COS($H$6*B117)</f>
        <v>9.9371582544909085</v>
      </c>
    </row>
    <row r="118" spans="2:4" x14ac:dyDescent="0.3">
      <c r="B118" s="28">
        <v>0.14000000000000001</v>
      </c>
      <c r="C118" s="32">
        <f>$H$4+($H$3-$H$4)*$H$5*EXP(-($H$6^2)*$H$11)*COS($H$6*B118)</f>
        <v>79.422490848205442</v>
      </c>
      <c r="D118" s="14">
        <f>$H$4+($H$3-$H$4)*$H$5*EXP(-($H$6^2)*$H$12)*COS($H$6*B118)</f>
        <v>9.9271895332049009</v>
      </c>
    </row>
    <row r="119" spans="2:4" x14ac:dyDescent="0.3">
      <c r="B119" s="28">
        <v>0.15</v>
      </c>
      <c r="C119" s="32">
        <f>$H$4+($H$3-$H$4)*$H$5*EXP(-($H$6^2)*$H$11)*COS($H$6*B119)</f>
        <v>79.336857932438903</v>
      </c>
      <c r="D119" s="14">
        <f>$H$4+($H$3-$H$4)*$H$5*EXP(-($H$6^2)*$H$12)*COS($H$6*B119)</f>
        <v>9.9164860891802071</v>
      </c>
    </row>
    <row r="120" spans="2:4" x14ac:dyDescent="0.3">
      <c r="B120" s="28">
        <v>0.16</v>
      </c>
      <c r="C120" s="32">
        <f>$H$4+($H$3-$H$4)*$H$5*EXP(-($H$6^2)*$H$11)*COS($H$6*B120)</f>
        <v>79.2453532043791</v>
      </c>
      <c r="D120" s="14">
        <f>$H$4+($H$3-$H$4)*$H$5*EXP(-($H$6^2)*$H$12)*COS($H$6*B120)</f>
        <v>9.9050487145910608</v>
      </c>
    </row>
    <row r="121" spans="2:4" x14ac:dyDescent="0.3">
      <c r="B121" s="28">
        <v>0.17</v>
      </c>
      <c r="C121" s="32">
        <f>$H$4+($H$3-$H$4)*$H$5*EXP(-($H$6^2)*$H$11)*COS($H$6*B121)</f>
        <v>79.14798343639643</v>
      </c>
      <c r="D121" s="14">
        <f>$H$4+($H$3-$H$4)*$H$5*EXP(-($H$6^2)*$H$12)*COS($H$6*B121)</f>
        <v>9.8928782559307358</v>
      </c>
    </row>
    <row r="122" spans="2:4" x14ac:dyDescent="0.3">
      <c r="B122" s="28">
        <v>0.18</v>
      </c>
      <c r="C122" s="32">
        <f>$H$4+($H$3-$H$4)*$H$5*EXP(-($H$6^2)*$H$11)*COS($H$6*B122)</f>
        <v>79.044755834939622</v>
      </c>
      <c r="D122" s="14">
        <f>$H$4+($H$3-$H$4)*$H$5*EXP(-($H$6^2)*$H$12)*COS($H$6*B122)</f>
        <v>9.8799756139489023</v>
      </c>
    </row>
    <row r="123" spans="2:4" x14ac:dyDescent="0.3">
      <c r="B123" s="28">
        <v>0.19</v>
      </c>
      <c r="C123" s="32">
        <f>$H$4+($H$3-$H$4)*$H$5*EXP(-($H$6^2)*$H$11)*COS($H$6*B123)</f>
        <v>78.935678040002458</v>
      </c>
      <c r="D123" s="14">
        <f>$H$4+($H$3-$H$4)*$H$5*EXP(-($H$6^2)*$H$12)*COS($H$6*B123)</f>
        <v>9.8663417435849663</v>
      </c>
    </row>
    <row r="124" spans="2:4" x14ac:dyDescent="0.3">
      <c r="B124" s="28">
        <v>0.2</v>
      </c>
      <c r="C124" s="32">
        <f>$H$4+($H$3-$H$4)*$H$5*EXP(-($H$6^2)*$H$11)*COS($H$6*B124)</f>
        <v>78.820758124558239</v>
      </c>
      <c r="D124" s="14">
        <f>$H$4+($H$3-$H$4)*$H$5*EXP(-($H$6^2)*$H$12)*COS($H$6*B124)</f>
        <v>9.8519776538973858</v>
      </c>
    </row>
    <row r="125" spans="2:4" x14ac:dyDescent="0.3">
      <c r="B125" s="28">
        <v>0.21</v>
      </c>
      <c r="C125" s="32">
        <f>$H$4+($H$3-$H$4)*$H$5*EXP(-($H$6^2)*$H$11)*COS($H$6*B125)</f>
        <v>78.700004593962348</v>
      </c>
      <c r="D125" s="14">
        <f>$H$4+($H$3-$H$4)*$H$5*EXP(-($H$6^2)*$H$12)*COS($H$6*B125)</f>
        <v>9.8368844079889932</v>
      </c>
    </row>
    <row r="126" spans="2:4" x14ac:dyDescent="0.3">
      <c r="B126" s="28">
        <v>0.22</v>
      </c>
      <c r="C126" s="32">
        <f>$H$4+($H$3-$H$4)*$H$5*EXP(-($H$6^2)*$H$11)*COS($H$6*B126)</f>
        <v>78.573426385322776</v>
      </c>
      <c r="D126" s="14">
        <f>$H$4+($H$3-$H$4)*$H$5*EXP(-($H$6^2)*$H$12)*COS($H$6*B126)</f>
        <v>9.8210631229283152</v>
      </c>
    </row>
    <row r="127" spans="2:4" x14ac:dyDescent="0.3">
      <c r="B127" s="28">
        <v>0.23</v>
      </c>
      <c r="C127" s="32">
        <f>$H$4+($H$3-$H$4)*$H$5*EXP(-($H$6^2)*$H$11)*COS($H$6*B127)</f>
        <v>78.441032866838626</v>
      </c>
      <c r="D127" s="14">
        <f>$H$4+($H$3-$H$4)*$H$5*EXP(-($H$6^2)*$H$12)*COS($H$6*B127)</f>
        <v>9.8045149696668918</v>
      </c>
    </row>
    <row r="128" spans="2:4" x14ac:dyDescent="0.3">
      <c r="B128" s="28">
        <v>0.24</v>
      </c>
      <c r="C128" s="32">
        <f>$H$4+($H$3-$H$4)*$H$5*EXP(-($H$6^2)*$H$11)*COS($H$6*B128)</f>
        <v>78.302833837106775</v>
      </c>
      <c r="D128" s="14">
        <f>$H$4+($H$3-$H$4)*$H$5*EXP(-($H$6^2)*$H$12)*COS($H$6*B128)</f>
        <v>9.7872411729526192</v>
      </c>
    </row>
    <row r="129" spans="2:4" x14ac:dyDescent="0.3">
      <c r="B129" s="28">
        <v>0.25</v>
      </c>
      <c r="C129" s="32">
        <f>$H$4+($H$3-$H$4)*$H$5*EXP(-($H$6^2)*$H$11)*COS($H$6*B129)</f>
        <v>78.158839524396697</v>
      </c>
      <c r="D129" s="14">
        <f>$H$4+($H$3-$H$4)*$H$5*EXP(-($H$6^2)*$H$12)*COS($H$6*B129)</f>
        <v>9.7692430112390998</v>
      </c>
    </row>
    <row r="130" spans="2:4" x14ac:dyDescent="0.3">
      <c r="B130" s="28">
        <v>0.26</v>
      </c>
      <c r="C130" s="32">
        <f>$H$4+($H$3-$H$4)*$H$5*EXP(-($H$6^2)*$H$11)*COS($H$6*B130)</f>
        <v>78.009060585893423</v>
      </c>
      <c r="D130" s="14">
        <f>$H$4+($H$3-$H$4)*$H$5*EXP(-($H$6^2)*$H$12)*COS($H$6*B130)</f>
        <v>9.750521816591025</v>
      </c>
    </row>
    <row r="131" spans="2:4" x14ac:dyDescent="0.3">
      <c r="B131" s="28">
        <v>0.27</v>
      </c>
      <c r="C131" s="32">
        <f>$H$4+($H$3-$H$4)*$H$5*EXP(-($H$6^2)*$H$11)*COS($H$6*B131)</f>
        <v>77.853508106908833</v>
      </c>
      <c r="D131" s="14">
        <f>$H$4+($H$3-$H$4)*$H$5*EXP(-($H$6^2)*$H$12)*COS($H$6*B131)</f>
        <v>9.7310789745855875</v>
      </c>
    </row>
    <row r="132" spans="2:4" x14ac:dyDescent="0.3">
      <c r="B132" s="28">
        <v>0.28000000000000003</v>
      </c>
      <c r="C132" s="32">
        <f>$H$4+($H$3-$H$4)*$H$5*EXP(-($H$6^2)*$H$11)*COS($H$6*B132)</f>
        <v>77.692193600061159</v>
      </c>
      <c r="D132" s="14">
        <f>$H$4+($H$3-$H$4)*$H$5*EXP(-($H$6^2)*$H$12)*COS($H$6*B132)</f>
        <v>9.7109159242099334</v>
      </c>
    </row>
    <row r="133" spans="2:4" x14ac:dyDescent="0.3">
      <c r="B133" s="28">
        <v>0.28999999999999998</v>
      </c>
      <c r="C133" s="32">
        <f>$H$4+($H$3-$H$4)*$H$5*EXP(-($H$6^2)*$H$11)*COS($H$6*B133)</f>
        <v>77.525129004422993</v>
      </c>
      <c r="D133" s="14">
        <f>$H$4+($H$3-$H$4)*$H$5*EXP(-($H$6^2)*$H$12)*COS($H$6*B133)</f>
        <v>9.6900341577546598</v>
      </c>
    </row>
    <row r="134" spans="2:4" x14ac:dyDescent="0.3">
      <c r="B134" s="28">
        <v>0.3</v>
      </c>
      <c r="C134" s="32">
        <f>$H$4+($H$3-$H$4)*$H$5*EXP(-($H$6^2)*$H$11)*COS($H$6*B134)</f>
        <v>77.352326684637589</v>
      </c>
      <c r="D134" s="14">
        <f>$H$4+($H$3-$H$4)*$H$5*EXP(-($H$6^2)*$H$12)*COS($H$6*B134)</f>
        <v>9.6684352207033672</v>
      </c>
    </row>
    <row r="135" spans="2:4" x14ac:dyDescent="0.3">
      <c r="B135" s="28">
        <v>0.31</v>
      </c>
      <c r="C135" s="32">
        <f>$H$4+($H$3-$H$4)*$H$5*EXP(-($H$6^2)*$H$11)*COS($H$6*B135)</f>
        <v>77.173799430003797</v>
      </c>
      <c r="D135" s="14">
        <f>$H$4+($H$3-$H$4)*$H$5*EXP(-($H$6^2)*$H$12)*COS($H$6*B135)</f>
        <v>9.6461207116182823</v>
      </c>
    </row>
    <row r="136" spans="2:4" x14ac:dyDescent="0.3">
      <c r="B136" s="28">
        <v>0.32</v>
      </c>
      <c r="C136" s="32">
        <f>$H$4+($H$3-$H$4)*$H$5*EXP(-($H$6^2)*$H$11)*COS($H$6*B136)</f>
        <v>76.989560453529478</v>
      </c>
      <c r="D136" s="14">
        <f>$H$4+($H$3-$H$4)*$H$5*EXP(-($H$6^2)*$H$12)*COS($H$6*B136)</f>
        <v>9.623092282021938</v>
      </c>
    </row>
    <row r="137" spans="2:4" x14ac:dyDescent="0.3">
      <c r="B137" s="28">
        <v>0.33</v>
      </c>
      <c r="C137" s="32">
        <f>$H$4+($H$3-$H$4)*$H$5*EXP(-($H$6^2)*$H$11)*COS($H$6*B137)</f>
        <v>76.799623390953627</v>
      </c>
      <c r="D137" s="14">
        <f>$H$4+($H$3-$H$4)*$H$5*EXP(-($H$6^2)*$H$12)*COS($H$6*B137)</f>
        <v>9.5993516362749496</v>
      </c>
    </row>
    <row r="138" spans="2:4" x14ac:dyDescent="0.3">
      <c r="B138" s="28">
        <v>0.34</v>
      </c>
      <c r="C138" s="32">
        <f>$H$4+($H$3-$H$4)*$H$5*EXP(-($H$6^2)*$H$11)*COS($H$6*B138)</f>
        <v>76.604002299737175</v>
      </c>
      <c r="D138" s="14">
        <f>$H$4+($H$3-$H$4)*$H$5*EXP(-($H$6^2)*$H$12)*COS($H$6*B138)</f>
        <v>9.5749005314498721</v>
      </c>
    </row>
    <row r="139" spans="2:4" x14ac:dyDescent="0.3">
      <c r="B139" s="28">
        <v>0.35</v>
      </c>
      <c r="C139" s="32">
        <f>$H$4+($H$3-$H$4)*$H$5*EXP(-($H$6^2)*$H$11)*COS($H$6*B139)</f>
        <v>76.402711658022511</v>
      </c>
      <c r="D139" s="14">
        <f>$H$4+($H$3-$H$4)*$H$5*EXP(-($H$6^2)*$H$12)*COS($H$6*B139)</f>
        <v>9.5497407772011549</v>
      </c>
    </row>
    <row r="140" spans="2:4" x14ac:dyDescent="0.3">
      <c r="B140" s="28">
        <v>0.36</v>
      </c>
      <c r="C140" s="32">
        <f>$H$4+($H$3-$H$4)*$H$5*EXP(-($H$6^2)*$H$11)*COS($H$6*B140)</f>
        <v>76.195766363562029</v>
      </c>
      <c r="D140" s="14">
        <f>$H$4+($H$3-$H$4)*$H$5*EXP(-($H$6^2)*$H$12)*COS($H$6*B140)</f>
        <v>9.5238742356312045</v>
      </c>
    </row>
    <row r="141" spans="2:4" x14ac:dyDescent="0.3">
      <c r="B141" s="28">
        <v>0.37</v>
      </c>
      <c r="C141" s="32">
        <f>$H$4+($H$3-$H$4)*$H$5*EXP(-($H$6^2)*$H$11)*COS($H$6*B141)</f>
        <v>75.983181732615492</v>
      </c>
      <c r="D141" s="14">
        <f>$H$4+($H$3-$H$4)*$H$5*EXP(-($H$6^2)*$H$12)*COS($H$6*B141)</f>
        <v>9.4973028211525765</v>
      </c>
    </row>
    <row r="142" spans="2:4" x14ac:dyDescent="0.3">
      <c r="B142" s="28">
        <v>0.38</v>
      </c>
      <c r="C142" s="32">
        <f>$H$4+($H$3-$H$4)*$H$5*EXP(-($H$6^2)*$H$11)*COS($H$6*B142)</f>
        <v>75.764973498816431</v>
      </c>
      <c r="D142" s="14">
        <f>$H$4+($H$3-$H$4)*$H$5*EXP(-($H$6^2)*$H$12)*COS($H$6*B142)</f>
        <v>9.470028500346281</v>
      </c>
    </row>
    <row r="143" spans="2:4" x14ac:dyDescent="0.3">
      <c r="B143" s="28">
        <v>0.39</v>
      </c>
      <c r="C143" s="32">
        <f>$H$4+($H$3-$H$4)*$H$5*EXP(-($H$6^2)*$H$11)*COS($H$6*B143)</f>
        <v>75.541157812007725</v>
      </c>
      <c r="D143" s="14">
        <f>$H$4+($H$3-$H$4)*$H$5*EXP(-($H$6^2)*$H$12)*COS($H$6*B143)</f>
        <v>9.4420532918162312</v>
      </c>
    </row>
    <row r="144" spans="2:4" x14ac:dyDescent="0.3">
      <c r="B144" s="28">
        <v>0.4</v>
      </c>
      <c r="C144" s="32">
        <f>$H$4+($H$3-$H$4)*$H$5*EXP(-($H$6^2)*$H$11)*COS($H$6*B144)</f>
        <v>75.311751237046323</v>
      </c>
      <c r="D144" s="14">
        <f>$H$4+($H$3-$H$4)*$H$5*EXP(-($H$6^2)*$H$12)*COS($H$6*B144)</f>
        <v>9.4133792660398576</v>
      </c>
    </row>
    <row r="145" spans="2:4" x14ac:dyDescent="0.3">
      <c r="B145" s="28">
        <v>0.41</v>
      </c>
      <c r="C145" s="32">
        <f>$H$4+($H$3-$H$4)*$H$5*EXP(-($H$6^2)*$H$11)*COS($H$6*B145)</f>
        <v>75.076770752577204</v>
      </c>
      <c r="D145" s="14">
        <f>$H$4+($H$3-$H$4)*$H$5*EXP(-($H$6^2)*$H$12)*COS($H$6*B145)</f>
        <v>9.3840085452148525</v>
      </c>
    </row>
    <row r="146" spans="2:4" x14ac:dyDescent="0.3">
      <c r="B146" s="28">
        <v>0.42</v>
      </c>
      <c r="C146" s="32">
        <f>$H$4+($H$3-$H$4)*$H$5*EXP(-($H$6^2)*$H$11)*COS($H$6*B146)</f>
        <v>74.836233749776866</v>
      </c>
      <c r="D146" s="14">
        <f>$H$4+($H$3-$H$4)*$H$5*EXP(-($H$6^2)*$H$12)*COS($H$6*B146)</f>
        <v>9.3539433031021151</v>
      </c>
    </row>
    <row r="147" spans="2:4" x14ac:dyDescent="0.3">
      <c r="B147" s="28">
        <v>0.43</v>
      </c>
      <c r="C147" s="32">
        <f>$H$4+($H$3-$H$4)*$H$5*EXP(-($H$6^2)*$H$11)*COS($H$6*B147)</f>
        <v>74.59015803106611</v>
      </c>
      <c r="D147" s="14">
        <f>$H$4+($H$3-$H$4)*$H$5*EXP(-($H$6^2)*$H$12)*COS($H$6*B147)</f>
        <v>9.3231857648648653</v>
      </c>
    </row>
    <row r="148" spans="2:4" x14ac:dyDescent="0.3">
      <c r="B148" s="28">
        <v>0.44</v>
      </c>
      <c r="C148" s="32">
        <f>$H$4+($H$3-$H$4)*$H$5*EXP(-($H$6^2)*$H$11)*COS($H$6*B148)</f>
        <v>74.338561808792491</v>
      </c>
      <c r="D148" s="14">
        <f>$H$4+($H$3-$H$4)*$H$5*EXP(-($H$6^2)*$H$12)*COS($H$6*B148)</f>
        <v>9.2917382069039558</v>
      </c>
    </row>
    <row r="149" spans="2:4" x14ac:dyDescent="0.3">
      <c r="B149" s="28">
        <v>0.45</v>
      </c>
      <c r="C149" s="32">
        <f>$H$4+($H$3-$H$4)*$H$5*EXP(-($H$6^2)*$H$11)*COS($H$6*B149)</f>
        <v>74.081463703882363</v>
      </c>
      <c r="D149" s="14">
        <f>$H$4+($H$3-$H$4)*$H$5*EXP(-($H$6^2)*$H$12)*COS($H$6*B149)</f>
        <v>9.2596029566893971</v>
      </c>
    </row>
    <row r="150" spans="2:4" x14ac:dyDescent="0.3">
      <c r="B150" s="28">
        <v>0.46</v>
      </c>
      <c r="C150" s="32">
        <f>$H$4+($H$3-$H$4)*$H$5*EXP(-($H$6^2)*$H$11)*COS($H$6*B150)</f>
        <v>73.818882744462812</v>
      </c>
      <c r="D150" s="14">
        <f>$H$4+($H$3-$H$4)*$H$5*EXP(-($H$6^2)*$H$12)*COS($H$6*B150)</f>
        <v>9.2267823925880954</v>
      </c>
    </row>
    <row r="151" spans="2:4" x14ac:dyDescent="0.3">
      <c r="B151" s="28">
        <v>0.47</v>
      </c>
      <c r="C151" s="32">
        <f>$H$4+($H$3-$H$4)*$H$5*EXP(-($H$6^2)*$H$11)*COS($H$6*B151)</f>
        <v>73.55083836445327</v>
      </c>
      <c r="D151" s="14">
        <f>$H$4+($H$3-$H$4)*$H$5*EXP(-($H$6^2)*$H$12)*COS($H$6*B151)</f>
        <v>9.1932789436878224</v>
      </c>
    </row>
    <row r="152" spans="2:4" x14ac:dyDescent="0.3">
      <c r="B152" s="28">
        <v>0.48</v>
      </c>
      <c r="C152" s="32">
        <f>$H$4+($H$3-$H$4)*$H$5*EXP(-($H$6^2)*$H$11)*COS($H$6*B152)</f>
        <v>73.277350402127212</v>
      </c>
      <c r="D152" s="14">
        <f>$H$4+($H$3-$H$4)*$H$5*EXP(-($H$6^2)*$H$12)*COS($H$6*B152)</f>
        <v>9.1590950896174483</v>
      </c>
    </row>
    <row r="153" spans="2:4" x14ac:dyDescent="0.3">
      <c r="B153" s="28">
        <v>0.49</v>
      </c>
      <c r="C153" s="32">
        <f>$H$4+($H$3-$H$4)*$H$5*EXP(-($H$6^2)*$H$11)*COS($H$6*B153)</f>
        <v>72.998439098643942</v>
      </c>
      <c r="D153" s="14">
        <f>$H$4+($H$3-$H$4)*$H$5*EXP(-($H$6^2)*$H$12)*COS($H$6*B153)</f>
        <v>9.1242333603634069</v>
      </c>
    </row>
    <row r="154" spans="2:4" x14ac:dyDescent="0.3">
      <c r="B154" s="28">
        <v>0.5</v>
      </c>
      <c r="C154" s="32">
        <f>$H$4+($H$3-$H$4)*$H$5*EXP(-($H$6^2)*$H$11)*COS($H$6*B154)</f>
        <v>72.71412509655049</v>
      </c>
      <c r="D154" s="14">
        <f>$H$4+($H$3-$H$4)*$H$5*EXP(-($H$6^2)*$H$12)*COS($H$6*B154)</f>
        <v>9.0886963360824637</v>
      </c>
    </row>
    <row r="155" spans="2:4" x14ac:dyDescent="0.3">
      <c r="B155" s="28">
        <v>0.51</v>
      </c>
      <c r="C155" s="32">
        <f>$H$4+($H$3-$H$4)*$H$5*EXP(-($H$6^2)*$H$11)*COS($H$6*B155)</f>
        <v>72.424429438253824</v>
      </c>
      <c r="D155" s="14">
        <f>$H$4+($H$3-$H$4)*$H$5*EXP(-($H$6^2)*$H$12)*COS($H$6*B155)</f>
        <v>9.0524866469107419</v>
      </c>
    </row>
    <row r="156" spans="2:4" x14ac:dyDescent="0.3">
      <c r="B156" s="28">
        <v>0.52</v>
      </c>
      <c r="C156" s="32">
        <f>$H$4+($H$3-$H$4)*$H$5*EXP(-($H$6^2)*$H$11)*COS($H$6*B156)</f>
        <v>72.129373564463506</v>
      </c>
      <c r="D156" s="14">
        <f>$H$4+($H$3-$H$4)*$H$5*EXP(-($H$6^2)*$H$12)*COS($H$6*B156)</f>
        <v>9.0156069727690653</v>
      </c>
    </row>
    <row r="157" spans="2:4" x14ac:dyDescent="0.3">
      <c r="B157" s="28">
        <v>0.53</v>
      </c>
      <c r="C157" s="32">
        <f>$H$4+($H$3-$H$4)*$H$5*EXP(-($H$6^2)*$H$11)*COS($H$6*B157)</f>
        <v>71.828979312604787</v>
      </c>
      <c r="D157" s="14">
        <f>$H$4+($H$3-$H$4)*$H$5*EXP(-($H$6^2)*$H$12)*COS($H$6*B157)</f>
        <v>8.9780600431646267</v>
      </c>
    </row>
    <row r="158" spans="2:4" x14ac:dyDescent="0.3">
      <c r="B158" s="28">
        <v>0.54</v>
      </c>
      <c r="C158" s="32">
        <f>$H$4+($H$3-$H$4)*$H$5*EXP(-($H$6^2)*$H$11)*COS($H$6*B158)</f>
        <v>71.523268915202493</v>
      </c>
      <c r="D158" s="14">
        <f>$H$4+($H$3-$H$4)*$H$5*EXP(-($H$6^2)*$H$12)*COS($H$6*B158)</f>
        <v>8.9398486369889607</v>
      </c>
    </row>
    <row r="159" spans="2:4" x14ac:dyDescent="0.3">
      <c r="B159" s="28">
        <v>0.55000000000000004</v>
      </c>
      <c r="C159" s="32">
        <f>$H$4+($H$3-$H$4)*$H$5*EXP(-($H$6^2)*$H$11)*COS($H$6*B159)</f>
        <v>71.21226499823544</v>
      </c>
      <c r="D159" s="14">
        <f>$H$4+($H$3-$H$4)*$H$5*EXP(-($H$6^2)*$H$12)*COS($H$6*B159)</f>
        <v>8.900975582312272</v>
      </c>
    </row>
    <row r="160" spans="2:4" x14ac:dyDescent="0.3">
      <c r="B160" s="28">
        <v>0.56000000000000005</v>
      </c>
      <c r="C160" s="32">
        <f>$H$4+($H$3-$H$4)*$H$5*EXP(-($H$6^2)*$H$11)*COS($H$6*B160)</f>
        <v>70.895990579461994</v>
      </c>
      <c r="D160" s="14">
        <f>$H$4+($H$3-$H$4)*$H$5*EXP(-($H$6^2)*$H$12)*COS($H$6*B160)</f>
        <v>8.861443756174145</v>
      </c>
    </row>
    <row r="161" spans="2:4" x14ac:dyDescent="0.3">
      <c r="B161" s="28">
        <v>0.56999999999999995</v>
      </c>
      <c r="C161" s="32">
        <f>$H$4+($H$3-$H$4)*$H$5*EXP(-($H$6^2)*$H$11)*COS($H$6*B161)</f>
        <v>70.574469066716375</v>
      </c>
      <c r="D161" s="14">
        <f>$H$4+($H$3-$H$4)*$H$5*EXP(-($H$6^2)*$H$12)*COS($H$6*B161)</f>
        <v>8.8212560843705905</v>
      </c>
    </row>
    <row r="162" spans="2:4" x14ac:dyDescent="0.3">
      <c r="B162" s="28">
        <v>0.57999999999999996</v>
      </c>
      <c r="C162" s="32">
        <f>$H$4+($H$3-$H$4)*$H$5*EXP(-($H$6^2)*$H$11)*COS($H$6*B162)</f>
        <v>70.247724256176326</v>
      </c>
      <c r="D162" s="14">
        <f>$H$4+($H$3-$H$4)*$H$5*EXP(-($H$6^2)*$H$12)*COS($H$6*B162)</f>
        <v>8.7804155412375184</v>
      </c>
    </row>
    <row r="163" spans="2:4" x14ac:dyDescent="0.3">
      <c r="B163" s="28">
        <v>0.59</v>
      </c>
      <c r="C163" s="32">
        <f>$H$4+($H$3-$H$4)*$H$5*EXP(-($H$6^2)*$H$11)*COS($H$6*B163)</f>
        <v>69.915780330601848</v>
      </c>
      <c r="D163" s="14">
        <f>$H$4+($H$3-$H$4)*$H$5*EXP(-($H$6^2)*$H$12)*COS($H$6*B163)</f>
        <v>8.7389251494305942</v>
      </c>
    </row>
    <row r="164" spans="2:4" x14ac:dyDescent="0.3">
      <c r="B164" s="28">
        <v>0.6</v>
      </c>
      <c r="C164" s="32">
        <f>$H$4+($H$3-$H$4)*$H$5*EXP(-($H$6^2)*$H$11)*COS($H$6*B164)</f>
        <v>69.578661857545441</v>
      </c>
      <c r="D164" s="14">
        <f>$H$4+($H$3-$H$4)*$H$5*EXP(-($H$6^2)*$H$12)*COS($H$6*B164)</f>
        <v>8.6967879797015328</v>
      </c>
    </row>
    <row r="165" spans="2:4" x14ac:dyDescent="0.3">
      <c r="B165" s="28">
        <v>0.61</v>
      </c>
      <c r="C165" s="32">
        <f>$H$4+($H$3-$H$4)*$H$5*EXP(-($H$6^2)*$H$11)*COS($H$6*B165)</f>
        <v>69.236393787533842</v>
      </c>
      <c r="D165" s="14">
        <f>$H$4+($H$3-$H$4)*$H$5*EXP(-($H$6^2)*$H$12)*COS($H$6*B165)</f>
        <v>8.654007150670834</v>
      </c>
    </row>
    <row r="166" spans="2:4" x14ac:dyDescent="0.3">
      <c r="B166" s="28">
        <v>0.62</v>
      </c>
      <c r="C166" s="32">
        <f>$H$4+($H$3-$H$4)*$H$5*EXP(-($H$6^2)*$H$11)*COS($H$6*B166)</f>
        <v>68.889001452221379</v>
      </c>
      <c r="D166" s="14">
        <f>$H$4+($H$3-$H$4)*$H$5*EXP(-($H$6^2)*$H$12)*COS($H$6*B166)</f>
        <v>8.6105858285969568</v>
      </c>
    </row>
    <row r="167" spans="2:4" x14ac:dyDescent="0.3">
      <c r="B167" s="28">
        <v>0.63</v>
      </c>
      <c r="C167" s="32">
        <f>$H$4+($H$3-$H$4)*$H$5*EXP(-($H$6^2)*$H$11)*COS($H$6*B167)</f>
        <v>68.536510562515161</v>
      </c>
      <c r="D167" s="14">
        <f>$H$4+($H$3-$H$4)*$H$5*EXP(-($H$6^2)*$H$12)*COS($H$6*B167)</f>
        <v>8.566527227141993</v>
      </c>
    </row>
    <row r="168" spans="2:4" x14ac:dyDescent="0.3">
      <c r="B168" s="28">
        <v>0.64</v>
      </c>
      <c r="C168" s="32">
        <f>$H$4+($H$3-$H$4)*$H$5*EXP(-($H$6^2)*$H$11)*COS($H$6*B168)</f>
        <v>68.178947206672206</v>
      </c>
      <c r="D168" s="14">
        <f>$H$4+($H$3-$H$4)*$H$5*EXP(-($H$6^2)*$H$12)*COS($H$6*B168)</f>
        <v>8.5218346071338154</v>
      </c>
    </row>
    <row r="169" spans="2:4" x14ac:dyDescent="0.3">
      <c r="B169" s="28">
        <v>0.65</v>
      </c>
      <c r="C169" s="32">
        <f>$H$4+($H$3-$H$4)*$H$5*EXP(-($H$6^2)*$H$11)*COS($H$6*B169)</f>
        <v>67.816337848368562</v>
      </c>
      <c r="D169" s="14">
        <f>$H$4+($H$3-$H$4)*$H$5*EXP(-($H$6^2)*$H$12)*COS($H$6*B169)</f>
        <v>8.4765112763247394</v>
      </c>
    </row>
    <row r="170" spans="2:4" x14ac:dyDescent="0.3">
      <c r="B170" s="28">
        <v>0.66</v>
      </c>
      <c r="C170" s="32">
        <f>$H$4+($H$3-$H$4)*$H$5*EXP(-($H$6^2)*$H$11)*COS($H$6*B170)</f>
        <v>67.448709324740776</v>
      </c>
      <c r="D170" s="14">
        <f>$H$4+($H$3-$H$4)*$H$5*EXP(-($H$6^2)*$H$12)*COS($H$6*B170)</f>
        <v>8.4305605891467135</v>
      </c>
    </row>
    <row r="171" spans="2:4" x14ac:dyDescent="0.3">
      <c r="B171" s="28">
        <v>0.67</v>
      </c>
      <c r="C171" s="32">
        <f>$H$4+($H$3-$H$4)*$H$5*EXP(-($H$6^2)*$H$11)*COS($H$6*B171)</f>
        <v>67.07608884439955</v>
      </c>
      <c r="D171" s="14">
        <f>$H$4+($H$3-$H$4)*$H$5*EXP(-($H$6^2)*$H$12)*COS($H$6*B171)</f>
        <v>8.3839859464630564</v>
      </c>
    </row>
    <row r="172" spans="2:4" x14ac:dyDescent="0.3">
      <c r="B172" s="28">
        <v>0.68</v>
      </c>
      <c r="C172" s="32">
        <f>$H$4+($H$3-$H$4)*$H$5*EXP(-($H$6^2)*$H$11)*COS($H$6*B172)</f>
        <v>66.698503985416124</v>
      </c>
      <c r="D172" s="14">
        <f>$H$4+($H$3-$H$4)*$H$5*EXP(-($H$6^2)*$H$12)*COS($H$6*B172)</f>
        <v>8.3367907953167553</v>
      </c>
    </row>
    <row r="173" spans="2:4" x14ac:dyDescent="0.3">
      <c r="B173" s="28">
        <v>0.69</v>
      </c>
      <c r="C173" s="32">
        <f>$H$4+($H$3-$H$4)*$H$5*EXP(-($H$6^2)*$H$11)*COS($H$6*B173)</f>
        <v>66.315982693281057</v>
      </c>
      <c r="D173" s="14">
        <f>$H$4+($H$3-$H$4)*$H$5*EXP(-($H$6^2)*$H$12)*COS($H$6*B173)</f>
        <v>8.2889786286753324</v>
      </c>
    </row>
    <row r="174" spans="2:4" x14ac:dyDescent="0.3">
      <c r="B174" s="28">
        <v>0.7</v>
      </c>
      <c r="C174" s="32">
        <f>$H$4+($H$3-$H$4)*$H$5*EXP(-($H$6^2)*$H$11)*COS($H$6*B174)</f>
        <v>65.928553278836077</v>
      </c>
      <c r="D174" s="14">
        <f>$H$4+($H$3-$H$4)*$H$5*EXP(-($H$6^2)*$H$12)*COS($H$6*B174)</f>
        <v>8.2405529851723518</v>
      </c>
    </row>
    <row r="175" spans="2:4" x14ac:dyDescent="0.3">
      <c r="B175" s="28">
        <v>0.71</v>
      </c>
      <c r="C175" s="32">
        <f>$H$4+($H$3-$H$4)*$H$5*EXP(-($H$6^2)*$H$11)*COS($H$6*B175)</f>
        <v>65.536244416178633</v>
      </c>
      <c r="D175" s="14">
        <f>$H$4+($H$3-$H$4)*$H$5*EXP(-($H$6^2)*$H$12)*COS($H$6*B175)</f>
        <v>8.1915174488454969</v>
      </c>
    </row>
    <row r="176" spans="2:4" x14ac:dyDescent="0.3">
      <c r="B176" s="28">
        <v>0.72</v>
      </c>
      <c r="C176" s="32">
        <f>$H$4+($H$3-$H$4)*$H$5*EXP(-($H$6^2)*$H$11)*COS($H$6*B176)</f>
        <v>65.139085140539819</v>
      </c>
      <c r="D176" s="14">
        <f>$H$4+($H$3-$H$4)*$H$5*EXP(-($H$6^2)*$H$12)*COS($H$6*B176)</f>
        <v>8.1418756488713271</v>
      </c>
    </row>
    <row r="177" spans="2:4" x14ac:dyDescent="0.3">
      <c r="B177" s="28">
        <v>0.73</v>
      </c>
      <c r="C177" s="32">
        <f>$H$4+($H$3-$H$4)*$H$5*EXP(-($H$6^2)*$H$11)*COS($H$6*B177)</f>
        <v>64.737104846135352</v>
      </c>
      <c r="D177" s="14">
        <f>$H$4+($H$3-$H$4)*$H$5*EXP(-($H$6^2)*$H$12)*COS($H$6*B177)</f>
        <v>8.0916312592966726</v>
      </c>
    </row>
    <row r="178" spans="2:4" x14ac:dyDescent="0.3">
      <c r="B178" s="28">
        <v>0.74</v>
      </c>
      <c r="C178" s="32">
        <f>$H$4+($H$3-$H$4)*$H$5*EXP(-($H$6^2)*$H$11)*COS($H$6*B178)</f>
        <v>64.330333283990129</v>
      </c>
      <c r="D178" s="14">
        <f>$H$4+($H$3-$H$4)*$H$5*EXP(-($H$6^2)*$H$12)*COS($H$6*B178)</f>
        <v>8.0407879987667155</v>
      </c>
    </row>
    <row r="179" spans="2:4" x14ac:dyDescent="0.3">
      <c r="B179" s="28">
        <v>0.75</v>
      </c>
      <c r="C179" s="32">
        <f>$H$4+($H$3-$H$4)*$H$5*EXP(-($H$6^2)*$H$11)*COS($H$6*B179)</f>
        <v>63.918800559736248</v>
      </c>
      <c r="D179" s="14">
        <f>$H$4+($H$3-$H$4)*$H$5*EXP(-($H$6^2)*$H$12)*COS($H$6*B179)</f>
        <v>7.9893496302497615</v>
      </c>
    </row>
    <row r="180" spans="2:4" x14ac:dyDescent="0.3">
      <c r="B180" s="28">
        <v>0.76</v>
      </c>
      <c r="C180" s="32">
        <f>$H$4+($H$3-$H$4)*$H$5*EXP(-($H$6^2)*$H$11)*COS($H$6*B180)</f>
        <v>63.502537131384962</v>
      </c>
      <c r="D180" s="14">
        <f>$H$4+($H$3-$H$4)*$H$5*EXP(-($H$6^2)*$H$12)*COS($H$6*B180)</f>
        <v>7.9373199607587521</v>
      </c>
    </row>
    <row r="181" spans="2:4" x14ac:dyDescent="0.3">
      <c r="B181" s="28">
        <v>0.77</v>
      </c>
      <c r="C181" s="32">
        <f>$H$4+($H$3-$H$4)*$H$5*EXP(-($H$6^2)*$H$11)*COS($H$6*B181)</f>
        <v>63.081573807072346</v>
      </c>
      <c r="D181" s="14">
        <f>$H$4+($H$3-$H$4)*$H$5*EXP(-($H$6^2)*$H$12)*COS($H$6*B181)</f>
        <v>7.8847028410694895</v>
      </c>
    </row>
    <row r="182" spans="2:4" x14ac:dyDescent="0.3">
      <c r="B182" s="28">
        <v>0.78</v>
      </c>
      <c r="C182" s="32">
        <f>$H$4+($H$3-$H$4)*$H$5*EXP(-($H$6^2)*$H$11)*COS($H$6*B182)</f>
        <v>62.655941742779191</v>
      </c>
      <c r="D182" s="14">
        <f>$H$4+($H$3-$H$4)*$H$5*EXP(-($H$6^2)*$H$12)*COS($H$6*B182)</f>
        <v>7.8315021654356451</v>
      </c>
    </row>
    <row r="183" spans="2:4" x14ac:dyDescent="0.3">
      <c r="B183" s="28">
        <v>0.79</v>
      </c>
      <c r="C183" s="32">
        <f>$H$4+($H$3-$H$4)*$H$5*EXP(-($H$6^2)*$H$11)*COS($H$6*B183)</f>
        <v>62.22567244002515</v>
      </c>
      <c r="D183" s="14">
        <f>$H$4+($H$3-$H$4)*$H$5*EXP(-($H$6^2)*$H$12)*COS($H$6*B183)</f>
        <v>7.777721871300538</v>
      </c>
    </row>
    <row r="184" spans="2:4" x14ac:dyDescent="0.3">
      <c r="B184" s="28">
        <v>0.8</v>
      </c>
      <c r="C184" s="32">
        <f>$H$4+($H$3-$H$4)*$H$5*EXP(-($H$6^2)*$H$11)*COS($H$6*B184)</f>
        <v>61.790797743537205</v>
      </c>
      <c r="D184" s="14">
        <f>$H$4+($H$3-$H$4)*$H$5*EXP(-($H$6^2)*$H$12)*COS($H$6*B184)</f>
        <v>7.7233659390057214</v>
      </c>
    </row>
    <row r="185" spans="2:4" x14ac:dyDescent="0.3">
      <c r="B185" s="28">
        <v>0.81</v>
      </c>
      <c r="C185" s="32">
        <f>$H$4+($H$3-$H$4)*$H$5*EXP(-($H$6^2)*$H$11)*COS($H$6*B185)</f>
        <v>61.351349838892844</v>
      </c>
      <c r="D185" s="14">
        <f>$H$4+($H$3-$H$4)*$H$5*EXP(-($H$6^2)*$H$12)*COS($H$6*B185)</f>
        <v>7.6684383914963883</v>
      </c>
    </row>
    <row r="186" spans="2:4" x14ac:dyDescent="0.3">
      <c r="B186" s="28">
        <v>0.82</v>
      </c>
      <c r="C186" s="32">
        <f>$H$4+($H$3-$H$4)*$H$5*EXP(-($H$6^2)*$H$11)*COS($H$6*B186)</f>
        <v>60.907361250137967</v>
      </c>
      <c r="D186" s="14">
        <f>$H$4+($H$3-$H$4)*$H$5*EXP(-($H$6^2)*$H$12)*COS($H$6*B186)</f>
        <v>7.6129432940236388</v>
      </c>
    </row>
    <row r="187" spans="2:4" x14ac:dyDescent="0.3">
      <c r="B187" s="28">
        <v>0.83</v>
      </c>
      <c r="C187" s="32">
        <f>$H$4+($H$3-$H$4)*$H$5*EXP(-($H$6^2)*$H$11)*COS($H$6*B187)</f>
        <v>60.458864837379735</v>
      </c>
      <c r="D187" s="14">
        <f>$H$4+($H$3-$H$4)*$H$5*EXP(-($H$6^2)*$H$12)*COS($H$6*B187)</f>
        <v>7.5568847538435913</v>
      </c>
    </row>
    <row r="188" spans="2:4" x14ac:dyDescent="0.3">
      <c r="B188" s="28">
        <v>0.84</v>
      </c>
      <c r="C188" s="32">
        <f>$H$4+($H$3-$H$4)*$H$5*EXP(-($H$6^2)*$H$11)*COS($H$6*B188)</f>
        <v>60.005893794354556</v>
      </c>
      <c r="D188" s="14">
        <f>$H$4+($H$3-$H$4)*$H$5*EXP(-($H$6^2)*$H$12)*COS($H$6*B188)</f>
        <v>7.5002669199134173</v>
      </c>
    </row>
    <row r="189" spans="2:4" x14ac:dyDescent="0.3">
      <c r="B189" s="28">
        <v>0.85</v>
      </c>
      <c r="C189" s="32">
        <f>$H$4+($H$3-$H$4)*$H$5*EXP(-($H$6^2)*$H$11)*COS($H$6*B189)</f>
        <v>59.548481645971385</v>
      </c>
      <c r="D189" s="14">
        <f>$H$4+($H$3-$H$4)*$H$5*EXP(-($H$6^2)*$H$12)*COS($H$6*B189)</f>
        <v>7.4430939825842586</v>
      </c>
    </row>
    <row r="190" spans="2:4" x14ac:dyDescent="0.3">
      <c r="B190" s="28">
        <v>0.86</v>
      </c>
      <c r="C190" s="32">
        <f>$H$4+($H$3-$H$4)*$H$5*EXP(-($H$6^2)*$H$11)*COS($H$6*B190)</f>
        <v>59.086662245830517</v>
      </c>
      <c r="D190" s="14">
        <f>$H$4+($H$3-$H$4)*$H$5*EXP(-($H$6^2)*$H$12)*COS($H$6*B190)</f>
        <v>7.3853701732911006</v>
      </c>
    </row>
    <row r="191" spans="2:4" x14ac:dyDescent="0.3">
      <c r="B191" s="28">
        <v>0.87</v>
      </c>
      <c r="C191" s="32">
        <f>$H$4+($H$3-$H$4)*$H$5*EXP(-($H$6^2)*$H$11)*COS($H$6*B191)</f>
        <v>58.620469773718</v>
      </c>
      <c r="D191" s="14">
        <f>$H$4+($H$3-$H$4)*$H$5*EXP(-($H$6^2)*$H$12)*COS($H$6*B191)</f>
        <v>7.3270997642395956</v>
      </c>
    </row>
    <row r="192" spans="2:4" x14ac:dyDescent="0.3">
      <c r="B192" s="28">
        <v>0.88</v>
      </c>
      <c r="C192" s="32">
        <f>$H$4+($H$3-$H$4)*$H$5*EXP(-($H$6^2)*$H$11)*COS($H$6*B192)</f>
        <v>58.149938733075984</v>
      </c>
      <c r="D192" s="14">
        <f>$H$4+($H$3-$H$4)*$H$5*EXP(-($H$6^2)*$H$12)*COS($H$6*B192)</f>
        <v>7.2682870680898759</v>
      </c>
    </row>
    <row r="193" spans="2:4" x14ac:dyDescent="0.3">
      <c r="B193" s="28">
        <v>0.89</v>
      </c>
      <c r="C193" s="32">
        <f>$H$4+($H$3-$H$4)*$H$5*EXP(-($H$6^2)*$H$11)*COS($H$6*B193)</f>
        <v>57.675103948449113</v>
      </c>
      <c r="D193" s="14">
        <f>$H$4+($H$3-$H$4)*$H$5*EXP(-($H$6^2)*$H$12)*COS($H$6*B193)</f>
        <v>7.2089364376373686</v>
      </c>
    </row>
    <row r="194" spans="2:4" x14ac:dyDescent="0.3">
      <c r="B194" s="28">
        <v>0.9</v>
      </c>
      <c r="C194" s="32">
        <f>$H$4+($H$3-$H$4)*$H$5*EXP(-($H$6^2)*$H$11)*COS($H$6*B194)</f>
        <v>57.196000562907031</v>
      </c>
      <c r="D194" s="14">
        <f>$H$4+($H$3-$H$4)*$H$5*EXP(-($H$6^2)*$H$12)*COS($H$6*B194)</f>
        <v>7.1490522654906341</v>
      </c>
    </row>
    <row r="195" spans="2:4" x14ac:dyDescent="0.3">
      <c r="B195" s="28">
        <v>0.91</v>
      </c>
      <c r="C195" s="32">
        <f>$H$4+($H$3-$H$4)*$H$5*EXP(-($H$6^2)*$H$11)*COS($H$6*B195)</f>
        <v>56.712664035443495</v>
      </c>
      <c r="D195" s="14">
        <f>$H$4+($H$3-$H$4)*$H$5*EXP(-($H$6^2)*$H$12)*COS($H$6*B195)</f>
        <v>7.0886389837462724</v>
      </c>
    </row>
    <row r="196" spans="2:4" x14ac:dyDescent="0.3">
      <c r="B196" s="28">
        <v>0.92</v>
      </c>
      <c r="C196" s="32">
        <f>$H$4+($H$3-$H$4)*$H$5*EXP(-($H$6^2)*$H$11)*COS($H$6*B196)</f>
        <v>56.22513013835195</v>
      </c>
      <c r="D196" s="14">
        <f>$H$4+($H$3-$H$4)*$H$5*EXP(-($H$6^2)*$H$12)*COS($H$6*B196)</f>
        <v>7.0277010636608921</v>
      </c>
    </row>
    <row r="197" spans="2:4" x14ac:dyDescent="0.3">
      <c r="B197" s="28">
        <v>0.93</v>
      </c>
      <c r="C197" s="32">
        <f>$H$4+($H$3-$H$4)*$H$5*EXP(-($H$6^2)*$H$11)*COS($H$6*B197)</f>
        <v>55.73343495457803</v>
      </c>
      <c r="D197" s="14">
        <f>$H$4+($H$3-$H$4)*$H$5*EXP(-($H$6^2)*$H$12)*COS($H$6*B197)</f>
        <v>6.9662430153201935</v>
      </c>
    </row>
    <row r="198" spans="2:4" x14ac:dyDescent="0.3">
      <c r="B198" s="28">
        <v>0.94</v>
      </c>
      <c r="C198" s="32">
        <f>$H$4+($H$3-$H$4)*$H$5*EXP(-($H$6^2)*$H$11)*COS($H$6*B198)</f>
        <v>55.237614875048955</v>
      </c>
      <c r="D198" s="14">
        <f>$H$4+($H$3-$H$4)*$H$5*EXP(-($H$6^2)*$H$12)*COS($H$6*B198)</f>
        <v>6.9042693873051633</v>
      </c>
    </row>
    <row r="199" spans="2:4" x14ac:dyDescent="0.3">
      <c r="B199" s="28">
        <v>0.95</v>
      </c>
      <c r="C199" s="32">
        <f>$H$4+($H$3-$H$4)*$H$5*EXP(-($H$6^2)*$H$11)*COS($H$6*B199)</f>
        <v>54.737706595980278</v>
      </c>
      <c r="D199" s="14">
        <f>$H$4+($H$3-$H$4)*$H$5*EXP(-($H$6^2)*$H$12)*COS($H$6*B199)</f>
        <v>6.8417847663554392</v>
      </c>
    </row>
    <row r="200" spans="2:4" x14ac:dyDescent="0.3">
      <c r="B200" s="28">
        <v>0.96</v>
      </c>
      <c r="C200" s="32">
        <f>$H$4+($H$3-$H$4)*$H$5*EXP(-($H$6^2)*$H$11)*COS($H$6*B200)</f>
        <v>54.233747116159869</v>
      </c>
      <c r="D200" s="14">
        <f>$H$4+($H$3-$H$4)*$H$5*EXP(-($H$6^2)*$H$12)*COS($H$6*B200)</f>
        <v>6.7787937770298301</v>
      </c>
    </row>
    <row r="201" spans="2:4" x14ac:dyDescent="0.3">
      <c r="B201" s="28">
        <v>0.97</v>
      </c>
      <c r="C201" s="32">
        <f>$H$4+($H$3-$H$4)*$H$5*EXP(-($H$6^2)*$H$11)*COS($H$6*B201)</f>
        <v>53.725773734209668</v>
      </c>
      <c r="D201" s="14">
        <f>$H$4+($H$3-$H$4)*$H$5*EXP(-($H$6^2)*$H$12)*COS($H$6*B201)</f>
        <v>6.7153010813640579</v>
      </c>
    </row>
    <row r="202" spans="2:4" x14ac:dyDescent="0.3">
      <c r="B202" s="28">
        <v>0.98</v>
      </c>
      <c r="C202" s="32">
        <f>$H$4+($H$3-$H$4)*$H$5*EXP(-($H$6^2)*$H$11)*COS($H$6*B202)</f>
        <v>53.213824045825127</v>
      </c>
      <c r="D202" s="14">
        <f>$H$4+($H$3-$H$4)*$H$5*EXP(-($H$6^2)*$H$12)*COS($H$6*B202)</f>
        <v>6.6513113785257039</v>
      </c>
    </row>
    <row r="203" spans="2:4" x14ac:dyDescent="0.3">
      <c r="B203" s="28">
        <v>0.99</v>
      </c>
      <c r="C203" s="32">
        <f>$H$4+($H$3-$H$4)*$H$5*EXP(-($H$6^2)*$H$11)*COS($H$6*B203)</f>
        <v>52.697935940992707</v>
      </c>
      <c r="D203" s="14">
        <f>$H$4+($H$3-$H$4)*$H$5*EXP(-($H$6^2)*$H$12)*COS($H$6*B203)</f>
        <v>6.5868294044664255</v>
      </c>
    </row>
    <row r="204" spans="2:4" ht="15" thickBot="1" x14ac:dyDescent="0.35">
      <c r="B204" s="29">
        <v>1</v>
      </c>
      <c r="C204" s="33">
        <f>$H$4+($H$3-$H$4)*$H$5*EXP(-($H$6^2)*$H$11)*COS($H$6*B204)</f>
        <v>52.178147601185628</v>
      </c>
      <c r="D204" s="16">
        <f>$H$4+($H$3-$H$4)*$H$5*EXP(-($H$6^2)*$H$12)*COS($H$6*B204)</f>
        <v>6.5218599315714387</v>
      </c>
    </row>
  </sheetData>
  <mergeCells count="4">
    <mergeCell ref="G2:H2"/>
    <mergeCell ref="G10:H10"/>
    <mergeCell ref="B2:D2"/>
    <mergeCell ref="J2:K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4"/>
  <sheetViews>
    <sheetView tabSelected="1" zoomScaleNormal="100" workbookViewId="0">
      <selection activeCell="G7" sqref="G7"/>
    </sheetView>
  </sheetViews>
  <sheetFormatPr defaultRowHeight="14.4" x14ac:dyDescent="0.3"/>
  <cols>
    <col min="2" max="2" width="8.77734375" customWidth="1"/>
    <col min="4" max="4" width="12" customWidth="1"/>
    <col min="5" max="5" width="11.5546875" customWidth="1"/>
    <col min="6" max="30" width="10.77734375" customWidth="1"/>
    <col min="31" max="31" width="12.5546875" customWidth="1"/>
    <col min="32" max="32" width="12" customWidth="1"/>
    <col min="33" max="33" width="11.109375" bestFit="1" customWidth="1"/>
    <col min="34" max="34" width="12.109375" customWidth="1"/>
    <col min="35" max="35" width="12.44140625" customWidth="1"/>
  </cols>
  <sheetData>
    <row r="1" spans="1:51" ht="15" thickBot="1" x14ac:dyDescent="0.35"/>
    <row r="2" spans="1:51" ht="15" thickBot="1" x14ac:dyDescent="0.35">
      <c r="B2" s="2" t="s">
        <v>45</v>
      </c>
      <c r="C2" s="3"/>
      <c r="D2" s="4" t="s">
        <v>39</v>
      </c>
      <c r="E2" s="37"/>
      <c r="F2" s="5"/>
      <c r="G2" s="4" t="s">
        <v>40</v>
      </c>
      <c r="H2" s="37"/>
      <c r="I2" s="5"/>
      <c r="J2" s="4" t="s">
        <v>42</v>
      </c>
      <c r="K2" s="37"/>
      <c r="L2" s="37"/>
      <c r="M2" s="5"/>
      <c r="N2" s="4" t="s">
        <v>44</v>
      </c>
      <c r="O2" s="37"/>
      <c r="P2" s="37"/>
      <c r="Q2" s="37"/>
      <c r="R2" s="37"/>
      <c r="S2" s="37"/>
      <c r="T2" s="37"/>
      <c r="U2" s="5"/>
      <c r="V2" s="46"/>
      <c r="W2" s="46"/>
      <c r="X2" s="46"/>
      <c r="Y2" s="46"/>
      <c r="Z2" s="46"/>
      <c r="AA2" s="46"/>
      <c r="AB2" s="46"/>
      <c r="AC2" s="46"/>
      <c r="AD2" s="46"/>
      <c r="AE2" s="2" t="s">
        <v>3</v>
      </c>
      <c r="AF2" s="3"/>
      <c r="AH2" s="2" t="s">
        <v>27</v>
      </c>
      <c r="AI2" s="3"/>
    </row>
    <row r="3" spans="1:51" ht="15" thickBot="1" x14ac:dyDescent="0.35">
      <c r="B3" s="36" t="s">
        <v>46</v>
      </c>
      <c r="C3" s="36" t="s">
        <v>37</v>
      </c>
      <c r="D3" s="7">
        <f>AG25</f>
        <v>0.45350000000000001</v>
      </c>
      <c r="E3" s="38">
        <f>AG26</f>
        <v>1.8583499999999999</v>
      </c>
      <c r="F3" s="61">
        <f>AG27</f>
        <v>3.2631999999999999</v>
      </c>
      <c r="G3" s="7">
        <f>AG32</f>
        <v>1.1559249999999999</v>
      </c>
      <c r="H3" s="38">
        <f>AG33</f>
        <v>1.8583499999999997</v>
      </c>
      <c r="I3" s="61">
        <f>AG34</f>
        <v>2.5607749999999996</v>
      </c>
      <c r="J3" s="8">
        <f>AG40</f>
        <v>0.80471249999999994</v>
      </c>
      <c r="K3" s="60">
        <f>AG42</f>
        <v>1.5071374999999998</v>
      </c>
      <c r="L3" s="60">
        <f>AG44</f>
        <v>2.2095624999999997</v>
      </c>
      <c r="M3" s="72">
        <f>AG46</f>
        <v>2.9119874999999995</v>
      </c>
      <c r="N3" s="8">
        <f>AG52</f>
        <v>0.62910624999999998</v>
      </c>
      <c r="O3" s="60">
        <f>AG54</f>
        <v>0.98031874999999991</v>
      </c>
      <c r="P3" s="60">
        <f>AG56</f>
        <v>1.3315312499999998</v>
      </c>
      <c r="Q3" s="60">
        <f>AG58</f>
        <v>1.6827437499999998</v>
      </c>
      <c r="R3" s="74">
        <f>AG60</f>
        <v>2.0339562499999997</v>
      </c>
      <c r="S3" s="60">
        <f>AG62</f>
        <v>2.3851687499999996</v>
      </c>
      <c r="T3" s="60">
        <f>AG64</f>
        <v>2.7363812499999995</v>
      </c>
      <c r="U3" s="9">
        <f>AG66</f>
        <v>3.0875937499999995</v>
      </c>
      <c r="V3" s="58"/>
      <c r="W3" s="58"/>
      <c r="X3" s="58"/>
      <c r="Y3" s="58"/>
      <c r="Z3" s="58"/>
      <c r="AA3" s="58"/>
      <c r="AB3" s="58"/>
      <c r="AC3" s="58"/>
      <c r="AD3" s="58"/>
      <c r="AE3" s="21" t="s">
        <v>4</v>
      </c>
      <c r="AF3" s="22">
        <v>100</v>
      </c>
      <c r="AH3" s="21" t="s">
        <v>20</v>
      </c>
      <c r="AI3" s="22">
        <f>AVERAGE(AF3:AF4)</f>
        <v>50</v>
      </c>
    </row>
    <row r="4" spans="1:51" x14ac:dyDescent="0.3">
      <c r="A4" t="s">
        <v>49</v>
      </c>
      <c r="B4" s="75">
        <v>1</v>
      </c>
      <c r="C4" s="75">
        <f>($AI$17/2-B4+1)*-$AJ$17/($AF$7/2)</f>
        <v>-1</v>
      </c>
      <c r="D4" s="21">
        <f>$AF$4+($AF$3-$AF$4)*$AF$5*EXP(-($AF$6^2)*$AG$25)*COS($AF$6*$C4)</f>
        <v>52.178147601185628</v>
      </c>
      <c r="E4" s="18">
        <f>$AF$4+($AF$3-$AF$4)*$AF$5*EXP(-($AF$6^2)*$AG$26)*COS($AF$6*C4)</f>
        <v>18.447183257716961</v>
      </c>
      <c r="F4" s="59">
        <f>$AF$4+($AF$3-$AF$4)*$AF$5*EXP(-($AF$6^2)*$AG$27)*COS($AF$6*C4)</f>
        <v>6.5218599315714387</v>
      </c>
      <c r="G4" s="21">
        <f>$AF$4+($AF$3-$AF$4)*$AF$5*EXP(-($AF$6^2)*$AG$32)*COS($AF$6*$C4)</f>
        <v>31.024826362886806</v>
      </c>
      <c r="H4" s="18">
        <f>$AF$4+($AF$3-$AF$4)*$AF$5*EXP(-($AF$6^2)*$AG$33)*COS($AF$6*$C4)</f>
        <v>18.447183257716965</v>
      </c>
      <c r="I4" s="59">
        <f>$AF$4+($AF$3-$AF$4)*$AF$5*EXP(-($AF$6^2)*$AG$34)*COS($AF$6*$C4)</f>
        <v>10.968589031359494</v>
      </c>
      <c r="J4" s="11">
        <f>$AF$4+($AF$3-$AF$4)*$AF$5*EXP(-($AF$6^2)*$J$3)*COS($AF$6*$C4)</f>
        <v>40.234537020622746</v>
      </c>
      <c r="K4" s="40">
        <f>$AF$4+($AF$3-$AF$4)*$AF$5*EXP(-($AF$6^2)*$K$3)*COS($AF$6*$C4)</f>
        <v>23.923224227829774</v>
      </c>
      <c r="L4" s="40">
        <f>$AF$4+($AF$3-$AF$4)*$AF$5*EXP(-($AF$6^2)*$L$3)*COS($AF$6*$C4)</f>
        <v>14.224611486436908</v>
      </c>
      <c r="M4" s="73">
        <f>$AF$4+($AF$3-$AF$4)*$AF$5*EXP(-($AF$6^2)*M$3)*COS($AF$6*$C4)</f>
        <v>8.4578721502217977</v>
      </c>
      <c r="N4" s="11">
        <f t="shared" ref="N4:U19" si="0">$AF$4+($AF$3-$AF$4)*$AF$5*EXP(-($AF$6^2)*N$3)*COS($AF$6*$C4)</f>
        <v>45.81881285375497</v>
      </c>
      <c r="O4" s="40">
        <f t="shared" si="0"/>
        <v>35.330857969428962</v>
      </c>
      <c r="P4" s="40">
        <f t="shared" si="0"/>
        <v>27.24360250974209</v>
      </c>
      <c r="Q4" s="40">
        <f t="shared" si="0"/>
        <v>21.007524876725252</v>
      </c>
      <c r="R4" s="40">
        <f t="shared" si="0"/>
        <v>16.198889309459684</v>
      </c>
      <c r="S4" s="40">
        <f t="shared" si="0"/>
        <v>12.490953427400253</v>
      </c>
      <c r="T4" s="40">
        <f t="shared" si="0"/>
        <v>9.6317663850180537</v>
      </c>
      <c r="U4" s="12">
        <f t="shared" si="0"/>
        <v>7.4270490427144455</v>
      </c>
      <c r="V4" s="47"/>
      <c r="W4" s="47"/>
      <c r="X4" s="47"/>
      <c r="Y4" s="47"/>
      <c r="Z4" s="47"/>
      <c r="AA4" s="47"/>
      <c r="AB4" s="47"/>
      <c r="AC4" s="47"/>
      <c r="AD4" s="47"/>
      <c r="AE4" s="13" t="s">
        <v>8</v>
      </c>
      <c r="AF4" s="14">
        <v>0</v>
      </c>
      <c r="AH4" s="13" t="s">
        <v>21</v>
      </c>
      <c r="AI4" s="14">
        <v>1</v>
      </c>
      <c r="AJ4" t="s">
        <v>22</v>
      </c>
      <c r="AP4" t="s">
        <v>51</v>
      </c>
      <c r="AQ4" s="47" t="s">
        <v>2</v>
      </c>
      <c r="AR4" s="47"/>
    </row>
    <row r="5" spans="1:51" x14ac:dyDescent="0.3">
      <c r="A5" t="s">
        <v>15</v>
      </c>
      <c r="B5" s="75">
        <v>2</v>
      </c>
      <c r="C5" s="75">
        <f>($AI$17/2-B5+1)*-$AJ$17/($AF$7/2)</f>
        <v>-0.95000000000000007</v>
      </c>
      <c r="D5" s="13">
        <f>$AF$4+($AF$3-$AF$4)*$AF$5*EXP(-($AF$6^2)*$AG$25)*COS($AF$6*C5)</f>
        <v>54.737706595980271</v>
      </c>
      <c r="E5" s="10">
        <f>$AF$4+($AF$3-$AF$4)*$AF$5*EXP(-($AF$6^2)*$AG$26)*COS($AF$6*C5)</f>
        <v>19.352095678081259</v>
      </c>
      <c r="F5" s="62">
        <f>$AF$4+($AF$3-$AF$4)*$AF$5*EXP(-($AF$6^2)*$AG$27)*COS($AF$6*C5)</f>
        <v>6.8417847663554383</v>
      </c>
      <c r="G5" s="13">
        <f>$AF$4+($AF$3-$AF$4)*$AF$5*EXP(-($AF$6^2)*$AG$32)*COS($AF$6*$C5)</f>
        <v>32.546725415072864</v>
      </c>
      <c r="H5" s="10">
        <f>$AF$4+($AF$3-$AF$4)*$AF$5*EXP(-($AF$6^2)*$AG$33)*COS($AF$6*$C5)</f>
        <v>19.352095678081266</v>
      </c>
      <c r="I5" s="62">
        <f>$AF$4+($AF$3-$AF$4)*$AF$5*EXP(-($AF$6^2)*$AG$34)*COS($AF$6*$C5)</f>
        <v>11.506644750201918</v>
      </c>
      <c r="J5" s="13">
        <f>$AF$4+($AF$3-$AF$4)*$AF$5*EXP(-($AF$6^2)*$J$3)*COS($AF$6*$C5)</f>
        <v>42.208211362603279</v>
      </c>
      <c r="K5" s="10">
        <f>$AF$4+($AF$3-$AF$4)*$AF$5*EXP(-($AF$6^2)*$K$3)*COS($AF$6*$C5)</f>
        <v>25.096759636270363</v>
      </c>
      <c r="L5" s="10">
        <f>$AF$4+($AF$3-$AF$4)*$AF$5*EXP(-($AF$6^2)*$L$3)*COS($AF$6*$C5)</f>
        <v>14.92238888849902</v>
      </c>
      <c r="M5" s="62">
        <f>$AF$4+($AF$3-$AF$4)*$AF$5*EXP(-($AF$6^2)*$M$3)*COS($AF$6*$C5)</f>
        <v>8.8727665789084789</v>
      </c>
      <c r="N5" s="13">
        <f t="shared" si="0"/>
        <v>48.066419561969653</v>
      </c>
      <c r="O5" s="10">
        <f t="shared" si="0"/>
        <v>37.063986098098077</v>
      </c>
      <c r="P5" s="10">
        <f t="shared" si="0"/>
        <v>28.580016527108157</v>
      </c>
      <c r="Q5" s="10">
        <f t="shared" si="0"/>
        <v>22.03803289068496</v>
      </c>
      <c r="R5" s="10">
        <f t="shared" si="0"/>
        <v>16.993513395286147</v>
      </c>
      <c r="S5" s="10">
        <f t="shared" si="0"/>
        <v>13.103687563595168</v>
      </c>
      <c r="T5" s="10">
        <f t="shared" si="0"/>
        <v>10.104245294675119</v>
      </c>
      <c r="U5" s="14">
        <f t="shared" si="0"/>
        <v>7.7913772348028267</v>
      </c>
      <c r="V5" s="47"/>
      <c r="W5" s="47"/>
      <c r="X5" s="47"/>
      <c r="Y5" s="47"/>
      <c r="Z5" s="47"/>
      <c r="AA5" s="47"/>
      <c r="AB5" s="47"/>
      <c r="AC5" s="47"/>
      <c r="AD5" s="47"/>
      <c r="AE5" s="13" t="s">
        <v>5</v>
      </c>
      <c r="AF5" s="14">
        <v>1.1191</v>
      </c>
      <c r="AH5" s="13" t="s">
        <v>23</v>
      </c>
      <c r="AI5" s="14">
        <v>1</v>
      </c>
      <c r="AJ5" t="s">
        <v>24</v>
      </c>
      <c r="AP5">
        <f>0</f>
        <v>0</v>
      </c>
      <c r="AQ5" s="47">
        <f>AP5-1</f>
        <v>-1</v>
      </c>
      <c r="AR5" s="21">
        <f>$AF$4+($AF$3-$AF$4)*$AF$5*EXP(-($AF$6^2)*$AF$9)*COS($AF$6*$AQ5)</f>
        <v>52.178147601185628</v>
      </c>
    </row>
    <row r="6" spans="1:51" x14ac:dyDescent="0.3">
      <c r="B6" s="75">
        <v>3</v>
      </c>
      <c r="C6" s="75">
        <f t="shared" ref="C6:C44" si="1">($AI$17/2-B6+1)*-$AJ$17/($AF$7/2)</f>
        <v>-0.9</v>
      </c>
      <c r="D6" s="13">
        <f>$AF$4+($AF$3-$AF$4)*$AF$5*EXP(-($AF$6^2)*$AG$25)*COS($AF$6*C6)</f>
        <v>57.196000562907031</v>
      </c>
      <c r="E6" s="10">
        <f>$AF$4+($AF$3-$AF$4)*$AF$5*EXP(-($AF$6^2)*$AG$26)*COS($AF$6*C6)</f>
        <v>20.221206625749467</v>
      </c>
      <c r="F6" s="62">
        <f>$AF$4+($AF$3-$AF$4)*$AF$5*EXP(-($AF$6^2)*$AG$27)*COS($AF$6*C6)</f>
        <v>7.1490522654906341</v>
      </c>
      <c r="G6" s="13">
        <f>$AF$4+($AF$3-$AF$4)*$AF$5*EXP(-($AF$6^2)*$AG$32)*COS($AF$6*$C6)</f>
        <v>34.008412864305001</v>
      </c>
      <c r="H6" s="10">
        <f>$AF$4+($AF$3-$AF$4)*$AF$5*EXP(-($AF$6^2)*$AG$33)*COS($AF$6*$C6)</f>
        <v>20.22120662574947</v>
      </c>
      <c r="I6" s="62">
        <f>$AF$4+($AF$3-$AF$4)*$AF$5*EXP(-($AF$6^2)*$AG$34)*COS($AF$6*$C6)</f>
        <v>12.023413119358768</v>
      </c>
      <c r="J6" s="13">
        <f>$AF$4+($AF$3-$AF$4)*$AF$5*EXP(-($AF$6^2)*$J$3)*COS($AF$6*$C6)</f>
        <v>44.103800304853131</v>
      </c>
      <c r="K6" s="10">
        <f>$AF$4+($AF$3-$AF$4)*$AF$5*EXP(-($AF$6^2)*$K$3)*COS($AF$6*$C6)</f>
        <v>26.223865915286172</v>
      </c>
      <c r="L6" s="10">
        <f>$AF$4+($AF$3-$AF$4)*$AF$5*EXP(-($AF$6^2)*$L$3)*COS($AF$6*$C6)</f>
        <v>15.592559797329642</v>
      </c>
      <c r="M6" s="62">
        <f>$AF$4+($AF$3-$AF$4)*$AF$5*EXP(-($AF$6^2)*$M$3)*COS($AF$6*$C6)</f>
        <v>9.2712463455503986</v>
      </c>
      <c r="N6" s="13">
        <f t="shared" si="0"/>
        <v>50.225103156317353</v>
      </c>
      <c r="O6" s="10">
        <f t="shared" si="0"/>
        <v>38.728545669212863</v>
      </c>
      <c r="P6" s="10">
        <f t="shared" si="0"/>
        <v>29.863557372577496</v>
      </c>
      <c r="Q6" s="10">
        <f t="shared" si="0"/>
        <v>23.027770434823918</v>
      </c>
      <c r="R6" s="10">
        <f t="shared" si="0"/>
        <v>17.756699397302327</v>
      </c>
      <c r="S6" s="10">
        <f t="shared" si="0"/>
        <v>13.692179813002724</v>
      </c>
      <c r="T6" s="10">
        <f t="shared" si="0"/>
        <v>10.558031300573877</v>
      </c>
      <c r="U6" s="14">
        <f t="shared" si="0"/>
        <v>8.1412913404802616</v>
      </c>
      <c r="V6" s="47"/>
      <c r="W6" s="47"/>
      <c r="X6" s="47"/>
      <c r="Y6" s="47"/>
      <c r="Z6" s="47"/>
      <c r="AA6" s="47"/>
      <c r="AB6" s="47"/>
      <c r="AC6" s="47"/>
      <c r="AD6" s="47"/>
      <c r="AE6" s="13" t="s">
        <v>6</v>
      </c>
      <c r="AF6" s="14">
        <v>0.86029999999999995</v>
      </c>
      <c r="AH6" s="13" t="s">
        <v>25</v>
      </c>
      <c r="AI6" s="14">
        <v>1</v>
      </c>
      <c r="AJ6" t="s">
        <v>26</v>
      </c>
      <c r="AP6">
        <f>$AK$25/2</f>
        <v>2.5000000000000001E-2</v>
      </c>
      <c r="AQ6" s="47">
        <f>AP6-1</f>
        <v>-0.97499999999999998</v>
      </c>
      <c r="AR6" s="21">
        <f>$AF$4+($AF$3-$AF$4)*$AF$5*EXP(-($AF$6^2)*$AF$9)*COS($AF$6*$AQ6)</f>
        <v>53.470293567062221</v>
      </c>
    </row>
    <row r="7" spans="1:51" ht="15" thickBot="1" x14ac:dyDescent="0.35">
      <c r="B7" s="75">
        <v>4</v>
      </c>
      <c r="C7" s="75">
        <f t="shared" si="1"/>
        <v>-0.85000000000000009</v>
      </c>
      <c r="D7" s="13">
        <f>$AF$4+($AF$3-$AF$4)*$AF$5*EXP(-($AF$6^2)*$AG$25)*COS($AF$6*C7)</f>
        <v>59.548481645971385</v>
      </c>
      <c r="E7" s="10">
        <f>$AF$4+($AF$3-$AF$4)*$AF$5*EXP(-($AF$6^2)*$AG$26)*COS($AF$6*C7)</f>
        <v>21.052908241170833</v>
      </c>
      <c r="F7" s="62">
        <f>$AF$4+($AF$3-$AF$4)*$AF$5*EXP(-($AF$6^2)*$AG$27)*COS($AF$6*C7)</f>
        <v>7.4430939825842586</v>
      </c>
      <c r="G7" s="13">
        <f>$AF$4+($AF$3-$AF$4)*$AF$5*EXP(-($AF$6^2)*$AG$32)*COS($AF$6*$C7)</f>
        <v>35.40718458157442</v>
      </c>
      <c r="H7" s="10">
        <f>$AF$4+($AF$3-$AF$4)*$AF$5*EXP(-($AF$6^2)*$AG$33)*COS($AF$6*$C7)</f>
        <v>21.05290824117084</v>
      </c>
      <c r="I7" s="62">
        <f>$AF$4+($AF$3-$AF$4)*$AF$5*EXP(-($AF$6^2)*$AG$34)*COS($AF$6*$C7)</f>
        <v>12.5179381147918</v>
      </c>
      <c r="J7" s="13">
        <f>$AF$4+($AF$3-$AF$4)*$AF$5*EXP(-($AF$6^2)*$J$3)*COS($AF$6*$C7)</f>
        <v>45.917796998455891</v>
      </c>
      <c r="K7" s="10">
        <f>$AF$4+($AF$3-$AF$4)*$AF$5*EXP(-($AF$6^2)*$K$3)*COS($AF$6*$C7)</f>
        <v>27.302457912687736</v>
      </c>
      <c r="L7" s="10">
        <f>$AF$4+($AF$3-$AF$4)*$AF$5*EXP(-($AF$6^2)*$L$3)*COS($AF$6*$C7)</f>
        <v>16.233884393433595</v>
      </c>
      <c r="M7" s="62">
        <f>$AF$4+($AF$3-$AF$4)*$AF$5*EXP(-($AF$6^2)*$M$3)*COS($AF$6*$C7)</f>
        <v>9.6525742606088762</v>
      </c>
      <c r="N7" s="13">
        <f t="shared" si="0"/>
        <v>52.290870061474315</v>
      </c>
      <c r="O7" s="10">
        <f t="shared" si="0"/>
        <v>40.321457239335878</v>
      </c>
      <c r="P7" s="10">
        <f t="shared" si="0"/>
        <v>31.091850489239164</v>
      </c>
      <c r="Q7" s="10">
        <f t="shared" si="0"/>
        <v>23.97490648979144</v>
      </c>
      <c r="R7" s="10">
        <f t="shared" si="0"/>
        <v>18.487035417630722</v>
      </c>
      <c r="S7" s="10">
        <f t="shared" si="0"/>
        <v>14.255341462051554</v>
      </c>
      <c r="T7" s="10">
        <f t="shared" si="0"/>
        <v>10.992284896359543</v>
      </c>
      <c r="U7" s="14">
        <f t="shared" si="0"/>
        <v>8.4761440169210012</v>
      </c>
      <c r="V7" s="47"/>
      <c r="W7" s="47"/>
      <c r="X7" s="47"/>
      <c r="Y7" s="47"/>
      <c r="Z7" s="47"/>
      <c r="AA7" s="47"/>
      <c r="AB7" s="47"/>
      <c r="AC7" s="47"/>
      <c r="AD7" s="47"/>
      <c r="AE7" s="65" t="s">
        <v>18</v>
      </c>
      <c r="AF7" s="66">
        <v>2</v>
      </c>
      <c r="AH7" s="23" t="s">
        <v>28</v>
      </c>
      <c r="AI7" s="24">
        <f>AI5/AI4/AI6</f>
        <v>1</v>
      </c>
      <c r="AP7" s="20">
        <f>AP6+$AK$25</f>
        <v>7.5000000000000011E-2</v>
      </c>
      <c r="AQ7" s="47">
        <f>AP7-1</f>
        <v>-0.92500000000000004</v>
      </c>
      <c r="AR7" s="21">
        <f>$AF$4+($AF$3-$AF$4)*$AF$5*EXP(-($AF$6^2)*$AF$9)*COS($AF$6*$AQ7)</f>
        <v>55.979800440054198</v>
      </c>
    </row>
    <row r="8" spans="1:51" x14ac:dyDescent="0.3">
      <c r="B8" s="75">
        <v>5</v>
      </c>
      <c r="C8" s="75">
        <f t="shared" si="1"/>
        <v>-0.8</v>
      </c>
      <c r="D8" s="13">
        <f>$AF$4+($AF$3-$AF$4)*$AF$5*EXP(-($AF$6^2)*$AG$25)*COS($AF$6*C8)</f>
        <v>61.790797743537205</v>
      </c>
      <c r="E8" s="10">
        <f>$AF$4+($AF$3-$AF$4)*$AF$5*EXP(-($AF$6^2)*$AG$26)*COS($AF$6*C8)</f>
        <v>21.845661872244268</v>
      </c>
      <c r="F8" s="62">
        <f>$AF$4+($AF$3-$AF$4)*$AF$5*EXP(-($AF$6^2)*$AG$27)*COS($AF$6*C8)</f>
        <v>7.7233659390057214</v>
      </c>
      <c r="G8" s="13">
        <f>$AF$4+($AF$3-$AF$4)*$AF$5*EXP(-($AF$6^2)*$AG$32)*COS($AF$6*$C8)</f>
        <v>36.740452832287573</v>
      </c>
      <c r="H8" s="10">
        <f>$AF$4+($AF$3-$AF$4)*$AF$5*EXP(-($AF$6^2)*$AG$33)*COS($AF$6*$C8)</f>
        <v>21.845661872244271</v>
      </c>
      <c r="I8" s="62">
        <f>$AF$4+($AF$3-$AF$4)*$AF$5*EXP(-($AF$6^2)*$AG$34)*COS($AF$6*$C8)</f>
        <v>12.989304862814155</v>
      </c>
      <c r="J8" s="13">
        <f>$AF$4+($AF$3-$AF$4)*$AF$5*EXP(-($AF$6^2)*$J$3)*COS($AF$6*$C8)</f>
        <v>47.646845540558608</v>
      </c>
      <c r="K8" s="10">
        <f>$AF$4+($AF$3-$AF$4)*$AF$5*EXP(-($AF$6^2)*$K$3)*COS($AF$6*$C8)</f>
        <v>28.330540227946479</v>
      </c>
      <c r="L8" s="10">
        <f>$AF$4+($AF$3-$AF$4)*$AF$5*EXP(-($AF$6^2)*$L$3)*COS($AF$6*$C8)</f>
        <v>16.845176223136885</v>
      </c>
      <c r="M8" s="62">
        <f>$AF$4+($AF$3-$AF$4)*$AF$5*EXP(-($AF$6^2)*$M$3)*COS($AF$6*$C8)</f>
        <v>10.016044865555479</v>
      </c>
      <c r="N8" s="13">
        <f t="shared" si="0"/>
        <v>54.259898598451279</v>
      </c>
      <c r="O8" s="10">
        <f t="shared" si="0"/>
        <v>41.839773914185834</v>
      </c>
      <c r="P8" s="10">
        <f t="shared" si="0"/>
        <v>32.262623528753721</v>
      </c>
      <c r="Q8" s="10">
        <f t="shared" si="0"/>
        <v>24.877688849202471</v>
      </c>
      <c r="R8" s="10">
        <f t="shared" si="0"/>
        <v>19.183170331022374</v>
      </c>
      <c r="S8" s="10">
        <f t="shared" si="0"/>
        <v>14.792130658906219</v>
      </c>
      <c r="T8" s="10">
        <f t="shared" si="0"/>
        <v>11.406202710732634</v>
      </c>
      <c r="U8" s="14">
        <f t="shared" si="0"/>
        <v>8.7953157850178627</v>
      </c>
      <c r="V8" s="47"/>
      <c r="W8" s="47"/>
      <c r="X8" s="47"/>
      <c r="Y8" s="47"/>
      <c r="Z8" s="47"/>
      <c r="AA8" s="47"/>
      <c r="AB8" s="47"/>
      <c r="AC8" s="47"/>
      <c r="AD8" s="47"/>
      <c r="AE8" s="67" t="s">
        <v>9</v>
      </c>
      <c r="AF8" s="68"/>
      <c r="AH8" s="13" t="s">
        <v>52</v>
      </c>
      <c r="AI8" s="14">
        <v>1</v>
      </c>
      <c r="AP8" s="20">
        <f>AP7+$AK$25</f>
        <v>0.125</v>
      </c>
      <c r="AQ8" s="47">
        <f t="shared" ref="AQ8:AQ46" si="2">AP8-1</f>
        <v>-0.875</v>
      </c>
      <c r="AR8" s="21">
        <f>$AF$4+($AF$3-$AF$4)*$AF$5*EXP(-($AF$6^2)*$AF$9)*COS($AF$6*$AQ8)</f>
        <v>58.38574440542488</v>
      </c>
    </row>
    <row r="9" spans="1:51" ht="15" thickBot="1" x14ac:dyDescent="0.35">
      <c r="B9" s="75">
        <v>6</v>
      </c>
      <c r="C9" s="75">
        <f t="shared" si="1"/>
        <v>-0.75</v>
      </c>
      <c r="D9" s="13">
        <f>$AF$4+($AF$3-$AF$4)*$AF$5*EXP(-($AF$6^2)*$AG$25)*COS($AF$6*C9)</f>
        <v>63.918800559736248</v>
      </c>
      <c r="E9" s="10">
        <f>$AF$4+($AF$3-$AF$4)*$AF$5*EXP(-($AF$6^2)*$AG$26)*COS($AF$6*C9)</f>
        <v>22.598000920832291</v>
      </c>
      <c r="F9" s="62">
        <f>$AF$4+($AF$3-$AF$4)*$AF$5*EXP(-($AF$6^2)*$AG$27)*COS($AF$6*C9)</f>
        <v>7.9893496302497615</v>
      </c>
      <c r="G9" s="13">
        <f>$AF$4+($AF$3-$AF$4)*$AF$5*EXP(-($AF$6^2)*$AG$32)*COS($AF$6*$C9)</f>
        <v>38.005751063587937</v>
      </c>
      <c r="H9" s="10">
        <f>$AF$4+($AF$3-$AF$4)*$AF$5*EXP(-($AF$6^2)*$AG$33)*COS($AF$6*$C9)</f>
        <v>22.598000920832298</v>
      </c>
      <c r="I9" s="62">
        <f>$AF$4+($AF$3-$AF$4)*$AF$5*EXP(-($AF$6^2)*$AG$34)*COS($AF$6*$C9)</f>
        <v>13.436641332611188</v>
      </c>
      <c r="J9" s="13">
        <f>$AF$4+($AF$3-$AF$4)*$AF$5*EXP(-($AF$6^2)*$J$3)*COS($AF$6*$C9)</f>
        <v>49.287747182808637</v>
      </c>
      <c r="K9" s="10">
        <f>$AF$4+($AF$3-$AF$4)*$AF$5*EXP(-($AF$6^2)*$K$3)*COS($AF$6*$C9)</f>
        <v>29.30621090369554</v>
      </c>
      <c r="L9" s="10">
        <f>$AF$4+($AF$3-$AF$4)*$AF$5*EXP(-($AF$6^2)*$L$3)*COS($AF$6*$C9)</f>
        <v>17.425304393531864</v>
      </c>
      <c r="M9" s="62">
        <f>$AF$4+($AF$3-$AF$4)*$AF$5*EXP(-($AF$6^2)*$M$3)*COS($AF$6*$C9)</f>
        <v>10.36098573797377</v>
      </c>
      <c r="N9" s="13">
        <f t="shared" si="0"/>
        <v>56.128546054718434</v>
      </c>
      <c r="O9" s="10">
        <f t="shared" si="0"/>
        <v>43.280686800406514</v>
      </c>
      <c r="P9" s="10">
        <f t="shared" si="0"/>
        <v>33.373710555208859</v>
      </c>
      <c r="Q9" s="10">
        <f t="shared" si="0"/>
        <v>25.73444736122805</v>
      </c>
      <c r="R9" s="10">
        <f t="shared" si="0"/>
        <v>19.843816284445289</v>
      </c>
      <c r="S9" s="10">
        <f t="shared" si="0"/>
        <v>15.301554340898234</v>
      </c>
      <c r="T9" s="10">
        <f t="shared" si="0"/>
        <v>11.799018993689831</v>
      </c>
      <c r="U9" s="14">
        <f t="shared" si="0"/>
        <v>9.0982161754216353</v>
      </c>
      <c r="V9" s="47"/>
      <c r="W9" s="47"/>
      <c r="X9" s="47"/>
      <c r="Y9" s="47"/>
      <c r="Z9" s="47"/>
      <c r="AA9" s="47"/>
      <c r="AB9" s="47"/>
      <c r="AC9" s="47"/>
      <c r="AD9" s="47"/>
      <c r="AE9" s="13" t="s">
        <v>32</v>
      </c>
      <c r="AF9" s="14">
        <v>0.45350000000000001</v>
      </c>
      <c r="AH9" s="23" t="s">
        <v>53</v>
      </c>
      <c r="AI9" s="24">
        <f>AI5*AI8/(AF7/2)</f>
        <v>1</v>
      </c>
      <c r="AP9" s="20">
        <f>AP8+$AK$25</f>
        <v>0.17499999999999999</v>
      </c>
      <c r="AQ9" s="47">
        <f t="shared" si="2"/>
        <v>-0.82499999999999996</v>
      </c>
      <c r="AR9" s="21">
        <f>$AF$4+($AF$3-$AF$4)*$AF$5*EXP(-($AF$6^2)*$AF$9)*COS($AF$6*$AQ9)</f>
        <v>60.683674454941503</v>
      </c>
    </row>
    <row r="10" spans="1:51" x14ac:dyDescent="0.3">
      <c r="B10" s="75">
        <v>7</v>
      </c>
      <c r="C10" s="75">
        <f t="shared" si="1"/>
        <v>-0.70000000000000007</v>
      </c>
      <c r="D10" s="13">
        <f>$AF$4+($AF$3-$AF$4)*$AF$5*EXP(-($AF$6^2)*$AG$25)*COS($AF$6*C10)</f>
        <v>65.928553278836063</v>
      </c>
      <c r="E10" s="10">
        <f>$AF$4+($AF$3-$AF$4)*$AF$5*EXP(-($AF$6^2)*$AG$26)*COS($AF$6*C10)</f>
        <v>23.308533555974879</v>
      </c>
      <c r="F10" s="62">
        <f>$AF$4+($AF$3-$AF$4)*$AF$5*EXP(-($AF$6^2)*$AG$27)*COS($AF$6*C10)</f>
        <v>8.24055298517235</v>
      </c>
      <c r="G10" s="13">
        <f>$AF$4+($AF$3-$AF$4)*$AF$5*EXP(-($AF$6^2)*$AG$32)*COS($AF$6*$C10)</f>
        <v>39.200738467490993</v>
      </c>
      <c r="H10" s="10">
        <f>$AF$4+($AF$3-$AF$4)*$AF$5*EXP(-($AF$6^2)*$AG$33)*COS($AF$6*$C10)</f>
        <v>23.308533555974883</v>
      </c>
      <c r="I10" s="62">
        <f>$AF$4+($AF$3-$AF$4)*$AF$5*EXP(-($AF$6^2)*$AG$34)*COS($AF$6*$C10)</f>
        <v>13.859119949501801</v>
      </c>
      <c r="J10" s="13">
        <f>$AF$4+($AF$3-$AF$4)*$AF$5*EXP(-($AF$6^2)*$J$3)*COS($AF$6*$C10)</f>
        <v>50.837466249053939</v>
      </c>
      <c r="K10" s="10">
        <f>$AF$4+($AF$3-$AF$4)*$AF$5*EXP(-($AF$6^2)*$K$3)*COS($AF$6*$C10)</f>
        <v>30.227664944360313</v>
      </c>
      <c r="L10" s="10">
        <f>$AF$4+($AF$3-$AF$4)*$AF$5*EXP(-($AF$6^2)*$L$3)*COS($AF$6*$C10)</f>
        <v>17.973195664634702</v>
      </c>
      <c r="M10" s="62">
        <f>$AF$4+($AF$3-$AF$4)*$AF$5*EXP(-($AF$6^2)*$M$3)*COS($AF$6*$C10)</f>
        <v>10.68675873554413</v>
      </c>
      <c r="N10" s="13">
        <f t="shared" si="0"/>
        <v>57.893355423241651</v>
      </c>
      <c r="O10" s="10">
        <f t="shared" si="0"/>
        <v>44.641530202033444</v>
      </c>
      <c r="P10" s="10">
        <f t="shared" si="0"/>
        <v>34.423056052111562</v>
      </c>
      <c r="Q10" s="10">
        <f t="shared" si="0"/>
        <v>26.543597018384453</v>
      </c>
      <c r="R10" s="10">
        <f t="shared" si="0"/>
        <v>20.467751079618889</v>
      </c>
      <c r="S10" s="10">
        <f t="shared" si="0"/>
        <v>15.782670071696934</v>
      </c>
      <c r="T10" s="10">
        <f t="shared" si="0"/>
        <v>12.170007033165277</v>
      </c>
      <c r="U10" s="14">
        <f t="shared" si="0"/>
        <v>9.3842848209122973</v>
      </c>
      <c r="V10" s="47"/>
      <c r="W10" s="47"/>
      <c r="X10" s="47"/>
      <c r="Y10" s="47"/>
      <c r="Z10" s="47"/>
      <c r="AA10" s="47"/>
      <c r="AB10" s="47"/>
      <c r="AC10" s="47"/>
      <c r="AD10" s="47"/>
      <c r="AE10" s="13" t="s">
        <v>33</v>
      </c>
      <c r="AF10" s="14">
        <v>3.2631999999999999</v>
      </c>
      <c r="AP10" s="20">
        <f>AP9+$AK$25</f>
        <v>0.22499999999999998</v>
      </c>
      <c r="AQ10" s="47">
        <f t="shared" si="2"/>
        <v>-0.77500000000000002</v>
      </c>
      <c r="AR10" s="21">
        <f>$AF$4+($AF$3-$AF$4)*$AF$5*EXP(-($AF$6^2)*$AF$9)*COS($AF$6*$AQ10)</f>
        <v>62.869339406649729</v>
      </c>
    </row>
    <row r="11" spans="1:51" x14ac:dyDescent="0.3">
      <c r="B11" s="75">
        <v>8</v>
      </c>
      <c r="C11" s="75">
        <f t="shared" si="1"/>
        <v>-0.65</v>
      </c>
      <c r="D11" s="13">
        <f>$AF$4+($AF$3-$AF$4)*$AF$5*EXP(-($AF$6^2)*$AG$25)*COS($AF$6*C11)</f>
        <v>67.816337848368562</v>
      </c>
      <c r="E11" s="10">
        <f>$AF$4+($AF$3-$AF$4)*$AF$5*EXP(-($AF$6^2)*$AG$26)*COS($AF$6*C11)</f>
        <v>23.975945288783596</v>
      </c>
      <c r="F11" s="62">
        <f>$AF$4+($AF$3-$AF$4)*$AF$5*EXP(-($AF$6^2)*$AG$27)*COS($AF$6*C11)</f>
        <v>8.4765112763247394</v>
      </c>
      <c r="G11" s="13">
        <f>$AF$4+($AF$3-$AF$4)*$AF$5*EXP(-($AF$6^2)*$AG$32)*COS($AF$6*$C11)</f>
        <v>40.323204311390597</v>
      </c>
      <c r="H11" s="10">
        <f>$AF$4+($AF$3-$AF$4)*$AF$5*EXP(-($AF$6^2)*$AG$33)*COS($AF$6*$C11)</f>
        <v>23.975945288783603</v>
      </c>
      <c r="I11" s="62">
        <f>$AF$4+($AF$3-$AF$4)*$AF$5*EXP(-($AF$6^2)*$AG$34)*COS($AF$6*$C11)</f>
        <v>14.255959125955689</v>
      </c>
      <c r="J11" s="13">
        <f>$AF$4+($AF$3-$AF$4)*$AF$5*EXP(-($AF$6^2)*$J$3)*COS($AF$6*$C11)</f>
        <v>52.29313575135896</v>
      </c>
      <c r="K11" s="10">
        <f>$AF$4+($AF$3-$AF$4)*$AF$5*EXP(-($AF$6^2)*$K$3)*COS($AF$6*$C11)</f>
        <v>31.093197655409199</v>
      </c>
      <c r="L11" s="10">
        <f>$AF$4+($AF$3-$AF$4)*$AF$5*EXP(-($AF$6^2)*$L$3)*COS($AF$6*$C11)</f>
        <v>18.487836434884663</v>
      </c>
      <c r="M11" s="62">
        <f>$AF$4+($AF$3-$AF$4)*$AF$5*EXP(-($AF$6^2)*$M$3)*COS($AF$6*$C11)</f>
        <v>10.992761176610179</v>
      </c>
      <c r="N11" s="13">
        <f t="shared" si="0"/>
        <v>59.551061797962603</v>
      </c>
      <c r="O11" s="10">
        <f t="shared" si="0"/>
        <v>45.919786552044549</v>
      </c>
      <c r="P11" s="10">
        <f t="shared" si="0"/>
        <v>35.408718725103796</v>
      </c>
      <c r="Q11" s="10">
        <f t="shared" si="0"/>
        <v>27.303640889804893</v>
      </c>
      <c r="R11" s="10">
        <f t="shared" si="0"/>
        <v>21.053820434086891</v>
      </c>
      <c r="S11" s="10">
        <f t="shared" si="0"/>
        <v>16.234587784821336</v>
      </c>
      <c r="T11" s="10">
        <f t="shared" si="0"/>
        <v>12.518480499451492</v>
      </c>
      <c r="U11" s="14">
        <f t="shared" si="0"/>
        <v>9.6529924930811521</v>
      </c>
      <c r="V11" s="47"/>
      <c r="W11" s="47"/>
      <c r="X11" s="47"/>
      <c r="Y11" s="47"/>
      <c r="Z11" s="47"/>
      <c r="AA11" s="47"/>
      <c r="AB11" s="47"/>
      <c r="AC11" s="47"/>
      <c r="AD11" s="47"/>
      <c r="AE11" s="13" t="s">
        <v>30</v>
      </c>
      <c r="AF11" s="69">
        <f>($AF$7/2)^2*AF9/$AI$7</f>
        <v>0.45350000000000001</v>
      </c>
      <c r="AG11" t="s">
        <v>0</v>
      </c>
      <c r="AP11" s="20">
        <f>AP10+$AK$25</f>
        <v>0.27499999999999997</v>
      </c>
      <c r="AQ11" s="47">
        <f t="shared" si="2"/>
        <v>-0.72500000000000009</v>
      </c>
      <c r="AR11" s="21">
        <f>$AF$4+($AF$3-$AF$4)*$AF$5*EXP(-($AF$6^2)*$AF$9)*COS($AF$6*$AQ11)</f>
        <v>64.938695769581273</v>
      </c>
    </row>
    <row r="12" spans="1:51" ht="15" thickBot="1" x14ac:dyDescent="0.35">
      <c r="B12" s="75">
        <v>9</v>
      </c>
      <c r="C12" s="75">
        <f t="shared" si="1"/>
        <v>-0.60000000000000009</v>
      </c>
      <c r="D12" s="13">
        <f>$AF$4+($AF$3-$AF$4)*$AF$5*EXP(-($AF$6^2)*$AG$25)*COS($AF$6*C12)</f>
        <v>69.578661857545441</v>
      </c>
      <c r="E12" s="10">
        <f>$AF$4+($AF$3-$AF$4)*$AF$5*EXP(-($AF$6^2)*$AG$26)*COS($AF$6*C12)</f>
        <v>24.599001404252547</v>
      </c>
      <c r="F12" s="62">
        <f>$AF$4+($AF$3-$AF$4)*$AF$5*EXP(-($AF$6^2)*$AG$27)*COS($AF$6*C12)</f>
        <v>8.6967879797015328</v>
      </c>
      <c r="G12" s="13">
        <f>$AF$4+($AF$3-$AF$4)*$AF$5*EXP(-($AF$6^2)*$AG$32)*COS($AF$6*$C12)</f>
        <v>41.371072027925187</v>
      </c>
      <c r="H12" s="10">
        <f>$AF$4+($AF$3-$AF$4)*$AF$5*EXP(-($AF$6^2)*$AG$33)*COS($AF$6*$C12)</f>
        <v>24.599001404252554</v>
      </c>
      <c r="I12" s="62">
        <f>$AF$4+($AF$3-$AF$4)*$AF$5*EXP(-($AF$6^2)*$AG$34)*COS($AF$6*$C12)</f>
        <v>14.626424707534129</v>
      </c>
      <c r="J12" s="13">
        <f>$AF$4+($AF$3-$AF$4)*$AF$5*EXP(-($AF$6^2)*$J$3)*COS($AF$6*$C12)</f>
        <v>53.652062693946469</v>
      </c>
      <c r="K12" s="10">
        <f>$AF$4+($AF$3-$AF$4)*$AF$5*EXP(-($AF$6^2)*$K$3)*COS($AF$6*$C12)</f>
        <v>31.901207797046887</v>
      </c>
      <c r="L12" s="10">
        <f>$AF$4+($AF$3-$AF$4)*$AF$5*EXP(-($AF$6^2)*$L$3)*COS($AF$6*$C12)</f>
        <v>18.968274616312002</v>
      </c>
      <c r="M12" s="62">
        <f>$AF$4+($AF$3-$AF$4)*$AF$5*EXP(-($AF$6^2)*$M$3)*COS($AF$6*$C12)</f>
        <v>11.27842695514283</v>
      </c>
      <c r="N12" s="13">
        <f t="shared" si="0"/>
        <v>61.098598413891054</v>
      </c>
      <c r="O12" s="10">
        <f t="shared" si="0"/>
        <v>47.113091069871622</v>
      </c>
      <c r="P12" s="10">
        <f t="shared" si="0"/>
        <v>36.328875093366648</v>
      </c>
      <c r="Q12" s="10">
        <f t="shared" si="0"/>
        <v>28.013172890568981</v>
      </c>
      <c r="R12" s="10">
        <f t="shared" si="0"/>
        <v>21.600940116645546</v>
      </c>
      <c r="S12" s="10">
        <f t="shared" si="0"/>
        <v>16.656471430267526</v>
      </c>
      <c r="T12" s="10">
        <f t="shared" si="0"/>
        <v>12.843794714912722</v>
      </c>
      <c r="U12" s="14">
        <f t="shared" si="0"/>
        <v>9.9038420814059833</v>
      </c>
      <c r="V12" s="47"/>
      <c r="W12" s="47"/>
      <c r="X12" s="47"/>
      <c r="Y12" s="47"/>
      <c r="Z12" s="47"/>
      <c r="AA12" s="47"/>
      <c r="AB12" s="47"/>
      <c r="AC12" s="47"/>
      <c r="AD12" s="47"/>
      <c r="AE12" s="15" t="s">
        <v>31</v>
      </c>
      <c r="AF12" s="70">
        <f>($AF$7/2)^2*AF10/$AI$7</f>
        <v>3.2631999999999999</v>
      </c>
      <c r="AG12" t="s">
        <v>0</v>
      </c>
      <c r="AP12" s="20">
        <f>AP11+$AK$25</f>
        <v>0.32499999999999996</v>
      </c>
      <c r="AQ12" s="47">
        <f t="shared" si="2"/>
        <v>-0.67500000000000004</v>
      </c>
      <c r="AR12" s="21">
        <f>$AF$4+($AF$3-$AF$4)*$AF$5*EXP(-($AF$6^2)*$AF$9)*COS($AF$6*$AQ12)</f>
        <v>66.887915224232245</v>
      </c>
    </row>
    <row r="13" spans="1:51" ht="15" thickBot="1" x14ac:dyDescent="0.35">
      <c r="B13" s="75">
        <v>10</v>
      </c>
      <c r="C13" s="75">
        <f t="shared" si="1"/>
        <v>-0.55000000000000004</v>
      </c>
      <c r="D13" s="13">
        <f>$AF$4+($AF$3-$AF$4)*$AF$5*EXP(-($AF$6^2)*$AG$25)*COS($AF$6*C13)</f>
        <v>71.21226499823544</v>
      </c>
      <c r="E13" s="10">
        <f>$AF$4+($AF$3-$AF$4)*$AF$5*EXP(-($AF$6^2)*$AG$26)*COS($AF$6*C13)</f>
        <v>25.176549245487251</v>
      </c>
      <c r="F13" s="62">
        <f>$AF$4+($AF$3-$AF$4)*$AF$5*EXP(-($AF$6^2)*$AG$27)*COS($AF$6*C13)</f>
        <v>8.900975582312272</v>
      </c>
      <c r="G13" s="13">
        <f>$AF$4+($AF$3-$AF$4)*$AF$5*EXP(-($AF$6^2)*$AG$32)*COS($AF$6*$C13)</f>
        <v>42.342403056637714</v>
      </c>
      <c r="H13" s="10">
        <f>$AF$4+($AF$3-$AF$4)*$AF$5*EXP(-($AF$6^2)*$AG$33)*COS($AF$6*$C13)</f>
        <v>25.176549245487255</v>
      </c>
      <c r="I13" s="62">
        <f>$AF$4+($AF$3-$AF$4)*$AF$5*EXP(-($AF$6^2)*$AG$34)*COS($AF$6*$C13)</f>
        <v>14.969831331079339</v>
      </c>
      <c r="J13" s="13">
        <f>$AF$4+($AF$3-$AF$4)*$AF$5*EXP(-($AF$6^2)*$J$3)*COS($AF$6*$C13)</f>
        <v>54.91173305525313</v>
      </c>
      <c r="K13" s="10">
        <f>$AF$4+($AF$3-$AF$4)*$AF$5*EXP(-($AF$6^2)*$K$3)*COS($AF$6*$C13)</f>
        <v>32.65020054651594</v>
      </c>
      <c r="L13" s="10">
        <f>$AF$4+($AF$3-$AF$4)*$AF$5*EXP(-($AF$6^2)*$L$3)*COS($AF$6*$C13)</f>
        <v>19.413621395905427</v>
      </c>
      <c r="M13" s="62">
        <f>$AF$4+($AF$3-$AF$4)*$AF$5*EXP(-($AF$6^2)*$M$3)*COS($AF$6*$C13)</f>
        <v>11.543227588039251</v>
      </c>
      <c r="N13" s="13">
        <f t="shared" si="0"/>
        <v>62.533102320635358</v>
      </c>
      <c r="O13" s="10">
        <f t="shared" si="0"/>
        <v>48.219236136256086</v>
      </c>
      <c r="P13" s="10">
        <f t="shared" si="0"/>
        <v>37.181822863068867</v>
      </c>
      <c r="Q13" s="10">
        <f t="shared" si="0"/>
        <v>28.670880382966853</v>
      </c>
      <c r="R13" s="10">
        <f t="shared" si="0"/>
        <v>22.108097953176749</v>
      </c>
      <c r="S13" s="10">
        <f t="shared" si="0"/>
        <v>17.04754052120532</v>
      </c>
      <c r="T13" s="10">
        <f t="shared" si="0"/>
        <v>13.145347846641767</v>
      </c>
      <c r="U13" s="14">
        <f t="shared" si="0"/>
        <v>10.136369512908004</v>
      </c>
      <c r="V13" s="47"/>
      <c r="W13" s="47"/>
      <c r="X13" s="47"/>
      <c r="Y13" s="47"/>
      <c r="Z13" s="47"/>
      <c r="AA13" s="47"/>
      <c r="AB13" s="47"/>
      <c r="AC13" s="47"/>
      <c r="AD13" s="47"/>
      <c r="AP13" s="20">
        <f>AP12+$AK$25</f>
        <v>0.37499999999999994</v>
      </c>
      <c r="AQ13" s="47">
        <f t="shared" si="2"/>
        <v>-0.625</v>
      </c>
      <c r="AR13" s="21">
        <f>$AF$4+($AF$3-$AF$4)*$AF$5*EXP(-($AF$6^2)*$AF$9)*COS($AF$6*$AQ13)</f>
        <v>68.713391704973063</v>
      </c>
    </row>
    <row r="14" spans="1:51" ht="15" thickBot="1" x14ac:dyDescent="0.35">
      <c r="B14" s="75">
        <v>11</v>
      </c>
      <c r="C14" s="75">
        <f t="shared" si="1"/>
        <v>-0.5</v>
      </c>
      <c r="D14" s="13">
        <f>$AF$4+($AF$3-$AF$4)*$AF$5*EXP(-($AF$6^2)*$AG$25)*COS($AF$6*C14)</f>
        <v>72.71412509655049</v>
      </c>
      <c r="E14" s="10">
        <f>$AF$4+($AF$3-$AF$4)*$AF$5*EXP(-($AF$6^2)*$AG$26)*COS($AF$6*C14)</f>
        <v>25.707520346125573</v>
      </c>
      <c r="F14" s="62">
        <f>$AF$4+($AF$3-$AF$4)*$AF$5*EXP(-($AF$6^2)*$AG$27)*COS($AF$6*C14)</f>
        <v>9.0886963360824637</v>
      </c>
      <c r="G14" s="13">
        <f>$AF$4+($AF$3-$AF$4)*$AF$5*EXP(-($AF$6^2)*$AG$32)*COS($AF$6*$C14)</f>
        <v>43.235400430322052</v>
      </c>
      <c r="H14" s="10">
        <f>$AF$4+($AF$3-$AF$4)*$AF$5*EXP(-($AF$6^2)*$AG$33)*COS($AF$6*$C14)</f>
        <v>25.70752034612558</v>
      </c>
      <c r="I14" s="62">
        <f>$AF$4+($AF$3-$AF$4)*$AF$5*EXP(-($AF$6^2)*$AG$34)*COS($AF$6*$C14)</f>
        <v>15.285543692639692</v>
      </c>
      <c r="J14" s="13">
        <f>$AF$4+($AF$3-$AF$4)*$AF$5*EXP(-($AF$6^2)*$J$3)*COS($AF$6*$C14)</f>
        <v>56.069816438881716</v>
      </c>
      <c r="K14" s="10">
        <f>$AF$4+($AF$3-$AF$4)*$AF$5*EXP(-($AF$6^2)*$K$3)*COS($AF$6*$C14)</f>
        <v>33.338790263526221</v>
      </c>
      <c r="L14" s="10">
        <f>$AF$4+($AF$3-$AF$4)*$AF$5*EXP(-($AF$6^2)*$L$3)*COS($AF$6*$C14)</f>
        <v>19.823052879920549</v>
      </c>
      <c r="M14" s="62">
        <f>$AF$4+($AF$3-$AF$4)*$AF$5*EXP(-($AF$6^2)*$M$3)*COS($AF$6*$C14)</f>
        <v>11.786673192819203</v>
      </c>
      <c r="N14" s="13">
        <f t="shared" si="0"/>
        <v>63.851919678874722</v>
      </c>
      <c r="O14" s="10">
        <f t="shared" si="0"/>
        <v>49.236175377355472</v>
      </c>
      <c r="P14" s="10">
        <f t="shared" si="0"/>
        <v>37.965984076618881</v>
      </c>
      <c r="Q14" s="10">
        <f t="shared" si="0"/>
        <v>29.275546604885346</v>
      </c>
      <c r="R14" s="10">
        <f t="shared" si="0"/>
        <v>22.574355699175129</v>
      </c>
      <c r="S14" s="10">
        <f t="shared" si="0"/>
        <v>17.407071577882725</v>
      </c>
      <c r="T14" s="10">
        <f t="shared" si="0"/>
        <v>13.422582019853813</v>
      </c>
      <c r="U14" s="14">
        <f t="shared" si="0"/>
        <v>10.350144610689137</v>
      </c>
      <c r="V14" s="47"/>
      <c r="W14" s="47"/>
      <c r="X14" s="47"/>
      <c r="Y14" s="47"/>
      <c r="Z14" s="47"/>
      <c r="AA14" s="47"/>
      <c r="AB14" s="47"/>
      <c r="AC14" s="47"/>
      <c r="AD14" s="47"/>
      <c r="AE14" s="2" t="s">
        <v>12</v>
      </c>
      <c r="AF14" s="19"/>
      <c r="AG14" s="19"/>
      <c r="AH14" s="19"/>
      <c r="AI14" s="19"/>
      <c r="AJ14" s="3"/>
      <c r="AK14" s="46"/>
      <c r="AP14" s="20">
        <f>AP13+$AK$25</f>
        <v>0.42499999999999993</v>
      </c>
      <c r="AQ14" s="47">
        <f t="shared" si="2"/>
        <v>-0.57500000000000007</v>
      </c>
      <c r="AR14" s="21">
        <f>$AF$4+($AF$3-$AF$4)*$AF$5*EXP(-($AF$6^2)*$AF$9)*COS($AF$6*$AQ14)</f>
        <v>70.411748071287846</v>
      </c>
      <c r="AY14" t="s">
        <v>0</v>
      </c>
    </row>
    <row r="15" spans="1:51" ht="15" thickBot="1" x14ac:dyDescent="0.35">
      <c r="B15" s="75">
        <v>12</v>
      </c>
      <c r="C15" s="75">
        <f t="shared" si="1"/>
        <v>-0.45</v>
      </c>
      <c r="D15" s="13">
        <f>$AF$4+($AF$3-$AF$4)*$AF$5*EXP(-($AF$6^2)*$AG$25)*COS($AF$6*C15)</f>
        <v>74.081463703882363</v>
      </c>
      <c r="E15" s="10">
        <f>$AF$4+($AF$3-$AF$4)*$AF$5*EXP(-($AF$6^2)*$AG$26)*COS($AF$6*C15)</f>
        <v>26.190932407005818</v>
      </c>
      <c r="F15" s="62">
        <f>$AF$4+($AF$3-$AF$4)*$AF$5*EXP(-($AF$6^2)*$AG$27)*COS($AF$6*C15)</f>
        <v>9.2596029566893971</v>
      </c>
      <c r="G15" s="13">
        <f>$AF$4+($AF$3-$AF$4)*$AF$5*EXP(-($AF$6^2)*$AG$32)*COS($AF$6*$C15)</f>
        <v>44.04841209942122</v>
      </c>
      <c r="H15" s="10">
        <f>$AF$4+($AF$3-$AF$4)*$AF$5*EXP(-($AF$6^2)*$AG$33)*COS($AF$6*$C15)</f>
        <v>26.190932407005821</v>
      </c>
      <c r="I15" s="62">
        <f>$AF$4+($AF$3-$AF$4)*$AF$5*EXP(-($AF$6^2)*$AG$34)*COS($AF$6*$C15)</f>
        <v>15.572977722785177</v>
      </c>
      <c r="J15" s="13">
        <f>$AF$4+($AF$3-$AF$4)*$AF$5*EXP(-($AF$6^2)*$J$3)*COS($AF$6*$C15)</f>
        <v>57.124170384846074</v>
      </c>
      <c r="K15" s="10">
        <f>$AF$4+($AF$3-$AF$4)*$AF$5*EXP(-($AF$6^2)*$K$3)*COS($AF$6*$C15)</f>
        <v>33.965703053696366</v>
      </c>
      <c r="L15" s="10">
        <f>$AF$4+($AF$3-$AF$4)*$AF$5*EXP(-($AF$6^2)*$L$3)*COS($AF$6*$C15)</f>
        <v>20.195811618087401</v>
      </c>
      <c r="M15" s="62">
        <f>$AF$4+($AF$3-$AF$4)*$AF$5*EXP(-($AF$6^2)*$M$3)*COS($AF$6*$C15)</f>
        <v>12.008313393910061</v>
      </c>
      <c r="N15" s="13">
        <f t="shared" si="0"/>
        <v>65.052610669975167</v>
      </c>
      <c r="O15" s="10">
        <f t="shared" si="0"/>
        <v>50.162027450545239</v>
      </c>
      <c r="P15" s="10">
        <f t="shared" si="0"/>
        <v>38.679908031894122</v>
      </c>
      <c r="Q15" s="10">
        <f t="shared" si="0"/>
        <v>29.826052920823983</v>
      </c>
      <c r="R15" s="10">
        <f t="shared" si="0"/>
        <v>22.998850775505062</v>
      </c>
      <c r="S15" s="10">
        <f t="shared" si="0"/>
        <v>17.734399466067103</v>
      </c>
      <c r="T15" s="10">
        <f t="shared" si="0"/>
        <v>13.674984349957562</v>
      </c>
      <c r="U15" s="14">
        <f t="shared" si="0"/>
        <v>10.544771889761419</v>
      </c>
      <c r="V15" s="47"/>
      <c r="W15" s="47"/>
      <c r="X15" s="47"/>
      <c r="Y15" s="47"/>
      <c r="Z15" s="47"/>
      <c r="AA15" s="47"/>
      <c r="AB15" s="47"/>
      <c r="AC15" s="47"/>
      <c r="AD15" s="47"/>
      <c r="AE15" s="2" t="s">
        <v>47</v>
      </c>
      <c r="AF15" s="3"/>
      <c r="AG15" s="19" t="s">
        <v>48</v>
      </c>
      <c r="AH15" s="19"/>
      <c r="AI15" s="19"/>
      <c r="AJ15" s="3"/>
      <c r="AK15" s="46"/>
      <c r="AP15" s="20">
        <f>AP14+$AK$25</f>
        <v>0.47499999999999992</v>
      </c>
      <c r="AQ15" s="47">
        <f t="shared" si="2"/>
        <v>-0.52500000000000013</v>
      </c>
      <c r="AR15" s="21">
        <f>$AF$4+($AF$3-$AF$4)*$AF$5*EXP(-($AF$6^2)*$AF$9)*COS($AF$6*$AQ15)</f>
        <v>71.979842355500892</v>
      </c>
    </row>
    <row r="16" spans="1:51" ht="15" thickBot="1" x14ac:dyDescent="0.35">
      <c r="B16" s="75">
        <v>13</v>
      </c>
      <c r="C16" s="75">
        <f t="shared" si="1"/>
        <v>-0.4</v>
      </c>
      <c r="D16" s="13">
        <f>$AF$4+($AF$3-$AF$4)*$AF$5*EXP(-($AF$6^2)*$AG$25)*COS($AF$6*C16)</f>
        <v>75.311751237046323</v>
      </c>
      <c r="E16" s="10">
        <f>$AF$4+($AF$3-$AF$4)*$AF$5*EXP(-($AF$6^2)*$AG$26)*COS($AF$6*C16)</f>
        <v>26.625891113424981</v>
      </c>
      <c r="F16" s="62">
        <f>$AF$4+($AF$3-$AF$4)*$AF$5*EXP(-($AF$6^2)*$AG$27)*COS($AF$6*C16)</f>
        <v>9.4133792660398576</v>
      </c>
      <c r="G16" s="13">
        <f>$AF$4+($AF$3-$AF$4)*$AF$5*EXP(-($AF$6^2)*$AG$32)*COS($AF$6*$C16)</f>
        <v>44.779933988327237</v>
      </c>
      <c r="H16" s="10">
        <f>$AF$4+($AF$3-$AF$4)*$AF$5*EXP(-($AF$6^2)*$AG$33)*COS($AF$6*$C16)</f>
        <v>26.625891113424988</v>
      </c>
      <c r="I16" s="62">
        <f>$AF$4+($AF$3-$AF$4)*$AF$5*EXP(-($AF$6^2)*$AG$34)*COS($AF$6*$C16)</f>
        <v>15.831601667138729</v>
      </c>
      <c r="J16" s="13">
        <f>$AF$4+($AF$3-$AF$4)*$AF$5*EXP(-($AF$6^2)*$J$3)*COS($AF$6*$C16)</f>
        <v>58.072844333132636</v>
      </c>
      <c r="K16" s="10">
        <f>$AF$4+($AF$3-$AF$4)*$AF$5*EXP(-($AF$6^2)*$K$3)*COS($AF$6*$C16)</f>
        <v>34.529779125264611</v>
      </c>
      <c r="L16" s="10">
        <f>$AF$4+($AF$3-$AF$4)*$AF$5*EXP(-($AF$6^2)*$L$3)*COS($AF$6*$C16)</f>
        <v>20.531208004897163</v>
      </c>
      <c r="M16" s="62">
        <f>$AF$4+($AF$3-$AF$4)*$AF$5*EXP(-($AF$6^2)*$M$3)*COS($AF$6*$C16)</f>
        <v>12.207738155843849</v>
      </c>
      <c r="N16" s="13">
        <f t="shared" si="0"/>
        <v>66.132954009666022</v>
      </c>
      <c r="O16" s="10">
        <f t="shared" si="0"/>
        <v>50.995079524911844</v>
      </c>
      <c r="P16" s="10">
        <f t="shared" si="0"/>
        <v>39.322273966047142</v>
      </c>
      <c r="Q16" s="10">
        <f t="shared" si="0"/>
        <v>30.321380891376151</v>
      </c>
      <c r="R16" s="10">
        <f t="shared" si="0"/>
        <v>23.380797864176301</v>
      </c>
      <c r="S16" s="10">
        <f t="shared" si="0"/>
        <v>18.028918627546744</v>
      </c>
      <c r="T16" s="10">
        <f t="shared" si="0"/>
        <v>13.902087891394247</v>
      </c>
      <c r="U16" s="14">
        <f t="shared" si="0"/>
        <v>10.71989128869618</v>
      </c>
      <c r="V16" s="47"/>
      <c r="W16" s="47"/>
      <c r="X16" s="47"/>
      <c r="Y16" s="47"/>
      <c r="Z16" s="47"/>
      <c r="AA16" s="47"/>
      <c r="AB16" s="47"/>
      <c r="AC16" s="47"/>
      <c r="AD16" s="47"/>
      <c r="AE16" s="51" t="s">
        <v>14</v>
      </c>
      <c r="AF16" s="53" t="s">
        <v>34</v>
      </c>
      <c r="AG16" s="76" t="s">
        <v>15</v>
      </c>
      <c r="AH16" s="52" t="s">
        <v>16</v>
      </c>
      <c r="AI16" s="52" t="s">
        <v>17</v>
      </c>
      <c r="AJ16" s="53" t="s">
        <v>19</v>
      </c>
      <c r="AK16" s="47"/>
      <c r="AP16" s="20">
        <f>AP15+$AK$25</f>
        <v>0.52499999999999991</v>
      </c>
      <c r="AQ16" s="47">
        <f t="shared" si="2"/>
        <v>-0.47500000000000009</v>
      </c>
      <c r="AR16" s="21">
        <f>$AF$4+($AF$3-$AF$4)*$AF$5*EXP(-($AF$6^2)*$AF$9)*COS($AF$6*$AQ16)</f>
        <v>73.414773575432562</v>
      </c>
    </row>
    <row r="17" spans="2:44" x14ac:dyDescent="0.3">
      <c r="B17" s="75">
        <v>14</v>
      </c>
      <c r="C17" s="75">
        <f t="shared" si="1"/>
        <v>-0.35000000000000003</v>
      </c>
      <c r="D17" s="13">
        <f>$AF$4+($AF$3-$AF$4)*$AF$5*EXP(-($AF$6^2)*$AG$25)*COS($AF$6*C17)</f>
        <v>76.402711658022511</v>
      </c>
      <c r="E17" s="10">
        <f>$AF$4+($AF$3-$AF$4)*$AF$5*EXP(-($AF$6^2)*$AG$26)*COS($AF$6*C17)</f>
        <v>27.011591789625424</v>
      </c>
      <c r="F17" s="62">
        <f>$AF$4+($AF$3-$AF$4)*$AF$5*EXP(-($AF$6^2)*$AG$27)*COS($AF$6*C17)</f>
        <v>9.5497407772011549</v>
      </c>
      <c r="G17" s="13">
        <f>$AF$4+($AF$3-$AF$4)*$AF$5*EXP(-($AF$6^2)*$AG$32)*COS($AF$6*$C17)</f>
        <v>45.4286127779284</v>
      </c>
      <c r="H17" s="10">
        <f>$AF$4+($AF$3-$AF$4)*$AF$5*EXP(-($AF$6^2)*$AG$33)*COS($AF$6*$C17)</f>
        <v>27.011591789625431</v>
      </c>
      <c r="I17" s="62">
        <f>$AF$4+($AF$3-$AF$4)*$AF$5*EXP(-($AF$6^2)*$AG$34)*COS($AF$6*$C17)</f>
        <v>16.060937070124456</v>
      </c>
      <c r="J17" s="13">
        <f>$AF$4+($AF$3-$AF$4)*$AF$5*EXP(-($AF$6^2)*$J$3)*COS($AF$6*$C17)</f>
        <v>58.914083232246092</v>
      </c>
      <c r="K17" s="10">
        <f>$AF$4+($AF$3-$AF$4)*$AF$5*EXP(-($AF$6^2)*$K$3)*COS($AF$6*$C17)</f>
        <v>35.02997493470933</v>
      </c>
      <c r="L17" s="10">
        <f>$AF$4+($AF$3-$AF$4)*$AF$5*EXP(-($AF$6^2)*$L$3)*COS($AF$6*$C17)</f>
        <v>20.828621555375779</v>
      </c>
      <c r="M17" s="62">
        <f>$AF$4+($AF$3-$AF$4)*$AF$5*EXP(-($AF$6^2)*$M$3)*COS($AF$6*$C17)</f>
        <v>12.384578541824878</v>
      </c>
      <c r="N17" s="13">
        <f t="shared" si="0"/>
        <v>67.090951057426793</v>
      </c>
      <c r="O17" s="10">
        <f t="shared" si="0"/>
        <v>51.733790449998466</v>
      </c>
      <c r="P17" s="10">
        <f t="shared" si="0"/>
        <v>39.891893498923409</v>
      </c>
      <c r="Q17" s="10">
        <f t="shared" si="0"/>
        <v>30.760614157347042</v>
      </c>
      <c r="R17" s="10">
        <f t="shared" si="0"/>
        <v>23.719490361186168</v>
      </c>
      <c r="S17" s="10">
        <f t="shared" si="0"/>
        <v>18.29008420041658</v>
      </c>
      <c r="T17" s="10">
        <f t="shared" si="0"/>
        <v>14.103472501489236</v>
      </c>
      <c r="U17" s="14">
        <f t="shared" si="0"/>
        <v>10.875178835739463</v>
      </c>
      <c r="V17" s="47"/>
      <c r="W17" s="47"/>
      <c r="X17" s="47"/>
      <c r="Y17" s="47"/>
      <c r="Z17" s="47"/>
      <c r="AA17" s="47"/>
      <c r="AB17" s="47"/>
      <c r="AC17" s="47"/>
      <c r="AD17" s="47"/>
      <c r="AE17" s="48">
        <f>2</f>
        <v>2</v>
      </c>
      <c r="AF17" s="80">
        <f>($AF$12-$AF$11)/AE17</f>
        <v>1.4048499999999999</v>
      </c>
      <c r="AG17" s="77">
        <v>2</v>
      </c>
      <c r="AH17" s="49">
        <v>41</v>
      </c>
      <c r="AI17" s="49">
        <f>AH17-AG17+1</f>
        <v>40</v>
      </c>
      <c r="AJ17" s="50">
        <f>$AF$7/AI17</f>
        <v>0.05</v>
      </c>
      <c r="AK17" s="47"/>
      <c r="AP17" s="20">
        <f>AP16+$AK$25</f>
        <v>0.57499999999999996</v>
      </c>
      <c r="AQ17" s="47">
        <f t="shared" si="2"/>
        <v>-0.42500000000000004</v>
      </c>
      <c r="AR17" s="21">
        <f>$AF$4+($AF$3-$AF$4)*$AF$5*EXP(-($AF$6^2)*$AF$9)*COS($AF$6*$AQ17)</f>
        <v>74.713887101230583</v>
      </c>
    </row>
    <row r="18" spans="2:44" x14ac:dyDescent="0.3">
      <c r="B18" s="75">
        <v>15</v>
      </c>
      <c r="C18" s="75">
        <f t="shared" si="1"/>
        <v>-0.30000000000000004</v>
      </c>
      <c r="D18" s="13">
        <f>$AF$4+($AF$3-$AF$4)*$AF$5*EXP(-($AF$6^2)*$AG$25)*COS($AF$6*C18)</f>
        <v>77.352326684637589</v>
      </c>
      <c r="E18" s="10">
        <f>$AF$4+($AF$3-$AF$4)*$AF$5*EXP(-($AF$6^2)*$AG$26)*COS($AF$6*C18)</f>
        <v>27.347320887448976</v>
      </c>
      <c r="F18" s="62">
        <f>$AF$4+($AF$3-$AF$4)*$AF$5*EXP(-($AF$6^2)*$AG$27)*COS($AF$6*C18)</f>
        <v>9.6684352207033672</v>
      </c>
      <c r="G18" s="13">
        <f>$AF$4+($AF$3-$AF$4)*$AF$5*EXP(-($AF$6^2)*$AG$32)*COS($AF$6*$C18)</f>
        <v>45.993248409256402</v>
      </c>
      <c r="H18" s="10">
        <f>$AF$4+($AF$3-$AF$4)*$AF$5*EXP(-($AF$6^2)*$AG$33)*COS($AF$6*$C18)</f>
        <v>27.347320887448983</v>
      </c>
      <c r="I18" s="62">
        <f>$AF$4+($AF$3-$AF$4)*$AF$5*EXP(-($AF$6^2)*$AG$34)*COS($AF$6*$C18)</f>
        <v>16.260559660112833</v>
      </c>
      <c r="J18" s="13">
        <f>$AF$4+($AF$3-$AF$4)*$AF$5*EXP(-($AF$6^2)*$J$3)*COS($AF$6*$C18)</f>
        <v>59.646330786063352</v>
      </c>
      <c r="K18" s="10">
        <f>$AF$4+($AF$3-$AF$4)*$AF$5*EXP(-($AF$6^2)*$K$3)*COS($AF$6*$C18)</f>
        <v>35.465365117309695</v>
      </c>
      <c r="L18" s="10">
        <f>$AF$4+($AF$3-$AF$4)*$AF$5*EXP(-($AF$6^2)*$L$3)*COS($AF$6*$C18)</f>
        <v>21.087502052984227</v>
      </c>
      <c r="M18" s="62">
        <f>$AF$4+($AF$3-$AF$4)*$AF$5*EXP(-($AF$6^2)*$M$3)*COS($AF$6*$C18)</f>
        <v>12.53850739626465</v>
      </c>
      <c r="N18" s="13">
        <f t="shared" si="0"/>
        <v>67.924829513982075</v>
      </c>
      <c r="O18" s="10">
        <f t="shared" si="0"/>
        <v>52.376793606940943</v>
      </c>
      <c r="P18" s="10">
        <f t="shared" si="0"/>
        <v>40.387712831570468</v>
      </c>
      <c r="Q18" s="10">
        <f t="shared" si="0"/>
        <v>31.142940135022705</v>
      </c>
      <c r="R18" s="10">
        <f t="shared" si="0"/>
        <v>24.014301683740435</v>
      </c>
      <c r="S18" s="10">
        <f t="shared" si="0"/>
        <v>18.517413027075403</v>
      </c>
      <c r="T18" s="10">
        <f t="shared" si="0"/>
        <v>14.278765617718058</v>
      </c>
      <c r="U18" s="14">
        <f t="shared" si="0"/>
        <v>11.010347248161382</v>
      </c>
      <c r="V18" s="47"/>
      <c r="W18" s="47"/>
      <c r="X18" s="47"/>
      <c r="Y18" s="47"/>
      <c r="Z18" s="47"/>
      <c r="AA18" s="47"/>
      <c r="AB18" s="47"/>
      <c r="AC18" s="47"/>
      <c r="AD18" s="47"/>
      <c r="AE18" s="44">
        <v>4</v>
      </c>
      <c r="AF18" s="81">
        <f>($AF$12-$AF$11)/AE18</f>
        <v>0.70242499999999997</v>
      </c>
      <c r="AG18" s="78">
        <v>2</v>
      </c>
      <c r="AH18" s="6">
        <v>41</v>
      </c>
      <c r="AI18" s="6">
        <f t="shared" ref="AI18:AI21" si="3">AH18-AG18+1</f>
        <v>40</v>
      </c>
      <c r="AJ18" s="41">
        <f t="shared" ref="AJ18:AJ21" si="4">$AF$7/AI18</f>
        <v>0.05</v>
      </c>
      <c r="AK18" s="47"/>
      <c r="AP18" s="20">
        <f>AP17+$AK$25</f>
        <v>0.625</v>
      </c>
      <c r="AQ18" s="47">
        <f t="shared" si="2"/>
        <v>-0.375</v>
      </c>
      <c r="AR18" s="21">
        <f>$AF$4+($AF$3-$AF$4)*$AF$5*EXP(-($AF$6^2)*$AF$9)*COS($AF$6*$AQ18)</f>
        <v>75.874779566448396</v>
      </c>
    </row>
    <row r="19" spans="2:44" x14ac:dyDescent="0.3">
      <c r="B19" s="75">
        <v>16</v>
      </c>
      <c r="C19" s="75">
        <f t="shared" si="1"/>
        <v>-0.25</v>
      </c>
      <c r="D19" s="13">
        <f>$AF$4+($AF$3-$AF$4)*$AF$5*EXP(-($AF$6^2)*$AG$25)*COS($AF$6*C19)</f>
        <v>78.158839524396697</v>
      </c>
      <c r="E19" s="10">
        <f>$AF$4+($AF$3-$AF$4)*$AF$5*EXP(-($AF$6^2)*$AG$26)*COS($AF$6*C19)</f>
        <v>27.632457306404561</v>
      </c>
      <c r="F19" s="62">
        <f>$AF$4+($AF$3-$AF$4)*$AF$5*EXP(-($AF$6^2)*$AG$27)*COS($AF$6*C19)</f>
        <v>9.7692430112390998</v>
      </c>
      <c r="G19" s="13">
        <f>$AF$4+($AF$3-$AF$4)*$AF$5*EXP(-($AF$6^2)*$AG$32)*COS($AF$6*$C19)</f>
        <v>46.472796303601285</v>
      </c>
      <c r="H19" s="10">
        <f>$AF$4+($AF$3-$AF$4)*$AF$5*EXP(-($AF$6^2)*$AG$33)*COS($AF$6*$C19)</f>
        <v>27.632457306404564</v>
      </c>
      <c r="I19" s="62">
        <f>$AF$4+($AF$3-$AF$4)*$AF$5*EXP(-($AF$6^2)*$AG$34)*COS($AF$6*$C19)</f>
        <v>16.430100134325283</v>
      </c>
      <c r="J19" s="13">
        <f>$AF$4+($AF$3-$AF$4)*$AF$5*EXP(-($AF$6^2)*$J$3)*COS($AF$6*$C19)</f>
        <v>60.268232332989058</v>
      </c>
      <c r="K19" s="10">
        <f>$AF$4+($AF$3-$AF$4)*$AF$5*EXP(-($AF$6^2)*$K$3)*COS($AF$6*$C19)</f>
        <v>35.835144199074996</v>
      </c>
      <c r="L19" s="10">
        <f>$AF$4+($AF$3-$AF$4)*$AF$5*EXP(-($AF$6^2)*$L$3)*COS($AF$6*$C19)</f>
        <v>21.307370567521826</v>
      </c>
      <c r="M19" s="62">
        <f>$AF$4+($AF$3-$AF$4)*$AF$5*EXP(-($AF$6^2)*$M$3)*COS($AF$6*$C19)</f>
        <v>12.669239950021307</v>
      </c>
      <c r="N19" s="13">
        <f t="shared" si="0"/>
        <v>68.633046700063872</v>
      </c>
      <c r="O19" s="10">
        <f t="shared" si="0"/>
        <v>52.922899436719426</v>
      </c>
      <c r="P19" s="10">
        <f t="shared" si="0"/>
        <v>40.808814695771204</v>
      </c>
      <c r="Q19" s="10">
        <f t="shared" si="0"/>
        <v>31.467651519453931</v>
      </c>
      <c r="R19" s="10">
        <f t="shared" si="0"/>
        <v>24.264686429434605</v>
      </c>
      <c r="S19" s="10">
        <f t="shared" si="0"/>
        <v>18.710484548069804</v>
      </c>
      <c r="T19" s="10">
        <f t="shared" si="0"/>
        <v>14.427642946948898</v>
      </c>
      <c r="U19" s="14">
        <f t="shared" si="0"/>
        <v>11.125146463730577</v>
      </c>
      <c r="V19" s="47"/>
      <c r="W19" s="47"/>
      <c r="X19" s="47"/>
      <c r="Y19" s="47"/>
      <c r="Z19" s="47"/>
      <c r="AA19" s="47"/>
      <c r="AB19" s="47"/>
      <c r="AC19" s="47"/>
      <c r="AD19" s="47"/>
      <c r="AE19" s="44">
        <v>8</v>
      </c>
      <c r="AF19" s="81">
        <f>($AF$12-$AF$11)/AE19</f>
        <v>0.35121249999999998</v>
      </c>
      <c r="AG19" s="78">
        <v>2</v>
      </c>
      <c r="AH19" s="6">
        <v>41</v>
      </c>
      <c r="AI19" s="6">
        <f t="shared" si="3"/>
        <v>40</v>
      </c>
      <c r="AJ19" s="41">
        <f t="shared" si="4"/>
        <v>0.05</v>
      </c>
      <c r="AK19" s="47"/>
      <c r="AP19" s="20">
        <f>AP18+$AK$25</f>
        <v>0.67500000000000004</v>
      </c>
      <c r="AQ19" s="47">
        <f t="shared" si="2"/>
        <v>-0.32499999999999996</v>
      </c>
      <c r="AR19" s="21">
        <f>$AF$4+($AF$3-$AF$4)*$AF$5*EXP(-($AF$6^2)*$AF$9)*COS($AF$6*$AQ19)</f>
        <v>76.895303314285016</v>
      </c>
    </row>
    <row r="20" spans="2:44" x14ac:dyDescent="0.3">
      <c r="B20" s="75">
        <v>17</v>
      </c>
      <c r="C20" s="75">
        <f t="shared" si="1"/>
        <v>-0.2</v>
      </c>
      <c r="D20" s="13">
        <f>$AF$4+($AF$3-$AF$4)*$AF$5*EXP(-($AF$6^2)*$AG$25)*COS($AF$6*C20)</f>
        <v>78.820758124558239</v>
      </c>
      <c r="E20" s="10">
        <f>$AF$4+($AF$3-$AF$4)*$AF$5*EXP(-($AF$6^2)*$AG$26)*COS($AF$6*C20)</f>
        <v>27.866473542707169</v>
      </c>
      <c r="F20" s="62">
        <f>$AF$4+($AF$3-$AF$4)*$AF$5*EXP(-($AF$6^2)*$AG$27)*COS($AF$6*C20)</f>
        <v>9.8519776538973858</v>
      </c>
      <c r="G20" s="13">
        <f>$AF$4+($AF$3-$AF$4)*$AF$5*EXP(-($AF$6^2)*$AG$32)*COS($AF$6*$C20)</f>
        <v>46.866369294987251</v>
      </c>
      <c r="H20" s="10">
        <f>$AF$4+($AF$3-$AF$4)*$AF$5*EXP(-($AF$6^2)*$AG$33)*COS($AF$6*$C20)</f>
        <v>27.866473542707176</v>
      </c>
      <c r="I20" s="62">
        <f>$AF$4+($AF$3-$AF$4)*$AF$5*EXP(-($AF$6^2)*$AG$34)*COS($AF$6*$C20)</f>
        <v>16.569244842046182</v>
      </c>
      <c r="J20" s="13">
        <f>$AF$4+($AF$3-$AF$4)*$AF$5*EXP(-($AF$6^2)*$J$3)*COS($AF$6*$C20)</f>
        <v>60.778637352086236</v>
      </c>
      <c r="K20" s="10">
        <f>$AF$4+($AF$3-$AF$4)*$AF$5*EXP(-($AF$6^2)*$K$3)*COS($AF$6*$C20)</f>
        <v>36.138628086875492</v>
      </c>
      <c r="L20" s="10">
        <f>$AF$4+($AF$3-$AF$4)*$AF$5*EXP(-($AF$6^2)*$L$3)*COS($AF$6*$C20)</f>
        <v>21.487820341149476</v>
      </c>
      <c r="M20" s="62">
        <f>$AF$4+($AF$3-$AF$4)*$AF$5*EXP(-($AF$6^2)*$M$3)*COS($AF$6*$C20)</f>
        <v>12.776534347223958</v>
      </c>
      <c r="N20" s="13">
        <f>$AF$4+($AF$3-$AF$4)*$AF$5*EXP(-($AF$6^2)*N$3)*COS($AF$6*$C20)</f>
        <v>69.21429241037599</v>
      </c>
      <c r="O20" s="10">
        <f>$AF$4+($AF$3-$AF$4)*$AF$5*EXP(-($AF$6^2)*O$3)*COS($AF$6*$C20)</f>
        <v>53.371097640848461</v>
      </c>
      <c r="P20" s="10">
        <f>$AF$4+($AF$3-$AF$4)*$AF$5*EXP(-($AF$6^2)*P$3)*COS($AF$6*$C20)</f>
        <v>41.154420050994588</v>
      </c>
      <c r="Q20" s="10">
        <f>$AF$4+($AF$3-$AF$4)*$AF$5*EXP(-($AF$6^2)*Q$3)*COS($AF$6*$C20)</f>
        <v>31.734147592973891</v>
      </c>
      <c r="R20" s="10">
        <f>$AF$4+($AF$3-$AF$4)*$AF$5*EXP(-($AF$6^2)*R$3)*COS($AF$6*$C20)</f>
        <v>24.470181385251045</v>
      </c>
      <c r="S20" s="10">
        <f>$AF$4+($AF$3-$AF$4)*$AF$5*EXP(-($AF$6^2)*S$3)*COS($AF$6*$C20)</f>
        <v>18.868941580131249</v>
      </c>
      <c r="T20" s="10">
        <f>$AF$4+($AF$3-$AF$4)*$AF$5*EXP(-($AF$6^2)*T$3)*COS($AF$6*$C20)</f>
        <v>14.549829065386522</v>
      </c>
      <c r="U20" s="14">
        <f>$AF$4+($AF$3-$AF$4)*$AF$5*EXP(-($AF$6^2)*U$3)*COS($AF$6*$C20)</f>
        <v>11.219364103330589</v>
      </c>
      <c r="V20" s="47"/>
      <c r="W20" s="47"/>
      <c r="X20" s="47"/>
      <c r="Y20" s="47"/>
      <c r="Z20" s="47"/>
      <c r="AA20" s="47"/>
      <c r="AB20" s="47"/>
      <c r="AC20" s="47"/>
      <c r="AD20" s="47"/>
      <c r="AE20" s="44">
        <v>16</v>
      </c>
      <c r="AF20" s="81">
        <f>($AF$12-$AF$11)/AE20</f>
        <v>0.17560624999999999</v>
      </c>
      <c r="AG20" s="78">
        <v>2</v>
      </c>
      <c r="AH20" s="6">
        <v>41</v>
      </c>
      <c r="AI20" s="6">
        <f t="shared" si="3"/>
        <v>40</v>
      </c>
      <c r="AJ20" s="41">
        <f t="shared" si="4"/>
        <v>0.05</v>
      </c>
      <c r="AK20" s="47"/>
      <c r="AP20" s="20">
        <f>AP19+$AK$25</f>
        <v>0.72500000000000009</v>
      </c>
      <c r="AQ20" s="47">
        <f t="shared" si="2"/>
        <v>-0.27499999999999991</v>
      </c>
      <c r="AR20" s="21">
        <f>$AF$4+($AF$3-$AF$4)*$AF$5*EXP(-($AF$6^2)*$AF$9)*COS($AF$6*$AQ20)</f>
        <v>77.773570370760666</v>
      </c>
    </row>
    <row r="21" spans="2:44" ht="15" thickBot="1" x14ac:dyDescent="0.35">
      <c r="B21" s="75">
        <v>18</v>
      </c>
      <c r="C21" s="75">
        <f t="shared" si="1"/>
        <v>-0.15000000000000002</v>
      </c>
      <c r="D21" s="13">
        <f>$AF$4+($AF$3-$AF$4)*$AF$5*EXP(-($AF$6^2)*$AG$25)*COS($AF$6*C21)</f>
        <v>79.336857932438903</v>
      </c>
      <c r="E21" s="10">
        <f>$AF$4+($AF$3-$AF$4)*$AF$5*EXP(-($AF$6^2)*$AG$26)*COS($AF$6*C21)</f>
        <v>28.04893666516249</v>
      </c>
      <c r="F21" s="62">
        <f>$AF$4+($AF$3-$AF$4)*$AF$5*EXP(-($AF$6^2)*$AG$27)*COS($AF$6*C21)</f>
        <v>9.9164860891802071</v>
      </c>
      <c r="G21" s="13">
        <f>$AF$4+($AF$3-$AF$4)*$AF$5*EXP(-($AF$6^2)*$AG$32)*COS($AF$6*$C21)</f>
        <v>47.173239271434113</v>
      </c>
      <c r="H21" s="10">
        <f>$AF$4+($AF$3-$AF$4)*$AF$5*EXP(-($AF$6^2)*$AG$33)*COS($AF$6*$C21)</f>
        <v>28.048936665162497</v>
      </c>
      <c r="I21" s="62">
        <f>$AF$4+($AF$3-$AF$4)*$AF$5*EXP(-($AF$6^2)*$AG$34)*COS($AF$6*$C21)</f>
        <v>16.6777363648782</v>
      </c>
      <c r="J21" s="13">
        <f>$AF$4+($AF$3-$AF$4)*$AF$5*EXP(-($AF$6^2)*$J$3)*COS($AF$6*$C21)</f>
        <v>61.176601591545726</v>
      </c>
      <c r="K21" s="10">
        <f>$AF$4+($AF$3-$AF$4)*$AF$5*EXP(-($AF$6^2)*$K$3)*COS($AF$6*$C21)</f>
        <v>36.375255334018092</v>
      </c>
      <c r="L21" s="10">
        <f>$AF$4+($AF$3-$AF$4)*$AF$5*EXP(-($AF$6^2)*$L$3)*COS($AF$6*$C21)</f>
        <v>21.628517540893689</v>
      </c>
      <c r="M21" s="62">
        <f>$AF$4+($AF$3-$AF$4)*$AF$5*EXP(-($AF$6^2)*$M$3)*COS($AF$6*$C21)</f>
        <v>12.860192092707232</v>
      </c>
      <c r="N21" s="13">
        <f>$AF$4+($AF$3-$AF$4)*$AF$5*EXP(-($AF$6^2)*N$3)*COS($AF$6*$C21)</f>
        <v>69.6674913374802</v>
      </c>
      <c r="O21" s="10">
        <f>$AF$4+($AF$3-$AF$4)*$AF$5*EXP(-($AF$6^2)*O$3)*COS($AF$6*$C21)</f>
        <v>53.720559050434161</v>
      </c>
      <c r="P21" s="10">
        <f>$AF$4+($AF$3-$AF$4)*$AF$5*EXP(-($AF$6^2)*P$3)*COS($AF$6*$C21)</f>
        <v>41.423889525624524</v>
      </c>
      <c r="Q21" s="10">
        <f>$AF$4+($AF$3-$AF$4)*$AF$5*EXP(-($AF$6^2)*Q$3)*COS($AF$6*$C21)</f>
        <v>31.941935336528811</v>
      </c>
      <c r="R21" s="10">
        <f>$AF$4+($AF$3-$AF$4)*$AF$5*EXP(-($AF$6^2)*R$3)*COS($AF$6*$C21)</f>
        <v>24.630406384505374</v>
      </c>
      <c r="S21" s="10">
        <f>$AF$4+($AF$3-$AF$4)*$AF$5*EXP(-($AF$6^2)*S$3)*COS($AF$6*$C21)</f>
        <v>18.992490976966891</v>
      </c>
      <c r="T21" s="10">
        <f>$AF$4+($AF$3-$AF$4)*$AF$5*EXP(-($AF$6^2)*T$3)*COS($AF$6*$C21)</f>
        <v>14.645097928107631</v>
      </c>
      <c r="U21" s="14">
        <f>$AF$4+($AF$3-$AF$4)*$AF$5*EXP(-($AF$6^2)*U$3)*COS($AF$6*$C21)</f>
        <v>11.292825863862273</v>
      </c>
      <c r="V21" s="47"/>
      <c r="W21" s="47"/>
      <c r="X21" s="47"/>
      <c r="Y21" s="47"/>
      <c r="Z21" s="47"/>
      <c r="AA21" s="47"/>
      <c r="AB21" s="47"/>
      <c r="AC21" s="47"/>
      <c r="AD21" s="47"/>
      <c r="AE21" s="45">
        <v>32</v>
      </c>
      <c r="AF21" s="82">
        <f>($AF$12-$AF$11)/AE21</f>
        <v>8.7803124999999996E-2</v>
      </c>
      <c r="AG21" s="79">
        <v>2</v>
      </c>
      <c r="AH21" s="42">
        <v>41</v>
      </c>
      <c r="AI21" s="42">
        <f t="shared" si="3"/>
        <v>40</v>
      </c>
      <c r="AJ21" s="43">
        <f t="shared" si="4"/>
        <v>0.05</v>
      </c>
      <c r="AK21" s="47"/>
      <c r="AP21" s="20">
        <f>AP20+$AK$25</f>
        <v>0.77500000000000013</v>
      </c>
      <c r="AQ21" s="47">
        <f t="shared" si="2"/>
        <v>-0.22499999999999987</v>
      </c>
      <c r="AR21" s="21">
        <f>$AF$4+($AF$3-$AF$4)*$AF$5*EXP(-($AF$6^2)*$AF$9)*COS($AF$6*$AQ21)</f>
        <v>78.507955937478073</v>
      </c>
    </row>
    <row r="22" spans="2:44" ht="15" thickBot="1" x14ac:dyDescent="0.35">
      <c r="B22" s="75">
        <v>19</v>
      </c>
      <c r="C22" s="75">
        <f t="shared" si="1"/>
        <v>-0.1</v>
      </c>
      <c r="D22" s="13">
        <f>$AF$4+($AF$3-$AF$4)*$AF$5*EXP(-($AF$6^2)*$AG$25)*COS($AF$6*C22)</f>
        <v>79.706184160842099</v>
      </c>
      <c r="E22" s="10">
        <f>$AF$4+($AF$3-$AF$4)*$AF$5*EXP(-($AF$6^2)*$AG$26)*COS($AF$6*C22)</f>
        <v>28.179509116091747</v>
      </c>
      <c r="F22" s="62">
        <f>$AF$4+($AF$3-$AF$4)*$AF$5*EXP(-($AF$6^2)*$AG$27)*COS($AF$6*C22)</f>
        <v>9.9626489761633117</v>
      </c>
      <c r="G22" s="13">
        <f>$AF$4+($AF$3-$AF$4)*$AF$5*EXP(-($AF$6^2)*$AG$32)*COS($AF$6*$C22)</f>
        <v>47.392838521968045</v>
      </c>
      <c r="H22" s="10">
        <f>$AF$4+($AF$3-$AF$4)*$AF$5*EXP(-($AF$6^2)*$AG$33)*COS($AF$6*$C22)</f>
        <v>28.179509116091754</v>
      </c>
      <c r="I22" s="62">
        <f>$AF$4+($AF$3-$AF$4)*$AF$5*EXP(-($AF$6^2)*$AG$34)*COS($AF$6*$C22)</f>
        <v>16.755373992967641</v>
      </c>
      <c r="J22" s="13">
        <f>$AF$4+($AF$3-$AF$4)*$AF$5*EXP(-($AF$6^2)*$J$3)*COS($AF$6*$C22)</f>
        <v>61.461388815556681</v>
      </c>
      <c r="K22" s="10">
        <f>$AF$4+($AF$3-$AF$4)*$AF$5*EXP(-($AF$6^2)*$K$3)*COS($AF$6*$C22)</f>
        <v>36.544588178925522</v>
      </c>
      <c r="L22" s="10">
        <f>$AF$4+($AF$3-$AF$4)*$AF$5*EXP(-($AF$6^2)*$L$3)*COS($AF$6*$C22)</f>
        <v>21.729201876239227</v>
      </c>
      <c r="M22" s="62">
        <f>$AF$4+($AF$3-$AF$4)*$AF$5*EXP(-($AF$6^2)*$M$3)*COS($AF$6*$C22)</f>
        <v>12.920058419228315</v>
      </c>
      <c r="N22" s="13">
        <f>$AF$4+($AF$3-$AF$4)*$AF$5*EXP(-($AF$6^2)*N$3)*COS($AF$6*$C22)</f>
        <v>69.991805061120417</v>
      </c>
      <c r="O22" s="10">
        <f>$AF$4+($AF$3-$AF$4)*$AF$5*EXP(-($AF$6^2)*O$3)*COS($AF$6*$C22)</f>
        <v>53.970637160140797</v>
      </c>
      <c r="P22" s="10">
        <f>$AF$4+($AF$3-$AF$4)*$AF$5*EXP(-($AF$6^2)*P$3)*COS($AF$6*$C22)</f>
        <v>41.616724599800492</v>
      </c>
      <c r="Q22" s="10">
        <f>$AF$4+($AF$3-$AF$4)*$AF$5*EXP(-($AF$6^2)*Q$3)*COS($AF$6*$C22)</f>
        <v>32.09063034176566</v>
      </c>
      <c r="R22" s="10">
        <f>$AF$4+($AF$3-$AF$4)*$AF$5*EXP(-($AF$6^2)*R$3)*COS($AF$6*$C22)</f>
        <v>24.745065010156694</v>
      </c>
      <c r="S22" s="10">
        <f>$AF$4+($AF$3-$AF$4)*$AF$5*EXP(-($AF$6^2)*S$3)*COS($AF$6*$C22)</f>
        <v>19.080904171581658</v>
      </c>
      <c r="T22" s="10">
        <f>$AF$4+($AF$3-$AF$4)*$AF$5*EXP(-($AF$6^2)*T$3)*COS($AF$6*$C22)</f>
        <v>14.713273287245116</v>
      </c>
      <c r="U22" s="14">
        <f>$AF$4+($AF$3-$AF$4)*$AF$5*EXP(-($AF$6^2)*U$3)*COS($AF$6*$C22)</f>
        <v>11.345395840705395</v>
      </c>
      <c r="V22" s="47"/>
      <c r="W22" s="47"/>
      <c r="X22" s="47"/>
      <c r="Y22" s="47"/>
      <c r="Z22" s="47"/>
      <c r="AA22" s="47"/>
      <c r="AB22" s="47"/>
      <c r="AC22" s="47"/>
      <c r="AD22" s="47"/>
      <c r="AP22" s="20">
        <f>AP21+$AK$25</f>
        <v>0.82500000000000018</v>
      </c>
      <c r="AQ22" s="47">
        <f t="shared" si="2"/>
        <v>-0.17499999999999982</v>
      </c>
      <c r="AR22" s="21">
        <f>$AF$4+($AF$3-$AF$4)*$AF$5*EXP(-($AF$6^2)*$AF$9)*COS($AF$6*$AQ22)</f>
        <v>79.09710139750743</v>
      </c>
    </row>
    <row r="23" spans="2:44" ht="15" thickBot="1" x14ac:dyDescent="0.35">
      <c r="B23" s="75">
        <v>20</v>
      </c>
      <c r="C23" s="75">
        <f t="shared" si="1"/>
        <v>-0.05</v>
      </c>
      <c r="D23" s="13">
        <f>$AF$4+($AF$3-$AF$4)*$AF$5*EXP(-($AF$6^2)*$AG$25)*COS($AF$6*C23)</f>
        <v>79.928053554419066</v>
      </c>
      <c r="E23" s="10">
        <f>$AF$4+($AF$3-$AF$4)*$AF$5*EXP(-($AF$6^2)*$AG$26)*COS($AF$6*C23)</f>
        <v>28.257949335815066</v>
      </c>
      <c r="F23" s="62">
        <f>$AF$4+($AF$3-$AF$4)*$AF$5*EXP(-($AF$6^2)*$AG$27)*COS($AF$6*C23)</f>
        <v>9.9903809132775141</v>
      </c>
      <c r="G23" s="13">
        <f>$AF$4+($AF$3-$AF$4)*$AF$5*EXP(-($AF$6^2)*$AG$32)*COS($AF$6*$C23)</f>
        <v>47.524760786889686</v>
      </c>
      <c r="H23" s="10">
        <f>$AF$4+($AF$3-$AF$4)*$AF$5*EXP(-($AF$6^2)*$AG$33)*COS($AF$6*$C23)</f>
        <v>28.257949335815074</v>
      </c>
      <c r="I23" s="62">
        <f>$AF$4+($AF$3-$AF$4)*$AF$5*EXP(-($AF$6^2)*$AG$34)*COS($AF$6*$C23)</f>
        <v>16.802014096318633</v>
      </c>
      <c r="J23" s="13">
        <f>$AF$4+($AF$3-$AF$4)*$AF$5*EXP(-($AF$6^2)*$J$3)*COS($AF$6*$C23)</f>
        <v>61.632472166346481</v>
      </c>
      <c r="K23" s="10">
        <f>$AF$4+($AF$3-$AF$4)*$AF$5*EXP(-($AF$6^2)*$K$3)*COS($AF$6*$C23)</f>
        <v>36.646313354997389</v>
      </c>
      <c r="L23" s="10">
        <f>$AF$4+($AF$3-$AF$4)*$AF$5*EXP(-($AF$6^2)*$L$3)*COS($AF$6*$C23)</f>
        <v>21.789687080667832</v>
      </c>
      <c r="M23" s="62">
        <f>$AF$4+($AF$3-$AF$4)*$AF$5*EXP(-($AF$6^2)*$M$3)*COS($AF$6*$C23)</f>
        <v>12.956022573787122</v>
      </c>
      <c r="N23" s="13">
        <f>$AF$4+($AF$3-$AF$4)*$AF$5*EXP(-($AF$6^2)*N$3)*COS($AF$6*$C23)</f>
        <v>70.186633599304258</v>
      </c>
      <c r="O23" s="10">
        <f>$AF$4+($AF$3-$AF$4)*$AF$5*EXP(-($AF$6^2)*O$3)*COS($AF$6*$C23)</f>
        <v>54.120869324228835</v>
      </c>
      <c r="P23" s="10">
        <f>$AF$4+($AF$3-$AF$4)*$AF$5*EXP(-($AF$6^2)*P$3)*COS($AF$6*$C23)</f>
        <v>41.732568527681728</v>
      </c>
      <c r="Q23" s="10">
        <f>$AF$4+($AF$3-$AF$4)*$AF$5*EXP(-($AF$6^2)*Q$3)*COS($AF$6*$C23)</f>
        <v>32.179957522189483</v>
      </c>
      <c r="R23" s="10">
        <f>$AF$4+($AF$3-$AF$4)*$AF$5*EXP(-($AF$6^2)*R$3)*COS($AF$6*$C23)</f>
        <v>24.813945143180593</v>
      </c>
      <c r="S23" s="10">
        <f>$AF$4+($AF$3-$AF$4)*$AF$5*EXP(-($AF$6^2)*S$3)*COS($AF$6*$C23)</f>
        <v>19.134017599128338</v>
      </c>
      <c r="T23" s="10">
        <f>$AF$4+($AF$3-$AF$4)*$AF$5*EXP(-($AF$6^2)*T$3)*COS($AF$6*$C23)</f>
        <v>14.754229018047457</v>
      </c>
      <c r="U23" s="14">
        <f>$AF$4+($AF$3-$AF$4)*$AF$5*EXP(-($AF$6^2)*U$3)*COS($AF$6*$C23)</f>
        <v>11.376976779142849</v>
      </c>
      <c r="V23" s="47"/>
      <c r="W23" s="47"/>
      <c r="X23" s="47"/>
      <c r="Y23" s="47"/>
      <c r="Z23" s="47"/>
      <c r="AA23" s="47"/>
      <c r="AB23" s="47"/>
      <c r="AC23" s="47"/>
      <c r="AD23" s="47"/>
      <c r="AE23" s="2" t="s">
        <v>35</v>
      </c>
      <c r="AF23" s="19"/>
      <c r="AG23" s="19"/>
      <c r="AH23" s="19"/>
      <c r="AI23" s="19"/>
      <c r="AJ23" s="19"/>
      <c r="AK23" s="3"/>
      <c r="AP23" s="20">
        <f>AP22+$AK$25</f>
        <v>0.87500000000000022</v>
      </c>
      <c r="AQ23" s="47">
        <f t="shared" si="2"/>
        <v>-0.12499999999999978</v>
      </c>
      <c r="AR23" s="21">
        <f>$AF$4+($AF$3-$AF$4)*$AF$5*EXP(-($AF$6^2)*$AF$9)*COS($AF$6*$AQ23)</f>
        <v>79.539916828834478</v>
      </c>
    </row>
    <row r="24" spans="2:44" ht="15" thickBot="1" x14ac:dyDescent="0.35">
      <c r="B24" s="75">
        <v>21</v>
      </c>
      <c r="C24" s="75">
        <f t="shared" si="1"/>
        <v>0</v>
      </c>
      <c r="D24" s="13">
        <f>$AF$4+($AF$3-$AF$4)*$AF$5*EXP(-($AF$6^2)*$AG$25)*COS($AF$6*C24)</f>
        <v>80.002055653694583</v>
      </c>
      <c r="E24" s="10">
        <f>$AF$4+($AF$3-$AF$4)*$AF$5*EXP(-($AF$6^2)*$AG$26)*COS($AF$6*C24)</f>
        <v>28.284112209538094</v>
      </c>
      <c r="F24" s="62">
        <f>$AF$4+($AF$3-$AF$4)*$AF$5*EXP(-($AF$6^2)*$AG$27)*COS($AF$6*C24)</f>
        <v>9.9996305963020262</v>
      </c>
      <c r="G24" s="13">
        <f>$AF$4+($AF$3-$AF$4)*$AF$5*EXP(-($AF$6^2)*$AG$32)*COS($AF$6*$C24)</f>
        <v>47.568762009356618</v>
      </c>
      <c r="H24" s="10">
        <f>$AF$4+($AF$3-$AF$4)*$AF$5*EXP(-($AF$6^2)*$AG$33)*COS($AF$6*$C24)</f>
        <v>28.284112209538101</v>
      </c>
      <c r="I24" s="62">
        <f>$AF$4+($AF$3-$AF$4)*$AF$5*EXP(-($AF$6^2)*$AG$34)*COS($AF$6*$C24)</f>
        <v>16.817570390509356</v>
      </c>
      <c r="J24" s="13">
        <f>$AF$4+($AF$3-$AF$4)*$AF$5*EXP(-($AF$6^2)*$J$3)*COS($AF$6*$C24)</f>
        <v>61.689535138870191</v>
      </c>
      <c r="K24" s="10">
        <f>$AF$4+($AF$3-$AF$4)*$AF$5*EXP(-($AF$6^2)*$K$3)*COS($AF$6*$C24)</f>
        <v>36.680242670154946</v>
      </c>
      <c r="L24" s="10">
        <f>$AF$4+($AF$3-$AF$4)*$AF$5*EXP(-($AF$6^2)*$L$3)*COS($AF$6*$C24)</f>
        <v>21.80986125625223</v>
      </c>
      <c r="M24" s="62">
        <f>$AF$4+($AF$3-$AF$4)*$AF$5*EXP(-($AF$6^2)*$M$3)*COS($AF$6*$C24)</f>
        <v>12.96801802251988</v>
      </c>
      <c r="N24" s="13">
        <f>$AF$4+($AF$3-$AF$4)*$AF$5*EXP(-($AF$6^2)*N$3)*COS($AF$6*$C24)</f>
        <v>70.25161651827267</v>
      </c>
      <c r="O24" s="10">
        <f>$AF$4+($AF$3-$AF$4)*$AF$5*EXP(-($AF$6^2)*O$3)*COS($AF$6*$C24)</f>
        <v>54.170977612451843</v>
      </c>
      <c r="P24" s="10">
        <f>$AF$4+($AF$3-$AF$4)*$AF$5*EXP(-($AF$6^2)*P$3)*COS($AF$6*$C24)</f>
        <v>41.771206997428841</v>
      </c>
      <c r="Q24" s="10">
        <f>$AF$4+($AF$3-$AF$4)*$AF$5*EXP(-($AF$6^2)*Q$3)*COS($AF$6*$C24)</f>
        <v>32.209751622074798</v>
      </c>
      <c r="R24" s="10">
        <f>$AF$4+($AF$3-$AF$4)*$AF$5*EXP(-($AF$6^2)*R$3)*COS($AF$6*$C24)</f>
        <v>24.836919354990375</v>
      </c>
      <c r="S24" s="10">
        <f>$AF$4+($AF$3-$AF$4)*$AF$5*EXP(-($AF$6^2)*S$3)*COS($AF$6*$C24)</f>
        <v>19.151732999503327</v>
      </c>
      <c r="T24" s="10">
        <f>$AF$4+($AF$3-$AF$4)*$AF$5*EXP(-($AF$6^2)*T$3)*COS($AF$6*$C24)</f>
        <v>14.767889352210153</v>
      </c>
      <c r="U24" s="14">
        <f>$AF$4+($AF$3-$AF$4)*$AF$5*EXP(-($AF$6^2)*U$3)*COS($AF$6*$C24)</f>
        <v>11.387510254282365</v>
      </c>
      <c r="V24" s="47"/>
      <c r="W24" s="47"/>
      <c r="X24" s="47"/>
      <c r="Y24" s="47"/>
      <c r="Z24" s="47"/>
      <c r="AA24" s="47"/>
      <c r="AB24" s="47"/>
      <c r="AC24" s="47"/>
      <c r="AD24" s="47"/>
      <c r="AE24" s="51" t="s">
        <v>13</v>
      </c>
      <c r="AF24" s="52" t="s">
        <v>36</v>
      </c>
      <c r="AG24" s="52" t="s">
        <v>7</v>
      </c>
      <c r="AH24" s="52" t="s">
        <v>15</v>
      </c>
      <c r="AI24" s="52" t="s">
        <v>16</v>
      </c>
      <c r="AJ24" s="52" t="s">
        <v>17</v>
      </c>
      <c r="AK24" s="53" t="s">
        <v>19</v>
      </c>
      <c r="AP24" s="20">
        <f>AP23+$AK$25</f>
        <v>0.92500000000000027</v>
      </c>
      <c r="AQ24" s="47">
        <f t="shared" si="2"/>
        <v>-7.4999999999999734E-2</v>
      </c>
      <c r="AR24" s="21">
        <f>$AF$4+($AF$3-$AF$4)*$AF$5*EXP(-($AF$6^2)*$AF$9)*COS($AF$6*$AQ24)</f>
        <v>79.835583020721671</v>
      </c>
    </row>
    <row r="25" spans="2:44" x14ac:dyDescent="0.3">
      <c r="B25" s="75">
        <v>22</v>
      </c>
      <c r="C25" s="75">
        <f t="shared" si="1"/>
        <v>0.05</v>
      </c>
      <c r="D25" s="13">
        <f>$AF$4+($AF$3-$AF$4)*$AF$5*EXP(-($AF$6^2)*$AG$25)*COS($AF$6*C25)</f>
        <v>79.928053554419066</v>
      </c>
      <c r="E25" s="10">
        <f>$AF$4+($AF$3-$AF$4)*$AF$5*EXP(-($AF$6^2)*$AG$26)*COS($AF$6*C25)</f>
        <v>28.257949335815066</v>
      </c>
      <c r="F25" s="62">
        <f>$AF$4+($AF$3-$AF$4)*$AF$5*EXP(-($AF$6^2)*$AG$27)*COS($AF$6*C25)</f>
        <v>9.9903809132775141</v>
      </c>
      <c r="G25" s="13">
        <f>$AF$4+($AF$3-$AF$4)*$AF$5*EXP(-($AF$6^2)*$AG$32)*COS($AF$6*$C25)</f>
        <v>47.524760786889686</v>
      </c>
      <c r="H25" s="10">
        <f>$AF$4+($AF$3-$AF$4)*$AF$5*EXP(-($AF$6^2)*$AG$33)*COS($AF$6*$C25)</f>
        <v>28.257949335815074</v>
      </c>
      <c r="I25" s="62">
        <f>$AF$4+($AF$3-$AF$4)*$AF$5*EXP(-($AF$6^2)*$AG$34)*COS($AF$6*$C25)</f>
        <v>16.802014096318633</v>
      </c>
      <c r="J25" s="13">
        <f>$AF$4+($AF$3-$AF$4)*$AF$5*EXP(-($AF$6^2)*$J$3)*COS($AF$6*$C25)</f>
        <v>61.632472166346481</v>
      </c>
      <c r="K25" s="10">
        <f>$AF$4+($AF$3-$AF$4)*$AF$5*EXP(-($AF$6^2)*$K$3)*COS($AF$6*$C25)</f>
        <v>36.646313354997389</v>
      </c>
      <c r="L25" s="10">
        <f>$AF$4+($AF$3-$AF$4)*$AF$5*EXP(-($AF$6^2)*$L$3)*COS($AF$6*$C25)</f>
        <v>21.789687080667832</v>
      </c>
      <c r="M25" s="62">
        <f>$AF$4+($AF$3-$AF$4)*$AF$5*EXP(-($AF$6^2)*$M$3)*COS($AF$6*$C25)</f>
        <v>12.956022573787122</v>
      </c>
      <c r="N25" s="13">
        <f>$AF$4+($AF$3-$AF$4)*$AF$5*EXP(-($AF$6^2)*N$3)*COS($AF$6*$C25)</f>
        <v>70.186633599304258</v>
      </c>
      <c r="O25" s="10">
        <f>$AF$4+($AF$3-$AF$4)*$AF$5*EXP(-($AF$6^2)*O$3)*COS($AF$6*$C25)</f>
        <v>54.120869324228835</v>
      </c>
      <c r="P25" s="10">
        <f>$AF$4+($AF$3-$AF$4)*$AF$5*EXP(-($AF$6^2)*P$3)*COS($AF$6*$C25)</f>
        <v>41.732568527681728</v>
      </c>
      <c r="Q25" s="10">
        <f>$AF$4+($AF$3-$AF$4)*$AF$5*EXP(-($AF$6^2)*Q$3)*COS($AF$6*$C25)</f>
        <v>32.179957522189483</v>
      </c>
      <c r="R25" s="10">
        <f>$AF$4+($AF$3-$AF$4)*$AF$5*EXP(-($AF$6^2)*R$3)*COS($AF$6*$C25)</f>
        <v>24.813945143180593</v>
      </c>
      <c r="S25" s="10">
        <f>$AF$4+($AF$3-$AF$4)*$AF$5*EXP(-($AF$6^2)*S$3)*COS($AF$6*$C25)</f>
        <v>19.134017599128338</v>
      </c>
      <c r="T25" s="10">
        <f>$AF$4+($AF$3-$AF$4)*$AF$5*EXP(-($AF$6^2)*T$3)*COS($AF$6*$C25)</f>
        <v>14.754229018047457</v>
      </c>
      <c r="U25" s="14">
        <f>$AF$4+($AF$3-$AF$4)*$AF$5*EXP(-($AF$6^2)*U$3)*COS($AF$6*$C25)</f>
        <v>11.376976779142849</v>
      </c>
      <c r="V25" s="47"/>
      <c r="W25" s="47"/>
      <c r="X25" s="47"/>
      <c r="Y25" s="47"/>
      <c r="Z25" s="47"/>
      <c r="AA25" s="47"/>
      <c r="AB25" s="47"/>
      <c r="AC25" s="47"/>
      <c r="AD25" s="47"/>
      <c r="AE25" s="44">
        <v>0</v>
      </c>
      <c r="AF25" s="34">
        <f>AF11</f>
        <v>0.45350000000000001</v>
      </c>
      <c r="AG25" s="10">
        <f>$AI$7*AF25/($AF$7/2)^2</f>
        <v>0.45350000000000001</v>
      </c>
      <c r="AH25" s="6">
        <v>2</v>
      </c>
      <c r="AI25" s="6">
        <v>41</v>
      </c>
      <c r="AJ25" s="6">
        <f>AI25-AH25+1</f>
        <v>40</v>
      </c>
      <c r="AK25" s="41">
        <f>$AF$7/AJ25</f>
        <v>0.05</v>
      </c>
      <c r="AP25" s="20">
        <f>AP24+$AK$25</f>
        <v>0.97500000000000031</v>
      </c>
      <c r="AQ25" s="47">
        <f t="shared" si="2"/>
        <v>-2.4999999999999689E-2</v>
      </c>
      <c r="AR25" s="21">
        <f>$AF$4+($AF$3-$AF$4)*$AF$5*EXP(-($AF$6^2)*$AF$9)*COS($AF$6*$AQ25)</f>
        <v>79.98355298925199</v>
      </c>
    </row>
    <row r="26" spans="2:44" x14ac:dyDescent="0.3">
      <c r="B26" s="75">
        <v>23</v>
      </c>
      <c r="C26" s="75">
        <f t="shared" si="1"/>
        <v>0.1</v>
      </c>
      <c r="D26" s="13">
        <f>$AF$4+($AF$3-$AF$4)*$AF$5*EXP(-($AF$6^2)*$AG$25)*COS($AF$6*C26)</f>
        <v>79.706184160842099</v>
      </c>
      <c r="E26" s="10">
        <f>$AF$4+($AF$3-$AF$4)*$AF$5*EXP(-($AF$6^2)*$AG$26)*COS($AF$6*C26)</f>
        <v>28.179509116091747</v>
      </c>
      <c r="F26" s="62">
        <f>$AF$4+($AF$3-$AF$4)*$AF$5*EXP(-($AF$6^2)*$AG$27)*COS($AF$6*C26)</f>
        <v>9.9626489761633117</v>
      </c>
      <c r="G26" s="13">
        <f>$AF$4+($AF$3-$AF$4)*$AF$5*EXP(-($AF$6^2)*$AG$32)*COS($AF$6*$C26)</f>
        <v>47.392838521968045</v>
      </c>
      <c r="H26" s="10">
        <f>$AF$4+($AF$3-$AF$4)*$AF$5*EXP(-($AF$6^2)*$AG$33)*COS($AF$6*$C26)</f>
        <v>28.179509116091754</v>
      </c>
      <c r="I26" s="62">
        <f>$AF$4+($AF$3-$AF$4)*$AF$5*EXP(-($AF$6^2)*$AG$34)*COS($AF$6*$C26)</f>
        <v>16.755373992967641</v>
      </c>
      <c r="J26" s="13">
        <f>$AF$4+($AF$3-$AF$4)*$AF$5*EXP(-($AF$6^2)*$J$3)*COS($AF$6*$C26)</f>
        <v>61.461388815556681</v>
      </c>
      <c r="K26" s="10">
        <f>$AF$4+($AF$3-$AF$4)*$AF$5*EXP(-($AF$6^2)*$K$3)*COS($AF$6*$C26)</f>
        <v>36.544588178925522</v>
      </c>
      <c r="L26" s="10">
        <f>$AF$4+($AF$3-$AF$4)*$AF$5*EXP(-($AF$6^2)*$L$3)*COS($AF$6*$C26)</f>
        <v>21.729201876239227</v>
      </c>
      <c r="M26" s="62">
        <f>$AF$4+($AF$3-$AF$4)*$AF$5*EXP(-($AF$6^2)*$M$3)*COS($AF$6*$C26)</f>
        <v>12.920058419228315</v>
      </c>
      <c r="N26" s="13">
        <f>$AF$4+($AF$3-$AF$4)*$AF$5*EXP(-($AF$6^2)*N$3)*COS($AF$6*$C26)</f>
        <v>69.991805061120417</v>
      </c>
      <c r="O26" s="10">
        <f>$AF$4+($AF$3-$AF$4)*$AF$5*EXP(-($AF$6^2)*O$3)*COS($AF$6*$C26)</f>
        <v>53.970637160140797</v>
      </c>
      <c r="P26" s="10">
        <f>$AF$4+($AF$3-$AF$4)*$AF$5*EXP(-($AF$6^2)*P$3)*COS($AF$6*$C26)</f>
        <v>41.616724599800492</v>
      </c>
      <c r="Q26" s="10">
        <f>$AF$4+($AF$3-$AF$4)*$AF$5*EXP(-($AF$6^2)*Q$3)*COS($AF$6*$C26)</f>
        <v>32.09063034176566</v>
      </c>
      <c r="R26" s="10">
        <f>$AF$4+($AF$3-$AF$4)*$AF$5*EXP(-($AF$6^2)*R$3)*COS($AF$6*$C26)</f>
        <v>24.745065010156694</v>
      </c>
      <c r="S26" s="10">
        <f>$AF$4+($AF$3-$AF$4)*$AF$5*EXP(-($AF$6^2)*S$3)*COS($AF$6*$C26)</f>
        <v>19.080904171581658</v>
      </c>
      <c r="T26" s="10">
        <f>$AF$4+($AF$3-$AF$4)*$AF$5*EXP(-($AF$6^2)*T$3)*COS($AF$6*$C26)</f>
        <v>14.713273287245116</v>
      </c>
      <c r="U26" s="14">
        <f>$AF$4+($AF$3-$AF$4)*$AF$5*EXP(-($AF$6^2)*U$3)*COS($AF$6*$C26)</f>
        <v>11.345395840705395</v>
      </c>
      <c r="V26" s="47"/>
      <c r="W26" s="47"/>
      <c r="X26" s="47"/>
      <c r="Y26" s="47"/>
      <c r="Z26" s="47"/>
      <c r="AA26" s="47"/>
      <c r="AB26" s="47"/>
      <c r="AC26" s="47"/>
      <c r="AD26" s="47"/>
      <c r="AE26" s="44">
        <v>1</v>
      </c>
      <c r="AF26" s="34">
        <f>AF25+AF17</f>
        <v>1.8583499999999999</v>
      </c>
      <c r="AG26" s="10">
        <f t="shared" ref="AG26:AG27" si="5">$AI$7*AF26/($AF$7/2)^2</f>
        <v>1.8583499999999999</v>
      </c>
      <c r="AH26" s="6">
        <v>2</v>
      </c>
      <c r="AI26" s="6">
        <v>41</v>
      </c>
      <c r="AJ26" s="6">
        <f>AI26-AH26+1</f>
        <v>40</v>
      </c>
      <c r="AK26" s="41">
        <f>$AF$7/AJ26</f>
        <v>0.05</v>
      </c>
      <c r="AP26" s="20">
        <f>AP25+$AK$25</f>
        <v>1.0250000000000004</v>
      </c>
      <c r="AQ26" s="47">
        <f t="shared" si="2"/>
        <v>2.5000000000000355E-2</v>
      </c>
      <c r="AR26" s="21">
        <f>$AF$4+($AF$3-$AF$4)*$AF$5*EXP(-($AF$6^2)*$AF$9)*COS($AF$6*$AQ26)</f>
        <v>79.983552989251976</v>
      </c>
    </row>
    <row r="27" spans="2:44" ht="15" thickBot="1" x14ac:dyDescent="0.35">
      <c r="B27" s="75">
        <v>24</v>
      </c>
      <c r="C27" s="75">
        <f t="shared" si="1"/>
        <v>0.15000000000000002</v>
      </c>
      <c r="D27" s="13">
        <f>$AF$4+($AF$3-$AF$4)*$AF$5*EXP(-($AF$6^2)*$AG$25)*COS($AF$6*C27)</f>
        <v>79.336857932438903</v>
      </c>
      <c r="E27" s="10">
        <f>$AF$4+($AF$3-$AF$4)*$AF$5*EXP(-($AF$6^2)*$AG$26)*COS($AF$6*C27)</f>
        <v>28.04893666516249</v>
      </c>
      <c r="F27" s="62">
        <f>$AF$4+($AF$3-$AF$4)*$AF$5*EXP(-($AF$6^2)*$AG$27)*COS($AF$6*C27)</f>
        <v>9.9164860891802071</v>
      </c>
      <c r="G27" s="13">
        <f>$AF$4+($AF$3-$AF$4)*$AF$5*EXP(-($AF$6^2)*$AG$32)*COS($AF$6*$C27)</f>
        <v>47.173239271434113</v>
      </c>
      <c r="H27" s="10">
        <f>$AF$4+($AF$3-$AF$4)*$AF$5*EXP(-($AF$6^2)*$AG$33)*COS($AF$6*$C27)</f>
        <v>28.048936665162497</v>
      </c>
      <c r="I27" s="62">
        <f>$AF$4+($AF$3-$AF$4)*$AF$5*EXP(-($AF$6^2)*$AG$34)*COS($AF$6*$C27)</f>
        <v>16.6777363648782</v>
      </c>
      <c r="J27" s="13">
        <f>$AF$4+($AF$3-$AF$4)*$AF$5*EXP(-($AF$6^2)*$J$3)*COS($AF$6*$C27)</f>
        <v>61.176601591545726</v>
      </c>
      <c r="K27" s="10">
        <f>$AF$4+($AF$3-$AF$4)*$AF$5*EXP(-($AF$6^2)*$K$3)*COS($AF$6*$C27)</f>
        <v>36.375255334018092</v>
      </c>
      <c r="L27" s="10">
        <f>$AF$4+($AF$3-$AF$4)*$AF$5*EXP(-($AF$6^2)*$L$3)*COS($AF$6*$C27)</f>
        <v>21.628517540893689</v>
      </c>
      <c r="M27" s="62">
        <f>$AF$4+($AF$3-$AF$4)*$AF$5*EXP(-($AF$6^2)*$M$3)*COS($AF$6*$C27)</f>
        <v>12.860192092707232</v>
      </c>
      <c r="N27" s="13">
        <f>$AF$4+($AF$3-$AF$4)*$AF$5*EXP(-($AF$6^2)*N$3)*COS($AF$6*$C27)</f>
        <v>69.6674913374802</v>
      </c>
      <c r="O27" s="10">
        <f>$AF$4+($AF$3-$AF$4)*$AF$5*EXP(-($AF$6^2)*O$3)*COS($AF$6*$C27)</f>
        <v>53.720559050434161</v>
      </c>
      <c r="P27" s="10">
        <f>$AF$4+($AF$3-$AF$4)*$AF$5*EXP(-($AF$6^2)*P$3)*COS($AF$6*$C27)</f>
        <v>41.423889525624524</v>
      </c>
      <c r="Q27" s="10">
        <f>$AF$4+($AF$3-$AF$4)*$AF$5*EXP(-($AF$6^2)*Q$3)*COS($AF$6*$C27)</f>
        <v>31.941935336528811</v>
      </c>
      <c r="R27" s="10">
        <f>$AF$4+($AF$3-$AF$4)*$AF$5*EXP(-($AF$6^2)*R$3)*COS($AF$6*$C27)</f>
        <v>24.630406384505374</v>
      </c>
      <c r="S27" s="10">
        <f>$AF$4+($AF$3-$AF$4)*$AF$5*EXP(-($AF$6^2)*S$3)*COS($AF$6*$C27)</f>
        <v>18.992490976966891</v>
      </c>
      <c r="T27" s="10">
        <f>$AF$4+($AF$3-$AF$4)*$AF$5*EXP(-($AF$6^2)*T$3)*COS($AF$6*$C27)</f>
        <v>14.645097928107631</v>
      </c>
      <c r="U27" s="14">
        <f>$AF$4+($AF$3-$AF$4)*$AF$5*EXP(-($AF$6^2)*U$3)*COS($AF$6*$C27)</f>
        <v>11.292825863862273</v>
      </c>
      <c r="V27" s="47"/>
      <c r="W27" s="47"/>
      <c r="X27" s="47"/>
      <c r="Y27" s="47"/>
      <c r="Z27" s="47"/>
      <c r="AA27" s="47"/>
      <c r="AB27" s="47"/>
      <c r="AC27" s="47"/>
      <c r="AD27" s="47"/>
      <c r="AE27" s="45">
        <v>2</v>
      </c>
      <c r="AF27" s="39">
        <f>AF26+AF17</f>
        <v>3.2631999999999999</v>
      </c>
      <c r="AG27" s="39">
        <f t="shared" si="5"/>
        <v>3.2631999999999999</v>
      </c>
      <c r="AH27" s="42">
        <v>2</v>
      </c>
      <c r="AI27" s="42">
        <v>41</v>
      </c>
      <c r="AJ27" s="42">
        <f>AI27-AH27+1</f>
        <v>40</v>
      </c>
      <c r="AK27" s="43">
        <f>$AF$7/AJ27</f>
        <v>0.05</v>
      </c>
      <c r="AP27" s="20">
        <f>AP26+$AK$25</f>
        <v>1.0750000000000004</v>
      </c>
      <c r="AQ27" s="47">
        <f t="shared" si="2"/>
        <v>7.50000000000004E-2</v>
      </c>
      <c r="AR27" s="21">
        <f>$AF$4+($AF$3-$AF$4)*$AF$5*EXP(-($AF$6^2)*$AF$9)*COS($AF$6*$AQ27)</f>
        <v>79.835583020721671</v>
      </c>
    </row>
    <row r="28" spans="2:44" ht="15" thickBot="1" x14ac:dyDescent="0.35">
      <c r="B28" s="75">
        <v>25</v>
      </c>
      <c r="C28" s="75">
        <f t="shared" si="1"/>
        <v>0.2</v>
      </c>
      <c r="D28" s="13">
        <f>$AF$4+($AF$3-$AF$4)*$AF$5*EXP(-($AF$6^2)*$AG$25)*COS($AF$6*C28)</f>
        <v>78.820758124558239</v>
      </c>
      <c r="E28" s="10">
        <f>$AF$4+($AF$3-$AF$4)*$AF$5*EXP(-($AF$6^2)*$AG$26)*COS($AF$6*C28)</f>
        <v>27.866473542707169</v>
      </c>
      <c r="F28" s="62">
        <f>$AF$4+($AF$3-$AF$4)*$AF$5*EXP(-($AF$6^2)*$AG$27)*COS($AF$6*C28)</f>
        <v>9.8519776538973858</v>
      </c>
      <c r="G28" s="13">
        <f>$AF$4+($AF$3-$AF$4)*$AF$5*EXP(-($AF$6^2)*$AG$32)*COS($AF$6*$C28)</f>
        <v>46.866369294987251</v>
      </c>
      <c r="H28" s="10">
        <f>$AF$4+($AF$3-$AF$4)*$AF$5*EXP(-($AF$6^2)*$AG$33)*COS($AF$6*$C28)</f>
        <v>27.866473542707176</v>
      </c>
      <c r="I28" s="62">
        <f>$AF$4+($AF$3-$AF$4)*$AF$5*EXP(-($AF$6^2)*$AG$34)*COS($AF$6*$C28)</f>
        <v>16.569244842046182</v>
      </c>
      <c r="J28" s="13">
        <f>$AF$4+($AF$3-$AF$4)*$AF$5*EXP(-($AF$6^2)*$J$3)*COS($AF$6*$C28)</f>
        <v>60.778637352086236</v>
      </c>
      <c r="K28" s="10">
        <f>$AF$4+($AF$3-$AF$4)*$AF$5*EXP(-($AF$6^2)*$K$3)*COS($AF$6*$C28)</f>
        <v>36.138628086875492</v>
      </c>
      <c r="L28" s="10">
        <f>$AF$4+($AF$3-$AF$4)*$AF$5*EXP(-($AF$6^2)*$L$3)*COS($AF$6*$C28)</f>
        <v>21.487820341149476</v>
      </c>
      <c r="M28" s="62">
        <f>$AF$4+($AF$3-$AF$4)*$AF$5*EXP(-($AF$6^2)*$M$3)*COS($AF$6*$C28)</f>
        <v>12.776534347223958</v>
      </c>
      <c r="N28" s="13">
        <f>$AF$4+($AF$3-$AF$4)*$AF$5*EXP(-($AF$6^2)*N$3)*COS($AF$6*$C28)</f>
        <v>69.21429241037599</v>
      </c>
      <c r="O28" s="10">
        <f>$AF$4+($AF$3-$AF$4)*$AF$5*EXP(-($AF$6^2)*O$3)*COS($AF$6*$C28)</f>
        <v>53.371097640848461</v>
      </c>
      <c r="P28" s="10">
        <f>$AF$4+($AF$3-$AF$4)*$AF$5*EXP(-($AF$6^2)*P$3)*COS($AF$6*$C28)</f>
        <v>41.154420050994588</v>
      </c>
      <c r="Q28" s="10">
        <f>$AF$4+($AF$3-$AF$4)*$AF$5*EXP(-($AF$6^2)*Q$3)*COS($AF$6*$C28)</f>
        <v>31.734147592973891</v>
      </c>
      <c r="R28" s="10">
        <f>$AF$4+($AF$3-$AF$4)*$AF$5*EXP(-($AF$6^2)*R$3)*COS($AF$6*$C28)</f>
        <v>24.470181385251045</v>
      </c>
      <c r="S28" s="10">
        <f>$AF$4+($AF$3-$AF$4)*$AF$5*EXP(-($AF$6^2)*S$3)*COS($AF$6*$C28)</f>
        <v>18.868941580131249</v>
      </c>
      <c r="T28" s="10">
        <f>$AF$4+($AF$3-$AF$4)*$AF$5*EXP(-($AF$6^2)*T$3)*COS($AF$6*$C28)</f>
        <v>14.549829065386522</v>
      </c>
      <c r="U28" s="14">
        <f>$AF$4+($AF$3-$AF$4)*$AF$5*EXP(-($AF$6^2)*U$3)*COS($AF$6*$C28)</f>
        <v>11.219364103330589</v>
      </c>
      <c r="V28" s="47"/>
      <c r="W28" s="47"/>
      <c r="X28" s="47"/>
      <c r="Y28" s="47"/>
      <c r="Z28" s="47"/>
      <c r="AA28" s="47"/>
      <c r="AB28" s="47"/>
      <c r="AC28" s="47"/>
      <c r="AD28" s="47"/>
      <c r="AP28" s="20">
        <f>AP27+$AK$25</f>
        <v>1.1250000000000004</v>
      </c>
      <c r="AQ28" s="47">
        <f t="shared" si="2"/>
        <v>0.12500000000000044</v>
      </c>
      <c r="AR28" s="21">
        <f>$AF$4+($AF$3-$AF$4)*$AF$5*EXP(-($AF$6^2)*$AF$9)*COS($AF$6*$AQ28)</f>
        <v>79.539916828834478</v>
      </c>
    </row>
    <row r="29" spans="2:44" ht="15" thickBot="1" x14ac:dyDescent="0.35">
      <c r="B29" s="75">
        <v>26</v>
      </c>
      <c r="C29" s="75">
        <f t="shared" si="1"/>
        <v>0.25</v>
      </c>
      <c r="D29" s="13">
        <f>$AF$4+($AF$3-$AF$4)*$AF$5*EXP(-($AF$6^2)*$AG$25)*COS($AF$6*C29)</f>
        <v>78.158839524396697</v>
      </c>
      <c r="E29" s="10">
        <f>$AF$4+($AF$3-$AF$4)*$AF$5*EXP(-($AF$6^2)*$AG$26)*COS($AF$6*C29)</f>
        <v>27.632457306404561</v>
      </c>
      <c r="F29" s="62">
        <f>$AF$4+($AF$3-$AF$4)*$AF$5*EXP(-($AF$6^2)*$AG$27)*COS($AF$6*C29)</f>
        <v>9.7692430112390998</v>
      </c>
      <c r="G29" s="13">
        <f>$AF$4+($AF$3-$AF$4)*$AF$5*EXP(-($AF$6^2)*$AG$32)*COS($AF$6*$C29)</f>
        <v>46.472796303601285</v>
      </c>
      <c r="H29" s="10">
        <f>$AF$4+($AF$3-$AF$4)*$AF$5*EXP(-($AF$6^2)*$AG$33)*COS($AF$6*$C29)</f>
        <v>27.632457306404564</v>
      </c>
      <c r="I29" s="62">
        <f>$AF$4+($AF$3-$AF$4)*$AF$5*EXP(-($AF$6^2)*$AG$34)*COS($AF$6*$C29)</f>
        <v>16.430100134325283</v>
      </c>
      <c r="J29" s="13">
        <f>$AF$4+($AF$3-$AF$4)*$AF$5*EXP(-($AF$6^2)*$J$3)*COS($AF$6*$C29)</f>
        <v>60.268232332989058</v>
      </c>
      <c r="K29" s="10">
        <f>$AF$4+($AF$3-$AF$4)*$AF$5*EXP(-($AF$6^2)*$K$3)*COS($AF$6*$C29)</f>
        <v>35.835144199074996</v>
      </c>
      <c r="L29" s="10">
        <f>$AF$4+($AF$3-$AF$4)*$AF$5*EXP(-($AF$6^2)*$L$3)*COS($AF$6*$C29)</f>
        <v>21.307370567521826</v>
      </c>
      <c r="M29" s="62">
        <f>$AF$4+($AF$3-$AF$4)*$AF$5*EXP(-($AF$6^2)*$M$3)*COS($AF$6*$C29)</f>
        <v>12.669239950021307</v>
      </c>
      <c r="N29" s="13">
        <f>$AF$4+($AF$3-$AF$4)*$AF$5*EXP(-($AF$6^2)*N$3)*COS($AF$6*$C29)</f>
        <v>68.633046700063872</v>
      </c>
      <c r="O29" s="10">
        <f>$AF$4+($AF$3-$AF$4)*$AF$5*EXP(-($AF$6^2)*O$3)*COS($AF$6*$C29)</f>
        <v>52.922899436719426</v>
      </c>
      <c r="P29" s="10">
        <f>$AF$4+($AF$3-$AF$4)*$AF$5*EXP(-($AF$6^2)*P$3)*COS($AF$6*$C29)</f>
        <v>40.808814695771204</v>
      </c>
      <c r="Q29" s="10">
        <f>$AF$4+($AF$3-$AF$4)*$AF$5*EXP(-($AF$6^2)*Q$3)*COS($AF$6*$C29)</f>
        <v>31.467651519453931</v>
      </c>
      <c r="R29" s="10">
        <f>$AF$4+($AF$3-$AF$4)*$AF$5*EXP(-($AF$6^2)*R$3)*COS($AF$6*$C29)</f>
        <v>24.264686429434605</v>
      </c>
      <c r="S29" s="10">
        <f>$AF$4+($AF$3-$AF$4)*$AF$5*EXP(-($AF$6^2)*S$3)*COS($AF$6*$C29)</f>
        <v>18.710484548069804</v>
      </c>
      <c r="T29" s="10">
        <f>$AF$4+($AF$3-$AF$4)*$AF$5*EXP(-($AF$6^2)*T$3)*COS($AF$6*$C29)</f>
        <v>14.427642946948898</v>
      </c>
      <c r="U29" s="14">
        <f>$AF$4+($AF$3-$AF$4)*$AF$5*EXP(-($AF$6^2)*U$3)*COS($AF$6*$C29)</f>
        <v>11.125146463730577</v>
      </c>
      <c r="V29" s="47"/>
      <c r="W29" s="47"/>
      <c r="X29" s="47"/>
      <c r="Y29" s="47"/>
      <c r="Z29" s="47"/>
      <c r="AA29" s="47"/>
      <c r="AB29" s="47"/>
      <c r="AC29" s="47"/>
      <c r="AD29" s="47"/>
      <c r="AE29" s="2" t="s">
        <v>38</v>
      </c>
      <c r="AF29" s="19"/>
      <c r="AG29" s="19"/>
      <c r="AH29" s="19"/>
      <c r="AI29" s="19"/>
      <c r="AJ29" s="19"/>
      <c r="AK29" s="3"/>
      <c r="AP29" s="20">
        <f>AP28+$AK$25</f>
        <v>1.1750000000000005</v>
      </c>
      <c r="AQ29" s="47">
        <f t="shared" si="2"/>
        <v>0.17500000000000049</v>
      </c>
      <c r="AR29" s="21">
        <f>$AF$4+($AF$3-$AF$4)*$AF$5*EXP(-($AF$6^2)*$AF$9)*COS($AF$6*$AQ29)</f>
        <v>79.097101397507416</v>
      </c>
    </row>
    <row r="30" spans="2:44" ht="15" thickBot="1" x14ac:dyDescent="0.35">
      <c r="B30" s="75">
        <v>27</v>
      </c>
      <c r="C30" s="75">
        <f t="shared" si="1"/>
        <v>0.30000000000000004</v>
      </c>
      <c r="D30" s="13">
        <f>$AF$4+($AF$3-$AF$4)*$AF$5*EXP(-($AF$6^2)*$AG$25)*COS($AF$6*C30)</f>
        <v>77.352326684637589</v>
      </c>
      <c r="E30" s="10">
        <f>$AF$4+($AF$3-$AF$4)*$AF$5*EXP(-($AF$6^2)*$AG$26)*COS($AF$6*C30)</f>
        <v>27.347320887448976</v>
      </c>
      <c r="F30" s="62">
        <f>$AF$4+($AF$3-$AF$4)*$AF$5*EXP(-($AF$6^2)*$AG$27)*COS($AF$6*C30)</f>
        <v>9.6684352207033672</v>
      </c>
      <c r="G30" s="13">
        <f>$AF$4+($AF$3-$AF$4)*$AF$5*EXP(-($AF$6^2)*$AG$32)*COS($AF$6*$C30)</f>
        <v>45.993248409256402</v>
      </c>
      <c r="H30" s="10">
        <f>$AF$4+($AF$3-$AF$4)*$AF$5*EXP(-($AF$6^2)*$AG$33)*COS($AF$6*$C30)</f>
        <v>27.347320887448983</v>
      </c>
      <c r="I30" s="62">
        <f>$AF$4+($AF$3-$AF$4)*$AF$5*EXP(-($AF$6^2)*$AG$34)*COS($AF$6*$C30)</f>
        <v>16.260559660112833</v>
      </c>
      <c r="J30" s="13">
        <f>$AF$4+($AF$3-$AF$4)*$AF$5*EXP(-($AF$6^2)*$J$3)*COS($AF$6*$C30)</f>
        <v>59.646330786063352</v>
      </c>
      <c r="K30" s="10">
        <f>$AF$4+($AF$3-$AF$4)*$AF$5*EXP(-($AF$6^2)*$K$3)*COS($AF$6*$C30)</f>
        <v>35.465365117309695</v>
      </c>
      <c r="L30" s="10">
        <f>$AF$4+($AF$3-$AF$4)*$AF$5*EXP(-($AF$6^2)*$L$3)*COS($AF$6*$C30)</f>
        <v>21.087502052984227</v>
      </c>
      <c r="M30" s="62">
        <f>$AF$4+($AF$3-$AF$4)*$AF$5*EXP(-($AF$6^2)*$M$3)*COS($AF$6*$C30)</f>
        <v>12.53850739626465</v>
      </c>
      <c r="N30" s="13">
        <f>$AF$4+($AF$3-$AF$4)*$AF$5*EXP(-($AF$6^2)*N$3)*COS($AF$6*$C30)</f>
        <v>67.924829513982075</v>
      </c>
      <c r="O30" s="10">
        <f>$AF$4+($AF$3-$AF$4)*$AF$5*EXP(-($AF$6^2)*O$3)*COS($AF$6*$C30)</f>
        <v>52.376793606940943</v>
      </c>
      <c r="P30" s="10">
        <f>$AF$4+($AF$3-$AF$4)*$AF$5*EXP(-($AF$6^2)*P$3)*COS($AF$6*$C30)</f>
        <v>40.387712831570468</v>
      </c>
      <c r="Q30" s="10">
        <f>$AF$4+($AF$3-$AF$4)*$AF$5*EXP(-($AF$6^2)*Q$3)*COS($AF$6*$C30)</f>
        <v>31.142940135022705</v>
      </c>
      <c r="R30" s="10">
        <f>$AF$4+($AF$3-$AF$4)*$AF$5*EXP(-($AF$6^2)*R$3)*COS($AF$6*$C30)</f>
        <v>24.014301683740435</v>
      </c>
      <c r="S30" s="10">
        <f>$AF$4+($AF$3-$AF$4)*$AF$5*EXP(-($AF$6^2)*S$3)*COS($AF$6*$C30)</f>
        <v>18.517413027075403</v>
      </c>
      <c r="T30" s="10">
        <f>$AF$4+($AF$3-$AF$4)*$AF$5*EXP(-($AF$6^2)*T$3)*COS($AF$6*$C30)</f>
        <v>14.278765617718058</v>
      </c>
      <c r="U30" s="14">
        <f>$AF$4+($AF$3-$AF$4)*$AF$5*EXP(-($AF$6^2)*U$3)*COS($AF$6*$C30)</f>
        <v>11.010347248161382</v>
      </c>
      <c r="V30" s="47"/>
      <c r="W30" s="47"/>
      <c r="X30" s="47"/>
      <c r="Y30" s="47"/>
      <c r="Z30" s="47"/>
      <c r="AA30" s="47"/>
      <c r="AB30" s="47"/>
      <c r="AC30" s="47"/>
      <c r="AD30" s="47"/>
      <c r="AE30" s="51" t="s">
        <v>13</v>
      </c>
      <c r="AF30" s="52" t="s">
        <v>36</v>
      </c>
      <c r="AG30" s="52" t="s">
        <v>7</v>
      </c>
      <c r="AH30" s="52" t="s">
        <v>15</v>
      </c>
      <c r="AI30" s="52" t="s">
        <v>16</v>
      </c>
      <c r="AJ30" s="52" t="s">
        <v>17</v>
      </c>
      <c r="AK30" s="53" t="s">
        <v>19</v>
      </c>
      <c r="AP30" s="20">
        <f>AP29+$AK$25</f>
        <v>1.2250000000000005</v>
      </c>
      <c r="AQ30" s="47">
        <f t="shared" si="2"/>
        <v>0.22500000000000053</v>
      </c>
      <c r="AR30" s="21">
        <f>$AF$4+($AF$3-$AF$4)*$AF$5*EXP(-($AF$6^2)*$AF$9)*COS($AF$6*$AQ30)</f>
        <v>78.507955937478059</v>
      </c>
    </row>
    <row r="31" spans="2:44" x14ac:dyDescent="0.3">
      <c r="B31" s="75">
        <v>28</v>
      </c>
      <c r="C31" s="75">
        <f t="shared" si="1"/>
        <v>0.35000000000000003</v>
      </c>
      <c r="D31" s="13">
        <f>$AF$4+($AF$3-$AF$4)*$AF$5*EXP(-($AF$6^2)*$AG$25)*COS($AF$6*C31)</f>
        <v>76.402711658022511</v>
      </c>
      <c r="E31" s="10">
        <f>$AF$4+($AF$3-$AF$4)*$AF$5*EXP(-($AF$6^2)*$AG$26)*COS($AF$6*C31)</f>
        <v>27.011591789625424</v>
      </c>
      <c r="F31" s="62">
        <f>$AF$4+($AF$3-$AF$4)*$AF$5*EXP(-($AF$6^2)*$AG$27)*COS($AF$6*C31)</f>
        <v>9.5497407772011549</v>
      </c>
      <c r="G31" s="13">
        <f>$AF$4+($AF$3-$AF$4)*$AF$5*EXP(-($AF$6^2)*$AG$32)*COS($AF$6*$C31)</f>
        <v>45.4286127779284</v>
      </c>
      <c r="H31" s="10">
        <f>$AF$4+($AF$3-$AF$4)*$AF$5*EXP(-($AF$6^2)*$AG$33)*COS($AF$6*$C31)</f>
        <v>27.011591789625431</v>
      </c>
      <c r="I31" s="62">
        <f>$AF$4+($AF$3-$AF$4)*$AF$5*EXP(-($AF$6^2)*$AG$34)*COS($AF$6*$C31)</f>
        <v>16.060937070124456</v>
      </c>
      <c r="J31" s="13">
        <f>$AF$4+($AF$3-$AF$4)*$AF$5*EXP(-($AF$6^2)*$J$3)*COS($AF$6*$C31)</f>
        <v>58.914083232246092</v>
      </c>
      <c r="K31" s="10">
        <f>$AF$4+($AF$3-$AF$4)*$AF$5*EXP(-($AF$6^2)*$K$3)*COS($AF$6*$C31)</f>
        <v>35.02997493470933</v>
      </c>
      <c r="L31" s="10">
        <f>$AF$4+($AF$3-$AF$4)*$AF$5*EXP(-($AF$6^2)*$L$3)*COS($AF$6*$C31)</f>
        <v>20.828621555375779</v>
      </c>
      <c r="M31" s="62">
        <f>$AF$4+($AF$3-$AF$4)*$AF$5*EXP(-($AF$6^2)*$M$3)*COS($AF$6*$C31)</f>
        <v>12.384578541824878</v>
      </c>
      <c r="N31" s="13">
        <f>$AF$4+($AF$3-$AF$4)*$AF$5*EXP(-($AF$6^2)*N$3)*COS($AF$6*$C31)</f>
        <v>67.090951057426793</v>
      </c>
      <c r="O31" s="10">
        <f>$AF$4+($AF$3-$AF$4)*$AF$5*EXP(-($AF$6^2)*O$3)*COS($AF$6*$C31)</f>
        <v>51.733790449998466</v>
      </c>
      <c r="P31" s="10">
        <f>$AF$4+($AF$3-$AF$4)*$AF$5*EXP(-($AF$6^2)*P$3)*COS($AF$6*$C31)</f>
        <v>39.891893498923409</v>
      </c>
      <c r="Q31" s="10">
        <f>$AF$4+($AF$3-$AF$4)*$AF$5*EXP(-($AF$6^2)*Q$3)*COS($AF$6*$C31)</f>
        <v>30.760614157347042</v>
      </c>
      <c r="R31" s="10">
        <f>$AF$4+($AF$3-$AF$4)*$AF$5*EXP(-($AF$6^2)*R$3)*COS($AF$6*$C31)</f>
        <v>23.719490361186168</v>
      </c>
      <c r="S31" s="10">
        <f>$AF$4+($AF$3-$AF$4)*$AF$5*EXP(-($AF$6^2)*S$3)*COS($AF$6*$C31)</f>
        <v>18.29008420041658</v>
      </c>
      <c r="T31" s="10">
        <f>$AF$4+($AF$3-$AF$4)*$AF$5*EXP(-($AF$6^2)*T$3)*COS($AF$6*$C31)</f>
        <v>14.103472501489236</v>
      </c>
      <c r="U31" s="14">
        <f>$AF$4+($AF$3-$AF$4)*$AF$5*EXP(-($AF$6^2)*U$3)*COS($AF$6*$C31)</f>
        <v>10.875178835739463</v>
      </c>
      <c r="V31" s="47"/>
      <c r="W31" s="47"/>
      <c r="X31" s="47"/>
      <c r="Y31" s="47"/>
      <c r="Z31" s="47"/>
      <c r="AA31" s="47"/>
      <c r="AB31" s="47"/>
      <c r="AC31" s="47"/>
      <c r="AD31" s="47"/>
      <c r="AE31" s="44">
        <v>0</v>
      </c>
      <c r="AF31" s="34">
        <f>$AF$11</f>
        <v>0.45350000000000001</v>
      </c>
      <c r="AG31" s="10">
        <f>$AI$7*AF31/($AF$7/2)^2</f>
        <v>0.45350000000000001</v>
      </c>
      <c r="AH31" s="6">
        <v>2</v>
      </c>
      <c r="AI31" s="6">
        <v>41</v>
      </c>
      <c r="AJ31" s="6">
        <f>AI31-AH31+1</f>
        <v>40</v>
      </c>
      <c r="AK31" s="41">
        <f>$AF$7/AJ31</f>
        <v>0.05</v>
      </c>
      <c r="AP31" s="20">
        <f>AP30+$AK$25</f>
        <v>1.2750000000000006</v>
      </c>
      <c r="AQ31" s="47">
        <f t="shared" si="2"/>
        <v>0.27500000000000058</v>
      </c>
      <c r="AR31" s="21">
        <f>$AF$4+($AF$3-$AF$4)*$AF$5*EXP(-($AF$6^2)*$AF$9)*COS($AF$6*$AQ31)</f>
        <v>77.773570370760666</v>
      </c>
    </row>
    <row r="32" spans="2:44" x14ac:dyDescent="0.3">
      <c r="B32" s="75">
        <v>29</v>
      </c>
      <c r="C32" s="75">
        <f t="shared" si="1"/>
        <v>0.4</v>
      </c>
      <c r="D32" s="13">
        <f>$AF$4+($AF$3-$AF$4)*$AF$5*EXP(-($AF$6^2)*$AG$25)*COS($AF$6*C32)</f>
        <v>75.311751237046323</v>
      </c>
      <c r="E32" s="10">
        <f>$AF$4+($AF$3-$AF$4)*$AF$5*EXP(-($AF$6^2)*$AG$26)*COS($AF$6*C32)</f>
        <v>26.625891113424981</v>
      </c>
      <c r="F32" s="62">
        <f>$AF$4+($AF$3-$AF$4)*$AF$5*EXP(-($AF$6^2)*$AG$27)*COS($AF$6*C32)</f>
        <v>9.4133792660398576</v>
      </c>
      <c r="G32" s="13">
        <f>$AF$4+($AF$3-$AF$4)*$AF$5*EXP(-($AF$6^2)*$AG$32)*COS($AF$6*$C32)</f>
        <v>44.779933988327237</v>
      </c>
      <c r="H32" s="10">
        <f>$AF$4+($AF$3-$AF$4)*$AF$5*EXP(-($AF$6^2)*$AG$33)*COS($AF$6*$C32)</f>
        <v>26.625891113424988</v>
      </c>
      <c r="I32" s="62">
        <f>$AF$4+($AF$3-$AF$4)*$AF$5*EXP(-($AF$6^2)*$AG$34)*COS($AF$6*$C32)</f>
        <v>15.831601667138729</v>
      </c>
      <c r="J32" s="13">
        <f>$AF$4+($AF$3-$AF$4)*$AF$5*EXP(-($AF$6^2)*$J$3)*COS($AF$6*$C32)</f>
        <v>58.072844333132636</v>
      </c>
      <c r="K32" s="10">
        <f>$AF$4+($AF$3-$AF$4)*$AF$5*EXP(-($AF$6^2)*$K$3)*COS($AF$6*$C32)</f>
        <v>34.529779125264611</v>
      </c>
      <c r="L32" s="10">
        <f>$AF$4+($AF$3-$AF$4)*$AF$5*EXP(-($AF$6^2)*$L$3)*COS($AF$6*$C32)</f>
        <v>20.531208004897163</v>
      </c>
      <c r="M32" s="62">
        <f>$AF$4+($AF$3-$AF$4)*$AF$5*EXP(-($AF$6^2)*$M$3)*COS($AF$6*$C32)</f>
        <v>12.207738155843849</v>
      </c>
      <c r="N32" s="13">
        <f>$AF$4+($AF$3-$AF$4)*$AF$5*EXP(-($AF$6^2)*N$3)*COS($AF$6*$C32)</f>
        <v>66.132954009666022</v>
      </c>
      <c r="O32" s="10">
        <f>$AF$4+($AF$3-$AF$4)*$AF$5*EXP(-($AF$6^2)*O$3)*COS($AF$6*$C32)</f>
        <v>50.995079524911844</v>
      </c>
      <c r="P32" s="10">
        <f>$AF$4+($AF$3-$AF$4)*$AF$5*EXP(-($AF$6^2)*P$3)*COS($AF$6*$C32)</f>
        <v>39.322273966047142</v>
      </c>
      <c r="Q32" s="10">
        <f>$AF$4+($AF$3-$AF$4)*$AF$5*EXP(-($AF$6^2)*Q$3)*COS($AF$6*$C32)</f>
        <v>30.321380891376151</v>
      </c>
      <c r="R32" s="10">
        <f>$AF$4+($AF$3-$AF$4)*$AF$5*EXP(-($AF$6^2)*R$3)*COS($AF$6*$C32)</f>
        <v>23.380797864176301</v>
      </c>
      <c r="S32" s="10">
        <f>$AF$4+($AF$3-$AF$4)*$AF$5*EXP(-($AF$6^2)*S$3)*COS($AF$6*$C32)</f>
        <v>18.028918627546744</v>
      </c>
      <c r="T32" s="10">
        <f>$AF$4+($AF$3-$AF$4)*$AF$5*EXP(-($AF$6^2)*T$3)*COS($AF$6*$C32)</f>
        <v>13.902087891394247</v>
      </c>
      <c r="U32" s="14">
        <f>$AF$4+($AF$3-$AF$4)*$AF$5*EXP(-($AF$6^2)*U$3)*COS($AF$6*$C32)</f>
        <v>10.71989128869618</v>
      </c>
      <c r="V32" s="47"/>
      <c r="W32" s="47"/>
      <c r="X32" s="47"/>
      <c r="Y32" s="47"/>
      <c r="Z32" s="47"/>
      <c r="AA32" s="47"/>
      <c r="AB32" s="47"/>
      <c r="AC32" s="47"/>
      <c r="AD32" s="47"/>
      <c r="AE32" s="44">
        <v>1</v>
      </c>
      <c r="AF32" s="34">
        <f>AF31+$AF$18</f>
        <v>1.1559249999999999</v>
      </c>
      <c r="AG32" s="10">
        <f t="shared" ref="AG32:AG35" si="6">$AI$7*AF32/($AF$7/2)^2</f>
        <v>1.1559249999999999</v>
      </c>
      <c r="AH32" s="6">
        <v>2</v>
      </c>
      <c r="AI32" s="6">
        <v>41</v>
      </c>
      <c r="AJ32" s="6">
        <f>AI32-AH32+1</f>
        <v>40</v>
      </c>
      <c r="AK32" s="41">
        <f>$AF$7/AJ32</f>
        <v>0.05</v>
      </c>
      <c r="AP32" s="20">
        <f>AP31+$AK$25</f>
        <v>1.3250000000000006</v>
      </c>
      <c r="AQ32" s="47">
        <f t="shared" si="2"/>
        <v>0.32500000000000062</v>
      </c>
      <c r="AR32" s="21">
        <f>$AF$4+($AF$3-$AF$4)*$AF$5*EXP(-($AF$6^2)*$AF$9)*COS($AF$6*$AQ32)</f>
        <v>76.895303314285002</v>
      </c>
    </row>
    <row r="33" spans="1:44" x14ac:dyDescent="0.3">
      <c r="B33" s="75">
        <v>30</v>
      </c>
      <c r="C33" s="75">
        <f t="shared" si="1"/>
        <v>0.45</v>
      </c>
      <c r="D33" s="13">
        <f>$AF$4+($AF$3-$AF$4)*$AF$5*EXP(-($AF$6^2)*$AG$25)*COS($AF$6*C33)</f>
        <v>74.081463703882363</v>
      </c>
      <c r="E33" s="10">
        <f>$AF$4+($AF$3-$AF$4)*$AF$5*EXP(-($AF$6^2)*$AG$26)*COS($AF$6*C33)</f>
        <v>26.190932407005818</v>
      </c>
      <c r="F33" s="62">
        <f>$AF$4+($AF$3-$AF$4)*$AF$5*EXP(-($AF$6^2)*$AG$27)*COS($AF$6*C33)</f>
        <v>9.2596029566893971</v>
      </c>
      <c r="G33" s="13">
        <f>$AF$4+($AF$3-$AF$4)*$AF$5*EXP(-($AF$6^2)*$AG$32)*COS($AF$6*$C33)</f>
        <v>44.04841209942122</v>
      </c>
      <c r="H33" s="10">
        <f>$AF$4+($AF$3-$AF$4)*$AF$5*EXP(-($AF$6^2)*$AG$33)*COS($AF$6*$C33)</f>
        <v>26.190932407005821</v>
      </c>
      <c r="I33" s="62">
        <f>$AF$4+($AF$3-$AF$4)*$AF$5*EXP(-($AF$6^2)*$AG$34)*COS($AF$6*$C33)</f>
        <v>15.572977722785177</v>
      </c>
      <c r="J33" s="13">
        <f>$AF$4+($AF$3-$AF$4)*$AF$5*EXP(-($AF$6^2)*$J$3)*COS($AF$6*$C33)</f>
        <v>57.124170384846074</v>
      </c>
      <c r="K33" s="10">
        <f>$AF$4+($AF$3-$AF$4)*$AF$5*EXP(-($AF$6^2)*$K$3)*COS($AF$6*$C33)</f>
        <v>33.965703053696366</v>
      </c>
      <c r="L33" s="10">
        <f>$AF$4+($AF$3-$AF$4)*$AF$5*EXP(-($AF$6^2)*$L$3)*COS($AF$6*$C33)</f>
        <v>20.195811618087401</v>
      </c>
      <c r="M33" s="62">
        <f>$AF$4+($AF$3-$AF$4)*$AF$5*EXP(-($AF$6^2)*$M$3)*COS($AF$6*$C33)</f>
        <v>12.008313393910061</v>
      </c>
      <c r="N33" s="13">
        <f>$AF$4+($AF$3-$AF$4)*$AF$5*EXP(-($AF$6^2)*N$3)*COS($AF$6*$C33)</f>
        <v>65.052610669975167</v>
      </c>
      <c r="O33" s="10">
        <f>$AF$4+($AF$3-$AF$4)*$AF$5*EXP(-($AF$6^2)*O$3)*COS($AF$6*$C33)</f>
        <v>50.162027450545239</v>
      </c>
      <c r="P33" s="10">
        <f>$AF$4+($AF$3-$AF$4)*$AF$5*EXP(-($AF$6^2)*P$3)*COS($AF$6*$C33)</f>
        <v>38.679908031894122</v>
      </c>
      <c r="Q33" s="10">
        <f>$AF$4+($AF$3-$AF$4)*$AF$5*EXP(-($AF$6^2)*Q$3)*COS($AF$6*$C33)</f>
        <v>29.826052920823983</v>
      </c>
      <c r="R33" s="10">
        <f>$AF$4+($AF$3-$AF$4)*$AF$5*EXP(-($AF$6^2)*R$3)*COS($AF$6*$C33)</f>
        <v>22.998850775505062</v>
      </c>
      <c r="S33" s="10">
        <f>$AF$4+($AF$3-$AF$4)*$AF$5*EXP(-($AF$6^2)*S$3)*COS($AF$6*$C33)</f>
        <v>17.734399466067103</v>
      </c>
      <c r="T33" s="10">
        <f>$AF$4+($AF$3-$AF$4)*$AF$5*EXP(-($AF$6^2)*T$3)*COS($AF$6*$C33)</f>
        <v>13.674984349957562</v>
      </c>
      <c r="U33" s="14">
        <f>$AF$4+($AF$3-$AF$4)*$AF$5*EXP(-($AF$6^2)*U$3)*COS($AF$6*$C33)</f>
        <v>10.544771889761419</v>
      </c>
      <c r="V33" s="47"/>
      <c r="W33" s="47"/>
      <c r="X33" s="47"/>
      <c r="Y33" s="47"/>
      <c r="Z33" s="47"/>
      <c r="AA33" s="47"/>
      <c r="AB33" s="47"/>
      <c r="AC33" s="47"/>
      <c r="AD33" s="47"/>
      <c r="AE33" s="71">
        <v>2</v>
      </c>
      <c r="AF33" s="34">
        <f>AF32+$AF$18</f>
        <v>1.8583499999999997</v>
      </c>
      <c r="AG33" s="54">
        <f t="shared" si="6"/>
        <v>1.8583499999999997</v>
      </c>
      <c r="AH33" s="55">
        <v>2</v>
      </c>
      <c r="AI33" s="55">
        <v>41</v>
      </c>
      <c r="AJ33" s="55">
        <f>AI33-AH33+1</f>
        <v>40</v>
      </c>
      <c r="AK33" s="56">
        <f>$AF$7/AJ33</f>
        <v>0.05</v>
      </c>
      <c r="AP33" s="20">
        <f>AP32+$AK$25</f>
        <v>1.3750000000000007</v>
      </c>
      <c r="AQ33" s="47">
        <f t="shared" si="2"/>
        <v>0.37500000000000067</v>
      </c>
      <c r="AR33" s="21">
        <f>$AF$4+($AF$3-$AF$4)*$AF$5*EXP(-($AF$6^2)*$AF$9)*COS($AF$6*$AQ33)</f>
        <v>75.874779566448382</v>
      </c>
    </row>
    <row r="34" spans="1:44" x14ac:dyDescent="0.3">
      <c r="B34" s="75">
        <v>31</v>
      </c>
      <c r="C34" s="75">
        <f t="shared" si="1"/>
        <v>0.5</v>
      </c>
      <c r="D34" s="13">
        <f>$AF$4+($AF$3-$AF$4)*$AF$5*EXP(-($AF$6^2)*$AG$25)*COS($AF$6*C34)</f>
        <v>72.71412509655049</v>
      </c>
      <c r="E34" s="10">
        <f>$AF$4+($AF$3-$AF$4)*$AF$5*EXP(-($AF$6^2)*$AG$26)*COS($AF$6*C34)</f>
        <v>25.707520346125573</v>
      </c>
      <c r="F34" s="62">
        <f>$AF$4+($AF$3-$AF$4)*$AF$5*EXP(-($AF$6^2)*$AG$27)*COS($AF$6*C34)</f>
        <v>9.0886963360824637</v>
      </c>
      <c r="G34" s="13">
        <f>$AF$4+($AF$3-$AF$4)*$AF$5*EXP(-($AF$6^2)*$AG$32)*COS($AF$6*$C34)</f>
        <v>43.235400430322052</v>
      </c>
      <c r="H34" s="10">
        <f>$AF$4+($AF$3-$AF$4)*$AF$5*EXP(-($AF$6^2)*$AG$33)*COS($AF$6*$C34)</f>
        <v>25.70752034612558</v>
      </c>
      <c r="I34" s="62">
        <f>$AF$4+($AF$3-$AF$4)*$AF$5*EXP(-($AF$6^2)*$AG$34)*COS($AF$6*$C34)</f>
        <v>15.285543692639692</v>
      </c>
      <c r="J34" s="13">
        <f>$AF$4+($AF$3-$AF$4)*$AF$5*EXP(-($AF$6^2)*$J$3)*COS($AF$6*$C34)</f>
        <v>56.069816438881716</v>
      </c>
      <c r="K34" s="10">
        <f>$AF$4+($AF$3-$AF$4)*$AF$5*EXP(-($AF$6^2)*$K$3)*COS($AF$6*$C34)</f>
        <v>33.338790263526221</v>
      </c>
      <c r="L34" s="10">
        <f>$AF$4+($AF$3-$AF$4)*$AF$5*EXP(-($AF$6^2)*$L$3)*COS($AF$6*$C34)</f>
        <v>19.823052879920549</v>
      </c>
      <c r="M34" s="62">
        <f>$AF$4+($AF$3-$AF$4)*$AF$5*EXP(-($AF$6^2)*$M$3)*COS($AF$6*$C34)</f>
        <v>11.786673192819203</v>
      </c>
      <c r="N34" s="13">
        <f>$AF$4+($AF$3-$AF$4)*$AF$5*EXP(-($AF$6^2)*N$3)*COS($AF$6*$C34)</f>
        <v>63.851919678874722</v>
      </c>
      <c r="O34" s="10">
        <f>$AF$4+($AF$3-$AF$4)*$AF$5*EXP(-($AF$6^2)*O$3)*COS($AF$6*$C34)</f>
        <v>49.236175377355472</v>
      </c>
      <c r="P34" s="10">
        <f>$AF$4+($AF$3-$AF$4)*$AF$5*EXP(-($AF$6^2)*P$3)*COS($AF$6*$C34)</f>
        <v>37.965984076618881</v>
      </c>
      <c r="Q34" s="10">
        <f>$AF$4+($AF$3-$AF$4)*$AF$5*EXP(-($AF$6^2)*Q$3)*COS($AF$6*$C34)</f>
        <v>29.275546604885346</v>
      </c>
      <c r="R34" s="10">
        <f>$AF$4+($AF$3-$AF$4)*$AF$5*EXP(-($AF$6^2)*R$3)*COS($AF$6*$C34)</f>
        <v>22.574355699175129</v>
      </c>
      <c r="S34" s="10">
        <f>$AF$4+($AF$3-$AF$4)*$AF$5*EXP(-($AF$6^2)*S$3)*COS($AF$6*$C34)</f>
        <v>17.407071577882725</v>
      </c>
      <c r="T34" s="10">
        <f>$AF$4+($AF$3-$AF$4)*$AF$5*EXP(-($AF$6^2)*T$3)*COS($AF$6*$C34)</f>
        <v>13.422582019853813</v>
      </c>
      <c r="U34" s="14">
        <f>$AF$4+($AF$3-$AF$4)*$AF$5*EXP(-($AF$6^2)*U$3)*COS($AF$6*$C34)</f>
        <v>10.350144610689137</v>
      </c>
      <c r="V34" s="47"/>
      <c r="W34" s="47"/>
      <c r="X34" s="47"/>
      <c r="Y34" s="47"/>
      <c r="Z34" s="47"/>
      <c r="AA34" s="47"/>
      <c r="AB34" s="47"/>
      <c r="AC34" s="47"/>
      <c r="AD34" s="47"/>
      <c r="AE34" s="44">
        <v>3</v>
      </c>
      <c r="AF34" s="34">
        <f>AF33+$AF$18</f>
        <v>2.5607749999999996</v>
      </c>
      <c r="AG34" s="10">
        <f t="shared" si="6"/>
        <v>2.5607749999999996</v>
      </c>
      <c r="AH34" s="6">
        <v>2</v>
      </c>
      <c r="AI34" s="6">
        <v>41</v>
      </c>
      <c r="AJ34" s="6">
        <f>AI34-AH34+1</f>
        <v>40</v>
      </c>
      <c r="AK34" s="41">
        <f>$AF$7/AJ34</f>
        <v>0.05</v>
      </c>
      <c r="AP34" s="20">
        <f>AP33+$AK$25</f>
        <v>1.4250000000000007</v>
      </c>
      <c r="AQ34" s="47">
        <f t="shared" si="2"/>
        <v>0.42500000000000071</v>
      </c>
      <c r="AR34" s="21">
        <f>$AF$4+($AF$3-$AF$4)*$AF$5*EXP(-($AF$6^2)*$AF$9)*COS($AF$6*$AQ34)</f>
        <v>74.713887101230569</v>
      </c>
    </row>
    <row r="35" spans="1:44" ht="15" thickBot="1" x14ac:dyDescent="0.35">
      <c r="B35" s="75">
        <v>32</v>
      </c>
      <c r="C35" s="75">
        <f t="shared" si="1"/>
        <v>0.55000000000000004</v>
      </c>
      <c r="D35" s="13">
        <f>$AF$4+($AF$3-$AF$4)*$AF$5*EXP(-($AF$6^2)*$AG$25)*COS($AF$6*C35)</f>
        <v>71.21226499823544</v>
      </c>
      <c r="E35" s="10">
        <f>$AF$4+($AF$3-$AF$4)*$AF$5*EXP(-($AF$6^2)*$AG$26)*COS($AF$6*C35)</f>
        <v>25.176549245487251</v>
      </c>
      <c r="F35" s="62">
        <f>$AF$4+($AF$3-$AF$4)*$AF$5*EXP(-($AF$6^2)*$AG$27)*COS($AF$6*C35)</f>
        <v>8.900975582312272</v>
      </c>
      <c r="G35" s="13">
        <f>$AF$4+($AF$3-$AF$4)*$AF$5*EXP(-($AF$6^2)*$AG$32)*COS($AF$6*$C35)</f>
        <v>42.342403056637714</v>
      </c>
      <c r="H35" s="10">
        <f>$AF$4+($AF$3-$AF$4)*$AF$5*EXP(-($AF$6^2)*$AG$33)*COS($AF$6*$C35)</f>
        <v>25.176549245487255</v>
      </c>
      <c r="I35" s="62">
        <f>$AF$4+($AF$3-$AF$4)*$AF$5*EXP(-($AF$6^2)*$AG$34)*COS($AF$6*$C35)</f>
        <v>14.969831331079339</v>
      </c>
      <c r="J35" s="13">
        <f>$AF$4+($AF$3-$AF$4)*$AF$5*EXP(-($AF$6^2)*$J$3)*COS($AF$6*$C35)</f>
        <v>54.91173305525313</v>
      </c>
      <c r="K35" s="10">
        <f>$AF$4+($AF$3-$AF$4)*$AF$5*EXP(-($AF$6^2)*$K$3)*COS($AF$6*$C35)</f>
        <v>32.65020054651594</v>
      </c>
      <c r="L35" s="10">
        <f>$AF$4+($AF$3-$AF$4)*$AF$5*EXP(-($AF$6^2)*$L$3)*COS($AF$6*$C35)</f>
        <v>19.413621395905427</v>
      </c>
      <c r="M35" s="62">
        <f>$AF$4+($AF$3-$AF$4)*$AF$5*EXP(-($AF$6^2)*$M$3)*COS($AF$6*$C35)</f>
        <v>11.543227588039251</v>
      </c>
      <c r="N35" s="13">
        <f>$AF$4+($AF$3-$AF$4)*$AF$5*EXP(-($AF$6^2)*N$3)*COS($AF$6*$C35)</f>
        <v>62.533102320635358</v>
      </c>
      <c r="O35" s="10">
        <f>$AF$4+($AF$3-$AF$4)*$AF$5*EXP(-($AF$6^2)*O$3)*COS($AF$6*$C35)</f>
        <v>48.219236136256086</v>
      </c>
      <c r="P35" s="10">
        <f>$AF$4+($AF$3-$AF$4)*$AF$5*EXP(-($AF$6^2)*P$3)*COS($AF$6*$C35)</f>
        <v>37.181822863068867</v>
      </c>
      <c r="Q35" s="10">
        <f>$AF$4+($AF$3-$AF$4)*$AF$5*EXP(-($AF$6^2)*Q$3)*COS($AF$6*$C35)</f>
        <v>28.670880382966853</v>
      </c>
      <c r="R35" s="10">
        <f>$AF$4+($AF$3-$AF$4)*$AF$5*EXP(-($AF$6^2)*R$3)*COS($AF$6*$C35)</f>
        <v>22.108097953176749</v>
      </c>
      <c r="S35" s="10">
        <f>$AF$4+($AF$3-$AF$4)*$AF$5*EXP(-($AF$6^2)*S$3)*COS($AF$6*$C35)</f>
        <v>17.04754052120532</v>
      </c>
      <c r="T35" s="10">
        <f>$AF$4+($AF$3-$AF$4)*$AF$5*EXP(-($AF$6^2)*T$3)*COS($AF$6*$C35)</f>
        <v>13.145347846641767</v>
      </c>
      <c r="U35" s="14">
        <f>$AF$4+($AF$3-$AF$4)*$AF$5*EXP(-($AF$6^2)*U$3)*COS($AF$6*$C35)</f>
        <v>10.136369512908004</v>
      </c>
      <c r="V35" s="47"/>
      <c r="W35" s="47"/>
      <c r="X35" s="47"/>
      <c r="Y35" s="47"/>
      <c r="Z35" s="47"/>
      <c r="AA35" s="47"/>
      <c r="AB35" s="47"/>
      <c r="AC35" s="47"/>
      <c r="AD35" s="47"/>
      <c r="AE35" s="45">
        <v>4</v>
      </c>
      <c r="AF35" s="57">
        <f>AF34+$AF$18</f>
        <v>3.2631999999999994</v>
      </c>
      <c r="AG35" s="39">
        <f t="shared" si="6"/>
        <v>3.2631999999999994</v>
      </c>
      <c r="AH35" s="42">
        <v>2</v>
      </c>
      <c r="AI35" s="42">
        <v>41</v>
      </c>
      <c r="AJ35" s="42">
        <f>AI35-AH35+1</f>
        <v>40</v>
      </c>
      <c r="AK35" s="43">
        <f>$AF$7/AJ35</f>
        <v>0.05</v>
      </c>
      <c r="AP35" s="20">
        <f>AP34+$AK$25</f>
        <v>1.4750000000000008</v>
      </c>
      <c r="AQ35" s="47">
        <f t="shared" si="2"/>
        <v>0.47500000000000075</v>
      </c>
      <c r="AR35" s="21">
        <f>$AF$4+($AF$3-$AF$4)*$AF$5*EXP(-($AF$6^2)*$AF$9)*COS($AF$6*$AQ35)</f>
        <v>73.414773575432548</v>
      </c>
    </row>
    <row r="36" spans="1:44" ht="15" thickBot="1" x14ac:dyDescent="0.35">
      <c r="B36" s="75">
        <v>33</v>
      </c>
      <c r="C36" s="75">
        <f t="shared" si="1"/>
        <v>0.60000000000000009</v>
      </c>
      <c r="D36" s="13">
        <f>$AF$4+($AF$3-$AF$4)*$AF$5*EXP(-($AF$6^2)*$AG$25)*COS($AF$6*C36)</f>
        <v>69.578661857545441</v>
      </c>
      <c r="E36" s="10">
        <f>$AF$4+($AF$3-$AF$4)*$AF$5*EXP(-($AF$6^2)*$AG$26)*COS($AF$6*C36)</f>
        <v>24.599001404252547</v>
      </c>
      <c r="F36" s="62">
        <f>$AF$4+($AF$3-$AF$4)*$AF$5*EXP(-($AF$6^2)*$AG$27)*COS($AF$6*C36)</f>
        <v>8.6967879797015328</v>
      </c>
      <c r="G36" s="13">
        <f>$AF$4+($AF$3-$AF$4)*$AF$5*EXP(-($AF$6^2)*$AG$32)*COS($AF$6*$C36)</f>
        <v>41.371072027925187</v>
      </c>
      <c r="H36" s="10">
        <f>$AF$4+($AF$3-$AF$4)*$AF$5*EXP(-($AF$6^2)*$AG$33)*COS($AF$6*$C36)</f>
        <v>24.599001404252554</v>
      </c>
      <c r="I36" s="62">
        <f>$AF$4+($AF$3-$AF$4)*$AF$5*EXP(-($AF$6^2)*$AG$34)*COS($AF$6*$C36)</f>
        <v>14.626424707534129</v>
      </c>
      <c r="J36" s="13">
        <f>$AF$4+($AF$3-$AF$4)*$AF$5*EXP(-($AF$6^2)*$J$3)*COS($AF$6*$C36)</f>
        <v>53.652062693946469</v>
      </c>
      <c r="K36" s="10">
        <f>$AF$4+($AF$3-$AF$4)*$AF$5*EXP(-($AF$6^2)*$K$3)*COS($AF$6*$C36)</f>
        <v>31.901207797046887</v>
      </c>
      <c r="L36" s="10">
        <f>$AF$4+($AF$3-$AF$4)*$AF$5*EXP(-($AF$6^2)*$L$3)*COS($AF$6*$C36)</f>
        <v>18.968274616312002</v>
      </c>
      <c r="M36" s="62">
        <f>$AF$4+($AF$3-$AF$4)*$AF$5*EXP(-($AF$6^2)*$M$3)*COS($AF$6*$C36)</f>
        <v>11.27842695514283</v>
      </c>
      <c r="N36" s="13">
        <f>$AF$4+($AF$3-$AF$4)*$AF$5*EXP(-($AF$6^2)*N$3)*COS($AF$6*$C36)</f>
        <v>61.098598413891054</v>
      </c>
      <c r="O36" s="10">
        <f>$AF$4+($AF$3-$AF$4)*$AF$5*EXP(-($AF$6^2)*O$3)*COS($AF$6*$C36)</f>
        <v>47.113091069871622</v>
      </c>
      <c r="P36" s="10">
        <f>$AF$4+($AF$3-$AF$4)*$AF$5*EXP(-($AF$6^2)*P$3)*COS($AF$6*$C36)</f>
        <v>36.328875093366648</v>
      </c>
      <c r="Q36" s="10">
        <f>$AF$4+($AF$3-$AF$4)*$AF$5*EXP(-($AF$6^2)*Q$3)*COS($AF$6*$C36)</f>
        <v>28.013172890568981</v>
      </c>
      <c r="R36" s="10">
        <f>$AF$4+($AF$3-$AF$4)*$AF$5*EXP(-($AF$6^2)*R$3)*COS($AF$6*$C36)</f>
        <v>21.600940116645546</v>
      </c>
      <c r="S36" s="10">
        <f>$AF$4+($AF$3-$AF$4)*$AF$5*EXP(-($AF$6^2)*S$3)*COS($AF$6*$C36)</f>
        <v>16.656471430267526</v>
      </c>
      <c r="T36" s="10">
        <f>$AF$4+($AF$3-$AF$4)*$AF$5*EXP(-($AF$6^2)*T$3)*COS($AF$6*$C36)</f>
        <v>12.843794714912722</v>
      </c>
      <c r="U36" s="14">
        <f>$AF$4+($AF$3-$AF$4)*$AF$5*EXP(-($AF$6^2)*U$3)*COS($AF$6*$C36)</f>
        <v>9.9038420814059833</v>
      </c>
      <c r="V36" s="47"/>
      <c r="W36" s="47"/>
      <c r="X36" s="47"/>
      <c r="Y36" s="47"/>
      <c r="Z36" s="47"/>
      <c r="AA36" s="47"/>
      <c r="AB36" s="47"/>
      <c r="AC36" s="47"/>
      <c r="AD36" s="47"/>
      <c r="AP36" s="20">
        <f>AP35+$AK$25</f>
        <v>1.5250000000000008</v>
      </c>
      <c r="AQ36" s="47">
        <f t="shared" si="2"/>
        <v>0.5250000000000008</v>
      </c>
      <c r="AR36" s="21">
        <f>$AF$4+($AF$3-$AF$4)*$AF$5*EXP(-($AF$6^2)*$AF$9)*COS($AF$6*$AQ36)</f>
        <v>71.979842355500878</v>
      </c>
    </row>
    <row r="37" spans="1:44" ht="15" thickBot="1" x14ac:dyDescent="0.35">
      <c r="B37" s="75">
        <v>34</v>
      </c>
      <c r="C37" s="75">
        <f t="shared" si="1"/>
        <v>0.65</v>
      </c>
      <c r="D37" s="13">
        <f>$AF$4+($AF$3-$AF$4)*$AF$5*EXP(-($AF$6^2)*$AG$25)*COS($AF$6*C37)</f>
        <v>67.816337848368562</v>
      </c>
      <c r="E37" s="10">
        <f>$AF$4+($AF$3-$AF$4)*$AF$5*EXP(-($AF$6^2)*$AG$26)*COS($AF$6*C37)</f>
        <v>23.975945288783596</v>
      </c>
      <c r="F37" s="62">
        <f>$AF$4+($AF$3-$AF$4)*$AF$5*EXP(-($AF$6^2)*$AG$27)*COS($AF$6*C37)</f>
        <v>8.4765112763247394</v>
      </c>
      <c r="G37" s="13">
        <f>$AF$4+($AF$3-$AF$4)*$AF$5*EXP(-($AF$6^2)*$AG$32)*COS($AF$6*$C37)</f>
        <v>40.323204311390597</v>
      </c>
      <c r="H37" s="10">
        <f>$AF$4+($AF$3-$AF$4)*$AF$5*EXP(-($AF$6^2)*$AG$33)*COS($AF$6*$C37)</f>
        <v>23.975945288783603</v>
      </c>
      <c r="I37" s="62">
        <f>$AF$4+($AF$3-$AF$4)*$AF$5*EXP(-($AF$6^2)*$AG$34)*COS($AF$6*$C37)</f>
        <v>14.255959125955689</v>
      </c>
      <c r="J37" s="13">
        <f>$AF$4+($AF$3-$AF$4)*$AF$5*EXP(-($AF$6^2)*$J$3)*COS($AF$6*$C37)</f>
        <v>52.29313575135896</v>
      </c>
      <c r="K37" s="10">
        <f>$AF$4+($AF$3-$AF$4)*$AF$5*EXP(-($AF$6^2)*$K$3)*COS($AF$6*$C37)</f>
        <v>31.093197655409199</v>
      </c>
      <c r="L37" s="10">
        <f>$AF$4+($AF$3-$AF$4)*$AF$5*EXP(-($AF$6^2)*$L$3)*COS($AF$6*$C37)</f>
        <v>18.487836434884663</v>
      </c>
      <c r="M37" s="62">
        <f>$AF$4+($AF$3-$AF$4)*$AF$5*EXP(-($AF$6^2)*$M$3)*COS($AF$6*$C37)</f>
        <v>10.992761176610179</v>
      </c>
      <c r="N37" s="13">
        <f>$AF$4+($AF$3-$AF$4)*$AF$5*EXP(-($AF$6^2)*N$3)*COS($AF$6*$C37)</f>
        <v>59.551061797962603</v>
      </c>
      <c r="O37" s="10">
        <f>$AF$4+($AF$3-$AF$4)*$AF$5*EXP(-($AF$6^2)*O$3)*COS($AF$6*$C37)</f>
        <v>45.919786552044549</v>
      </c>
      <c r="P37" s="10">
        <f>$AF$4+($AF$3-$AF$4)*$AF$5*EXP(-($AF$6^2)*P$3)*COS($AF$6*$C37)</f>
        <v>35.408718725103796</v>
      </c>
      <c r="Q37" s="10">
        <f>$AF$4+($AF$3-$AF$4)*$AF$5*EXP(-($AF$6^2)*Q$3)*COS($AF$6*$C37)</f>
        <v>27.303640889804893</v>
      </c>
      <c r="R37" s="10">
        <f>$AF$4+($AF$3-$AF$4)*$AF$5*EXP(-($AF$6^2)*R$3)*COS($AF$6*$C37)</f>
        <v>21.053820434086891</v>
      </c>
      <c r="S37" s="10">
        <f>$AF$4+($AF$3-$AF$4)*$AF$5*EXP(-($AF$6^2)*S$3)*COS($AF$6*$C37)</f>
        <v>16.234587784821336</v>
      </c>
      <c r="T37" s="10">
        <f>$AF$4+($AF$3-$AF$4)*$AF$5*EXP(-($AF$6^2)*T$3)*COS($AF$6*$C37)</f>
        <v>12.518480499451492</v>
      </c>
      <c r="U37" s="14">
        <f>$AF$4+($AF$3-$AF$4)*$AF$5*EXP(-($AF$6^2)*U$3)*COS($AF$6*$C37)</f>
        <v>9.6529924930811521</v>
      </c>
      <c r="V37" s="47"/>
      <c r="W37" s="47"/>
      <c r="X37" s="47"/>
      <c r="Y37" s="47"/>
      <c r="Z37" s="47"/>
      <c r="AA37" s="47"/>
      <c r="AB37" s="47"/>
      <c r="AC37" s="47"/>
      <c r="AD37" s="47"/>
      <c r="AE37" s="2" t="s">
        <v>41</v>
      </c>
      <c r="AF37" s="19"/>
      <c r="AG37" s="19"/>
      <c r="AH37" s="19"/>
      <c r="AI37" s="19"/>
      <c r="AJ37" s="19"/>
      <c r="AK37" s="3"/>
      <c r="AP37" s="20">
        <f>AP36+$AK$25</f>
        <v>1.5750000000000008</v>
      </c>
      <c r="AQ37" s="47">
        <f t="shared" si="2"/>
        <v>0.57500000000000084</v>
      </c>
      <c r="AR37" s="21">
        <f>$AF$4+($AF$3-$AF$4)*$AF$5*EXP(-($AF$6^2)*$AF$9)*COS($AF$6*$AQ37)</f>
        <v>70.411748071287818</v>
      </c>
    </row>
    <row r="38" spans="1:44" ht="15" thickBot="1" x14ac:dyDescent="0.35">
      <c r="B38" s="75">
        <v>35</v>
      </c>
      <c r="C38" s="75">
        <f t="shared" si="1"/>
        <v>0.70000000000000007</v>
      </c>
      <c r="D38" s="13">
        <f>$AF$4+($AF$3-$AF$4)*$AF$5*EXP(-($AF$6^2)*$AG$25)*COS($AF$6*C38)</f>
        <v>65.928553278836063</v>
      </c>
      <c r="E38" s="10">
        <f>$AF$4+($AF$3-$AF$4)*$AF$5*EXP(-($AF$6^2)*$AG$26)*COS($AF$6*C38)</f>
        <v>23.308533555974879</v>
      </c>
      <c r="F38" s="62">
        <f>$AF$4+($AF$3-$AF$4)*$AF$5*EXP(-($AF$6^2)*$AG$27)*COS($AF$6*C38)</f>
        <v>8.24055298517235</v>
      </c>
      <c r="G38" s="13">
        <f>$AF$4+($AF$3-$AF$4)*$AF$5*EXP(-($AF$6^2)*$AG$32)*COS($AF$6*$C38)</f>
        <v>39.200738467490993</v>
      </c>
      <c r="H38" s="10">
        <f>$AF$4+($AF$3-$AF$4)*$AF$5*EXP(-($AF$6^2)*$AG$33)*COS($AF$6*$C38)</f>
        <v>23.308533555974883</v>
      </c>
      <c r="I38" s="62">
        <f>$AF$4+($AF$3-$AF$4)*$AF$5*EXP(-($AF$6^2)*$AG$34)*COS($AF$6*$C38)</f>
        <v>13.859119949501801</v>
      </c>
      <c r="J38" s="13">
        <f>$AF$4+($AF$3-$AF$4)*$AF$5*EXP(-($AF$6^2)*$J$3)*COS($AF$6*$C38)</f>
        <v>50.837466249053939</v>
      </c>
      <c r="K38" s="10">
        <f>$AF$4+($AF$3-$AF$4)*$AF$5*EXP(-($AF$6^2)*$K$3)*COS($AF$6*$C38)</f>
        <v>30.227664944360313</v>
      </c>
      <c r="L38" s="10">
        <f>$AF$4+($AF$3-$AF$4)*$AF$5*EXP(-($AF$6^2)*$L$3)*COS($AF$6*$C38)</f>
        <v>17.973195664634702</v>
      </c>
      <c r="M38" s="62">
        <f>$AF$4+($AF$3-$AF$4)*$AF$5*EXP(-($AF$6^2)*$M$3)*COS($AF$6*$C38)</f>
        <v>10.68675873554413</v>
      </c>
      <c r="N38" s="13">
        <f>$AF$4+($AF$3-$AF$4)*$AF$5*EXP(-($AF$6^2)*N$3)*COS($AF$6*$C38)</f>
        <v>57.893355423241651</v>
      </c>
      <c r="O38" s="10">
        <f>$AF$4+($AF$3-$AF$4)*$AF$5*EXP(-($AF$6^2)*O$3)*COS($AF$6*$C38)</f>
        <v>44.641530202033444</v>
      </c>
      <c r="P38" s="10">
        <f>$AF$4+($AF$3-$AF$4)*$AF$5*EXP(-($AF$6^2)*P$3)*COS($AF$6*$C38)</f>
        <v>34.423056052111562</v>
      </c>
      <c r="Q38" s="10">
        <f>$AF$4+($AF$3-$AF$4)*$AF$5*EXP(-($AF$6^2)*Q$3)*COS($AF$6*$C38)</f>
        <v>26.543597018384453</v>
      </c>
      <c r="R38" s="10">
        <f>$AF$4+($AF$3-$AF$4)*$AF$5*EXP(-($AF$6^2)*R$3)*COS($AF$6*$C38)</f>
        <v>20.467751079618889</v>
      </c>
      <c r="S38" s="10">
        <f>$AF$4+($AF$3-$AF$4)*$AF$5*EXP(-($AF$6^2)*S$3)*COS($AF$6*$C38)</f>
        <v>15.782670071696934</v>
      </c>
      <c r="T38" s="10">
        <f>$AF$4+($AF$3-$AF$4)*$AF$5*EXP(-($AF$6^2)*T$3)*COS($AF$6*$C38)</f>
        <v>12.170007033165277</v>
      </c>
      <c r="U38" s="14">
        <f>$AF$4+($AF$3-$AF$4)*$AF$5*EXP(-($AF$6^2)*U$3)*COS($AF$6*$C38)</f>
        <v>9.3842848209122973</v>
      </c>
      <c r="V38" s="47"/>
      <c r="W38" s="47"/>
      <c r="X38" s="47"/>
      <c r="Y38" s="47"/>
      <c r="Z38" s="47"/>
      <c r="AA38" s="47"/>
      <c r="AB38" s="47"/>
      <c r="AC38" s="47"/>
      <c r="AD38" s="47"/>
      <c r="AE38" s="51" t="s">
        <v>13</v>
      </c>
      <c r="AF38" s="52" t="s">
        <v>36</v>
      </c>
      <c r="AG38" s="52" t="s">
        <v>7</v>
      </c>
      <c r="AH38" s="52" t="s">
        <v>15</v>
      </c>
      <c r="AI38" s="52" t="s">
        <v>16</v>
      </c>
      <c r="AJ38" s="52" t="s">
        <v>17</v>
      </c>
      <c r="AK38" s="53" t="s">
        <v>19</v>
      </c>
      <c r="AP38" s="20">
        <f>AP37+$AK$25</f>
        <v>1.6250000000000009</v>
      </c>
      <c r="AQ38" s="47">
        <f t="shared" si="2"/>
        <v>0.62500000000000089</v>
      </c>
      <c r="AR38" s="21">
        <f>$AF$4+($AF$3-$AF$4)*$AF$5*EXP(-($AF$6^2)*$AF$9)*COS($AF$6*$AQ38)</f>
        <v>68.713391704973048</v>
      </c>
    </row>
    <row r="39" spans="1:44" x14ac:dyDescent="0.3">
      <c r="B39" s="75">
        <v>36</v>
      </c>
      <c r="C39" s="75">
        <f t="shared" si="1"/>
        <v>0.75</v>
      </c>
      <c r="D39" s="13">
        <f>$AF$4+($AF$3-$AF$4)*$AF$5*EXP(-($AF$6^2)*$AG$25)*COS($AF$6*C39)</f>
        <v>63.918800559736248</v>
      </c>
      <c r="E39" s="10">
        <f>$AF$4+($AF$3-$AF$4)*$AF$5*EXP(-($AF$6^2)*$AG$26)*COS($AF$6*C39)</f>
        <v>22.598000920832291</v>
      </c>
      <c r="F39" s="62">
        <f>$AF$4+($AF$3-$AF$4)*$AF$5*EXP(-($AF$6^2)*$AG$27)*COS($AF$6*C39)</f>
        <v>7.9893496302497615</v>
      </c>
      <c r="G39" s="13">
        <f>$AF$4+($AF$3-$AF$4)*$AF$5*EXP(-($AF$6^2)*$AG$32)*COS($AF$6*$C39)</f>
        <v>38.005751063587937</v>
      </c>
      <c r="H39" s="10">
        <f>$AF$4+($AF$3-$AF$4)*$AF$5*EXP(-($AF$6^2)*$AG$33)*COS($AF$6*$C39)</f>
        <v>22.598000920832298</v>
      </c>
      <c r="I39" s="62">
        <f>$AF$4+($AF$3-$AF$4)*$AF$5*EXP(-($AF$6^2)*$AG$34)*COS($AF$6*$C39)</f>
        <v>13.436641332611188</v>
      </c>
      <c r="J39" s="13">
        <f>$AF$4+($AF$3-$AF$4)*$AF$5*EXP(-($AF$6^2)*$J$3)*COS($AF$6*$C39)</f>
        <v>49.287747182808637</v>
      </c>
      <c r="K39" s="10">
        <f>$AF$4+($AF$3-$AF$4)*$AF$5*EXP(-($AF$6^2)*$K$3)*COS($AF$6*$C39)</f>
        <v>29.30621090369554</v>
      </c>
      <c r="L39" s="10">
        <f>$AF$4+($AF$3-$AF$4)*$AF$5*EXP(-($AF$6^2)*$L$3)*COS($AF$6*$C39)</f>
        <v>17.425304393531864</v>
      </c>
      <c r="M39" s="62">
        <f>$AF$4+($AF$3-$AF$4)*$AF$5*EXP(-($AF$6^2)*$M$3)*COS($AF$6*$C39)</f>
        <v>10.36098573797377</v>
      </c>
      <c r="N39" s="13">
        <f>$AF$4+($AF$3-$AF$4)*$AF$5*EXP(-($AF$6^2)*N$3)*COS($AF$6*$C39)</f>
        <v>56.128546054718434</v>
      </c>
      <c r="O39" s="10">
        <f>$AF$4+($AF$3-$AF$4)*$AF$5*EXP(-($AF$6^2)*O$3)*COS($AF$6*$C39)</f>
        <v>43.280686800406514</v>
      </c>
      <c r="P39" s="10">
        <f>$AF$4+($AF$3-$AF$4)*$AF$5*EXP(-($AF$6^2)*P$3)*COS($AF$6*$C39)</f>
        <v>33.373710555208859</v>
      </c>
      <c r="Q39" s="10">
        <f>$AF$4+($AF$3-$AF$4)*$AF$5*EXP(-($AF$6^2)*Q$3)*COS($AF$6*$C39)</f>
        <v>25.73444736122805</v>
      </c>
      <c r="R39" s="10">
        <f>$AF$4+($AF$3-$AF$4)*$AF$5*EXP(-($AF$6^2)*R$3)*COS($AF$6*$C39)</f>
        <v>19.843816284445289</v>
      </c>
      <c r="S39" s="10">
        <f>$AF$4+($AF$3-$AF$4)*$AF$5*EXP(-($AF$6^2)*S$3)*COS($AF$6*$C39)</f>
        <v>15.301554340898234</v>
      </c>
      <c r="T39" s="10">
        <f>$AF$4+($AF$3-$AF$4)*$AF$5*EXP(-($AF$6^2)*T$3)*COS($AF$6*$C39)</f>
        <v>11.799018993689831</v>
      </c>
      <c r="U39" s="14">
        <f>$AF$4+($AF$3-$AF$4)*$AF$5*EXP(-($AF$6^2)*U$3)*COS($AF$6*$C39)</f>
        <v>9.0982161754216353</v>
      </c>
      <c r="V39" s="47"/>
      <c r="W39" s="47"/>
      <c r="X39" s="47"/>
      <c r="Y39" s="47"/>
      <c r="Z39" s="47"/>
      <c r="AA39" s="47"/>
      <c r="AB39" s="47"/>
      <c r="AC39" s="47"/>
      <c r="AD39" s="47"/>
      <c r="AE39" s="48">
        <v>0</v>
      </c>
      <c r="AF39" s="64">
        <f>$AF$11</f>
        <v>0.45350000000000001</v>
      </c>
      <c r="AG39" s="18">
        <f>$AI$7*AF39/($AF$7/2)^2</f>
        <v>0.45350000000000001</v>
      </c>
      <c r="AH39" s="49">
        <v>2</v>
      </c>
      <c r="AI39" s="49">
        <v>41</v>
      </c>
      <c r="AJ39" s="49">
        <f>AI39-AH39+1</f>
        <v>40</v>
      </c>
      <c r="AK39" s="50">
        <f>$AF$7/AJ39</f>
        <v>0.05</v>
      </c>
      <c r="AP39" s="20">
        <f>AP38+$AK$25</f>
        <v>1.6750000000000009</v>
      </c>
      <c r="AQ39" s="47">
        <f t="shared" si="2"/>
        <v>0.67500000000000093</v>
      </c>
      <c r="AR39" s="21">
        <f>$AF$4+($AF$3-$AF$4)*$AF$5*EXP(-($AF$6^2)*$AF$9)*COS($AF$6*$AQ39)</f>
        <v>66.887915224232202</v>
      </c>
    </row>
    <row r="40" spans="1:44" x14ac:dyDescent="0.3">
      <c r="B40" s="75">
        <v>37</v>
      </c>
      <c r="C40" s="75">
        <f t="shared" si="1"/>
        <v>0.8</v>
      </c>
      <c r="D40" s="13">
        <f>$AF$4+($AF$3-$AF$4)*$AF$5*EXP(-($AF$6^2)*$AG$25)*COS($AF$6*C40)</f>
        <v>61.790797743537205</v>
      </c>
      <c r="E40" s="10">
        <f>$AF$4+($AF$3-$AF$4)*$AF$5*EXP(-($AF$6^2)*$AG$26)*COS($AF$6*C40)</f>
        <v>21.845661872244268</v>
      </c>
      <c r="F40" s="62">
        <f>$AF$4+($AF$3-$AF$4)*$AF$5*EXP(-($AF$6^2)*$AG$27)*COS($AF$6*C40)</f>
        <v>7.7233659390057214</v>
      </c>
      <c r="G40" s="13">
        <f>$AF$4+($AF$3-$AF$4)*$AF$5*EXP(-($AF$6^2)*$AG$32)*COS($AF$6*$C40)</f>
        <v>36.740452832287573</v>
      </c>
      <c r="H40" s="10">
        <f>$AF$4+($AF$3-$AF$4)*$AF$5*EXP(-($AF$6^2)*$AG$33)*COS($AF$6*$C40)</f>
        <v>21.845661872244271</v>
      </c>
      <c r="I40" s="62">
        <f>$AF$4+($AF$3-$AF$4)*$AF$5*EXP(-($AF$6^2)*$AG$34)*COS($AF$6*$C40)</f>
        <v>12.989304862814155</v>
      </c>
      <c r="J40" s="13">
        <f>$AF$4+($AF$3-$AF$4)*$AF$5*EXP(-($AF$6^2)*$J$3)*COS($AF$6*$C40)</f>
        <v>47.646845540558608</v>
      </c>
      <c r="K40" s="10">
        <f>$AF$4+($AF$3-$AF$4)*$AF$5*EXP(-($AF$6^2)*$K$3)*COS($AF$6*$C40)</f>
        <v>28.330540227946479</v>
      </c>
      <c r="L40" s="10">
        <f>$AF$4+($AF$3-$AF$4)*$AF$5*EXP(-($AF$6^2)*$L$3)*COS($AF$6*$C40)</f>
        <v>16.845176223136885</v>
      </c>
      <c r="M40" s="62">
        <f>$AF$4+($AF$3-$AF$4)*$AF$5*EXP(-($AF$6^2)*$M$3)*COS($AF$6*$C40)</f>
        <v>10.016044865555479</v>
      </c>
      <c r="N40" s="13">
        <f>$AF$4+($AF$3-$AF$4)*$AF$5*EXP(-($AF$6^2)*N$3)*COS($AF$6*$C40)</f>
        <v>54.259898598451279</v>
      </c>
      <c r="O40" s="10">
        <f>$AF$4+($AF$3-$AF$4)*$AF$5*EXP(-($AF$6^2)*O$3)*COS($AF$6*$C40)</f>
        <v>41.839773914185834</v>
      </c>
      <c r="P40" s="10">
        <f>$AF$4+($AF$3-$AF$4)*$AF$5*EXP(-($AF$6^2)*P$3)*COS($AF$6*$C40)</f>
        <v>32.262623528753721</v>
      </c>
      <c r="Q40" s="10">
        <f>$AF$4+($AF$3-$AF$4)*$AF$5*EXP(-($AF$6^2)*Q$3)*COS($AF$6*$C40)</f>
        <v>24.877688849202471</v>
      </c>
      <c r="R40" s="10">
        <f>$AF$4+($AF$3-$AF$4)*$AF$5*EXP(-($AF$6^2)*R$3)*COS($AF$6*$C40)</f>
        <v>19.183170331022374</v>
      </c>
      <c r="S40" s="10">
        <f>$AF$4+($AF$3-$AF$4)*$AF$5*EXP(-($AF$6^2)*S$3)*COS($AF$6*$C40)</f>
        <v>14.792130658906219</v>
      </c>
      <c r="T40" s="10">
        <f>$AF$4+($AF$3-$AF$4)*$AF$5*EXP(-($AF$6^2)*T$3)*COS($AF$6*$C40)</f>
        <v>11.406202710732634</v>
      </c>
      <c r="U40" s="14">
        <f>$AF$4+($AF$3-$AF$4)*$AF$5*EXP(-($AF$6^2)*U$3)*COS($AF$6*$C40)</f>
        <v>8.7953157850178627</v>
      </c>
      <c r="V40" s="47"/>
      <c r="W40" s="47"/>
      <c r="X40" s="47"/>
      <c r="Y40" s="47"/>
      <c r="Z40" s="47"/>
      <c r="AA40" s="47"/>
      <c r="AB40" s="47"/>
      <c r="AC40" s="47"/>
      <c r="AD40" s="47"/>
      <c r="AE40" s="44">
        <v>1</v>
      </c>
      <c r="AF40" s="34">
        <f>AF39+$AF$19</f>
        <v>0.80471249999999994</v>
      </c>
      <c r="AG40" s="10">
        <f t="shared" ref="AG40:AG47" si="7">$AI$7*AF40/($AF$7/2)^2</f>
        <v>0.80471249999999994</v>
      </c>
      <c r="AH40" s="6">
        <v>2</v>
      </c>
      <c r="AI40" s="6">
        <v>41</v>
      </c>
      <c r="AJ40" s="6">
        <f>AI40-AH40+1</f>
        <v>40</v>
      </c>
      <c r="AK40" s="41">
        <f>$AF$7/AJ40</f>
        <v>0.05</v>
      </c>
      <c r="AP40" s="20">
        <f>AP39+$AK$25</f>
        <v>1.725000000000001</v>
      </c>
      <c r="AQ40" s="47">
        <f t="shared" si="2"/>
        <v>0.72500000000000098</v>
      </c>
      <c r="AR40" s="21">
        <f>$AF$4+($AF$3-$AF$4)*$AF$5*EXP(-($AF$6^2)*$AF$9)*COS($AF$6*$AQ40)</f>
        <v>64.938695769581244</v>
      </c>
    </row>
    <row r="41" spans="1:44" x14ac:dyDescent="0.3">
      <c r="B41" s="75">
        <v>38</v>
      </c>
      <c r="C41" s="75">
        <f t="shared" si="1"/>
        <v>0.85000000000000009</v>
      </c>
      <c r="D41" s="13">
        <f>$AF$4+($AF$3-$AF$4)*$AF$5*EXP(-($AF$6^2)*$AG$25)*COS($AF$6*C41)</f>
        <v>59.548481645971385</v>
      </c>
      <c r="E41" s="10">
        <f>$AF$4+($AF$3-$AF$4)*$AF$5*EXP(-($AF$6^2)*$AG$26)*COS($AF$6*C41)</f>
        <v>21.052908241170833</v>
      </c>
      <c r="F41" s="62">
        <f>$AF$4+($AF$3-$AF$4)*$AF$5*EXP(-($AF$6^2)*$AG$27)*COS($AF$6*C41)</f>
        <v>7.4430939825842586</v>
      </c>
      <c r="G41" s="13">
        <f>$AF$4+($AF$3-$AF$4)*$AF$5*EXP(-($AF$6^2)*$AG$32)*COS($AF$6*$C41)</f>
        <v>35.40718458157442</v>
      </c>
      <c r="H41" s="10">
        <f>$AF$4+($AF$3-$AF$4)*$AF$5*EXP(-($AF$6^2)*$AG$33)*COS($AF$6*$C41)</f>
        <v>21.05290824117084</v>
      </c>
      <c r="I41" s="62">
        <f>$AF$4+($AF$3-$AF$4)*$AF$5*EXP(-($AF$6^2)*$AG$34)*COS($AF$6*$C41)</f>
        <v>12.5179381147918</v>
      </c>
      <c r="J41" s="13">
        <f>$AF$4+($AF$3-$AF$4)*$AF$5*EXP(-($AF$6^2)*$J$3)*COS($AF$6*$C41)</f>
        <v>45.917796998455891</v>
      </c>
      <c r="K41" s="10">
        <f>$AF$4+($AF$3-$AF$4)*$AF$5*EXP(-($AF$6^2)*$K$3)*COS($AF$6*$C41)</f>
        <v>27.302457912687736</v>
      </c>
      <c r="L41" s="10">
        <f>$AF$4+($AF$3-$AF$4)*$AF$5*EXP(-($AF$6^2)*$L$3)*COS($AF$6*$C41)</f>
        <v>16.233884393433595</v>
      </c>
      <c r="M41" s="62">
        <f>$AF$4+($AF$3-$AF$4)*$AF$5*EXP(-($AF$6^2)*$M$3)*COS($AF$6*$C41)</f>
        <v>9.6525742606088762</v>
      </c>
      <c r="N41" s="13">
        <f>$AF$4+($AF$3-$AF$4)*$AF$5*EXP(-($AF$6^2)*N$3)*COS($AF$6*$C41)</f>
        <v>52.290870061474315</v>
      </c>
      <c r="O41" s="10">
        <f>$AF$4+($AF$3-$AF$4)*$AF$5*EXP(-($AF$6^2)*O$3)*COS($AF$6*$C41)</f>
        <v>40.321457239335878</v>
      </c>
      <c r="P41" s="10">
        <f>$AF$4+($AF$3-$AF$4)*$AF$5*EXP(-($AF$6^2)*P$3)*COS($AF$6*$C41)</f>
        <v>31.091850489239164</v>
      </c>
      <c r="Q41" s="10">
        <f>$AF$4+($AF$3-$AF$4)*$AF$5*EXP(-($AF$6^2)*Q$3)*COS($AF$6*$C41)</f>
        <v>23.97490648979144</v>
      </c>
      <c r="R41" s="10">
        <f>$AF$4+($AF$3-$AF$4)*$AF$5*EXP(-($AF$6^2)*R$3)*COS($AF$6*$C41)</f>
        <v>18.487035417630722</v>
      </c>
      <c r="S41" s="10">
        <f>$AF$4+($AF$3-$AF$4)*$AF$5*EXP(-($AF$6^2)*S$3)*COS($AF$6*$C41)</f>
        <v>14.255341462051554</v>
      </c>
      <c r="T41" s="10">
        <f>$AF$4+($AF$3-$AF$4)*$AF$5*EXP(-($AF$6^2)*T$3)*COS($AF$6*$C41)</f>
        <v>10.992284896359543</v>
      </c>
      <c r="U41" s="14">
        <f>$AF$4+($AF$3-$AF$4)*$AF$5*EXP(-($AF$6^2)*U$3)*COS($AF$6*$C41)</f>
        <v>8.4761440169210012</v>
      </c>
      <c r="V41" s="47"/>
      <c r="W41" s="47"/>
      <c r="X41" s="47"/>
      <c r="Y41" s="47"/>
      <c r="Z41" s="47"/>
      <c r="AA41" s="47"/>
      <c r="AB41" s="47"/>
      <c r="AC41" s="47"/>
      <c r="AD41" s="47"/>
      <c r="AE41" s="71">
        <v>2</v>
      </c>
      <c r="AF41" s="34">
        <f>AF40+$AF$19</f>
        <v>1.1559249999999999</v>
      </c>
      <c r="AG41" s="54">
        <f t="shared" si="7"/>
        <v>1.1559249999999999</v>
      </c>
      <c r="AH41" s="55">
        <v>2</v>
      </c>
      <c r="AI41" s="55">
        <v>41</v>
      </c>
      <c r="AJ41" s="55">
        <f>AI41-AH41+1</f>
        <v>40</v>
      </c>
      <c r="AK41" s="56">
        <f>$AF$7/AJ41</f>
        <v>0.05</v>
      </c>
      <c r="AP41" s="20">
        <f>AP40+$AK$25</f>
        <v>1.775000000000001</v>
      </c>
      <c r="AQ41" s="47">
        <f t="shared" si="2"/>
        <v>0.77500000000000102</v>
      </c>
      <c r="AR41" s="21">
        <f>$AF$4+($AF$3-$AF$4)*$AF$5*EXP(-($AF$6^2)*$AF$9)*COS($AF$6*$AQ41)</f>
        <v>62.869339406649686</v>
      </c>
    </row>
    <row r="42" spans="1:44" x14ac:dyDescent="0.3">
      <c r="B42" s="75">
        <v>39</v>
      </c>
      <c r="C42" s="75">
        <f t="shared" si="1"/>
        <v>0.9</v>
      </c>
      <c r="D42" s="13">
        <f>$AF$4+($AF$3-$AF$4)*$AF$5*EXP(-($AF$6^2)*$AG$25)*COS($AF$6*C42)</f>
        <v>57.196000562907031</v>
      </c>
      <c r="E42" s="10">
        <f>$AF$4+($AF$3-$AF$4)*$AF$5*EXP(-($AF$6^2)*$AG$26)*COS($AF$6*C42)</f>
        <v>20.221206625749467</v>
      </c>
      <c r="F42" s="62">
        <f>$AF$4+($AF$3-$AF$4)*$AF$5*EXP(-($AF$6^2)*$AG$27)*COS($AF$6*C42)</f>
        <v>7.1490522654906341</v>
      </c>
      <c r="G42" s="13">
        <f>$AF$4+($AF$3-$AF$4)*$AF$5*EXP(-($AF$6^2)*$AG$32)*COS($AF$6*$C42)</f>
        <v>34.008412864305001</v>
      </c>
      <c r="H42" s="10">
        <f>$AF$4+($AF$3-$AF$4)*$AF$5*EXP(-($AF$6^2)*$AG$33)*COS($AF$6*$C42)</f>
        <v>20.22120662574947</v>
      </c>
      <c r="I42" s="62">
        <f>$AF$4+($AF$3-$AF$4)*$AF$5*EXP(-($AF$6^2)*$AG$34)*COS($AF$6*$C42)</f>
        <v>12.023413119358768</v>
      </c>
      <c r="J42" s="13">
        <f>$AF$4+($AF$3-$AF$4)*$AF$5*EXP(-($AF$6^2)*$J$3)*COS($AF$6*$C42)</f>
        <v>44.103800304853131</v>
      </c>
      <c r="K42" s="10">
        <f>$AF$4+($AF$3-$AF$4)*$AF$5*EXP(-($AF$6^2)*$K$3)*COS($AF$6*$C42)</f>
        <v>26.223865915286172</v>
      </c>
      <c r="L42" s="10">
        <f>$AF$4+($AF$3-$AF$4)*$AF$5*EXP(-($AF$6^2)*$L$3)*COS($AF$6*$C42)</f>
        <v>15.592559797329642</v>
      </c>
      <c r="M42" s="62">
        <f>$AF$4+($AF$3-$AF$4)*$AF$5*EXP(-($AF$6^2)*$M$3)*COS($AF$6*$C42)</f>
        <v>9.2712463455503986</v>
      </c>
      <c r="N42" s="13">
        <f>$AF$4+($AF$3-$AF$4)*$AF$5*EXP(-($AF$6^2)*N$3)*COS($AF$6*$C42)</f>
        <v>50.225103156317353</v>
      </c>
      <c r="O42" s="10">
        <f>$AF$4+($AF$3-$AF$4)*$AF$5*EXP(-($AF$6^2)*O$3)*COS($AF$6*$C42)</f>
        <v>38.728545669212863</v>
      </c>
      <c r="P42" s="10">
        <f>$AF$4+($AF$3-$AF$4)*$AF$5*EXP(-($AF$6^2)*P$3)*COS($AF$6*$C42)</f>
        <v>29.863557372577496</v>
      </c>
      <c r="Q42" s="10">
        <f>$AF$4+($AF$3-$AF$4)*$AF$5*EXP(-($AF$6^2)*Q$3)*COS($AF$6*$C42)</f>
        <v>23.027770434823918</v>
      </c>
      <c r="R42" s="10">
        <f>$AF$4+($AF$3-$AF$4)*$AF$5*EXP(-($AF$6^2)*R$3)*COS($AF$6*$C42)</f>
        <v>17.756699397302327</v>
      </c>
      <c r="S42" s="10">
        <f>$AF$4+($AF$3-$AF$4)*$AF$5*EXP(-($AF$6^2)*S$3)*COS($AF$6*$C42)</f>
        <v>13.692179813002724</v>
      </c>
      <c r="T42" s="10">
        <f>$AF$4+($AF$3-$AF$4)*$AF$5*EXP(-($AF$6^2)*T$3)*COS($AF$6*$C42)</f>
        <v>10.558031300573877</v>
      </c>
      <c r="U42" s="14">
        <f>$AF$4+($AF$3-$AF$4)*$AF$5*EXP(-($AF$6^2)*U$3)*COS($AF$6*$C42)</f>
        <v>8.1412913404802616</v>
      </c>
      <c r="V42" s="47"/>
      <c r="W42" s="47"/>
      <c r="X42" s="47"/>
      <c r="Y42" s="47"/>
      <c r="Z42" s="47"/>
      <c r="AA42" s="47"/>
      <c r="AB42" s="47"/>
      <c r="AC42" s="47"/>
      <c r="AD42" s="47"/>
      <c r="AE42" s="44">
        <v>3</v>
      </c>
      <c r="AF42" s="34">
        <f>AF41+$AF$19</f>
        <v>1.5071374999999998</v>
      </c>
      <c r="AG42" s="10">
        <f t="shared" si="7"/>
        <v>1.5071374999999998</v>
      </c>
      <c r="AH42" s="6">
        <v>2</v>
      </c>
      <c r="AI42" s="6">
        <v>41</v>
      </c>
      <c r="AJ42" s="6">
        <f>AI42-AH42+1</f>
        <v>40</v>
      </c>
      <c r="AK42" s="41">
        <f>$AF$7/AJ42</f>
        <v>0.05</v>
      </c>
      <c r="AP42" s="20">
        <f>AP41+$AK$25</f>
        <v>1.8250000000000011</v>
      </c>
      <c r="AQ42" s="47">
        <f t="shared" si="2"/>
        <v>0.82500000000000107</v>
      </c>
      <c r="AR42" s="21">
        <f>$AF$4+($AF$3-$AF$4)*$AF$5*EXP(-($AF$6^2)*$AF$9)*COS($AF$6*$AQ42)</f>
        <v>60.68367445494146</v>
      </c>
    </row>
    <row r="43" spans="1:44" x14ac:dyDescent="0.3">
      <c r="B43" s="75">
        <v>40</v>
      </c>
      <c r="C43" s="75">
        <f t="shared" si="1"/>
        <v>0.95000000000000007</v>
      </c>
      <c r="D43" s="13">
        <f>$AF$4+($AF$3-$AF$4)*$AF$5*EXP(-($AF$6^2)*$AG$25)*COS($AF$6*C43)</f>
        <v>54.737706595980271</v>
      </c>
      <c r="E43" s="10">
        <f>$AF$4+($AF$3-$AF$4)*$AF$5*EXP(-($AF$6^2)*$AG$26)*COS($AF$6*C43)</f>
        <v>19.352095678081259</v>
      </c>
      <c r="F43" s="62">
        <f>$AF$4+($AF$3-$AF$4)*$AF$5*EXP(-($AF$6^2)*$AG$27)*COS($AF$6*C43)</f>
        <v>6.8417847663554383</v>
      </c>
      <c r="G43" s="13">
        <f>$AF$4+($AF$3-$AF$4)*$AF$5*EXP(-($AF$6^2)*$AG$32)*COS($AF$6*$C43)</f>
        <v>32.546725415072864</v>
      </c>
      <c r="H43" s="10">
        <f>$AF$4+($AF$3-$AF$4)*$AF$5*EXP(-($AF$6^2)*$AG$33)*COS($AF$6*$C43)</f>
        <v>19.352095678081266</v>
      </c>
      <c r="I43" s="62">
        <f>$AF$4+($AF$3-$AF$4)*$AF$5*EXP(-($AF$6^2)*$AG$34)*COS($AF$6*$C43)</f>
        <v>11.506644750201918</v>
      </c>
      <c r="J43" s="13">
        <f>$AF$4+($AF$3-$AF$4)*$AF$5*EXP(-($AF$6^2)*$J$3)*COS($AF$6*$C43)</f>
        <v>42.208211362603279</v>
      </c>
      <c r="K43" s="10">
        <f>$AF$4+($AF$3-$AF$4)*$AF$5*EXP(-($AF$6^2)*$K$3)*COS($AF$6*$C43)</f>
        <v>25.096759636270363</v>
      </c>
      <c r="L43" s="10">
        <f>$AF$4+($AF$3-$AF$4)*$AF$5*EXP(-($AF$6^2)*$L$3)*COS($AF$6*$C43)</f>
        <v>14.92238888849902</v>
      </c>
      <c r="M43" s="62">
        <f>$AF$4+($AF$3-$AF$4)*$AF$5*EXP(-($AF$6^2)*$M$3)*COS($AF$6*$C43)</f>
        <v>8.8727665789084789</v>
      </c>
      <c r="N43" s="13">
        <f>$AF$4+($AF$3-$AF$4)*$AF$5*EXP(-($AF$6^2)*N$3)*COS($AF$6*$C43)</f>
        <v>48.066419561969653</v>
      </c>
      <c r="O43" s="10">
        <f>$AF$4+($AF$3-$AF$4)*$AF$5*EXP(-($AF$6^2)*O$3)*COS($AF$6*$C43)</f>
        <v>37.063986098098077</v>
      </c>
      <c r="P43" s="10">
        <f>$AF$4+($AF$3-$AF$4)*$AF$5*EXP(-($AF$6^2)*P$3)*COS($AF$6*$C43)</f>
        <v>28.580016527108157</v>
      </c>
      <c r="Q43" s="10">
        <f>$AF$4+($AF$3-$AF$4)*$AF$5*EXP(-($AF$6^2)*Q$3)*COS($AF$6*$C43)</f>
        <v>22.03803289068496</v>
      </c>
      <c r="R43" s="10">
        <f>$AF$4+($AF$3-$AF$4)*$AF$5*EXP(-($AF$6^2)*R$3)*COS($AF$6*$C43)</f>
        <v>16.993513395286147</v>
      </c>
      <c r="S43" s="10">
        <f>$AF$4+($AF$3-$AF$4)*$AF$5*EXP(-($AF$6^2)*S$3)*COS($AF$6*$C43)</f>
        <v>13.103687563595168</v>
      </c>
      <c r="T43" s="10">
        <f>$AF$4+($AF$3-$AF$4)*$AF$5*EXP(-($AF$6^2)*T$3)*COS($AF$6*$C43)</f>
        <v>10.104245294675119</v>
      </c>
      <c r="U43" s="14">
        <f>$AF$4+($AF$3-$AF$4)*$AF$5*EXP(-($AF$6^2)*U$3)*COS($AF$6*$C43)</f>
        <v>7.7913772348028267</v>
      </c>
      <c r="V43" s="47"/>
      <c r="W43" s="47"/>
      <c r="X43" s="47"/>
      <c r="Y43" s="47"/>
      <c r="Z43" s="47"/>
      <c r="AA43" s="47"/>
      <c r="AB43" s="47"/>
      <c r="AC43" s="47"/>
      <c r="AD43" s="47"/>
      <c r="AE43" s="71">
        <v>4</v>
      </c>
      <c r="AF43" s="34">
        <f>AF42+$AF$19</f>
        <v>1.8583499999999997</v>
      </c>
      <c r="AG43" s="54">
        <f t="shared" si="7"/>
        <v>1.8583499999999997</v>
      </c>
      <c r="AH43" s="55">
        <v>2</v>
      </c>
      <c r="AI43" s="55">
        <v>41</v>
      </c>
      <c r="AJ43" s="55">
        <f>AI43-AH43+1</f>
        <v>40</v>
      </c>
      <c r="AK43" s="56">
        <f>$AF$7/AJ43</f>
        <v>0.05</v>
      </c>
      <c r="AP43" s="20">
        <f>AP42+$AK$25</f>
        <v>1.8750000000000011</v>
      </c>
      <c r="AQ43" s="47">
        <f t="shared" si="2"/>
        <v>0.87500000000000111</v>
      </c>
      <c r="AR43" s="21">
        <f>$AF$4+($AF$3-$AF$4)*$AF$5*EXP(-($AF$6^2)*$AF$9)*COS($AF$6*$AQ43)</f>
        <v>58.385744405424838</v>
      </c>
    </row>
    <row r="44" spans="1:44" ht="15" thickBot="1" x14ac:dyDescent="0.35">
      <c r="A44" t="s">
        <v>50</v>
      </c>
      <c r="B44" s="75">
        <v>41</v>
      </c>
      <c r="C44" s="75">
        <f t="shared" si="1"/>
        <v>1</v>
      </c>
      <c r="D44" s="15">
        <f>$AF$4+($AF$3-$AF$4)*$AF$5*EXP(-($AF$6^2)*$AG$25)*COS($AF$6*C44)</f>
        <v>52.178147601185628</v>
      </c>
      <c r="E44" s="39">
        <f>$AF$4+($AF$3-$AF$4)*$AF$5*EXP(-($AF$6^2)*$AG$26)*COS($AF$6*C44)</f>
        <v>18.447183257716961</v>
      </c>
      <c r="F44" s="63">
        <f>$AF$4+($AF$3-$AF$4)*$AF$5*EXP(-($AF$6^2)*$AG$27)*COS($AF$6*C44)</f>
        <v>6.5218599315714387</v>
      </c>
      <c r="G44" s="15">
        <f>$AF$4+($AF$3-$AF$4)*$AF$5*EXP(-($AF$6^2)*$AG$32)*COS($AF$6*$C44)</f>
        <v>31.024826362886806</v>
      </c>
      <c r="H44" s="39">
        <f>$AF$4+($AF$3-$AF$4)*$AF$5*EXP(-($AF$6^2)*$AG$33)*COS($AF$6*$C44)</f>
        <v>18.447183257716965</v>
      </c>
      <c r="I44" s="63">
        <f>$AF$4+($AF$3-$AF$4)*$AF$5*EXP(-($AF$6^2)*$AG$34)*COS($AF$6*$C44)</f>
        <v>10.968589031359494</v>
      </c>
      <c r="J44" s="15">
        <f>$AF$4+($AF$3-$AF$4)*$AF$5*EXP(-($AF$6^2)*$J$3)*COS($AF$6*$C44)</f>
        <v>40.234537020622746</v>
      </c>
      <c r="K44" s="39">
        <f>$AF$4+($AF$3-$AF$4)*$AF$5*EXP(-($AF$6^2)*$K$3)*COS($AF$6*$C44)</f>
        <v>23.923224227829774</v>
      </c>
      <c r="L44" s="39">
        <f>$AF$4+($AF$3-$AF$4)*$AF$5*EXP(-($AF$6^2)*$L$3)*COS($AF$6*$C44)</f>
        <v>14.224611486436908</v>
      </c>
      <c r="M44" s="63">
        <f>$AF$4+($AF$3-$AF$4)*$AF$5*EXP(-($AF$6^2)*$M$3)*COS($AF$6*$C44)</f>
        <v>8.4578721502217977</v>
      </c>
      <c r="N44" s="15">
        <f>$AF$4+($AF$3-$AF$4)*$AF$5*EXP(-($AF$6^2)*N$3)*COS($AF$6*$C44)</f>
        <v>45.81881285375497</v>
      </c>
      <c r="O44" s="39">
        <f>$AF$4+($AF$3-$AF$4)*$AF$5*EXP(-($AF$6^2)*O$3)*COS($AF$6*$C44)</f>
        <v>35.330857969428962</v>
      </c>
      <c r="P44" s="39">
        <f>$AF$4+($AF$3-$AF$4)*$AF$5*EXP(-($AF$6^2)*P$3)*COS($AF$6*$C44)</f>
        <v>27.24360250974209</v>
      </c>
      <c r="Q44" s="39">
        <f>$AF$4+($AF$3-$AF$4)*$AF$5*EXP(-($AF$6^2)*Q$3)*COS($AF$6*$C44)</f>
        <v>21.007524876725252</v>
      </c>
      <c r="R44" s="39">
        <f>$AF$4+($AF$3-$AF$4)*$AF$5*EXP(-($AF$6^2)*R$3)*COS($AF$6*$C44)</f>
        <v>16.198889309459684</v>
      </c>
      <c r="S44" s="39">
        <f>$AF$4+($AF$3-$AF$4)*$AF$5*EXP(-($AF$6^2)*S$3)*COS($AF$6*$C44)</f>
        <v>12.490953427400253</v>
      </c>
      <c r="T44" s="39">
        <f>$AF$4+($AF$3-$AF$4)*$AF$5*EXP(-($AF$6^2)*T$3)*COS($AF$6*$C44)</f>
        <v>9.6317663850180537</v>
      </c>
      <c r="U44" s="16">
        <f>$AF$4+($AF$3-$AF$4)*$AF$5*EXP(-($AF$6^2)*U$3)*COS($AF$6*$C44)</f>
        <v>7.4270490427144455</v>
      </c>
      <c r="V44" s="47"/>
      <c r="W44" s="47"/>
      <c r="X44" s="47"/>
      <c r="Y44" s="47"/>
      <c r="Z44" s="47"/>
      <c r="AA44" s="47"/>
      <c r="AB44" s="47"/>
      <c r="AC44" s="47"/>
      <c r="AD44" s="47"/>
      <c r="AE44" s="44">
        <v>5</v>
      </c>
      <c r="AF44" s="34">
        <f>AF43+$AF$19</f>
        <v>2.2095624999999997</v>
      </c>
      <c r="AG44" s="10">
        <f t="shared" si="7"/>
        <v>2.2095624999999997</v>
      </c>
      <c r="AH44" s="6">
        <v>2</v>
      </c>
      <c r="AI44" s="6">
        <v>41</v>
      </c>
      <c r="AJ44" s="6">
        <f>AI44-AH44+1</f>
        <v>40</v>
      </c>
      <c r="AK44" s="41">
        <f>$AF$7/AJ44</f>
        <v>0.05</v>
      </c>
      <c r="AP44" s="20">
        <f>AP43+$AK$25</f>
        <v>1.9250000000000012</v>
      </c>
      <c r="AQ44" s="47">
        <f t="shared" si="2"/>
        <v>0.92500000000000115</v>
      </c>
      <c r="AR44" s="21">
        <f>$AF$4+($AF$3-$AF$4)*$AF$5*EXP(-($AF$6^2)*$AF$9)*COS($AF$6*$AQ44)</f>
        <v>55.979800440054149</v>
      </c>
    </row>
    <row r="45" spans="1:44" x14ac:dyDescent="0.3"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71">
        <v>6</v>
      </c>
      <c r="AF45" s="34">
        <f>AF44+$AF$19</f>
        <v>2.5607749999999996</v>
      </c>
      <c r="AG45" s="54">
        <f t="shared" si="7"/>
        <v>2.5607749999999996</v>
      </c>
      <c r="AH45" s="55">
        <v>2</v>
      </c>
      <c r="AI45" s="55">
        <v>41</v>
      </c>
      <c r="AJ45" s="55">
        <f>AI45-AH45+1</f>
        <v>40</v>
      </c>
      <c r="AK45" s="56">
        <f>$AF$7/AJ45</f>
        <v>0.05</v>
      </c>
      <c r="AP45" s="20">
        <f>AP44+$AK$25</f>
        <v>1.9750000000000012</v>
      </c>
      <c r="AQ45" s="47">
        <f t="shared" si="2"/>
        <v>0.9750000000000012</v>
      </c>
      <c r="AR45" s="21">
        <f>$AF$4+($AF$3-$AF$4)*$AF$5*EXP(-($AF$6^2)*$AF$9)*COS($AF$6*$AQ45)</f>
        <v>53.470293567062171</v>
      </c>
    </row>
    <row r="46" spans="1:44" x14ac:dyDescent="0.3"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4">
        <v>7</v>
      </c>
      <c r="AF46" s="34">
        <f>AF45+$AF$19</f>
        <v>2.9119874999999995</v>
      </c>
      <c r="AG46" s="10">
        <f t="shared" si="7"/>
        <v>2.9119874999999995</v>
      </c>
      <c r="AH46" s="6">
        <v>2</v>
      </c>
      <c r="AI46" s="6">
        <v>41</v>
      </c>
      <c r="AJ46" s="6">
        <f>AI46-AH46+1</f>
        <v>40</v>
      </c>
      <c r="AK46" s="41">
        <f>$AF$7/AJ46</f>
        <v>0.05</v>
      </c>
      <c r="AP46" s="20">
        <f>AP45+$AK$25/2</f>
        <v>2.0000000000000013</v>
      </c>
      <c r="AQ46" s="47">
        <f t="shared" si="2"/>
        <v>1.0000000000000013</v>
      </c>
      <c r="AR46" s="21">
        <f>$AF$4+($AF$3-$AF$4)*$AF$5*EXP(-($AF$6^2)*$AF$9)*COS($AF$6*$AQ46)</f>
        <v>52.178147601185564</v>
      </c>
    </row>
    <row r="47" spans="1:44" ht="15" thickBot="1" x14ac:dyDescent="0.35"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5">
        <v>8</v>
      </c>
      <c r="AF47" s="57">
        <f>AF46+$AF$19</f>
        <v>3.2631999999999994</v>
      </c>
      <c r="AG47" s="39">
        <f t="shared" si="7"/>
        <v>3.2631999999999994</v>
      </c>
      <c r="AH47" s="42">
        <v>2</v>
      </c>
      <c r="AI47" s="42">
        <v>41</v>
      </c>
      <c r="AJ47" s="42">
        <f>AI47-AH47+1</f>
        <v>40</v>
      </c>
      <c r="AK47" s="43">
        <f>$AF$7/AJ47</f>
        <v>0.05</v>
      </c>
    </row>
    <row r="48" spans="1:44" ht="15" thickBot="1" x14ac:dyDescent="0.35"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</row>
    <row r="49" spans="5:37" ht="15" thickBot="1" x14ac:dyDescent="0.35"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2" t="s">
        <v>43</v>
      </c>
      <c r="AF49" s="19"/>
      <c r="AG49" s="19"/>
      <c r="AH49" s="19"/>
      <c r="AI49" s="19"/>
      <c r="AJ49" s="19"/>
      <c r="AK49" s="3"/>
    </row>
    <row r="50" spans="5:37" ht="15" thickBot="1" x14ac:dyDescent="0.35"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51" t="s">
        <v>13</v>
      </c>
      <c r="AF50" s="52" t="s">
        <v>36</v>
      </c>
      <c r="AG50" s="52" t="s">
        <v>7</v>
      </c>
      <c r="AH50" s="52" t="s">
        <v>15</v>
      </c>
      <c r="AI50" s="52" t="s">
        <v>16</v>
      </c>
      <c r="AJ50" s="52" t="s">
        <v>17</v>
      </c>
      <c r="AK50" s="53" t="s">
        <v>19</v>
      </c>
    </row>
    <row r="51" spans="5:37" x14ac:dyDescent="0.3"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8">
        <v>0</v>
      </c>
      <c r="AF51" s="64">
        <f>$AF$11</f>
        <v>0.45350000000000001</v>
      </c>
      <c r="AG51" s="18">
        <f>$AI$7*AF51/($AF$7/2)^2</f>
        <v>0.45350000000000001</v>
      </c>
      <c r="AH51" s="49">
        <v>2</v>
      </c>
      <c r="AI51" s="49">
        <v>41</v>
      </c>
      <c r="AJ51" s="49">
        <f>AI51-AH51+1</f>
        <v>40</v>
      </c>
      <c r="AK51" s="50">
        <f>$AF$7/AJ51</f>
        <v>0.05</v>
      </c>
    </row>
    <row r="52" spans="5:37" x14ac:dyDescent="0.3"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4">
        <v>1</v>
      </c>
      <c r="AF52" s="34">
        <f>AF51+$AF$20</f>
        <v>0.62910624999999998</v>
      </c>
      <c r="AG52" s="10">
        <f>$AI$7*AF52/($AF$7/2)^2</f>
        <v>0.62910624999999998</v>
      </c>
      <c r="AH52" s="6">
        <v>2</v>
      </c>
      <c r="AI52" s="6">
        <v>41</v>
      </c>
      <c r="AJ52" s="6">
        <f>AI52-AH52+1</f>
        <v>40</v>
      </c>
      <c r="AK52" s="41">
        <f>$AF$7/AJ52</f>
        <v>0.05</v>
      </c>
    </row>
    <row r="53" spans="5:37" x14ac:dyDescent="0.3"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71">
        <v>2</v>
      </c>
      <c r="AF53" s="34">
        <f t="shared" ref="AF53:AF67" si="8">AF52+$AF$20</f>
        <v>0.80471249999999994</v>
      </c>
      <c r="AG53" s="54">
        <f>$AI$7*AF53/($AF$7/2)^2</f>
        <v>0.80471249999999994</v>
      </c>
      <c r="AH53" s="55">
        <v>2</v>
      </c>
      <c r="AI53" s="55">
        <v>41</v>
      </c>
      <c r="AJ53" s="55">
        <f>AI53-AH53+1</f>
        <v>40</v>
      </c>
      <c r="AK53" s="56">
        <f>$AF$7/AJ53</f>
        <v>0.05</v>
      </c>
    </row>
    <row r="54" spans="5:37" x14ac:dyDescent="0.3"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4">
        <v>3</v>
      </c>
      <c r="AF54" s="34">
        <f t="shared" si="8"/>
        <v>0.98031874999999991</v>
      </c>
      <c r="AG54" s="10">
        <f>$AI$7*AF54/($AF$7/2)^2</f>
        <v>0.98031874999999991</v>
      </c>
      <c r="AH54" s="6">
        <v>2</v>
      </c>
      <c r="AI54" s="6">
        <v>41</v>
      </c>
      <c r="AJ54" s="6">
        <f>AI54-AH54+1</f>
        <v>40</v>
      </c>
      <c r="AK54" s="41">
        <f>$AF$7/AJ54</f>
        <v>0.05</v>
      </c>
    </row>
    <row r="55" spans="5:37" x14ac:dyDescent="0.3"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71">
        <v>4</v>
      </c>
      <c r="AF55" s="34">
        <f t="shared" si="8"/>
        <v>1.1559249999999999</v>
      </c>
      <c r="AG55" s="54">
        <f>$AI$7*AF55/($AF$7/2)^2</f>
        <v>1.1559249999999999</v>
      </c>
      <c r="AH55" s="55">
        <v>2</v>
      </c>
      <c r="AI55" s="55">
        <v>41</v>
      </c>
      <c r="AJ55" s="55">
        <f>AI55-AH55+1</f>
        <v>40</v>
      </c>
      <c r="AK55" s="56">
        <f>$AF$7/AJ55</f>
        <v>0.05</v>
      </c>
    </row>
    <row r="56" spans="5:37" x14ac:dyDescent="0.3"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4">
        <v>5</v>
      </c>
      <c r="AF56" s="34">
        <f t="shared" si="8"/>
        <v>1.3315312499999998</v>
      </c>
      <c r="AG56" s="10">
        <f>$AI$7*AF56/($AF$7/2)^2</f>
        <v>1.3315312499999998</v>
      </c>
      <c r="AH56" s="6">
        <v>2</v>
      </c>
      <c r="AI56" s="6">
        <v>41</v>
      </c>
      <c r="AJ56" s="6">
        <f>AI56-AH56+1</f>
        <v>40</v>
      </c>
      <c r="AK56" s="41">
        <f>$AF$7/AJ56</f>
        <v>0.05</v>
      </c>
    </row>
    <row r="57" spans="5:37" x14ac:dyDescent="0.3"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71">
        <v>6</v>
      </c>
      <c r="AF57" s="34">
        <f t="shared" si="8"/>
        <v>1.5071374999999998</v>
      </c>
      <c r="AG57" s="54">
        <f>$AI$7*AF57/($AF$7/2)^2</f>
        <v>1.5071374999999998</v>
      </c>
      <c r="AH57" s="55">
        <v>2</v>
      </c>
      <c r="AI57" s="55">
        <v>41</v>
      </c>
      <c r="AJ57" s="55">
        <f>AI57-AH57+1</f>
        <v>40</v>
      </c>
      <c r="AK57" s="56">
        <f>$AF$7/AJ57</f>
        <v>0.05</v>
      </c>
    </row>
    <row r="58" spans="5:37" x14ac:dyDescent="0.3"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4">
        <v>7</v>
      </c>
      <c r="AF58" s="34">
        <f t="shared" si="8"/>
        <v>1.6827437499999998</v>
      </c>
      <c r="AG58" s="10">
        <f>$AI$7*AF58/($AF$7/2)^2</f>
        <v>1.6827437499999998</v>
      </c>
      <c r="AH58" s="6">
        <v>2</v>
      </c>
      <c r="AI58" s="6">
        <v>41</v>
      </c>
      <c r="AJ58" s="6">
        <f>AI58-AH58+1</f>
        <v>40</v>
      </c>
      <c r="AK58" s="41">
        <f>$AF$7/AJ58</f>
        <v>0.05</v>
      </c>
    </row>
    <row r="59" spans="5:37" x14ac:dyDescent="0.3"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71">
        <v>8</v>
      </c>
      <c r="AF59" s="34">
        <f t="shared" si="8"/>
        <v>1.8583499999999997</v>
      </c>
      <c r="AG59" s="54">
        <f>$AI$7*AF59/($AF$7/2)^2</f>
        <v>1.8583499999999997</v>
      </c>
      <c r="AH59" s="55">
        <v>2</v>
      </c>
      <c r="AI59" s="55">
        <v>41</v>
      </c>
      <c r="AJ59" s="55">
        <f>AI59-AH59+1</f>
        <v>40</v>
      </c>
      <c r="AK59" s="56">
        <f>$AF$7/AJ59</f>
        <v>0.05</v>
      </c>
    </row>
    <row r="60" spans="5:37" x14ac:dyDescent="0.3"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4">
        <v>9</v>
      </c>
      <c r="AF60" s="34">
        <f t="shared" si="8"/>
        <v>2.0339562499999997</v>
      </c>
      <c r="AG60" s="18">
        <f>$AI$7*AF60/($AF$7/2)^2</f>
        <v>2.0339562499999997</v>
      </c>
      <c r="AH60" s="6">
        <v>2</v>
      </c>
      <c r="AI60" s="6">
        <v>41</v>
      </c>
      <c r="AJ60" s="6">
        <f>AI60-AH60+1</f>
        <v>40</v>
      </c>
      <c r="AK60" s="41">
        <f>$AF$7/AJ60</f>
        <v>0.05</v>
      </c>
    </row>
    <row r="61" spans="5:37" x14ac:dyDescent="0.3"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4">
        <v>10</v>
      </c>
      <c r="AF61" s="34">
        <f t="shared" si="8"/>
        <v>2.2095624999999997</v>
      </c>
      <c r="AG61" s="10">
        <f>$AI$7*AF61/($AF$7/2)^2</f>
        <v>2.2095624999999997</v>
      </c>
      <c r="AH61" s="55">
        <v>2</v>
      </c>
      <c r="AI61" s="55">
        <v>41</v>
      </c>
      <c r="AJ61" s="55">
        <f>AI61-AH61+1</f>
        <v>40</v>
      </c>
      <c r="AK61" s="56">
        <f>$AF$7/AJ61</f>
        <v>0.05</v>
      </c>
    </row>
    <row r="62" spans="5:37" x14ac:dyDescent="0.3"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4">
        <v>11</v>
      </c>
      <c r="AF62" s="34">
        <f t="shared" si="8"/>
        <v>2.3851687499999996</v>
      </c>
      <c r="AG62" s="54">
        <f>$AI$7*AF62/($AF$7/2)^2</f>
        <v>2.3851687499999996</v>
      </c>
      <c r="AH62" s="6">
        <v>2</v>
      </c>
      <c r="AI62" s="6">
        <v>41</v>
      </c>
      <c r="AJ62" s="6">
        <f>AI62-AH62+1</f>
        <v>40</v>
      </c>
      <c r="AK62" s="41">
        <f>$AF$7/AJ62</f>
        <v>0.05</v>
      </c>
    </row>
    <row r="63" spans="5:37" x14ac:dyDescent="0.3"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4">
        <v>12</v>
      </c>
      <c r="AF63" s="34">
        <f t="shared" si="8"/>
        <v>2.5607749999999996</v>
      </c>
      <c r="AG63" s="10">
        <f>$AI$7*AF63/($AF$7/2)^2</f>
        <v>2.5607749999999996</v>
      </c>
      <c r="AH63" s="55">
        <v>2</v>
      </c>
      <c r="AI63" s="55">
        <v>41</v>
      </c>
      <c r="AJ63" s="55">
        <f>AI63-AH63+1</f>
        <v>40</v>
      </c>
      <c r="AK63" s="56">
        <f>$AF$7/AJ63</f>
        <v>0.05</v>
      </c>
    </row>
    <row r="64" spans="5:37" x14ac:dyDescent="0.3"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4">
        <v>13</v>
      </c>
      <c r="AF64" s="34">
        <f t="shared" si="8"/>
        <v>2.7363812499999995</v>
      </c>
      <c r="AG64" s="54">
        <f>$AI$7*AF64/($AF$7/2)^2</f>
        <v>2.7363812499999995</v>
      </c>
      <c r="AH64" s="6">
        <v>2</v>
      </c>
      <c r="AI64" s="6">
        <v>41</v>
      </c>
      <c r="AJ64" s="6">
        <f>AI64-AH64+1</f>
        <v>40</v>
      </c>
      <c r="AK64" s="41">
        <f>$AF$7/AJ64</f>
        <v>0.05</v>
      </c>
    </row>
    <row r="65" spans="5:37" x14ac:dyDescent="0.3"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4">
        <v>14</v>
      </c>
      <c r="AF65" s="34">
        <f t="shared" si="8"/>
        <v>2.9119874999999995</v>
      </c>
      <c r="AG65" s="10">
        <f>$AI$7*AF65/($AF$7/2)^2</f>
        <v>2.9119874999999995</v>
      </c>
      <c r="AH65" s="55">
        <v>2</v>
      </c>
      <c r="AI65" s="55">
        <v>41</v>
      </c>
      <c r="AJ65" s="55">
        <f>AI65-AH65+1</f>
        <v>40</v>
      </c>
      <c r="AK65" s="56">
        <f>$AF$7/AJ65</f>
        <v>0.05</v>
      </c>
    </row>
    <row r="66" spans="5:37" x14ac:dyDescent="0.3"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4">
        <v>15</v>
      </c>
      <c r="AF66" s="34">
        <f t="shared" si="8"/>
        <v>3.0875937499999995</v>
      </c>
      <c r="AG66" s="54">
        <f>$AI$7*AF66/($AF$7/2)^2</f>
        <v>3.0875937499999995</v>
      </c>
      <c r="AH66" s="6">
        <v>2</v>
      </c>
      <c r="AI66" s="6">
        <v>41</v>
      </c>
      <c r="AJ66" s="6">
        <f>AI66-AH66+1</f>
        <v>40</v>
      </c>
      <c r="AK66" s="41">
        <f>$AF$7/AJ66</f>
        <v>0.05</v>
      </c>
    </row>
    <row r="67" spans="5:37" ht="15" thickBot="1" x14ac:dyDescent="0.35"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5">
        <v>16</v>
      </c>
      <c r="AF67" s="57">
        <f t="shared" si="8"/>
        <v>3.2631999999999994</v>
      </c>
      <c r="AG67" s="39">
        <f>$AI$7*AF67/($AF$7/2)^2</f>
        <v>3.2631999999999994</v>
      </c>
      <c r="AH67" s="42">
        <v>2</v>
      </c>
      <c r="AI67" s="42">
        <v>41</v>
      </c>
      <c r="AJ67" s="42">
        <f>AI67-AH67+1</f>
        <v>40</v>
      </c>
      <c r="AK67" s="43">
        <f>$AF$7/AJ67</f>
        <v>0.05</v>
      </c>
    </row>
    <row r="68" spans="5:37" x14ac:dyDescent="0.3"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</row>
    <row r="69" spans="5:37" x14ac:dyDescent="0.3"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</row>
    <row r="70" spans="5:37" x14ac:dyDescent="0.3"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</row>
    <row r="71" spans="5:37" x14ac:dyDescent="0.3"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</row>
    <row r="72" spans="5:37" x14ac:dyDescent="0.3"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</row>
    <row r="73" spans="5:37" x14ac:dyDescent="0.3"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</row>
    <row r="74" spans="5:37" x14ac:dyDescent="0.3"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</row>
    <row r="75" spans="5:37" x14ac:dyDescent="0.3"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</row>
    <row r="76" spans="5:37" x14ac:dyDescent="0.3"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</row>
    <row r="77" spans="5:37" x14ac:dyDescent="0.3"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</row>
    <row r="78" spans="5:37" x14ac:dyDescent="0.3"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</row>
    <row r="79" spans="5:37" x14ac:dyDescent="0.3"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</row>
    <row r="80" spans="5:37" x14ac:dyDescent="0.3"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</row>
    <row r="81" spans="2:30" x14ac:dyDescent="0.3"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</row>
    <row r="82" spans="2:30" x14ac:dyDescent="0.3"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</row>
    <row r="83" spans="2:30" x14ac:dyDescent="0.3"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</row>
    <row r="84" spans="2:30" x14ac:dyDescent="0.3"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</row>
    <row r="85" spans="2:30" x14ac:dyDescent="0.3"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</row>
    <row r="86" spans="2:30" x14ac:dyDescent="0.3"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</row>
    <row r="87" spans="2:30" x14ac:dyDescent="0.3"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</row>
    <row r="88" spans="2:30" x14ac:dyDescent="0.3"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</row>
    <row r="89" spans="2:30" x14ac:dyDescent="0.3">
      <c r="B89" s="20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</row>
    <row r="90" spans="2:30" x14ac:dyDescent="0.3">
      <c r="B90" s="20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</row>
    <row r="91" spans="2:30" x14ac:dyDescent="0.3">
      <c r="B91" s="20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</row>
    <row r="92" spans="2:30" x14ac:dyDescent="0.3">
      <c r="B92" s="20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</row>
    <row r="93" spans="2:30" x14ac:dyDescent="0.3">
      <c r="B93" s="20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</row>
    <row r="94" spans="2:30" x14ac:dyDescent="0.3">
      <c r="B94" s="20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</row>
    <row r="95" spans="2:30" x14ac:dyDescent="0.3">
      <c r="B95" s="20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</row>
    <row r="96" spans="2:30" x14ac:dyDescent="0.3">
      <c r="B96" s="20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</row>
    <row r="97" spans="3:30" x14ac:dyDescent="0.3"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</row>
    <row r="98" spans="3:30" x14ac:dyDescent="0.3"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</row>
    <row r="99" spans="3:30" x14ac:dyDescent="0.3"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</row>
    <row r="100" spans="3:30" x14ac:dyDescent="0.3"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</row>
    <row r="101" spans="3:30" x14ac:dyDescent="0.3"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</row>
    <row r="102" spans="3:30" x14ac:dyDescent="0.3"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</row>
    <row r="103" spans="3:30" x14ac:dyDescent="0.3"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</row>
    <row r="104" spans="3:30" x14ac:dyDescent="0.3"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</row>
    <row r="105" spans="3:30" x14ac:dyDescent="0.3"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</row>
    <row r="106" spans="3:30" x14ac:dyDescent="0.3"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</row>
    <row r="107" spans="3:30" x14ac:dyDescent="0.3"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</row>
    <row r="108" spans="3:30" x14ac:dyDescent="0.3"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</row>
    <row r="109" spans="3:30" x14ac:dyDescent="0.3"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</row>
    <row r="110" spans="3:30" x14ac:dyDescent="0.3"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</row>
    <row r="111" spans="3:30" x14ac:dyDescent="0.3"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</row>
    <row r="112" spans="3:30" x14ac:dyDescent="0.3"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</row>
    <row r="113" spans="3:30" x14ac:dyDescent="0.3"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</row>
    <row r="114" spans="3:30" x14ac:dyDescent="0.3"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</row>
    <row r="115" spans="3:30" x14ac:dyDescent="0.3"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</row>
    <row r="116" spans="3:30" x14ac:dyDescent="0.3"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</row>
    <row r="117" spans="3:30" x14ac:dyDescent="0.3"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</row>
    <row r="118" spans="3:30" x14ac:dyDescent="0.3"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</row>
    <row r="119" spans="3:30" x14ac:dyDescent="0.3"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</row>
    <row r="120" spans="3:30" x14ac:dyDescent="0.3"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</row>
    <row r="121" spans="3:30" x14ac:dyDescent="0.3"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</row>
    <row r="122" spans="3:30" x14ac:dyDescent="0.3"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</row>
    <row r="123" spans="3:30" x14ac:dyDescent="0.3"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</row>
    <row r="124" spans="3:30" x14ac:dyDescent="0.3"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</row>
    <row r="125" spans="3:30" x14ac:dyDescent="0.3"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</row>
    <row r="126" spans="3:30" x14ac:dyDescent="0.3"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</row>
    <row r="127" spans="3:30" x14ac:dyDescent="0.3"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</row>
    <row r="128" spans="3:30" x14ac:dyDescent="0.3"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</row>
    <row r="129" spans="3:30" x14ac:dyDescent="0.3"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</row>
    <row r="130" spans="3:30" x14ac:dyDescent="0.3"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</row>
    <row r="131" spans="3:30" x14ac:dyDescent="0.3"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</row>
    <row r="132" spans="3:30" x14ac:dyDescent="0.3"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</row>
    <row r="133" spans="3:30" x14ac:dyDescent="0.3"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</row>
    <row r="134" spans="3:30" x14ac:dyDescent="0.3"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</row>
    <row r="135" spans="3:30" x14ac:dyDescent="0.3"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</row>
    <row r="136" spans="3:30" x14ac:dyDescent="0.3"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</row>
    <row r="137" spans="3:30" x14ac:dyDescent="0.3"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</row>
    <row r="138" spans="3:30" x14ac:dyDescent="0.3"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</row>
    <row r="139" spans="3:30" x14ac:dyDescent="0.3"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</row>
    <row r="140" spans="3:30" x14ac:dyDescent="0.3"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</row>
    <row r="141" spans="3:30" x14ac:dyDescent="0.3"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</row>
    <row r="142" spans="3:30" x14ac:dyDescent="0.3"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</row>
    <row r="143" spans="3:30" x14ac:dyDescent="0.3"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</row>
    <row r="144" spans="3:30" x14ac:dyDescent="0.3"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</row>
    <row r="145" spans="3:30" x14ac:dyDescent="0.3"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</row>
    <row r="146" spans="3:30" x14ac:dyDescent="0.3"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</row>
    <row r="147" spans="3:30" x14ac:dyDescent="0.3"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</row>
    <row r="148" spans="3:30" x14ac:dyDescent="0.3"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</row>
    <row r="149" spans="3:30" x14ac:dyDescent="0.3"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</row>
    <row r="150" spans="3:30" x14ac:dyDescent="0.3"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</row>
    <row r="151" spans="3:30" x14ac:dyDescent="0.3"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</row>
    <row r="152" spans="3:30" x14ac:dyDescent="0.3"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</row>
    <row r="153" spans="3:30" x14ac:dyDescent="0.3"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</row>
    <row r="154" spans="3:30" x14ac:dyDescent="0.3"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</row>
    <row r="155" spans="3:30" x14ac:dyDescent="0.3"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</row>
    <row r="156" spans="3:30" x14ac:dyDescent="0.3"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</row>
    <row r="157" spans="3:30" x14ac:dyDescent="0.3"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</row>
    <row r="158" spans="3:30" x14ac:dyDescent="0.3"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</row>
    <row r="159" spans="3:30" x14ac:dyDescent="0.3"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</row>
    <row r="160" spans="3:30" x14ac:dyDescent="0.3"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</row>
    <row r="161" spans="3:30" x14ac:dyDescent="0.3"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</row>
    <row r="162" spans="3:30" x14ac:dyDescent="0.3"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</row>
    <row r="163" spans="3:30" x14ac:dyDescent="0.3"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</row>
    <row r="164" spans="3:30" x14ac:dyDescent="0.3"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</row>
    <row r="165" spans="3:30" x14ac:dyDescent="0.3"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</row>
    <row r="166" spans="3:30" x14ac:dyDescent="0.3"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</row>
    <row r="167" spans="3:30" x14ac:dyDescent="0.3"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</row>
    <row r="168" spans="3:30" x14ac:dyDescent="0.3"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</row>
    <row r="169" spans="3:30" x14ac:dyDescent="0.3"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</row>
    <row r="170" spans="3:30" x14ac:dyDescent="0.3"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</row>
    <row r="171" spans="3:30" x14ac:dyDescent="0.3"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</row>
    <row r="172" spans="3:30" x14ac:dyDescent="0.3"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</row>
    <row r="173" spans="3:30" x14ac:dyDescent="0.3"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</row>
    <row r="174" spans="3:30" x14ac:dyDescent="0.3"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</row>
    <row r="175" spans="3:30" x14ac:dyDescent="0.3"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</row>
    <row r="176" spans="3:30" x14ac:dyDescent="0.3"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</row>
    <row r="177" spans="3:30" x14ac:dyDescent="0.3"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</row>
    <row r="178" spans="3:30" x14ac:dyDescent="0.3"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</row>
    <row r="179" spans="3:30" x14ac:dyDescent="0.3"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</row>
    <row r="180" spans="3:30" x14ac:dyDescent="0.3"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</row>
    <row r="181" spans="3:30" x14ac:dyDescent="0.3"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</row>
    <row r="182" spans="3:30" x14ac:dyDescent="0.3"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</row>
    <row r="183" spans="3:30" x14ac:dyDescent="0.3"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</row>
    <row r="184" spans="3:30" x14ac:dyDescent="0.3"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</row>
    <row r="185" spans="3:30" x14ac:dyDescent="0.3"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</row>
    <row r="186" spans="3:30" x14ac:dyDescent="0.3"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</row>
    <row r="187" spans="3:30" x14ac:dyDescent="0.3"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</row>
    <row r="188" spans="3:30" x14ac:dyDescent="0.3"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</row>
    <row r="189" spans="3:30" x14ac:dyDescent="0.3"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</row>
    <row r="190" spans="3:30" x14ac:dyDescent="0.3"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</row>
    <row r="191" spans="3:30" x14ac:dyDescent="0.3"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</row>
    <row r="192" spans="3:30" x14ac:dyDescent="0.3"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</row>
    <row r="193" spans="3:30" x14ac:dyDescent="0.3"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</row>
    <row r="194" spans="3:30" x14ac:dyDescent="0.3"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</row>
    <row r="195" spans="3:30" x14ac:dyDescent="0.3"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</row>
    <row r="196" spans="3:30" x14ac:dyDescent="0.3"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</row>
    <row r="197" spans="3:30" x14ac:dyDescent="0.3"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</row>
    <row r="198" spans="3:30" x14ac:dyDescent="0.3"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</row>
    <row r="199" spans="3:30" x14ac:dyDescent="0.3"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</row>
    <row r="200" spans="3:30" x14ac:dyDescent="0.3"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</row>
    <row r="201" spans="3:30" x14ac:dyDescent="0.3"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</row>
    <row r="202" spans="3:30" x14ac:dyDescent="0.3"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</row>
    <row r="203" spans="3:30" x14ac:dyDescent="0.3"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</row>
    <row r="204" spans="3:30" x14ac:dyDescent="0.3"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</row>
  </sheetData>
  <mergeCells count="15">
    <mergeCell ref="AE49:AK49"/>
    <mergeCell ref="N2:U2"/>
    <mergeCell ref="B2:C2"/>
    <mergeCell ref="AE15:AF15"/>
    <mergeCell ref="AG15:AJ15"/>
    <mergeCell ref="AE29:AK29"/>
    <mergeCell ref="D2:F2"/>
    <mergeCell ref="G2:I2"/>
    <mergeCell ref="AE37:AK37"/>
    <mergeCell ref="J2:M2"/>
    <mergeCell ref="AE8:AF8"/>
    <mergeCell ref="AE2:AF2"/>
    <mergeCell ref="AH2:AI2"/>
    <mergeCell ref="AE23:AK23"/>
    <mergeCell ref="AE14:AJ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2 - 8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2017-05-23T17:34:15Z</dcterms:created>
  <dcterms:modified xsi:type="dcterms:W3CDTF">2017-05-24T19:40:48Z</dcterms:modified>
</cp:coreProperties>
</file>