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CFD_course\assignment_3\"/>
    </mc:Choice>
  </mc:AlternateContent>
  <bookViews>
    <workbookView xWindow="0" yWindow="0" windowWidth="23040" windowHeight="9084"/>
  </bookViews>
  <sheets>
    <sheet name="problem1" sheetId="1" r:id="rId1"/>
    <sheet name="problem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7" i="1" l="1"/>
  <c r="H97" i="1"/>
  <c r="H17" i="1"/>
  <c r="F57" i="1"/>
  <c r="G57" i="1"/>
  <c r="F17" i="1"/>
  <c r="E37" i="1"/>
  <c r="D17" i="1"/>
  <c r="C27" i="1"/>
  <c r="B17" i="1"/>
  <c r="G5" i="1"/>
  <c r="F35" i="2" l="1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34" i="2"/>
  <c r="E36" i="2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35" i="2"/>
  <c r="F31" i="2"/>
  <c r="F30" i="2"/>
  <c r="F29" i="2"/>
  <c r="F28" i="2"/>
  <c r="F27" i="2"/>
  <c r="F26" i="2"/>
  <c r="F25" i="2"/>
  <c r="F24" i="2"/>
  <c r="F23" i="2"/>
  <c r="F22" i="2"/>
  <c r="F21" i="2"/>
  <c r="E31" i="2"/>
  <c r="E23" i="2"/>
  <c r="E24" i="2" s="1"/>
  <c r="E25" i="2" s="1"/>
  <c r="E26" i="2" s="1"/>
  <c r="E27" i="2" s="1"/>
  <c r="E28" i="2" s="1"/>
  <c r="E29" i="2" s="1"/>
  <c r="E30" i="2" s="1"/>
  <c r="E22" i="2"/>
  <c r="E21" i="2"/>
  <c r="C16" i="2"/>
  <c r="G8" i="2"/>
  <c r="H8" i="2" s="1"/>
  <c r="G7" i="2"/>
  <c r="H7" i="2" s="1"/>
  <c r="G6" i="2"/>
  <c r="H6" i="2" s="1"/>
  <c r="G5" i="2"/>
  <c r="H5" i="2" s="1"/>
  <c r="E14" i="2" s="1"/>
  <c r="E15" i="2" s="1"/>
  <c r="C17" i="2"/>
  <c r="C16" i="1"/>
  <c r="E16" i="2" l="1"/>
  <c r="E17" i="2" s="1"/>
  <c r="E18" i="2" s="1"/>
  <c r="F18" i="2" s="1"/>
  <c r="F15" i="2"/>
  <c r="F13" i="2"/>
  <c r="F14" i="2"/>
  <c r="F16" i="2"/>
  <c r="G6" i="1"/>
  <c r="H6" i="1" s="1"/>
  <c r="G7" i="1"/>
  <c r="H7" i="1" s="1"/>
  <c r="G17" i="1" s="1"/>
  <c r="G8" i="1"/>
  <c r="H5" i="1"/>
  <c r="C17" i="1" s="1"/>
  <c r="H8" i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C9" i="1"/>
  <c r="E16" i="1"/>
  <c r="I16" i="1"/>
  <c r="G16" i="1"/>
  <c r="F17" i="2" l="1"/>
  <c r="E17" i="1"/>
  <c r="D18" i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B18" i="1"/>
  <c r="H58" i="1"/>
  <c r="I57" i="1"/>
  <c r="F18" i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I18" i="1"/>
  <c r="I17" i="1"/>
  <c r="E27" i="1" l="1"/>
  <c r="B19" i="1"/>
  <c r="C18" i="1"/>
  <c r="H59" i="1"/>
  <c r="I58" i="1"/>
  <c r="F38" i="1"/>
  <c r="G37" i="1"/>
  <c r="D29" i="1"/>
  <c r="E28" i="1"/>
  <c r="I19" i="1"/>
  <c r="G18" i="1"/>
  <c r="E18" i="1"/>
  <c r="B20" i="1" l="1"/>
  <c r="C20" i="1" s="1"/>
  <c r="C19" i="1"/>
  <c r="H60" i="1"/>
  <c r="I59" i="1"/>
  <c r="F39" i="1"/>
  <c r="G38" i="1"/>
  <c r="D30" i="1"/>
  <c r="E29" i="1"/>
  <c r="I20" i="1"/>
  <c r="G19" i="1"/>
  <c r="E19" i="1"/>
  <c r="B21" i="1" l="1"/>
  <c r="C21" i="1" s="1"/>
  <c r="H61" i="1"/>
  <c r="I60" i="1"/>
  <c r="F40" i="1"/>
  <c r="G39" i="1"/>
  <c r="D31" i="1"/>
  <c r="E30" i="1"/>
  <c r="I21" i="1"/>
  <c r="G20" i="1"/>
  <c r="E20" i="1"/>
  <c r="B22" i="1" l="1"/>
  <c r="C22" i="1" s="1"/>
  <c r="H62" i="1"/>
  <c r="I61" i="1"/>
  <c r="F41" i="1"/>
  <c r="G40" i="1"/>
  <c r="D32" i="1"/>
  <c r="E31" i="1"/>
  <c r="I22" i="1"/>
  <c r="G21" i="1"/>
  <c r="E21" i="1"/>
  <c r="B23" i="1" l="1"/>
  <c r="C23" i="1" s="1"/>
  <c r="H63" i="1"/>
  <c r="I62" i="1"/>
  <c r="F42" i="1"/>
  <c r="G41" i="1"/>
  <c r="D33" i="1"/>
  <c r="E32" i="1"/>
  <c r="I23" i="1"/>
  <c r="G22" i="1"/>
  <c r="E22" i="1"/>
  <c r="B24" i="1" l="1"/>
  <c r="H64" i="1"/>
  <c r="I63" i="1"/>
  <c r="F43" i="1"/>
  <c r="G42" i="1"/>
  <c r="D34" i="1"/>
  <c r="E33" i="1"/>
  <c r="I24" i="1"/>
  <c r="G23" i="1"/>
  <c r="E23" i="1"/>
  <c r="B25" i="1" l="1"/>
  <c r="C25" i="1" s="1"/>
  <c r="C24" i="1"/>
  <c r="H65" i="1"/>
  <c r="I64" i="1"/>
  <c r="F44" i="1"/>
  <c r="G43" i="1"/>
  <c r="D35" i="1"/>
  <c r="E34" i="1"/>
  <c r="I25" i="1"/>
  <c r="G24" i="1"/>
  <c r="E24" i="1"/>
  <c r="B26" i="1" l="1"/>
  <c r="C26" i="1" s="1"/>
  <c r="H66" i="1"/>
  <c r="I65" i="1"/>
  <c r="F45" i="1"/>
  <c r="G44" i="1"/>
  <c r="D36" i="1"/>
  <c r="E36" i="1" s="1"/>
  <c r="E35" i="1"/>
  <c r="I26" i="1"/>
  <c r="G25" i="1"/>
  <c r="E26" i="1"/>
  <c r="E25" i="1"/>
  <c r="H67" i="1" l="1"/>
  <c r="I66" i="1"/>
  <c r="F46" i="1"/>
  <c r="G45" i="1"/>
  <c r="I27" i="1"/>
  <c r="G26" i="1"/>
  <c r="H68" i="1" l="1"/>
  <c r="I67" i="1"/>
  <c r="F47" i="1"/>
  <c r="G46" i="1"/>
  <c r="I28" i="1"/>
  <c r="G27" i="1"/>
  <c r="H69" i="1" l="1"/>
  <c r="I68" i="1"/>
  <c r="F48" i="1"/>
  <c r="G47" i="1"/>
  <c r="I29" i="1"/>
  <c r="G28" i="1"/>
  <c r="H70" i="1" l="1"/>
  <c r="I69" i="1"/>
  <c r="F49" i="1"/>
  <c r="G48" i="1"/>
  <c r="I30" i="1"/>
  <c r="G29" i="1"/>
  <c r="H71" i="1" l="1"/>
  <c r="I70" i="1"/>
  <c r="F50" i="1"/>
  <c r="G49" i="1"/>
  <c r="I31" i="1"/>
  <c r="G30" i="1"/>
  <c r="H72" i="1" l="1"/>
  <c r="I71" i="1"/>
  <c r="F51" i="1"/>
  <c r="G50" i="1"/>
  <c r="I32" i="1"/>
  <c r="G31" i="1"/>
  <c r="H73" i="1" l="1"/>
  <c r="I72" i="1"/>
  <c r="F52" i="1"/>
  <c r="G51" i="1"/>
  <c r="I33" i="1"/>
  <c r="G32" i="1"/>
  <c r="H74" i="1" l="1"/>
  <c r="I73" i="1"/>
  <c r="F53" i="1"/>
  <c r="G52" i="1"/>
  <c r="I34" i="1"/>
  <c r="G33" i="1"/>
  <c r="H75" i="1" l="1"/>
  <c r="I74" i="1"/>
  <c r="F54" i="1"/>
  <c r="G53" i="1"/>
  <c r="I35" i="1"/>
  <c r="G34" i="1"/>
  <c r="H76" i="1" l="1"/>
  <c r="I75" i="1"/>
  <c r="F55" i="1"/>
  <c r="G54" i="1"/>
  <c r="I36" i="1"/>
  <c r="G36" i="1"/>
  <c r="G35" i="1"/>
  <c r="H77" i="1" l="1"/>
  <c r="I76" i="1"/>
  <c r="F56" i="1"/>
  <c r="G56" i="1" s="1"/>
  <c r="G55" i="1"/>
  <c r="I37" i="1"/>
  <c r="H78" i="1" l="1"/>
  <c r="I77" i="1"/>
  <c r="I38" i="1"/>
  <c r="H79" i="1" l="1"/>
  <c r="I78" i="1"/>
  <c r="I39" i="1"/>
  <c r="H80" i="1" l="1"/>
  <c r="I79" i="1"/>
  <c r="I40" i="1"/>
  <c r="H81" i="1" l="1"/>
  <c r="I80" i="1"/>
  <c r="I41" i="1"/>
  <c r="H82" i="1" l="1"/>
  <c r="I81" i="1"/>
  <c r="I42" i="1"/>
  <c r="H83" i="1" l="1"/>
  <c r="I82" i="1"/>
  <c r="I43" i="1"/>
  <c r="H84" i="1" l="1"/>
  <c r="I83" i="1"/>
  <c r="I44" i="1"/>
  <c r="H85" i="1" l="1"/>
  <c r="I84" i="1"/>
  <c r="I45" i="1"/>
  <c r="H86" i="1" l="1"/>
  <c r="I85" i="1"/>
  <c r="I46" i="1"/>
  <c r="H87" i="1" l="1"/>
  <c r="I86" i="1"/>
  <c r="I47" i="1"/>
  <c r="H88" i="1" l="1"/>
  <c r="I87" i="1"/>
  <c r="I48" i="1"/>
  <c r="H89" i="1" l="1"/>
  <c r="I88" i="1"/>
  <c r="I49" i="1"/>
  <c r="H90" i="1" l="1"/>
  <c r="I89" i="1"/>
  <c r="I50" i="1"/>
  <c r="H91" i="1" l="1"/>
  <c r="I90" i="1"/>
  <c r="I51" i="1"/>
  <c r="H92" i="1" l="1"/>
  <c r="I91" i="1"/>
  <c r="I52" i="1"/>
  <c r="H93" i="1" l="1"/>
  <c r="I92" i="1"/>
  <c r="I53" i="1"/>
  <c r="H94" i="1" l="1"/>
  <c r="I93" i="1"/>
  <c r="I54" i="1"/>
  <c r="H95" i="1" l="1"/>
  <c r="I94" i="1"/>
  <c r="I56" i="1"/>
  <c r="I55" i="1"/>
  <c r="H96" i="1" l="1"/>
  <c r="I96" i="1" s="1"/>
  <c r="I95" i="1"/>
</calcChain>
</file>

<file path=xl/sharedStrings.xml><?xml version="1.0" encoding="utf-8"?>
<sst xmlns="http://schemas.openxmlformats.org/spreadsheetml/2006/main" count="59" uniqueCount="38">
  <si>
    <t>T1</t>
  </si>
  <si>
    <t>T2</t>
  </si>
  <si>
    <t>Pe</t>
  </si>
  <si>
    <t>L</t>
  </si>
  <si>
    <t>RHO</t>
  </si>
  <si>
    <t>u</t>
  </si>
  <si>
    <t>GAMA</t>
  </si>
  <si>
    <t>T0</t>
  </si>
  <si>
    <t>U0</t>
  </si>
  <si>
    <t>Properties</t>
  </si>
  <si>
    <t>Discretization</t>
  </si>
  <si>
    <t>Spatial</t>
  </si>
  <si>
    <t>CV</t>
  </si>
  <si>
    <t>∆x</t>
  </si>
  <si>
    <t>x [m]</t>
  </si>
  <si>
    <t>T(x) [C]</t>
  </si>
  <si>
    <t>10 CV</t>
  </si>
  <si>
    <t>20 CV</t>
  </si>
  <si>
    <t>40 CV</t>
  </si>
  <si>
    <t>80 CV</t>
  </si>
  <si>
    <t>Analytic Solutions</t>
  </si>
  <si>
    <t>Cond</t>
  </si>
  <si>
    <t>Cp</t>
  </si>
  <si>
    <t>IB</t>
  </si>
  <si>
    <t>IE</t>
  </si>
  <si>
    <t>k</t>
  </si>
  <si>
    <t>x</t>
  </si>
  <si>
    <t>y</t>
  </si>
  <si>
    <t>z</t>
  </si>
  <si>
    <t>h</t>
  </si>
  <si>
    <t>Tinf</t>
  </si>
  <si>
    <t>Po</t>
  </si>
  <si>
    <t>MASSFLUX</t>
  </si>
  <si>
    <t>Analytic</t>
  </si>
  <si>
    <t>T(x)</t>
  </si>
  <si>
    <t>5 cv</t>
  </si>
  <si>
    <t>10 cv</t>
  </si>
  <si>
    <t>20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</si>
</sst>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7" xfId="0" applyBorder="1"/>
    <xf numFmtId="0" fontId="0" fillId="0" borderId="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Border="1"/>
    <xf numFmtId="0" fontId="2" fillId="0" borderId="14" xfId="0" applyFont="1" applyBorder="1" applyAlignment="1">
      <alignment horizontal="center"/>
    </xf>
    <xf numFmtId="0" fontId="0" fillId="0" borderId="1" xfId="0" applyBorder="1"/>
    <xf numFmtId="0" fontId="2" fillId="0" borderId="22" xfId="0" applyFont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5" xfId="0" applyFill="1" applyBorder="1"/>
    <xf numFmtId="0" fontId="0" fillId="0" borderId="24" xfId="0" applyFill="1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CV T(x) [C]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problem1!$C$15</c:f>
              <c:strCache>
                <c:ptCount val="1"/>
                <c:pt idx="0">
                  <c:v>T(x) [C]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problem1!$B$16:$B$27</c:f>
              <c:numCache>
                <c:formatCode>General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0.15000000000000002</c:v>
                </c:pt>
                <c:pt idx="3">
                  <c:v>0.25</c:v>
                </c:pt>
                <c:pt idx="4">
                  <c:v>0.35</c:v>
                </c:pt>
                <c:pt idx="5">
                  <c:v>0.44999999999999996</c:v>
                </c:pt>
                <c:pt idx="6">
                  <c:v>0.54999999999999993</c:v>
                </c:pt>
                <c:pt idx="7">
                  <c:v>0.64999999999999991</c:v>
                </c:pt>
                <c:pt idx="8">
                  <c:v>0.74999999999999989</c:v>
                </c:pt>
                <c:pt idx="9">
                  <c:v>0.84999999999999987</c:v>
                </c:pt>
                <c:pt idx="10">
                  <c:v>0.94999999999999984</c:v>
                </c:pt>
                <c:pt idx="11">
                  <c:v>1</c:v>
                </c:pt>
              </c:numCache>
            </c:numRef>
          </c:xVal>
          <c:yVal>
            <c:numRef>
              <c:f>problem1!$C$16:$C$27</c:f>
              <c:numCache>
                <c:formatCode>General</c:formatCode>
                <c:ptCount val="12"/>
                <c:pt idx="0">
                  <c:v>0</c:v>
                </c:pt>
                <c:pt idx="1">
                  <c:v>2.1568233526564253E-21</c:v>
                </c:pt>
                <c:pt idx="2">
                  <c:v>3.485332782146486E-19</c:v>
                </c:pt>
                <c:pt idx="3">
                  <c:v>5.1755357183033894E-17</c:v>
                </c:pt>
                <c:pt idx="4">
                  <c:v>7.6812044923271107E-15</c:v>
                </c:pt>
                <c:pt idx="5">
                  <c:v>1.1399918528514765E-12</c:v>
                </c:pt>
                <c:pt idx="6">
                  <c:v>1.6918979226131959E-10</c:v>
                </c:pt>
                <c:pt idx="7">
                  <c:v>2.5109991557439448E-8</c:v>
                </c:pt>
                <c:pt idx="8">
                  <c:v>3.7266531720786451E-6</c:v>
                </c:pt>
                <c:pt idx="9">
                  <c:v>5.5308437014782972E-4</c:v>
                </c:pt>
                <c:pt idx="10">
                  <c:v>8.2084998623898217E-2</c:v>
                </c:pt>
                <c:pt idx="1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AD-4668-8EBC-D620D2F24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238560"/>
        <c:axId val="440235280"/>
      </c:scatterChart>
      <c:valAx>
        <c:axId val="44023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35280"/>
        <c:crosses val="autoZero"/>
        <c:crossBetween val="midCat"/>
      </c:valAx>
      <c:valAx>
        <c:axId val="44023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3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CV T(x) [C]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problem1!$E$15</c:f>
              <c:strCache>
                <c:ptCount val="1"/>
                <c:pt idx="0">
                  <c:v>T(x) [C]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problem1!$D$16:$D$37</c:f>
              <c:numCache>
                <c:formatCode>General</c:formatCode>
                <c:ptCount val="22"/>
                <c:pt idx="0">
                  <c:v>0</c:v>
                </c:pt>
                <c:pt idx="1">
                  <c:v>2.5000000000000001E-2</c:v>
                </c:pt>
                <c:pt idx="2">
                  <c:v>7.5000000000000011E-2</c:v>
                </c:pt>
                <c:pt idx="3">
                  <c:v>0.125</c:v>
                </c:pt>
                <c:pt idx="4">
                  <c:v>0.17499999999999999</c:v>
                </c:pt>
                <c:pt idx="5">
                  <c:v>0.22499999999999998</c:v>
                </c:pt>
                <c:pt idx="6">
                  <c:v>0.27499999999999997</c:v>
                </c:pt>
                <c:pt idx="7">
                  <c:v>0.32499999999999996</c:v>
                </c:pt>
                <c:pt idx="8">
                  <c:v>0.37499999999999994</c:v>
                </c:pt>
                <c:pt idx="9">
                  <c:v>0.42499999999999993</c:v>
                </c:pt>
                <c:pt idx="10">
                  <c:v>0.47499999999999992</c:v>
                </c:pt>
                <c:pt idx="11">
                  <c:v>0.52499999999999991</c:v>
                </c:pt>
                <c:pt idx="12">
                  <c:v>0.57499999999999996</c:v>
                </c:pt>
                <c:pt idx="13">
                  <c:v>0.625</c:v>
                </c:pt>
                <c:pt idx="14">
                  <c:v>0.67500000000000004</c:v>
                </c:pt>
                <c:pt idx="15">
                  <c:v>0.72500000000000009</c:v>
                </c:pt>
                <c:pt idx="16">
                  <c:v>0.77500000000000013</c:v>
                </c:pt>
                <c:pt idx="17">
                  <c:v>0.82500000000000018</c:v>
                </c:pt>
                <c:pt idx="18">
                  <c:v>0.87500000000000022</c:v>
                </c:pt>
                <c:pt idx="19">
                  <c:v>0.92500000000000027</c:v>
                </c:pt>
                <c:pt idx="20">
                  <c:v>0.97500000000000031</c:v>
                </c:pt>
                <c:pt idx="21">
                  <c:v>1</c:v>
                </c:pt>
              </c:numCache>
            </c:numRef>
          </c:xVal>
          <c:yVal>
            <c:numRef>
              <c:f>problem1!$E$16:$E$37</c:f>
              <c:numCache>
                <c:formatCode>General</c:formatCode>
                <c:ptCount val="22"/>
                <c:pt idx="0">
                  <c:v>0</c:v>
                </c:pt>
                <c:pt idx="1">
                  <c:v>4.8032486005825407E-22</c:v>
                </c:pt>
                <c:pt idx="2">
                  <c:v>8.0083780594918503E-21</c:v>
                </c:pt>
                <c:pt idx="3">
                  <c:v>9.9718840697446029E-20</c:v>
                </c:pt>
                <c:pt idx="4">
                  <c:v>1.2169809979176447E-18</c:v>
                </c:pt>
                <c:pt idx="5">
                  <c:v>1.4828020480775224E-17</c:v>
                </c:pt>
                <c:pt idx="6">
                  <c:v>1.8064442677958422E-16</c:v>
                </c:pt>
                <c:pt idx="7">
                  <c:v>2.2007017951003744E-15</c:v>
                </c:pt>
                <c:pt idx="8">
                  <c:v>2.6810038484942956E-14</c:v>
                </c:pt>
                <c:pt idx="9">
                  <c:v>3.2661313408586857E-13</c:v>
                </c:pt>
                <c:pt idx="10">
                  <c:v>3.9789625356443517E-12</c:v>
                </c:pt>
                <c:pt idx="11">
                  <c:v>4.8473687062509513E-11</c:v>
                </c:pt>
                <c:pt idx="12">
                  <c:v>5.9053039989420903E-10</c:v>
                </c:pt>
                <c:pt idx="13">
                  <c:v>7.1941330303251907E-9</c:v>
                </c:pt>
                <c:pt idx="14">
                  <c:v>8.7642482194436174E-8</c:v>
                </c:pt>
                <c:pt idx="15">
                  <c:v>1.0677040100347901E-6</c:v>
                </c:pt>
                <c:pt idx="16">
                  <c:v>1.3007297654067714E-5</c:v>
                </c:pt>
                <c:pt idx="17">
                  <c:v>1.5846132511575239E-4</c:v>
                </c:pt>
                <c:pt idx="18">
                  <c:v>1.9304541362277371E-3</c:v>
                </c:pt>
                <c:pt idx="19">
                  <c:v>2.3517745856009444E-2</c:v>
                </c:pt>
                <c:pt idx="20">
                  <c:v>0.2865047968601942</c:v>
                </c:pt>
                <c:pt idx="2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D5-4BF4-BD1E-17058BCB2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238560"/>
        <c:axId val="440235280"/>
      </c:scatterChart>
      <c:valAx>
        <c:axId val="44023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35280"/>
        <c:crosses val="autoZero"/>
        <c:crossBetween val="midCat"/>
      </c:valAx>
      <c:valAx>
        <c:axId val="44023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3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40 CV T(x) [C]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problem1!$G$15</c:f>
              <c:strCache>
                <c:ptCount val="1"/>
                <c:pt idx="0">
                  <c:v>T(x) [C]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problem1!$F$16:$F$57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problem1!$G$16:$G$57</c:f>
              <c:numCache>
                <c:formatCode>General</c:formatCode>
                <c:ptCount val="42"/>
                <c:pt idx="0">
                  <c:v>0</c:v>
                </c:pt>
                <c:pt idx="1">
                  <c:v>1.6746292583926853E-22</c:v>
                </c:pt>
                <c:pt idx="2">
                  <c:v>1.0648279038972999E-21</c:v>
                </c:pt>
                <c:pt idx="3">
                  <c:v>4.1969394353350485E-21</c:v>
                </c:pt>
                <c:pt idx="4">
                  <c:v>1.5129082861073815E-20</c:v>
                </c:pt>
                <c:pt idx="5">
                  <c:v>5.3286012677063849E-20</c:v>
                </c:pt>
                <c:pt idx="6">
                  <c:v>1.8646678393867047E-19</c:v>
                </c:pt>
                <c:pt idx="7">
                  <c:v>6.5131335098095486E-19</c:v>
                </c:pt>
                <c:pt idx="8">
                  <c:v>2.273787292557307E-18</c:v>
                </c:pt>
                <c:pt idx="9">
                  <c:v>7.9367777882036805E-18</c:v>
                </c:pt>
                <c:pt idx="10">
                  <c:v>2.7702556782856345E-17</c:v>
                </c:pt>
                <c:pt idx="11">
                  <c:v>9.6691904295589479E-17</c:v>
                </c:pt>
                <c:pt idx="12">
                  <c:v>3.374883875265451E-16</c:v>
                </c:pt>
                <c:pt idx="13">
                  <c:v>1.1779506969532916E-15</c:v>
                </c:pt>
                <c:pt idx="14">
                  <c:v>4.1114523996730492E-15</c:v>
                </c:pt>
                <c:pt idx="15">
                  <c:v>1.4350379408463327E-14</c:v>
                </c:pt>
                <c:pt idx="16">
                  <c:v>5.0087746185560261E-14</c:v>
                </c:pt>
                <c:pt idx="17">
                  <c:v>1.7482341263423132E-13</c:v>
                </c:pt>
                <c:pt idx="18">
                  <c:v>6.1019366756766178E-13</c:v>
                </c:pt>
                <c:pt idx="19">
                  <c:v>2.1297851707629252E-12</c:v>
                </c:pt>
                <c:pt idx="20">
                  <c:v>7.4336806721593663E-12</c:v>
                </c:pt>
                <c:pt idx="21">
                  <c:v>2.5946094982571976E-11</c:v>
                </c:pt>
                <c:pt idx="22">
                  <c:v>9.0560769896536766E-11</c:v>
                </c:pt>
                <c:pt idx="23">
                  <c:v>3.1608814543117973E-10</c:v>
                </c:pt>
                <c:pt idx="24">
                  <c:v>1.1032560323433728E-9</c:v>
                </c:pt>
                <c:pt idx="25">
                  <c:v>3.8507419227674793E-9</c:v>
                </c:pt>
                <c:pt idx="26">
                  <c:v>1.3440409951135022E-8</c:v>
                </c:pt>
                <c:pt idx="27">
                  <c:v>4.6911640218344654E-8</c:v>
                </c:pt>
                <c:pt idx="28">
                  <c:v>1.637377130590834E-7</c:v>
                </c:pt>
                <c:pt idx="29">
                  <c:v>5.7150077364668012E-7</c:v>
                </c:pt>
                <c:pt idx="30">
                  <c:v>1.9947337004816979E-6</c:v>
                </c:pt>
                <c:pt idx="31">
                  <c:v>6.962304723488094E-6</c:v>
                </c:pt>
                <c:pt idx="32">
                  <c:v>2.4300831259329983E-5</c:v>
                </c:pt>
                <c:pt idx="33">
                  <c:v>8.4818235246470971E-5</c:v>
                </c:pt>
                <c:pt idx="34">
                  <c:v>2.9604473005686173E-4</c:v>
                </c:pt>
                <c:pt idx="35">
                  <c:v>1.0332976386476591E-3</c:v>
                </c:pt>
                <c:pt idx="36">
                  <c:v>3.6065631360158333E-3</c:v>
                </c:pt>
                <c:pt idx="37">
                  <c:v>1.2588142242434357E-2</c:v>
                </c:pt>
                <c:pt idx="38">
                  <c:v>4.3936933623408669E-2</c:v>
                </c:pt>
                <c:pt idx="39">
                  <c:v>0.15335496684493283</c:v>
                </c:pt>
                <c:pt idx="40">
                  <c:v>0.53526142851900549</c:v>
                </c:pt>
                <c:pt idx="41">
                  <c:v>1.0000000000000355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80-4AB2-842C-892EAAFB7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456472"/>
        <c:axId val="523458440"/>
      </c:scatterChart>
      <c:valAx>
        <c:axId val="52345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58440"/>
        <c:crosses val="autoZero"/>
        <c:crossBetween val="midCat"/>
      </c:valAx>
      <c:valAx>
        <c:axId val="52345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56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80 CV T(x) [C]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problem1!$I$15</c:f>
              <c:strCache>
                <c:ptCount val="1"/>
                <c:pt idx="0">
                  <c:v>T(x) [C]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problem1!$H$16:$H$97</c:f>
              <c:numCache>
                <c:formatCode>General</c:formatCode>
                <c:ptCount val="82"/>
                <c:pt idx="0">
                  <c:v>0</c:v>
                </c:pt>
                <c:pt idx="1">
                  <c:v>6.2500000000000003E-3</c:v>
                </c:pt>
                <c:pt idx="2">
                  <c:v>1.8750000000000003E-2</c:v>
                </c:pt>
                <c:pt idx="3">
                  <c:v>3.125E-2</c:v>
                </c:pt>
                <c:pt idx="4">
                  <c:v>4.3749999999999997E-2</c:v>
                </c:pt>
                <c:pt idx="5">
                  <c:v>5.6249999999999994E-2</c:v>
                </c:pt>
                <c:pt idx="6">
                  <c:v>6.8749999999999992E-2</c:v>
                </c:pt>
                <c:pt idx="7">
                  <c:v>8.1249999999999989E-2</c:v>
                </c:pt>
                <c:pt idx="8">
                  <c:v>9.3749999999999986E-2</c:v>
                </c:pt>
                <c:pt idx="9">
                  <c:v>0.10624999999999998</c:v>
                </c:pt>
                <c:pt idx="10">
                  <c:v>0.11874999999999998</c:v>
                </c:pt>
                <c:pt idx="11">
                  <c:v>0.13124999999999998</c:v>
                </c:pt>
                <c:pt idx="12">
                  <c:v>0.14374999999999999</c:v>
                </c:pt>
                <c:pt idx="13">
                  <c:v>0.15625</c:v>
                </c:pt>
                <c:pt idx="14">
                  <c:v>0.16875000000000001</c:v>
                </c:pt>
                <c:pt idx="15">
                  <c:v>0.18125000000000002</c:v>
                </c:pt>
                <c:pt idx="16">
                  <c:v>0.19375000000000003</c:v>
                </c:pt>
                <c:pt idx="17">
                  <c:v>0.20625000000000004</c:v>
                </c:pt>
                <c:pt idx="18">
                  <c:v>0.21875000000000006</c:v>
                </c:pt>
                <c:pt idx="19">
                  <c:v>0.23125000000000007</c:v>
                </c:pt>
                <c:pt idx="20">
                  <c:v>0.24375000000000008</c:v>
                </c:pt>
                <c:pt idx="21">
                  <c:v>0.25625000000000009</c:v>
                </c:pt>
                <c:pt idx="22">
                  <c:v>0.2687500000000001</c:v>
                </c:pt>
                <c:pt idx="23">
                  <c:v>0.28125000000000011</c:v>
                </c:pt>
                <c:pt idx="24">
                  <c:v>0.29375000000000012</c:v>
                </c:pt>
                <c:pt idx="25">
                  <c:v>0.30625000000000013</c:v>
                </c:pt>
                <c:pt idx="26">
                  <c:v>0.31875000000000014</c:v>
                </c:pt>
                <c:pt idx="27">
                  <c:v>0.33125000000000016</c:v>
                </c:pt>
                <c:pt idx="28">
                  <c:v>0.34375000000000017</c:v>
                </c:pt>
                <c:pt idx="29">
                  <c:v>0.35625000000000018</c:v>
                </c:pt>
                <c:pt idx="30">
                  <c:v>0.36875000000000019</c:v>
                </c:pt>
                <c:pt idx="31">
                  <c:v>0.3812500000000002</c:v>
                </c:pt>
                <c:pt idx="32">
                  <c:v>0.39375000000000021</c:v>
                </c:pt>
                <c:pt idx="33">
                  <c:v>0.40625000000000022</c:v>
                </c:pt>
                <c:pt idx="34">
                  <c:v>0.41875000000000023</c:v>
                </c:pt>
                <c:pt idx="35">
                  <c:v>0.43125000000000024</c:v>
                </c:pt>
                <c:pt idx="36">
                  <c:v>0.44375000000000026</c:v>
                </c:pt>
                <c:pt idx="37">
                  <c:v>0.45625000000000027</c:v>
                </c:pt>
                <c:pt idx="38">
                  <c:v>0.46875000000000028</c:v>
                </c:pt>
                <c:pt idx="39">
                  <c:v>0.48125000000000029</c:v>
                </c:pt>
                <c:pt idx="40">
                  <c:v>0.4937500000000003</c:v>
                </c:pt>
                <c:pt idx="41">
                  <c:v>0.50625000000000031</c:v>
                </c:pt>
                <c:pt idx="42">
                  <c:v>0.51875000000000027</c:v>
                </c:pt>
                <c:pt idx="43">
                  <c:v>0.53125000000000022</c:v>
                </c:pt>
                <c:pt idx="44">
                  <c:v>0.54375000000000018</c:v>
                </c:pt>
                <c:pt idx="45">
                  <c:v>0.55625000000000013</c:v>
                </c:pt>
                <c:pt idx="46">
                  <c:v>0.56875000000000009</c:v>
                </c:pt>
                <c:pt idx="47">
                  <c:v>0.58125000000000004</c:v>
                </c:pt>
                <c:pt idx="48">
                  <c:v>0.59375</c:v>
                </c:pt>
                <c:pt idx="49">
                  <c:v>0.60624999999999996</c:v>
                </c:pt>
                <c:pt idx="50">
                  <c:v>0.61874999999999991</c:v>
                </c:pt>
                <c:pt idx="51">
                  <c:v>0.63124999999999987</c:v>
                </c:pt>
                <c:pt idx="52">
                  <c:v>0.64374999999999982</c:v>
                </c:pt>
                <c:pt idx="53">
                  <c:v>0.65624999999999978</c:v>
                </c:pt>
                <c:pt idx="54">
                  <c:v>0.66874999999999973</c:v>
                </c:pt>
                <c:pt idx="55">
                  <c:v>0.68124999999999969</c:v>
                </c:pt>
                <c:pt idx="56">
                  <c:v>0.69374999999999964</c:v>
                </c:pt>
                <c:pt idx="57">
                  <c:v>0.7062499999999996</c:v>
                </c:pt>
                <c:pt idx="58">
                  <c:v>0.71874999999999956</c:v>
                </c:pt>
                <c:pt idx="59">
                  <c:v>0.73124999999999951</c:v>
                </c:pt>
                <c:pt idx="60">
                  <c:v>0.74374999999999947</c:v>
                </c:pt>
                <c:pt idx="61">
                  <c:v>0.75624999999999942</c:v>
                </c:pt>
                <c:pt idx="62">
                  <c:v>0.76874999999999938</c:v>
                </c:pt>
                <c:pt idx="63">
                  <c:v>0.78124999999999933</c:v>
                </c:pt>
                <c:pt idx="64">
                  <c:v>0.79374999999999929</c:v>
                </c:pt>
                <c:pt idx="65">
                  <c:v>0.80624999999999925</c:v>
                </c:pt>
                <c:pt idx="66">
                  <c:v>0.8187499999999992</c:v>
                </c:pt>
                <c:pt idx="67">
                  <c:v>0.83124999999999916</c:v>
                </c:pt>
                <c:pt idx="68">
                  <c:v>0.84374999999999911</c:v>
                </c:pt>
                <c:pt idx="69">
                  <c:v>0.85624999999999907</c:v>
                </c:pt>
                <c:pt idx="70">
                  <c:v>0.86874999999999902</c:v>
                </c:pt>
                <c:pt idx="71">
                  <c:v>0.88124999999999898</c:v>
                </c:pt>
                <c:pt idx="72">
                  <c:v>0.89374999999999893</c:v>
                </c:pt>
                <c:pt idx="73">
                  <c:v>0.90624999999999889</c:v>
                </c:pt>
                <c:pt idx="74">
                  <c:v>0.91874999999999885</c:v>
                </c:pt>
                <c:pt idx="75">
                  <c:v>0.9312499999999988</c:v>
                </c:pt>
                <c:pt idx="76">
                  <c:v>0.94374999999999876</c:v>
                </c:pt>
                <c:pt idx="77">
                  <c:v>0.95624999999999871</c:v>
                </c:pt>
                <c:pt idx="78">
                  <c:v>0.96874999999999867</c:v>
                </c:pt>
                <c:pt idx="79">
                  <c:v>0.98124999999999862</c:v>
                </c:pt>
                <c:pt idx="80">
                  <c:v>0.99374999999999858</c:v>
                </c:pt>
                <c:pt idx="81">
                  <c:v>0.99999999999999856</c:v>
                </c:pt>
              </c:numCache>
            </c:numRef>
          </c:xVal>
          <c:yVal>
            <c:numRef>
              <c:f>problem1!$I$16:$I$97</c:f>
              <c:numCache>
                <c:formatCode>General</c:formatCode>
                <c:ptCount val="82"/>
                <c:pt idx="0">
                  <c:v>0</c:v>
                </c:pt>
                <c:pt idx="1">
                  <c:v>7.0753862326635635E-23</c:v>
                </c:pt>
                <c:pt idx="2">
                  <c:v>2.9964854310372168E-22</c:v>
                </c:pt>
                <c:pt idx="3">
                  <c:v>7.2728010514325144E-22</c:v>
                </c:pt>
                <c:pt idx="4">
                  <c:v>1.5262010421940298E-21</c:v>
                </c:pt>
                <c:pt idx="5">
                  <c:v>3.0187818531471079E-21</c:v>
                </c:pt>
                <c:pt idx="6">
                  <c:v>5.807289919351105E-21</c:v>
                </c:pt>
                <c:pt idx="7">
                  <c:v>1.1016908841303863E-20</c:v>
                </c:pt>
                <c:pt idx="8">
                  <c:v>2.0749758332004521E-20</c:v>
                </c:pt>
                <c:pt idx="9">
                  <c:v>3.8933115047302286E-20</c:v>
                </c:pt>
                <c:pt idx="10">
                  <c:v>7.2904097723205404E-20</c:v>
                </c:pt>
                <c:pt idx="11">
                  <c:v>1.3637024877746143E-19</c:v>
                </c:pt>
                <c:pt idx="12">
                  <c:v>2.5494062891835805E-19</c:v>
                </c:pt>
                <c:pt idx="13">
                  <c:v>4.7645926228779048E-19</c:v>
                </c:pt>
                <c:pt idx="14">
                  <c:v>8.9031055357614268E-19</c:v>
                </c:pt>
                <c:pt idx="15">
                  <c:v>1.6634865555037151E-18</c:v>
                </c:pt>
                <c:pt idx="16">
                  <c:v>3.1079694954885074E-18</c:v>
                </c:pt>
                <c:pt idx="17">
                  <c:v>5.8066189086949072E-18</c:v>
                </c:pt>
                <c:pt idx="18">
                  <c:v>1.0848359765444622E-17</c:v>
                </c:pt>
                <c:pt idx="19">
                  <c:v>2.0267571739488127E-17</c:v>
                </c:pt>
                <c:pt idx="20">
                  <c:v>3.7864976432192083E-17</c:v>
                </c:pt>
                <c:pt idx="21">
                  <c:v>7.0741256610635084E-17</c:v>
                </c:pt>
                <c:pt idx="22">
                  <c:v>1.3216223414942054E-16</c:v>
                </c:pt>
                <c:pt idx="23">
                  <c:v>2.4691172713779154E-16</c:v>
                </c:pt>
                <c:pt idx="24">
                  <c:v>4.6129200353071282E-16</c:v>
                </c:pt>
                <c:pt idx="25">
                  <c:v>8.6180708825499227E-16</c:v>
                </c:pt>
                <c:pt idx="26">
                  <c:v>1.6100677761817495E-15</c:v>
                </c:pt>
                <c:pt idx="27">
                  <c:v>3.0080027815063676E-15</c:v>
                </c:pt>
                <c:pt idx="28">
                  <c:v>5.6196892039570783E-15</c:v>
                </c:pt>
                <c:pt idx="29">
                  <c:v>1.049896180478124E-14</c:v>
                </c:pt>
                <c:pt idx="30">
                  <c:v>1.9614643116480858E-14</c:v>
                </c:pt>
                <c:pt idx="31">
                  <c:v>3.6644977876304056E-14</c:v>
                </c:pt>
                <c:pt idx="32">
                  <c:v>6.8461831945061219E-14</c:v>
                </c:pt>
                <c:pt idx="33">
                  <c:v>1.279035409372277E-13</c:v>
                </c:pt>
                <c:pt idx="34">
                  <c:v>2.3895527346470535E-13</c:v>
                </c:pt>
                <c:pt idx="35">
                  <c:v>4.4642722382500994E-13</c:v>
                </c:pt>
                <c:pt idx="36">
                  <c:v>8.3403585636623067E-13</c:v>
                </c:pt>
                <c:pt idx="37">
                  <c:v>1.5581841171771949E-12</c:v>
                </c:pt>
                <c:pt idx="38">
                  <c:v>2.9110711780188537E-12</c:v>
                </c:pt>
                <c:pt idx="39">
                  <c:v>5.4385969602986439E-12</c:v>
                </c:pt>
                <c:pt idx="40">
                  <c:v>1.0160636785348578E-11</c:v>
                </c:pt>
                <c:pt idx="41">
                  <c:v>1.8982568599332073E-11</c:v>
                </c:pt>
                <c:pt idx="42">
                  <c:v>3.5464107047549455E-11</c:v>
                </c:pt>
                <c:pt idx="43">
                  <c:v>6.6255674625695089E-11</c:v>
                </c:pt>
                <c:pt idx="44">
                  <c:v>1.2378189627656654E-10</c:v>
                </c:pt>
                <c:pt idx="45">
                  <c:v>2.3125502732215755E-10</c:v>
                </c:pt>
                <c:pt idx="46">
                  <c:v>4.320412699306649E-10</c:v>
                </c:pt>
                <c:pt idx="47">
                  <c:v>8.0715935599201584E-10</c:v>
                </c:pt>
                <c:pt idx="48">
                  <c:v>1.5079722038358418E-9</c:v>
                </c:pt>
                <c:pt idx="49">
                  <c:v>2.817262973736628E-9</c:v>
                </c:pt>
                <c:pt idx="50">
                  <c:v>5.2633401617071044E-9</c:v>
                </c:pt>
                <c:pt idx="51">
                  <c:v>9.8332139797000909E-9</c:v>
                </c:pt>
                <c:pt idx="52">
                  <c:v>1.8370862266140877E-8</c:v>
                </c:pt>
                <c:pt idx="53">
                  <c:v>3.4321289163261772E-8</c:v>
                </c:pt>
                <c:pt idx="54">
                  <c:v>6.4120609733126306E-8</c:v>
                </c:pt>
                <c:pt idx="55">
                  <c:v>1.1979306992200262E-7</c:v>
                </c:pt>
                <c:pt idx="56">
                  <c:v>2.238029186101771E-7</c:v>
                </c:pt>
                <c:pt idx="57">
                  <c:v>4.1811889795499329E-7</c:v>
                </c:pt>
                <c:pt idx="58">
                  <c:v>7.8114894083043226E-7</c:v>
                </c:pt>
                <c:pt idx="59">
                  <c:v>1.4593783508589176E-6</c:v>
                </c:pt>
                <c:pt idx="60">
                  <c:v>2.7264777043562575E-6</c:v>
                </c:pt>
                <c:pt idx="61">
                  <c:v>5.093730949192664E-6</c:v>
                </c:pt>
                <c:pt idx="62">
                  <c:v>9.5163422540765913E-6</c:v>
                </c:pt>
                <c:pt idx="63">
                  <c:v>1.7778867945719909E-5</c:v>
                </c:pt>
                <c:pt idx="64">
                  <c:v>3.3215298167312543E-5</c:v>
                </c:pt>
                <c:pt idx="65">
                  <c:v>6.2054346525987564E-5</c:v>
                </c:pt>
                <c:pt idx="66">
                  <c:v>1.1593278203827371E-4</c:v>
                </c:pt>
                <c:pt idx="67">
                  <c:v>2.1659095137687581E-4</c:v>
                </c:pt>
                <c:pt idx="68">
                  <c:v>4.0464516932624728E-4</c:v>
                </c:pt>
                <c:pt idx="69">
                  <c:v>7.5597670178823332E-4</c:v>
                </c:pt>
                <c:pt idx="70">
                  <c:v>1.4123504170288116E-3</c:v>
                </c:pt>
                <c:pt idx="71">
                  <c:v>2.6386179570917906E-3</c:v>
                </c:pt>
                <c:pt idx="72">
                  <c:v>4.9295873315447717E-3</c:v>
                </c:pt>
                <c:pt idx="73">
                  <c:v>9.2096816039676163E-3</c:v>
                </c:pt>
                <c:pt idx="74">
                  <c:v>1.7205950425850405E-2</c:v>
                </c:pt>
                <c:pt idx="75">
                  <c:v>3.214494732687425E-2</c:v>
                </c:pt>
                <c:pt idx="76">
                  <c:v>6.0054667895304108E-2</c:v>
                </c:pt>
                <c:pt idx="77">
                  <c:v>0.11219689052033657</c:v>
                </c:pt>
                <c:pt idx="78">
                  <c:v>0.20961138715108443</c:v>
                </c:pt>
                <c:pt idx="79">
                  <c:v>0.39160562667677118</c:v>
                </c:pt>
                <c:pt idx="80">
                  <c:v>0.73161562894658982</c:v>
                </c:pt>
                <c:pt idx="81">
                  <c:v>0.99999999999992906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5C-430E-9AB4-4517B8EC7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29264"/>
        <c:axId val="427128280"/>
      </c:scatterChart>
      <c:valAx>
        <c:axId val="42712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8280"/>
        <c:crosses val="autoZero"/>
        <c:crossBetween val="midCat"/>
      </c:valAx>
      <c:valAx>
        <c:axId val="42712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problem2!$F$12</c:f>
              <c:strCache>
                <c:ptCount val="1"/>
                <c:pt idx="0">
                  <c:v>T(x)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problem2!$E$13:$E$18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problem2!$F$13:$F$18</c:f>
              <c:numCache>
                <c:formatCode>General</c:formatCode>
                <c:ptCount val="6"/>
                <c:pt idx="0">
                  <c:v>0</c:v>
                </c:pt>
                <c:pt idx="1">
                  <c:v>99.999995000285253</c:v>
                </c:pt>
                <c:pt idx="2">
                  <c:v>99.999999999999744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4-4A56-AE2C-8B07FB1F1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84528"/>
        <c:axId val="409485184"/>
      </c:scatterChart>
      <c:valAx>
        <c:axId val="40948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85184"/>
        <c:crosses val="autoZero"/>
        <c:crossBetween val="midCat"/>
      </c:valAx>
      <c:valAx>
        <c:axId val="4094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8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problem2!$F$12</c:f>
              <c:strCache>
                <c:ptCount val="1"/>
                <c:pt idx="0">
                  <c:v>T(x)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problem2!$E$34:$E$54</c:f>
              <c:numCache>
                <c:formatCode>General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xVal>
          <c:yVal>
            <c:numRef>
              <c:f>problem2!$F$34:$F$54</c:f>
              <c:numCache>
                <c:formatCode>General</c:formatCode>
                <c:ptCount val="21"/>
                <c:pt idx="0">
                  <c:v>0</c:v>
                </c:pt>
                <c:pt idx="1">
                  <c:v>98.50467254671581</c:v>
                </c:pt>
                <c:pt idx="2">
                  <c:v>99.977639958074548</c:v>
                </c:pt>
                <c:pt idx="3">
                  <c:v>99.999665644154518</c:v>
                </c:pt>
                <c:pt idx="4">
                  <c:v>99.999995000285253</c:v>
                </c:pt>
                <c:pt idx="5">
                  <c:v>99.999999925237887</c:v>
                </c:pt>
                <c:pt idx="6">
                  <c:v>99.99999999888206</c:v>
                </c:pt>
                <c:pt idx="7">
                  <c:v>99.999999999983288</c:v>
                </c:pt>
                <c:pt idx="8">
                  <c:v>99.999999999999744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2-45CB-9693-422F27E96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84528"/>
        <c:axId val="409485184"/>
      </c:scatterChart>
      <c:valAx>
        <c:axId val="40948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85184"/>
        <c:crosses val="autoZero"/>
        <c:crossBetween val="midCat"/>
      </c:valAx>
      <c:valAx>
        <c:axId val="4094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8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problem2!$F$12</c:f>
              <c:strCache>
                <c:ptCount val="1"/>
                <c:pt idx="0">
                  <c:v>T(x)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problem2!$E$21:$E$31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problem2!$F$21:$F$31</c:f>
              <c:numCache>
                <c:formatCode>General</c:formatCode>
                <c:ptCount val="11"/>
                <c:pt idx="0">
                  <c:v>0</c:v>
                </c:pt>
                <c:pt idx="1">
                  <c:v>99.977639958074548</c:v>
                </c:pt>
                <c:pt idx="2">
                  <c:v>99.999995000285253</c:v>
                </c:pt>
                <c:pt idx="3">
                  <c:v>99.99999999888206</c:v>
                </c:pt>
                <c:pt idx="4">
                  <c:v>99.999999999999744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FC-4C7E-B85B-73CDB09AA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84528"/>
        <c:axId val="409485184"/>
      </c:scatterChart>
      <c:valAx>
        <c:axId val="40948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85184"/>
        <c:crosses val="autoZero"/>
        <c:crossBetween val="midCat"/>
      </c:valAx>
      <c:valAx>
        <c:axId val="4094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8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129540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EC326C9-00A4-4570-A493-04F3B2E99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17</xdr:col>
      <xdr:colOff>304800</xdr:colOff>
      <xdr:row>30</xdr:row>
      <xdr:rowOff>175260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F18FBBA-6B7D-40B1-9563-D56C0311D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32</xdr:row>
      <xdr:rowOff>0</xdr:rowOff>
    </xdr:from>
    <xdr:to>
      <xdr:col>17</xdr:col>
      <xdr:colOff>304800</xdr:colOff>
      <xdr:row>46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632464-EFDA-4A69-AFE2-730B83D3F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17</xdr:col>
      <xdr:colOff>304800</xdr:colOff>
      <xdr:row>62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72F382-A4F7-44F9-954D-994217350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3</xdr:row>
      <xdr:rowOff>22860</xdr:rowOff>
    </xdr:from>
    <xdr:to>
      <xdr:col>16</xdr:col>
      <xdr:colOff>228600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7F2D7D-9904-48B6-ACE6-1F3A3FC71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35</xdr:row>
      <xdr:rowOff>71718</xdr:rowOff>
    </xdr:from>
    <xdr:to>
      <xdr:col>14</xdr:col>
      <xdr:colOff>304800</xdr:colOff>
      <xdr:row>50</xdr:row>
      <xdr:rowOff>93682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9262E6-8419-4DF8-B378-A38827CD1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14</xdr:col>
      <xdr:colOff>304800</xdr:colOff>
      <xdr:row>33</xdr:row>
      <xdr:rowOff>165399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5F859F-EDC2-4E2C-B208-928932874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7"/>
  <sheetViews>
    <sheetView tabSelected="1" zoomScaleNormal="100" workbookViewId="0">
      <selection activeCell="J9" sqref="J9"/>
    </sheetView>
  </sheetViews>
  <sheetFormatPr defaultRowHeight="14.4" x14ac:dyDescent="0.3"/>
  <cols>
    <col min="2" max="9" width="9.44140625" customWidth="1"/>
  </cols>
  <sheetData>
    <row r="1" spans="2:9" ht="15" thickBot="1" x14ac:dyDescent="0.35"/>
    <row r="2" spans="2:9" ht="15" thickBot="1" x14ac:dyDescent="0.35">
      <c r="B2" s="38" t="s">
        <v>9</v>
      </c>
      <c r="C2" s="40"/>
      <c r="E2" s="38" t="s">
        <v>10</v>
      </c>
      <c r="F2" s="39"/>
      <c r="G2" s="39"/>
      <c r="H2" s="40"/>
    </row>
    <row r="3" spans="2:9" ht="15" thickBot="1" x14ac:dyDescent="0.35">
      <c r="B3" s="6" t="s">
        <v>0</v>
      </c>
      <c r="C3" s="1">
        <v>0</v>
      </c>
      <c r="E3" s="41" t="s">
        <v>11</v>
      </c>
      <c r="F3" s="42"/>
      <c r="G3" s="42"/>
      <c r="H3" s="43"/>
    </row>
    <row r="4" spans="2:9" ht="15" thickBot="1" x14ac:dyDescent="0.35">
      <c r="B4" s="7" t="s">
        <v>1</v>
      </c>
      <c r="C4" s="3">
        <v>1</v>
      </c>
      <c r="E4" s="13" t="s">
        <v>23</v>
      </c>
      <c r="F4" s="14" t="s">
        <v>24</v>
      </c>
      <c r="G4" s="13" t="s">
        <v>12</v>
      </c>
      <c r="H4" s="14" t="s">
        <v>13</v>
      </c>
    </row>
    <row r="5" spans="2:9" x14ac:dyDescent="0.3">
      <c r="B5" s="7" t="s">
        <v>2</v>
      </c>
      <c r="C5" s="3">
        <v>50</v>
      </c>
      <c r="E5" s="9">
        <v>2</v>
      </c>
      <c r="F5" s="12">
        <v>11</v>
      </c>
      <c r="G5" s="6">
        <f>F5-E5+1</f>
        <v>10</v>
      </c>
      <c r="H5" s="23">
        <f>$C$6/G5</f>
        <v>0.1</v>
      </c>
    </row>
    <row r="6" spans="2:9" x14ac:dyDescent="0.3">
      <c r="B6" s="7" t="s">
        <v>3</v>
      </c>
      <c r="C6" s="3">
        <v>1</v>
      </c>
      <c r="E6" s="7">
        <v>2</v>
      </c>
      <c r="F6" s="10">
        <v>21</v>
      </c>
      <c r="G6" s="9">
        <f t="shared" ref="G6:G8" si="0">F6-E6+1</f>
        <v>20</v>
      </c>
      <c r="H6" s="10">
        <f>$C$6/G6</f>
        <v>0.05</v>
      </c>
    </row>
    <row r="7" spans="2:9" x14ac:dyDescent="0.3">
      <c r="B7" s="7" t="s">
        <v>4</v>
      </c>
      <c r="C7" s="3">
        <v>1</v>
      </c>
      <c r="E7" s="7">
        <v>2</v>
      </c>
      <c r="F7" s="10">
        <v>41</v>
      </c>
      <c r="G7" s="9">
        <f t="shared" si="0"/>
        <v>40</v>
      </c>
      <c r="H7" s="10">
        <f>$C$6/G7</f>
        <v>2.5000000000000001E-2</v>
      </c>
    </row>
    <row r="8" spans="2:9" ht="15" thickBot="1" x14ac:dyDescent="0.35">
      <c r="B8" s="7" t="s">
        <v>5</v>
      </c>
      <c r="C8" s="3">
        <v>1</v>
      </c>
      <c r="E8" s="8">
        <v>2</v>
      </c>
      <c r="F8" s="11">
        <v>81</v>
      </c>
      <c r="G8" s="24">
        <f t="shared" si="0"/>
        <v>80</v>
      </c>
      <c r="H8" s="11">
        <f>$C$6/G8</f>
        <v>1.2500000000000001E-2</v>
      </c>
    </row>
    <row r="9" spans="2:9" ht="15" thickBot="1" x14ac:dyDescent="0.35">
      <c r="B9" s="7" t="s">
        <v>6</v>
      </c>
      <c r="C9" s="3">
        <f>E10/E11</f>
        <v>0.02</v>
      </c>
      <c r="E9" s="15"/>
      <c r="F9" s="15"/>
    </row>
    <row r="10" spans="2:9" x14ac:dyDescent="0.3">
      <c r="B10" s="7" t="s">
        <v>7</v>
      </c>
      <c r="C10" s="3">
        <v>0</v>
      </c>
      <c r="D10" s="6" t="s">
        <v>21</v>
      </c>
      <c r="E10" s="1">
        <v>1</v>
      </c>
    </row>
    <row r="11" spans="2:9" ht="15" thickBot="1" x14ac:dyDescent="0.35">
      <c r="B11" s="8" t="s">
        <v>8</v>
      </c>
      <c r="C11" s="5">
        <v>1</v>
      </c>
      <c r="D11" s="8" t="s">
        <v>22</v>
      </c>
      <c r="E11" s="5">
        <v>50</v>
      </c>
    </row>
    <row r="12" spans="2:9" ht="15" thickBot="1" x14ac:dyDescent="0.35">
      <c r="B12" s="19"/>
      <c r="C12" s="18"/>
    </row>
    <row r="13" spans="2:9" ht="15" thickBot="1" x14ac:dyDescent="0.35">
      <c r="B13" s="38" t="s">
        <v>20</v>
      </c>
      <c r="C13" s="39"/>
      <c r="D13" s="39"/>
      <c r="E13" s="39"/>
      <c r="F13" s="39"/>
      <c r="G13" s="39"/>
      <c r="H13" s="39"/>
      <c r="I13" s="40"/>
    </row>
    <row r="14" spans="2:9" ht="15" thickBot="1" x14ac:dyDescent="0.35">
      <c r="B14" s="34" t="s">
        <v>16</v>
      </c>
      <c r="C14" s="35"/>
      <c r="D14" s="36" t="s">
        <v>17</v>
      </c>
      <c r="E14" s="37"/>
      <c r="F14" s="34" t="s">
        <v>18</v>
      </c>
      <c r="G14" s="35"/>
      <c r="H14" s="34" t="s">
        <v>19</v>
      </c>
      <c r="I14" s="35"/>
    </row>
    <row r="15" spans="2:9" x14ac:dyDescent="0.3">
      <c r="B15" s="16" t="s">
        <v>14</v>
      </c>
      <c r="C15" s="29" t="s">
        <v>15</v>
      </c>
      <c r="D15" s="16" t="s">
        <v>14</v>
      </c>
      <c r="E15" s="29" t="s">
        <v>15</v>
      </c>
      <c r="F15" s="16" t="s">
        <v>14</v>
      </c>
      <c r="G15" s="29" t="s">
        <v>15</v>
      </c>
      <c r="H15" s="16" t="s">
        <v>14</v>
      </c>
      <c r="I15" s="17" t="s">
        <v>15</v>
      </c>
    </row>
    <row r="16" spans="2:9" x14ac:dyDescent="0.3">
      <c r="B16" s="2">
        <v>0</v>
      </c>
      <c r="C16" s="30">
        <f>$C$3+(EXP(B16*$C$5/$C$6)-1)/(EXP($C$5)-1)*($C$4-$C$3)</f>
        <v>0</v>
      </c>
      <c r="D16" s="2">
        <v>0</v>
      </c>
      <c r="E16" s="30">
        <f>$C$3+(EXP(D16*$C$5/$C$6)-1)/(EXP($C$5)-1)*($C$4-$C$3)</f>
        <v>0</v>
      </c>
      <c r="F16" s="2">
        <v>0</v>
      </c>
      <c r="G16" s="30">
        <f>$C$3+(EXP(F16*$C$5/$C$6)-1)/(EXP($C$5)-1)*($C$4-$C$3)</f>
        <v>0</v>
      </c>
      <c r="H16" s="2">
        <v>0</v>
      </c>
      <c r="I16" s="3">
        <f>$C$3+(EXP(H16*$C$5/$C$6)-1)/(EXP($C$5)-1)*($C$4-$C$3)</f>
        <v>0</v>
      </c>
    </row>
    <row r="17" spans="2:9" x14ac:dyDescent="0.3">
      <c r="B17" s="2">
        <f>B16+H5/2</f>
        <v>0.05</v>
      </c>
      <c r="C17" s="30">
        <f>$C$3+(EXP(B17*$C$5/$C$6)-1)/(EXP($C$5)-1)*($C$4-$C$3)</f>
        <v>2.1568233526564253E-21</v>
      </c>
      <c r="D17" s="2">
        <f>D16+H6/2</f>
        <v>2.5000000000000001E-2</v>
      </c>
      <c r="E17" s="30">
        <f t="shared" ref="E17:E37" si="1">$C$3+(EXP(D17*$C$5/$C$6)-1)/(EXP($C$5)-1)*($C$4-$C$3)</f>
        <v>4.8032486005825407E-22</v>
      </c>
      <c r="F17" s="2">
        <f>F16+H7/2</f>
        <v>1.2500000000000001E-2</v>
      </c>
      <c r="G17" s="30">
        <f t="shared" ref="G17:G57" si="2">$C$3+(EXP(F17*$C$5/$C$6)-1)/(EXP($C$5)-1)*($C$4-$C$3)</f>
        <v>1.6746292583926853E-22</v>
      </c>
      <c r="H17" s="2">
        <f>H16+$H$8/2</f>
        <v>6.2500000000000003E-3</v>
      </c>
      <c r="I17" s="3">
        <f t="shared" ref="I17:I80" si="3">$C$3+(EXP(H17*$C$5/$C$6)-1)/(EXP($C$5)-1)*($C$4-$C$3)</f>
        <v>7.0753862326635635E-23</v>
      </c>
    </row>
    <row r="18" spans="2:9" x14ac:dyDescent="0.3">
      <c r="B18" s="2">
        <f t="shared" ref="B18:B26" si="4">B17+$H$5</f>
        <v>0.15000000000000002</v>
      </c>
      <c r="C18" s="30">
        <f t="shared" ref="C18:C24" si="5">$C$3+(EXP(B18*$C$5/$C$6)-1)/(EXP($C$5)-1)*($C$4-$C$3)</f>
        <v>3.485332782146486E-19</v>
      </c>
      <c r="D18" s="2">
        <f t="shared" ref="D18:D36" si="6">D17+$H$6</f>
        <v>7.5000000000000011E-2</v>
      </c>
      <c r="E18" s="30">
        <f t="shared" si="1"/>
        <v>8.0083780594918503E-21</v>
      </c>
      <c r="F18" s="2">
        <f t="shared" ref="F18:F56" si="7">F17+$H$7</f>
        <v>3.7500000000000006E-2</v>
      </c>
      <c r="G18" s="30">
        <f t="shared" si="2"/>
        <v>1.0648279038972999E-21</v>
      </c>
      <c r="H18" s="2">
        <f t="shared" ref="H18:H48" si="8">H17+$H$8</f>
        <v>1.8750000000000003E-2</v>
      </c>
      <c r="I18" s="3">
        <f t="shared" si="3"/>
        <v>2.9964854310372168E-22</v>
      </c>
    </row>
    <row r="19" spans="2:9" x14ac:dyDescent="0.3">
      <c r="B19" s="2">
        <f t="shared" si="4"/>
        <v>0.25</v>
      </c>
      <c r="C19" s="30">
        <f t="shared" si="5"/>
        <v>5.1755357183033894E-17</v>
      </c>
      <c r="D19" s="2">
        <f t="shared" si="6"/>
        <v>0.125</v>
      </c>
      <c r="E19" s="30">
        <f t="shared" si="1"/>
        <v>9.9718840697446029E-20</v>
      </c>
      <c r="F19" s="2">
        <f t="shared" si="7"/>
        <v>6.25E-2</v>
      </c>
      <c r="G19" s="30">
        <f t="shared" si="2"/>
        <v>4.1969394353350485E-21</v>
      </c>
      <c r="H19" s="2">
        <f t="shared" si="8"/>
        <v>3.125E-2</v>
      </c>
      <c r="I19" s="3">
        <f t="shared" si="3"/>
        <v>7.2728010514325144E-22</v>
      </c>
    </row>
    <row r="20" spans="2:9" x14ac:dyDescent="0.3">
      <c r="B20" s="2">
        <f t="shared" si="4"/>
        <v>0.35</v>
      </c>
      <c r="C20" s="30">
        <f>$C$3+(EXP(B20*$C$5/$C$6)-1)/(EXP($C$5)-1)*($C$4-$C$3)</f>
        <v>7.6812044923271107E-15</v>
      </c>
      <c r="D20" s="2">
        <f t="shared" si="6"/>
        <v>0.17499999999999999</v>
      </c>
      <c r="E20" s="30">
        <f t="shared" si="1"/>
        <v>1.2169809979176447E-18</v>
      </c>
      <c r="F20" s="2">
        <f t="shared" si="7"/>
        <v>8.7499999999999994E-2</v>
      </c>
      <c r="G20" s="30">
        <f t="shared" si="2"/>
        <v>1.5129082861073815E-20</v>
      </c>
      <c r="H20" s="2">
        <f t="shared" si="8"/>
        <v>4.3749999999999997E-2</v>
      </c>
      <c r="I20" s="3">
        <f t="shared" si="3"/>
        <v>1.5262010421940298E-21</v>
      </c>
    </row>
    <row r="21" spans="2:9" x14ac:dyDescent="0.3">
      <c r="B21" s="2">
        <f t="shared" si="4"/>
        <v>0.44999999999999996</v>
      </c>
      <c r="C21" s="30">
        <f>$C$3+(EXP(B21*$C$5/$C$6)-1)/(EXP($C$5)-1)*($C$4-$C$3)</f>
        <v>1.1399918528514765E-12</v>
      </c>
      <c r="D21" s="2">
        <f t="shared" si="6"/>
        <v>0.22499999999999998</v>
      </c>
      <c r="E21" s="30">
        <f t="shared" si="1"/>
        <v>1.4828020480775224E-17</v>
      </c>
      <c r="F21" s="2">
        <f t="shared" si="7"/>
        <v>0.11249999999999999</v>
      </c>
      <c r="G21" s="30">
        <f t="shared" si="2"/>
        <v>5.3286012677063849E-20</v>
      </c>
      <c r="H21" s="2">
        <f t="shared" si="8"/>
        <v>5.6249999999999994E-2</v>
      </c>
      <c r="I21" s="3">
        <f t="shared" si="3"/>
        <v>3.0187818531471079E-21</v>
      </c>
    </row>
    <row r="22" spans="2:9" x14ac:dyDescent="0.3">
      <c r="B22" s="2">
        <f t="shared" si="4"/>
        <v>0.54999999999999993</v>
      </c>
      <c r="C22" s="30">
        <f>$C$3+(EXP(B22*$C$5/$C$6)-1)/(EXP($C$5)-1)*($C$4-$C$3)</f>
        <v>1.6918979226131959E-10</v>
      </c>
      <c r="D22" s="2">
        <f t="shared" si="6"/>
        <v>0.27499999999999997</v>
      </c>
      <c r="E22" s="30">
        <f t="shared" si="1"/>
        <v>1.8064442677958422E-16</v>
      </c>
      <c r="F22" s="2">
        <f t="shared" si="7"/>
        <v>0.13749999999999998</v>
      </c>
      <c r="G22" s="30">
        <f t="shared" si="2"/>
        <v>1.8646678393867047E-19</v>
      </c>
      <c r="H22" s="2">
        <f t="shared" si="8"/>
        <v>6.8749999999999992E-2</v>
      </c>
      <c r="I22" s="3">
        <f t="shared" si="3"/>
        <v>5.807289919351105E-21</v>
      </c>
    </row>
    <row r="23" spans="2:9" x14ac:dyDescent="0.3">
      <c r="B23" s="2">
        <f t="shared" si="4"/>
        <v>0.64999999999999991</v>
      </c>
      <c r="C23" s="30">
        <f>$C$3+(EXP(B23*$C$5/$C$6)-1)/(EXP($C$5)-1)*($C$4-$C$3)</f>
        <v>2.5109991557439448E-8</v>
      </c>
      <c r="D23" s="2">
        <f t="shared" si="6"/>
        <v>0.32499999999999996</v>
      </c>
      <c r="E23" s="30">
        <f t="shared" si="1"/>
        <v>2.2007017951003744E-15</v>
      </c>
      <c r="F23" s="2">
        <f t="shared" si="7"/>
        <v>0.16249999999999998</v>
      </c>
      <c r="G23" s="30">
        <f t="shared" si="2"/>
        <v>6.5131335098095486E-19</v>
      </c>
      <c r="H23" s="2">
        <f t="shared" si="8"/>
        <v>8.1249999999999989E-2</v>
      </c>
      <c r="I23" s="3">
        <f t="shared" si="3"/>
        <v>1.1016908841303863E-20</v>
      </c>
    </row>
    <row r="24" spans="2:9" x14ac:dyDescent="0.3">
      <c r="B24" s="2">
        <f t="shared" si="4"/>
        <v>0.74999999999999989</v>
      </c>
      <c r="C24" s="30">
        <f t="shared" si="5"/>
        <v>3.7266531720786451E-6</v>
      </c>
      <c r="D24" s="2">
        <f t="shared" si="6"/>
        <v>0.37499999999999994</v>
      </c>
      <c r="E24" s="30">
        <f t="shared" si="1"/>
        <v>2.6810038484942956E-14</v>
      </c>
      <c r="F24" s="2">
        <f t="shared" si="7"/>
        <v>0.18749999999999997</v>
      </c>
      <c r="G24" s="30">
        <f t="shared" si="2"/>
        <v>2.273787292557307E-18</v>
      </c>
      <c r="H24" s="2">
        <f t="shared" si="8"/>
        <v>9.3749999999999986E-2</v>
      </c>
      <c r="I24" s="3">
        <f t="shared" si="3"/>
        <v>2.0749758332004521E-20</v>
      </c>
    </row>
    <row r="25" spans="2:9" x14ac:dyDescent="0.3">
      <c r="B25" s="2">
        <f t="shared" si="4"/>
        <v>0.84999999999999987</v>
      </c>
      <c r="C25" s="30">
        <f>$C$3+(EXP(B25*$C$5/$C$6)-1)/(EXP($C$5)-1)*($C$4-$C$3)</f>
        <v>5.5308437014782972E-4</v>
      </c>
      <c r="D25" s="2">
        <f t="shared" si="6"/>
        <v>0.42499999999999993</v>
      </c>
      <c r="E25" s="30">
        <f t="shared" si="1"/>
        <v>3.2661313408586857E-13</v>
      </c>
      <c r="F25" s="2">
        <f t="shared" si="7"/>
        <v>0.21249999999999997</v>
      </c>
      <c r="G25" s="30">
        <f t="shared" si="2"/>
        <v>7.9367777882036805E-18</v>
      </c>
      <c r="H25" s="2">
        <f t="shared" si="8"/>
        <v>0.10624999999999998</v>
      </c>
      <c r="I25" s="3">
        <f t="shared" si="3"/>
        <v>3.8933115047302286E-20</v>
      </c>
    </row>
    <row r="26" spans="2:9" x14ac:dyDescent="0.3">
      <c r="B26" s="2">
        <f t="shared" si="4"/>
        <v>0.94999999999999984</v>
      </c>
      <c r="C26" s="30">
        <f>$C$3+(EXP(B26*$C$5/$C$6)-1)/(EXP($C$5)-1)*($C$4-$C$3)</f>
        <v>8.2084998623898217E-2</v>
      </c>
      <c r="D26" s="2">
        <f t="shared" si="6"/>
        <v>0.47499999999999992</v>
      </c>
      <c r="E26" s="30">
        <f t="shared" si="1"/>
        <v>3.9789625356443517E-12</v>
      </c>
      <c r="F26" s="2">
        <f t="shared" si="7"/>
        <v>0.23749999999999996</v>
      </c>
      <c r="G26" s="30">
        <f t="shared" si="2"/>
        <v>2.7702556782856345E-17</v>
      </c>
      <c r="H26" s="2">
        <f t="shared" si="8"/>
        <v>0.11874999999999998</v>
      </c>
      <c r="I26" s="3">
        <f t="shared" si="3"/>
        <v>7.2904097723205404E-20</v>
      </c>
    </row>
    <row r="27" spans="2:9" ht="15" thickBot="1" x14ac:dyDescent="0.35">
      <c r="B27" s="4">
        <v>1</v>
      </c>
      <c r="C27" s="31">
        <f>$C$3+(EXP(B27*$C$5/$C$6)-1)/(EXP($C$5)-1)*($C$4-$C$3)</f>
        <v>1</v>
      </c>
      <c r="D27" s="2">
        <f t="shared" si="6"/>
        <v>0.52499999999999991</v>
      </c>
      <c r="E27" s="30">
        <f t="shared" si="1"/>
        <v>4.8473687062509513E-11</v>
      </c>
      <c r="F27" s="2">
        <f t="shared" si="7"/>
        <v>0.26249999999999996</v>
      </c>
      <c r="G27" s="30">
        <f t="shared" si="2"/>
        <v>9.6691904295589479E-17</v>
      </c>
      <c r="H27" s="2">
        <f t="shared" si="8"/>
        <v>0.13124999999999998</v>
      </c>
      <c r="I27" s="3">
        <f t="shared" si="3"/>
        <v>1.3637024877746143E-19</v>
      </c>
    </row>
    <row r="28" spans="2:9" x14ac:dyDescent="0.3">
      <c r="B28" s="20"/>
      <c r="C28" s="18"/>
      <c r="D28" s="2">
        <f t="shared" si="6"/>
        <v>0.57499999999999996</v>
      </c>
      <c r="E28" s="30">
        <f t="shared" si="1"/>
        <v>5.9053039989420903E-10</v>
      </c>
      <c r="F28" s="2">
        <f t="shared" si="7"/>
        <v>0.28749999999999998</v>
      </c>
      <c r="G28" s="30">
        <f t="shared" si="2"/>
        <v>3.374883875265451E-16</v>
      </c>
      <c r="H28" s="2">
        <f t="shared" si="8"/>
        <v>0.14374999999999999</v>
      </c>
      <c r="I28" s="3">
        <f t="shared" si="3"/>
        <v>2.5494062891835805E-19</v>
      </c>
    </row>
    <row r="29" spans="2:9" x14ac:dyDescent="0.3">
      <c r="B29" s="20"/>
      <c r="C29" s="18"/>
      <c r="D29" s="2">
        <f t="shared" si="6"/>
        <v>0.625</v>
      </c>
      <c r="E29" s="30">
        <f t="shared" si="1"/>
        <v>7.1941330303251907E-9</v>
      </c>
      <c r="F29" s="2">
        <f t="shared" si="7"/>
        <v>0.3125</v>
      </c>
      <c r="G29" s="30">
        <f t="shared" si="2"/>
        <v>1.1779506969532916E-15</v>
      </c>
      <c r="H29" s="2">
        <f t="shared" si="8"/>
        <v>0.15625</v>
      </c>
      <c r="I29" s="3">
        <f t="shared" si="3"/>
        <v>4.7645926228779048E-19</v>
      </c>
    </row>
    <row r="30" spans="2:9" x14ac:dyDescent="0.3">
      <c r="B30" s="20"/>
      <c r="C30" s="18"/>
      <c r="D30" s="2">
        <f t="shared" si="6"/>
        <v>0.67500000000000004</v>
      </c>
      <c r="E30" s="30">
        <f t="shared" si="1"/>
        <v>8.7642482194436174E-8</v>
      </c>
      <c r="F30" s="2">
        <f t="shared" si="7"/>
        <v>0.33750000000000002</v>
      </c>
      <c r="G30" s="30">
        <f t="shared" si="2"/>
        <v>4.1114523996730492E-15</v>
      </c>
      <c r="H30" s="2">
        <f t="shared" si="8"/>
        <v>0.16875000000000001</v>
      </c>
      <c r="I30" s="3">
        <f t="shared" si="3"/>
        <v>8.9031055357614268E-19</v>
      </c>
    </row>
    <row r="31" spans="2:9" x14ac:dyDescent="0.3">
      <c r="B31" s="20"/>
      <c r="C31" s="18"/>
      <c r="D31" s="2">
        <f t="shared" si="6"/>
        <v>0.72500000000000009</v>
      </c>
      <c r="E31" s="30">
        <f t="shared" si="1"/>
        <v>1.0677040100347901E-6</v>
      </c>
      <c r="F31" s="2">
        <f t="shared" si="7"/>
        <v>0.36250000000000004</v>
      </c>
      <c r="G31" s="30">
        <f t="shared" si="2"/>
        <v>1.4350379408463327E-14</v>
      </c>
      <c r="H31" s="2">
        <f t="shared" si="8"/>
        <v>0.18125000000000002</v>
      </c>
      <c r="I31" s="3">
        <f t="shared" si="3"/>
        <v>1.6634865555037151E-18</v>
      </c>
    </row>
    <row r="32" spans="2:9" x14ac:dyDescent="0.3">
      <c r="B32" s="20"/>
      <c r="C32" s="18"/>
      <c r="D32" s="2">
        <f t="shared" si="6"/>
        <v>0.77500000000000013</v>
      </c>
      <c r="E32" s="30">
        <f t="shared" si="1"/>
        <v>1.3007297654067714E-5</v>
      </c>
      <c r="F32" s="2">
        <f t="shared" si="7"/>
        <v>0.38750000000000007</v>
      </c>
      <c r="G32" s="30">
        <f t="shared" si="2"/>
        <v>5.0087746185560261E-14</v>
      </c>
      <c r="H32" s="2">
        <f t="shared" si="8"/>
        <v>0.19375000000000003</v>
      </c>
      <c r="I32" s="3">
        <f t="shared" si="3"/>
        <v>3.1079694954885074E-18</v>
      </c>
    </row>
    <row r="33" spans="2:9" x14ac:dyDescent="0.3">
      <c r="B33" s="20"/>
      <c r="C33" s="18"/>
      <c r="D33" s="2">
        <f t="shared" si="6"/>
        <v>0.82500000000000018</v>
      </c>
      <c r="E33" s="30">
        <f t="shared" si="1"/>
        <v>1.5846132511575239E-4</v>
      </c>
      <c r="F33" s="2">
        <f t="shared" si="7"/>
        <v>0.41250000000000009</v>
      </c>
      <c r="G33" s="30">
        <f t="shared" si="2"/>
        <v>1.7482341263423132E-13</v>
      </c>
      <c r="H33" s="2">
        <f t="shared" si="8"/>
        <v>0.20625000000000004</v>
      </c>
      <c r="I33" s="3">
        <f t="shared" si="3"/>
        <v>5.8066189086949072E-18</v>
      </c>
    </row>
    <row r="34" spans="2:9" x14ac:dyDescent="0.3">
      <c r="B34" s="20"/>
      <c r="C34" s="18"/>
      <c r="D34" s="2">
        <f t="shared" si="6"/>
        <v>0.87500000000000022</v>
      </c>
      <c r="E34" s="30">
        <f t="shared" si="1"/>
        <v>1.9304541362277371E-3</v>
      </c>
      <c r="F34" s="2">
        <f t="shared" si="7"/>
        <v>0.43750000000000011</v>
      </c>
      <c r="G34" s="30">
        <f t="shared" si="2"/>
        <v>6.1019366756766178E-13</v>
      </c>
      <c r="H34" s="2">
        <f t="shared" si="8"/>
        <v>0.21875000000000006</v>
      </c>
      <c r="I34" s="3">
        <f t="shared" si="3"/>
        <v>1.0848359765444622E-17</v>
      </c>
    </row>
    <row r="35" spans="2:9" x14ac:dyDescent="0.3">
      <c r="B35" s="20"/>
      <c r="C35" s="18"/>
      <c r="D35" s="2">
        <f t="shared" si="6"/>
        <v>0.92500000000000027</v>
      </c>
      <c r="E35" s="30">
        <f t="shared" si="1"/>
        <v>2.3517745856009444E-2</v>
      </c>
      <c r="F35" s="2">
        <f t="shared" si="7"/>
        <v>0.46250000000000013</v>
      </c>
      <c r="G35" s="30">
        <f t="shared" si="2"/>
        <v>2.1297851707629252E-12</v>
      </c>
      <c r="H35" s="2">
        <f t="shared" si="8"/>
        <v>0.23125000000000007</v>
      </c>
      <c r="I35" s="3">
        <f t="shared" si="3"/>
        <v>2.0267571739488127E-17</v>
      </c>
    </row>
    <row r="36" spans="2:9" x14ac:dyDescent="0.3">
      <c r="B36" s="20"/>
      <c r="C36" s="18"/>
      <c r="D36" s="2">
        <f t="shared" si="6"/>
        <v>0.97500000000000031</v>
      </c>
      <c r="E36" s="30">
        <f t="shared" si="1"/>
        <v>0.2865047968601942</v>
      </c>
      <c r="F36" s="2">
        <f t="shared" si="7"/>
        <v>0.48750000000000016</v>
      </c>
      <c r="G36" s="30">
        <f t="shared" si="2"/>
        <v>7.4336806721593663E-12</v>
      </c>
      <c r="H36" s="2">
        <f t="shared" si="8"/>
        <v>0.24375000000000008</v>
      </c>
      <c r="I36" s="3">
        <f t="shared" si="3"/>
        <v>3.7864976432192083E-17</v>
      </c>
    </row>
    <row r="37" spans="2:9" ht="15" thickBot="1" x14ac:dyDescent="0.35">
      <c r="B37" s="20"/>
      <c r="C37" s="18"/>
      <c r="D37" s="4">
        <v>1</v>
      </c>
      <c r="E37" s="31">
        <f t="shared" si="1"/>
        <v>1</v>
      </c>
      <c r="F37" s="2">
        <f t="shared" si="7"/>
        <v>0.51250000000000018</v>
      </c>
      <c r="G37" s="30">
        <f t="shared" si="2"/>
        <v>2.5946094982571976E-11</v>
      </c>
      <c r="H37" s="2">
        <f t="shared" si="8"/>
        <v>0.25625000000000009</v>
      </c>
      <c r="I37" s="3">
        <f t="shared" si="3"/>
        <v>7.0741256610635084E-17</v>
      </c>
    </row>
    <row r="38" spans="2:9" x14ac:dyDescent="0.3">
      <c r="B38" s="20"/>
      <c r="C38" s="18"/>
      <c r="D38" s="18"/>
      <c r="E38" s="18"/>
      <c r="F38" s="2">
        <f t="shared" si="7"/>
        <v>0.5375000000000002</v>
      </c>
      <c r="G38" s="30">
        <f t="shared" si="2"/>
        <v>9.0560769896536766E-11</v>
      </c>
      <c r="H38" s="2">
        <f t="shared" si="8"/>
        <v>0.2687500000000001</v>
      </c>
      <c r="I38" s="3">
        <f t="shared" si="3"/>
        <v>1.3216223414942054E-16</v>
      </c>
    </row>
    <row r="39" spans="2:9" x14ac:dyDescent="0.3">
      <c r="B39" s="20"/>
      <c r="C39" s="18"/>
      <c r="D39" s="18"/>
      <c r="E39" s="18"/>
      <c r="F39" s="2">
        <f t="shared" si="7"/>
        <v>0.56250000000000022</v>
      </c>
      <c r="G39" s="30">
        <f t="shared" si="2"/>
        <v>3.1608814543117973E-10</v>
      </c>
      <c r="H39" s="2">
        <f t="shared" si="8"/>
        <v>0.28125000000000011</v>
      </c>
      <c r="I39" s="3">
        <f t="shared" si="3"/>
        <v>2.4691172713779154E-16</v>
      </c>
    </row>
    <row r="40" spans="2:9" x14ac:dyDescent="0.3">
      <c r="B40" s="20"/>
      <c r="C40" s="18"/>
      <c r="D40" s="18"/>
      <c r="E40" s="18"/>
      <c r="F40" s="2">
        <f t="shared" si="7"/>
        <v>0.58750000000000024</v>
      </c>
      <c r="G40" s="30">
        <f t="shared" si="2"/>
        <v>1.1032560323433728E-9</v>
      </c>
      <c r="H40" s="2">
        <f t="shared" si="8"/>
        <v>0.29375000000000012</v>
      </c>
      <c r="I40" s="3">
        <f t="shared" si="3"/>
        <v>4.6129200353071282E-16</v>
      </c>
    </row>
    <row r="41" spans="2:9" x14ac:dyDescent="0.3">
      <c r="B41" s="20"/>
      <c r="C41" s="18"/>
      <c r="D41" s="18"/>
      <c r="E41" s="18"/>
      <c r="F41" s="2">
        <f t="shared" si="7"/>
        <v>0.61250000000000027</v>
      </c>
      <c r="G41" s="30">
        <f t="shared" si="2"/>
        <v>3.8507419227674793E-9</v>
      </c>
      <c r="H41" s="2">
        <f t="shared" si="8"/>
        <v>0.30625000000000013</v>
      </c>
      <c r="I41" s="3">
        <f t="shared" si="3"/>
        <v>8.6180708825499227E-16</v>
      </c>
    </row>
    <row r="42" spans="2:9" x14ac:dyDescent="0.3">
      <c r="B42" s="20"/>
      <c r="C42" s="18"/>
      <c r="D42" s="18"/>
      <c r="E42" s="18"/>
      <c r="F42" s="2">
        <f t="shared" si="7"/>
        <v>0.63750000000000029</v>
      </c>
      <c r="G42" s="30">
        <f t="shared" si="2"/>
        <v>1.3440409951135022E-8</v>
      </c>
      <c r="H42" s="2">
        <f t="shared" si="8"/>
        <v>0.31875000000000014</v>
      </c>
      <c r="I42" s="3">
        <f t="shared" si="3"/>
        <v>1.6100677761817495E-15</v>
      </c>
    </row>
    <row r="43" spans="2:9" x14ac:dyDescent="0.3">
      <c r="B43" s="20"/>
      <c r="C43" s="18"/>
      <c r="D43" s="18"/>
      <c r="E43" s="18"/>
      <c r="F43" s="2">
        <f t="shared" si="7"/>
        <v>0.66250000000000031</v>
      </c>
      <c r="G43" s="30">
        <f t="shared" si="2"/>
        <v>4.6911640218344654E-8</v>
      </c>
      <c r="H43" s="2">
        <f t="shared" si="8"/>
        <v>0.33125000000000016</v>
      </c>
      <c r="I43" s="3">
        <f t="shared" si="3"/>
        <v>3.0080027815063676E-15</v>
      </c>
    </row>
    <row r="44" spans="2:9" x14ac:dyDescent="0.3">
      <c r="B44" s="20"/>
      <c r="C44" s="18"/>
      <c r="D44" s="18"/>
      <c r="E44" s="18"/>
      <c r="F44" s="2">
        <f t="shared" si="7"/>
        <v>0.68750000000000033</v>
      </c>
      <c r="G44" s="30">
        <f t="shared" si="2"/>
        <v>1.637377130590834E-7</v>
      </c>
      <c r="H44" s="2">
        <f t="shared" si="8"/>
        <v>0.34375000000000017</v>
      </c>
      <c r="I44" s="3">
        <f t="shared" si="3"/>
        <v>5.6196892039570783E-15</v>
      </c>
    </row>
    <row r="45" spans="2:9" x14ac:dyDescent="0.3">
      <c r="B45" s="20"/>
      <c r="C45" s="18"/>
      <c r="D45" s="18"/>
      <c r="E45" s="18"/>
      <c r="F45" s="2">
        <f t="shared" si="7"/>
        <v>0.71250000000000036</v>
      </c>
      <c r="G45" s="30">
        <f t="shared" si="2"/>
        <v>5.7150077364668012E-7</v>
      </c>
      <c r="H45" s="2">
        <f t="shared" si="8"/>
        <v>0.35625000000000018</v>
      </c>
      <c r="I45" s="3">
        <f t="shared" si="3"/>
        <v>1.049896180478124E-14</v>
      </c>
    </row>
    <row r="46" spans="2:9" x14ac:dyDescent="0.3">
      <c r="B46" s="20"/>
      <c r="C46" s="18"/>
      <c r="D46" s="18"/>
      <c r="E46" s="18"/>
      <c r="F46" s="2">
        <f t="shared" si="7"/>
        <v>0.73750000000000038</v>
      </c>
      <c r="G46" s="30">
        <f t="shared" si="2"/>
        <v>1.9947337004816979E-6</v>
      </c>
      <c r="H46" s="2">
        <f t="shared" si="8"/>
        <v>0.36875000000000019</v>
      </c>
      <c r="I46" s="3">
        <f t="shared" si="3"/>
        <v>1.9614643116480858E-14</v>
      </c>
    </row>
    <row r="47" spans="2:9" x14ac:dyDescent="0.3">
      <c r="B47" s="20"/>
      <c r="C47" s="18"/>
      <c r="D47" s="18"/>
      <c r="E47" s="18"/>
      <c r="F47" s="2">
        <f t="shared" si="7"/>
        <v>0.7625000000000004</v>
      </c>
      <c r="G47" s="30">
        <f t="shared" si="2"/>
        <v>6.962304723488094E-6</v>
      </c>
      <c r="H47" s="2">
        <f t="shared" si="8"/>
        <v>0.3812500000000002</v>
      </c>
      <c r="I47" s="3">
        <f t="shared" si="3"/>
        <v>3.6644977876304056E-14</v>
      </c>
    </row>
    <row r="48" spans="2:9" x14ac:dyDescent="0.3">
      <c r="B48" s="20"/>
      <c r="C48" s="18"/>
      <c r="D48" s="18"/>
      <c r="E48" s="18"/>
      <c r="F48" s="2">
        <f t="shared" si="7"/>
        <v>0.78750000000000042</v>
      </c>
      <c r="G48" s="30">
        <f t="shared" si="2"/>
        <v>2.4300831259329983E-5</v>
      </c>
      <c r="H48" s="2">
        <f t="shared" si="8"/>
        <v>0.39375000000000021</v>
      </c>
      <c r="I48" s="3">
        <f t="shared" si="3"/>
        <v>6.8461831945061219E-14</v>
      </c>
    </row>
    <row r="49" spans="2:9" x14ac:dyDescent="0.3">
      <c r="B49" s="20"/>
      <c r="C49" s="18"/>
      <c r="D49" s="18"/>
      <c r="E49" s="18"/>
      <c r="F49" s="2">
        <f t="shared" si="7"/>
        <v>0.81250000000000044</v>
      </c>
      <c r="G49" s="30">
        <f t="shared" si="2"/>
        <v>8.4818235246470971E-5</v>
      </c>
      <c r="H49" s="2">
        <f t="shared" ref="H49:H80" si="9">H48+$H$8</f>
        <v>0.40625000000000022</v>
      </c>
      <c r="I49" s="3">
        <f t="shared" si="3"/>
        <v>1.279035409372277E-13</v>
      </c>
    </row>
    <row r="50" spans="2:9" x14ac:dyDescent="0.3">
      <c r="B50" s="20"/>
      <c r="C50" s="18"/>
      <c r="D50" s="18"/>
      <c r="E50" s="18"/>
      <c r="F50" s="2">
        <f t="shared" si="7"/>
        <v>0.83750000000000047</v>
      </c>
      <c r="G50" s="30">
        <f t="shared" si="2"/>
        <v>2.9604473005686173E-4</v>
      </c>
      <c r="H50" s="2">
        <f t="shared" si="9"/>
        <v>0.41875000000000023</v>
      </c>
      <c r="I50" s="3">
        <f t="shared" si="3"/>
        <v>2.3895527346470535E-13</v>
      </c>
    </row>
    <row r="51" spans="2:9" x14ac:dyDescent="0.3">
      <c r="B51" s="20"/>
      <c r="C51" s="18"/>
      <c r="D51" s="18"/>
      <c r="E51" s="18"/>
      <c r="F51" s="2">
        <f t="shared" si="7"/>
        <v>0.86250000000000049</v>
      </c>
      <c r="G51" s="30">
        <f t="shared" si="2"/>
        <v>1.0332976386476591E-3</v>
      </c>
      <c r="H51" s="2">
        <f t="shared" si="9"/>
        <v>0.43125000000000024</v>
      </c>
      <c r="I51" s="3">
        <f t="shared" si="3"/>
        <v>4.4642722382500994E-13</v>
      </c>
    </row>
    <row r="52" spans="2:9" x14ac:dyDescent="0.3">
      <c r="B52" s="20"/>
      <c r="C52" s="18"/>
      <c r="D52" s="18"/>
      <c r="E52" s="18"/>
      <c r="F52" s="2">
        <f t="shared" si="7"/>
        <v>0.88750000000000051</v>
      </c>
      <c r="G52" s="30">
        <f t="shared" si="2"/>
        <v>3.6065631360158333E-3</v>
      </c>
      <c r="H52" s="2">
        <f t="shared" si="9"/>
        <v>0.44375000000000026</v>
      </c>
      <c r="I52" s="3">
        <f t="shared" si="3"/>
        <v>8.3403585636623067E-13</v>
      </c>
    </row>
    <row r="53" spans="2:9" x14ac:dyDescent="0.3">
      <c r="B53" s="20"/>
      <c r="C53" s="18"/>
      <c r="D53" s="18"/>
      <c r="E53" s="18"/>
      <c r="F53" s="2">
        <f t="shared" si="7"/>
        <v>0.91250000000000053</v>
      </c>
      <c r="G53" s="30">
        <f t="shared" si="2"/>
        <v>1.2588142242434357E-2</v>
      </c>
      <c r="H53" s="2">
        <f t="shared" si="9"/>
        <v>0.45625000000000027</v>
      </c>
      <c r="I53" s="3">
        <f t="shared" si="3"/>
        <v>1.5581841171771949E-12</v>
      </c>
    </row>
    <row r="54" spans="2:9" x14ac:dyDescent="0.3">
      <c r="B54" s="20"/>
      <c r="C54" s="18"/>
      <c r="D54" s="18"/>
      <c r="E54" s="18"/>
      <c r="F54" s="2">
        <f t="shared" si="7"/>
        <v>0.93750000000000056</v>
      </c>
      <c r="G54" s="30">
        <f t="shared" si="2"/>
        <v>4.3936933623408669E-2</v>
      </c>
      <c r="H54" s="2">
        <f t="shared" si="9"/>
        <v>0.46875000000000028</v>
      </c>
      <c r="I54" s="3">
        <f t="shared" si="3"/>
        <v>2.9110711780188537E-12</v>
      </c>
    </row>
    <row r="55" spans="2:9" x14ac:dyDescent="0.3">
      <c r="B55" s="20"/>
      <c r="C55" s="18"/>
      <c r="D55" s="18"/>
      <c r="E55" s="18"/>
      <c r="F55" s="2">
        <f t="shared" si="7"/>
        <v>0.96250000000000058</v>
      </c>
      <c r="G55" s="30">
        <f t="shared" si="2"/>
        <v>0.15335496684493283</v>
      </c>
      <c r="H55" s="2">
        <f t="shared" si="9"/>
        <v>0.48125000000000029</v>
      </c>
      <c r="I55" s="3">
        <f t="shared" si="3"/>
        <v>5.4385969602986439E-12</v>
      </c>
    </row>
    <row r="56" spans="2:9" x14ac:dyDescent="0.3">
      <c r="B56" s="20"/>
      <c r="C56" s="18"/>
      <c r="D56" s="18"/>
      <c r="E56" s="18"/>
      <c r="F56" s="2">
        <f t="shared" si="7"/>
        <v>0.9875000000000006</v>
      </c>
      <c r="G56" s="30">
        <f t="shared" si="2"/>
        <v>0.53526142851900549</v>
      </c>
      <c r="H56" s="2">
        <f t="shared" si="9"/>
        <v>0.4937500000000003</v>
      </c>
      <c r="I56" s="3">
        <f t="shared" si="3"/>
        <v>1.0160636785348578E-11</v>
      </c>
    </row>
    <row r="57" spans="2:9" ht="15" thickBot="1" x14ac:dyDescent="0.35">
      <c r="B57" s="20"/>
      <c r="C57" s="18"/>
      <c r="D57" s="18"/>
      <c r="E57" s="18"/>
      <c r="F57" s="32">
        <f>F56+H7/2</f>
        <v>1.0000000000000007</v>
      </c>
      <c r="G57" s="33">
        <f t="shared" si="2"/>
        <v>1.0000000000000355</v>
      </c>
      <c r="H57" s="2">
        <f t="shared" si="9"/>
        <v>0.50625000000000031</v>
      </c>
      <c r="I57" s="3">
        <f t="shared" si="3"/>
        <v>1.8982568599332073E-11</v>
      </c>
    </row>
    <row r="58" spans="2:9" x14ac:dyDescent="0.3">
      <c r="B58" s="20"/>
      <c r="C58" s="18"/>
      <c r="D58" s="18"/>
      <c r="E58" s="18"/>
      <c r="F58" s="18"/>
      <c r="G58" s="18"/>
      <c r="H58" s="2">
        <f t="shared" si="9"/>
        <v>0.51875000000000027</v>
      </c>
      <c r="I58" s="3">
        <f t="shared" si="3"/>
        <v>3.5464107047549455E-11</v>
      </c>
    </row>
    <row r="59" spans="2:9" x14ac:dyDescent="0.3">
      <c r="B59" s="20"/>
      <c r="C59" s="18"/>
      <c r="D59" s="18"/>
      <c r="E59" s="18"/>
      <c r="F59" s="18"/>
      <c r="G59" s="18"/>
      <c r="H59" s="2">
        <f t="shared" si="9"/>
        <v>0.53125000000000022</v>
      </c>
      <c r="I59" s="3">
        <f t="shared" si="3"/>
        <v>6.6255674625695089E-11</v>
      </c>
    </row>
    <row r="60" spans="2:9" x14ac:dyDescent="0.3">
      <c r="B60" s="20"/>
      <c r="C60" s="18"/>
      <c r="D60" s="18"/>
      <c r="E60" s="18"/>
      <c r="F60" s="18"/>
      <c r="G60" s="18"/>
      <c r="H60" s="2">
        <f t="shared" si="9"/>
        <v>0.54375000000000018</v>
      </c>
      <c r="I60" s="3">
        <f t="shared" si="3"/>
        <v>1.2378189627656654E-10</v>
      </c>
    </row>
    <row r="61" spans="2:9" x14ac:dyDescent="0.3">
      <c r="B61" s="20"/>
      <c r="C61" s="18"/>
      <c r="D61" s="18"/>
      <c r="E61" s="18"/>
      <c r="F61" s="18"/>
      <c r="G61" s="18"/>
      <c r="H61" s="2">
        <f t="shared" si="9"/>
        <v>0.55625000000000013</v>
      </c>
      <c r="I61" s="3">
        <f t="shared" si="3"/>
        <v>2.3125502732215755E-10</v>
      </c>
    </row>
    <row r="62" spans="2:9" x14ac:dyDescent="0.3">
      <c r="B62" s="20"/>
      <c r="C62" s="18"/>
      <c r="D62" s="18"/>
      <c r="E62" s="18"/>
      <c r="F62" s="18"/>
      <c r="G62" s="18"/>
      <c r="H62" s="2">
        <f t="shared" si="9"/>
        <v>0.56875000000000009</v>
      </c>
      <c r="I62" s="3">
        <f t="shared" si="3"/>
        <v>4.320412699306649E-10</v>
      </c>
    </row>
    <row r="63" spans="2:9" x14ac:dyDescent="0.3">
      <c r="B63" s="20"/>
      <c r="C63" s="18"/>
      <c r="D63" s="18"/>
      <c r="E63" s="18"/>
      <c r="F63" s="18"/>
      <c r="G63" s="18"/>
      <c r="H63" s="2">
        <f t="shared" si="9"/>
        <v>0.58125000000000004</v>
      </c>
      <c r="I63" s="3">
        <f t="shared" si="3"/>
        <v>8.0715935599201584E-10</v>
      </c>
    </row>
    <row r="64" spans="2:9" x14ac:dyDescent="0.3">
      <c r="B64" s="20"/>
      <c r="C64" s="18"/>
      <c r="D64" s="18"/>
      <c r="E64" s="18"/>
      <c r="F64" s="18"/>
      <c r="G64" s="18"/>
      <c r="H64" s="2">
        <f t="shared" si="9"/>
        <v>0.59375</v>
      </c>
      <c r="I64" s="3">
        <f t="shared" si="3"/>
        <v>1.5079722038358418E-9</v>
      </c>
    </row>
    <row r="65" spans="2:9" x14ac:dyDescent="0.3">
      <c r="B65" s="20"/>
      <c r="C65" s="18"/>
      <c r="D65" s="18"/>
      <c r="E65" s="18"/>
      <c r="F65" s="18"/>
      <c r="G65" s="18"/>
      <c r="H65" s="2">
        <f t="shared" si="9"/>
        <v>0.60624999999999996</v>
      </c>
      <c r="I65" s="3">
        <f t="shared" si="3"/>
        <v>2.817262973736628E-9</v>
      </c>
    </row>
    <row r="66" spans="2:9" x14ac:dyDescent="0.3">
      <c r="B66" s="20"/>
      <c r="C66" s="18"/>
      <c r="D66" s="18"/>
      <c r="E66" s="18"/>
      <c r="F66" s="18"/>
      <c r="G66" s="18"/>
      <c r="H66" s="2">
        <f t="shared" si="9"/>
        <v>0.61874999999999991</v>
      </c>
      <c r="I66" s="3">
        <f t="shared" si="3"/>
        <v>5.2633401617071044E-9</v>
      </c>
    </row>
    <row r="67" spans="2:9" x14ac:dyDescent="0.3">
      <c r="B67" s="20"/>
      <c r="C67" s="18"/>
      <c r="D67" s="18"/>
      <c r="E67" s="18"/>
      <c r="F67" s="18"/>
      <c r="G67" s="18"/>
      <c r="H67" s="2">
        <f t="shared" si="9"/>
        <v>0.63124999999999987</v>
      </c>
      <c r="I67" s="3">
        <f t="shared" si="3"/>
        <v>9.8332139797000909E-9</v>
      </c>
    </row>
    <row r="68" spans="2:9" x14ac:dyDescent="0.3">
      <c r="B68" s="20"/>
      <c r="C68" s="18"/>
      <c r="D68" s="18"/>
      <c r="E68" s="18"/>
      <c r="F68" s="18"/>
      <c r="G68" s="18"/>
      <c r="H68" s="2">
        <f t="shared" si="9"/>
        <v>0.64374999999999982</v>
      </c>
      <c r="I68" s="3">
        <f t="shared" si="3"/>
        <v>1.8370862266140877E-8</v>
      </c>
    </row>
    <row r="69" spans="2:9" x14ac:dyDescent="0.3">
      <c r="B69" s="20"/>
      <c r="C69" s="18"/>
      <c r="D69" s="18"/>
      <c r="E69" s="18"/>
      <c r="F69" s="18"/>
      <c r="G69" s="18"/>
      <c r="H69" s="2">
        <f t="shared" si="9"/>
        <v>0.65624999999999978</v>
      </c>
      <c r="I69" s="3">
        <f t="shared" si="3"/>
        <v>3.4321289163261772E-8</v>
      </c>
    </row>
    <row r="70" spans="2:9" x14ac:dyDescent="0.3">
      <c r="B70" s="20"/>
      <c r="C70" s="18"/>
      <c r="D70" s="18"/>
      <c r="E70" s="18"/>
      <c r="F70" s="18"/>
      <c r="G70" s="18"/>
      <c r="H70" s="2">
        <f t="shared" si="9"/>
        <v>0.66874999999999973</v>
      </c>
      <c r="I70" s="3">
        <f t="shared" si="3"/>
        <v>6.4120609733126306E-8</v>
      </c>
    </row>
    <row r="71" spans="2:9" x14ac:dyDescent="0.3">
      <c r="B71" s="20"/>
      <c r="C71" s="18"/>
      <c r="D71" s="18"/>
      <c r="E71" s="18"/>
      <c r="F71" s="18"/>
      <c r="G71" s="18"/>
      <c r="H71" s="2">
        <f t="shared" si="9"/>
        <v>0.68124999999999969</v>
      </c>
      <c r="I71" s="3">
        <f t="shared" si="3"/>
        <v>1.1979306992200262E-7</v>
      </c>
    </row>
    <row r="72" spans="2:9" x14ac:dyDescent="0.3">
      <c r="B72" s="20"/>
      <c r="C72" s="18"/>
      <c r="D72" s="18"/>
      <c r="E72" s="18"/>
      <c r="F72" s="18"/>
      <c r="G72" s="18"/>
      <c r="H72" s="2">
        <f t="shared" si="9"/>
        <v>0.69374999999999964</v>
      </c>
      <c r="I72" s="3">
        <f t="shared" si="3"/>
        <v>2.238029186101771E-7</v>
      </c>
    </row>
    <row r="73" spans="2:9" x14ac:dyDescent="0.3">
      <c r="B73" s="20"/>
      <c r="C73" s="18"/>
      <c r="D73" s="18"/>
      <c r="E73" s="18"/>
      <c r="F73" s="18"/>
      <c r="G73" s="18"/>
      <c r="H73" s="2">
        <f t="shared" si="9"/>
        <v>0.7062499999999996</v>
      </c>
      <c r="I73" s="3">
        <f t="shared" si="3"/>
        <v>4.1811889795499329E-7</v>
      </c>
    </row>
    <row r="74" spans="2:9" x14ac:dyDescent="0.3">
      <c r="B74" s="20"/>
      <c r="C74" s="18"/>
      <c r="D74" s="18"/>
      <c r="E74" s="18"/>
      <c r="F74" s="18"/>
      <c r="G74" s="18"/>
      <c r="H74" s="2">
        <f t="shared" si="9"/>
        <v>0.71874999999999956</v>
      </c>
      <c r="I74" s="3">
        <f t="shared" si="3"/>
        <v>7.8114894083043226E-7</v>
      </c>
    </row>
    <row r="75" spans="2:9" x14ac:dyDescent="0.3">
      <c r="B75" s="20"/>
      <c r="C75" s="18"/>
      <c r="D75" s="18"/>
      <c r="E75" s="18"/>
      <c r="F75" s="18"/>
      <c r="G75" s="18"/>
      <c r="H75" s="2">
        <f t="shared" si="9"/>
        <v>0.73124999999999951</v>
      </c>
      <c r="I75" s="3">
        <f t="shared" si="3"/>
        <v>1.4593783508589176E-6</v>
      </c>
    </row>
    <row r="76" spans="2:9" x14ac:dyDescent="0.3">
      <c r="B76" s="20"/>
      <c r="C76" s="18"/>
      <c r="D76" s="18"/>
      <c r="E76" s="18"/>
      <c r="F76" s="18"/>
      <c r="G76" s="18"/>
      <c r="H76" s="2">
        <f t="shared" si="9"/>
        <v>0.74374999999999947</v>
      </c>
      <c r="I76" s="3">
        <f t="shared" si="3"/>
        <v>2.7264777043562575E-6</v>
      </c>
    </row>
    <row r="77" spans="2:9" x14ac:dyDescent="0.3">
      <c r="B77" s="20"/>
      <c r="C77" s="18"/>
      <c r="D77" s="18"/>
      <c r="E77" s="18"/>
      <c r="F77" s="18"/>
      <c r="G77" s="18"/>
      <c r="H77" s="2">
        <f t="shared" si="9"/>
        <v>0.75624999999999942</v>
      </c>
      <c r="I77" s="3">
        <f t="shared" si="3"/>
        <v>5.093730949192664E-6</v>
      </c>
    </row>
    <row r="78" spans="2:9" x14ac:dyDescent="0.3">
      <c r="B78" s="20"/>
      <c r="C78" s="18"/>
      <c r="D78" s="18"/>
      <c r="E78" s="18"/>
      <c r="F78" s="18"/>
      <c r="G78" s="18"/>
      <c r="H78" s="2">
        <f t="shared" si="9"/>
        <v>0.76874999999999938</v>
      </c>
      <c r="I78" s="3">
        <f t="shared" si="3"/>
        <v>9.5163422540765913E-6</v>
      </c>
    </row>
    <row r="79" spans="2:9" x14ac:dyDescent="0.3">
      <c r="B79" s="20"/>
      <c r="C79" s="18"/>
      <c r="D79" s="18"/>
      <c r="E79" s="18"/>
      <c r="F79" s="18"/>
      <c r="G79" s="18"/>
      <c r="H79" s="2">
        <f t="shared" si="9"/>
        <v>0.78124999999999933</v>
      </c>
      <c r="I79" s="3">
        <f t="shared" si="3"/>
        <v>1.7778867945719909E-5</v>
      </c>
    </row>
    <row r="80" spans="2:9" x14ac:dyDescent="0.3">
      <c r="B80" s="20"/>
      <c r="C80" s="18"/>
      <c r="D80" s="18"/>
      <c r="E80" s="18"/>
      <c r="F80" s="18"/>
      <c r="G80" s="18"/>
      <c r="H80" s="2">
        <f t="shared" si="9"/>
        <v>0.79374999999999929</v>
      </c>
      <c r="I80" s="3">
        <f t="shared" si="3"/>
        <v>3.3215298167312543E-5</v>
      </c>
    </row>
    <row r="81" spans="2:9" x14ac:dyDescent="0.3">
      <c r="B81" s="20"/>
      <c r="C81" s="18"/>
      <c r="D81" s="18"/>
      <c r="E81" s="18"/>
      <c r="F81" s="18"/>
      <c r="G81" s="18"/>
      <c r="H81" s="2">
        <f t="shared" ref="H81:H96" si="10">H80+$H$8</f>
        <v>0.80624999999999925</v>
      </c>
      <c r="I81" s="3">
        <f t="shared" ref="I81:I97" si="11">$C$3+(EXP(H81*$C$5/$C$6)-1)/(EXP($C$5)-1)*($C$4-$C$3)</f>
        <v>6.2054346525987564E-5</v>
      </c>
    </row>
    <row r="82" spans="2:9" x14ac:dyDescent="0.3">
      <c r="B82" s="20"/>
      <c r="C82" s="18"/>
      <c r="D82" s="18"/>
      <c r="E82" s="18"/>
      <c r="F82" s="18"/>
      <c r="G82" s="18"/>
      <c r="H82" s="2">
        <f t="shared" si="10"/>
        <v>0.8187499999999992</v>
      </c>
      <c r="I82" s="3">
        <f t="shared" si="11"/>
        <v>1.1593278203827371E-4</v>
      </c>
    </row>
    <row r="83" spans="2:9" x14ac:dyDescent="0.3">
      <c r="B83" s="20"/>
      <c r="C83" s="18"/>
      <c r="D83" s="18"/>
      <c r="E83" s="18"/>
      <c r="F83" s="18"/>
      <c r="G83" s="18"/>
      <c r="H83" s="2">
        <f t="shared" si="10"/>
        <v>0.83124999999999916</v>
      </c>
      <c r="I83" s="3">
        <f t="shared" si="11"/>
        <v>2.1659095137687581E-4</v>
      </c>
    </row>
    <row r="84" spans="2:9" x14ac:dyDescent="0.3">
      <c r="B84" s="20"/>
      <c r="C84" s="18"/>
      <c r="D84" s="18"/>
      <c r="E84" s="18"/>
      <c r="F84" s="18"/>
      <c r="G84" s="18"/>
      <c r="H84" s="2">
        <f t="shared" si="10"/>
        <v>0.84374999999999911</v>
      </c>
      <c r="I84" s="3">
        <f t="shared" si="11"/>
        <v>4.0464516932624728E-4</v>
      </c>
    </row>
    <row r="85" spans="2:9" x14ac:dyDescent="0.3">
      <c r="B85" s="20"/>
      <c r="C85" s="18"/>
      <c r="D85" s="18"/>
      <c r="E85" s="18"/>
      <c r="F85" s="18"/>
      <c r="G85" s="18"/>
      <c r="H85" s="2">
        <f t="shared" si="10"/>
        <v>0.85624999999999907</v>
      </c>
      <c r="I85" s="3">
        <f t="shared" si="11"/>
        <v>7.5597670178823332E-4</v>
      </c>
    </row>
    <row r="86" spans="2:9" x14ac:dyDescent="0.3">
      <c r="B86" s="20"/>
      <c r="C86" s="18"/>
      <c r="D86" s="18"/>
      <c r="E86" s="18"/>
      <c r="F86" s="18"/>
      <c r="G86" s="18"/>
      <c r="H86" s="2">
        <f t="shared" si="10"/>
        <v>0.86874999999999902</v>
      </c>
      <c r="I86" s="3">
        <f t="shared" si="11"/>
        <v>1.4123504170288116E-3</v>
      </c>
    </row>
    <row r="87" spans="2:9" x14ac:dyDescent="0.3">
      <c r="B87" s="20"/>
      <c r="C87" s="18"/>
      <c r="D87" s="18"/>
      <c r="E87" s="18"/>
      <c r="F87" s="18"/>
      <c r="G87" s="18"/>
      <c r="H87" s="2">
        <f t="shared" si="10"/>
        <v>0.88124999999999898</v>
      </c>
      <c r="I87" s="3">
        <f t="shared" si="11"/>
        <v>2.6386179570917906E-3</v>
      </c>
    </row>
    <row r="88" spans="2:9" x14ac:dyDescent="0.3">
      <c r="B88" s="20"/>
      <c r="C88" s="18"/>
      <c r="D88" s="18"/>
      <c r="E88" s="18"/>
      <c r="F88" s="18"/>
      <c r="G88" s="18"/>
      <c r="H88" s="2">
        <f t="shared" si="10"/>
        <v>0.89374999999999893</v>
      </c>
      <c r="I88" s="3">
        <f t="shared" si="11"/>
        <v>4.9295873315447717E-3</v>
      </c>
    </row>
    <row r="89" spans="2:9" x14ac:dyDescent="0.3">
      <c r="B89" s="20"/>
      <c r="C89" s="18"/>
      <c r="D89" s="18"/>
      <c r="E89" s="18"/>
      <c r="F89" s="18"/>
      <c r="G89" s="18"/>
      <c r="H89" s="2">
        <f t="shared" si="10"/>
        <v>0.90624999999999889</v>
      </c>
      <c r="I89" s="3">
        <f t="shared" si="11"/>
        <v>9.2096816039676163E-3</v>
      </c>
    </row>
    <row r="90" spans="2:9" x14ac:dyDescent="0.3">
      <c r="B90" s="20"/>
      <c r="C90" s="18"/>
      <c r="D90" s="18"/>
      <c r="E90" s="18"/>
      <c r="F90" s="18"/>
      <c r="G90" s="18"/>
      <c r="H90" s="2">
        <f t="shared" si="10"/>
        <v>0.91874999999999885</v>
      </c>
      <c r="I90" s="3">
        <f t="shared" si="11"/>
        <v>1.7205950425850405E-2</v>
      </c>
    </row>
    <row r="91" spans="2:9" x14ac:dyDescent="0.3">
      <c r="B91" s="20"/>
      <c r="C91" s="18"/>
      <c r="D91" s="18"/>
      <c r="E91" s="18"/>
      <c r="F91" s="18"/>
      <c r="G91" s="18"/>
      <c r="H91" s="2">
        <f t="shared" si="10"/>
        <v>0.9312499999999988</v>
      </c>
      <c r="I91" s="3">
        <f t="shared" si="11"/>
        <v>3.214494732687425E-2</v>
      </c>
    </row>
    <row r="92" spans="2:9" x14ac:dyDescent="0.3">
      <c r="B92" s="20"/>
      <c r="C92" s="18"/>
      <c r="D92" s="18"/>
      <c r="E92" s="18"/>
      <c r="F92" s="18"/>
      <c r="G92" s="18"/>
      <c r="H92" s="2">
        <f t="shared" si="10"/>
        <v>0.94374999999999876</v>
      </c>
      <c r="I92" s="3">
        <f t="shared" si="11"/>
        <v>6.0054667895304108E-2</v>
      </c>
    </row>
    <row r="93" spans="2:9" x14ac:dyDescent="0.3">
      <c r="B93" s="20"/>
      <c r="C93" s="18"/>
      <c r="D93" s="18"/>
      <c r="E93" s="18"/>
      <c r="F93" s="18"/>
      <c r="G93" s="18"/>
      <c r="H93" s="2">
        <f t="shared" si="10"/>
        <v>0.95624999999999871</v>
      </c>
      <c r="I93" s="3">
        <f t="shared" si="11"/>
        <v>0.11219689052033657</v>
      </c>
    </row>
    <row r="94" spans="2:9" x14ac:dyDescent="0.3">
      <c r="B94" s="20"/>
      <c r="C94" s="18"/>
      <c r="D94" s="18"/>
      <c r="E94" s="18"/>
      <c r="F94" s="18"/>
      <c r="G94" s="18"/>
      <c r="H94" s="2">
        <f t="shared" si="10"/>
        <v>0.96874999999999867</v>
      </c>
      <c r="I94" s="3">
        <f t="shared" si="11"/>
        <v>0.20961138715108443</v>
      </c>
    </row>
    <row r="95" spans="2:9" x14ac:dyDescent="0.3">
      <c r="B95" s="20"/>
      <c r="C95" s="18"/>
      <c r="D95" s="18"/>
      <c r="E95" s="18"/>
      <c r="F95" s="18"/>
      <c r="G95" s="18"/>
      <c r="H95" s="2">
        <f t="shared" si="10"/>
        <v>0.98124999999999862</v>
      </c>
      <c r="I95" s="3">
        <f t="shared" si="11"/>
        <v>0.39160562667677118</v>
      </c>
    </row>
    <row r="96" spans="2:9" x14ac:dyDescent="0.3">
      <c r="B96" s="20"/>
      <c r="C96" s="18"/>
      <c r="D96" s="18"/>
      <c r="E96" s="18"/>
      <c r="F96" s="18"/>
      <c r="G96" s="18"/>
      <c r="H96" s="2">
        <f t="shared" si="10"/>
        <v>0.99374999999999858</v>
      </c>
      <c r="I96" s="3">
        <f t="shared" si="11"/>
        <v>0.73161562894658982</v>
      </c>
    </row>
    <row r="97" spans="2:9" ht="15" thickBot="1" x14ac:dyDescent="0.35">
      <c r="B97" s="21"/>
      <c r="C97" s="22"/>
      <c r="D97" s="22"/>
      <c r="E97" s="22"/>
      <c r="F97" s="22"/>
      <c r="G97" s="22"/>
      <c r="H97" s="4">
        <f>H96+$H$8/2</f>
        <v>0.99999999999999856</v>
      </c>
      <c r="I97" s="5">
        <f t="shared" si="11"/>
        <v>0.99999999999992906</v>
      </c>
    </row>
  </sheetData>
  <mergeCells count="8">
    <mergeCell ref="H14:I14"/>
    <mergeCell ref="D14:E14"/>
    <mergeCell ref="B13:I13"/>
    <mergeCell ref="E3:H3"/>
    <mergeCell ref="B2:C2"/>
    <mergeCell ref="E2:H2"/>
    <mergeCell ref="B14:C14"/>
    <mergeCell ref="F14:G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4"/>
  <sheetViews>
    <sheetView topLeftCell="A4" zoomScale="85" zoomScaleNormal="85" workbookViewId="0">
      <selection activeCell="R15" sqref="R15"/>
    </sheetView>
  </sheetViews>
  <sheetFormatPr defaultRowHeight="14.4" x14ac:dyDescent="0.3"/>
  <cols>
    <col min="2" max="2" width="9.6640625" bestFit="1" customWidth="1"/>
  </cols>
  <sheetData>
    <row r="1" spans="2:8" ht="15" thickBot="1" x14ac:dyDescent="0.35"/>
    <row r="2" spans="2:8" ht="15" thickBot="1" x14ac:dyDescent="0.35">
      <c r="B2" s="38" t="s">
        <v>9</v>
      </c>
      <c r="C2" s="40"/>
      <c r="E2" s="38" t="s">
        <v>10</v>
      </c>
      <c r="F2" s="39"/>
      <c r="G2" s="39"/>
      <c r="H2" s="40"/>
    </row>
    <row r="3" spans="2:8" ht="15" thickBot="1" x14ac:dyDescent="0.35">
      <c r="B3" s="6" t="s">
        <v>0</v>
      </c>
      <c r="C3" s="1">
        <v>0</v>
      </c>
      <c r="E3" s="41" t="s">
        <v>11</v>
      </c>
      <c r="F3" s="42"/>
      <c r="G3" s="42"/>
      <c r="H3" s="43"/>
    </row>
    <row r="4" spans="2:8" ht="15" thickBot="1" x14ac:dyDescent="0.35">
      <c r="B4" s="7" t="s">
        <v>1</v>
      </c>
      <c r="C4" s="3">
        <v>1</v>
      </c>
      <c r="E4" s="13" t="s">
        <v>23</v>
      </c>
      <c r="F4" s="14" t="s">
        <v>24</v>
      </c>
      <c r="G4" s="13" t="s">
        <v>12</v>
      </c>
      <c r="H4" s="14" t="s">
        <v>13</v>
      </c>
    </row>
    <row r="5" spans="2:8" x14ac:dyDescent="0.3">
      <c r="B5" s="7" t="s">
        <v>2</v>
      </c>
      <c r="C5" s="3">
        <v>50</v>
      </c>
      <c r="E5" s="9">
        <v>2</v>
      </c>
      <c r="F5" s="12">
        <v>6</v>
      </c>
      <c r="G5" s="6">
        <f>F5-E5+1</f>
        <v>5</v>
      </c>
      <c r="H5" s="23">
        <f>$C$6/G5</f>
        <v>1</v>
      </c>
    </row>
    <row r="6" spans="2:8" x14ac:dyDescent="0.3">
      <c r="B6" s="7" t="s">
        <v>3</v>
      </c>
      <c r="C6" s="3">
        <v>5</v>
      </c>
      <c r="E6" s="7">
        <v>2</v>
      </c>
      <c r="F6" s="10">
        <v>11</v>
      </c>
      <c r="G6" s="9">
        <f t="shared" ref="G6:G8" si="0">F6-E6+1</f>
        <v>10</v>
      </c>
      <c r="H6" s="10">
        <f>$C$6/G6</f>
        <v>0.5</v>
      </c>
    </row>
    <row r="7" spans="2:8" x14ac:dyDescent="0.3">
      <c r="B7" s="7" t="s">
        <v>27</v>
      </c>
      <c r="C7" s="3">
        <v>0.01</v>
      </c>
      <c r="E7" s="7">
        <v>2</v>
      </c>
      <c r="F7" s="10">
        <v>21</v>
      </c>
      <c r="G7" s="9">
        <f t="shared" si="0"/>
        <v>20</v>
      </c>
      <c r="H7" s="10">
        <f>$C$6/G7</f>
        <v>0.25</v>
      </c>
    </row>
    <row r="8" spans="2:8" ht="15" thickBot="1" x14ac:dyDescent="0.35">
      <c r="B8" s="7" t="s">
        <v>28</v>
      </c>
      <c r="C8" s="3">
        <v>0.01</v>
      </c>
      <c r="E8" s="8">
        <v>2</v>
      </c>
      <c r="F8" s="11">
        <v>41</v>
      </c>
      <c r="G8" s="24">
        <f t="shared" si="0"/>
        <v>40</v>
      </c>
      <c r="H8" s="11">
        <f>$C$6/G8</f>
        <v>0.125</v>
      </c>
    </row>
    <row r="9" spans="2:8" ht="15" thickBot="1" x14ac:dyDescent="0.35">
      <c r="B9" s="7" t="s">
        <v>4</v>
      </c>
      <c r="C9" s="3">
        <v>1000</v>
      </c>
    </row>
    <row r="10" spans="2:8" ht="15" thickBot="1" x14ac:dyDescent="0.35">
      <c r="B10" s="7" t="s">
        <v>25</v>
      </c>
      <c r="C10" s="3">
        <v>0.59</v>
      </c>
      <c r="E10" s="46" t="s">
        <v>33</v>
      </c>
      <c r="F10" s="47"/>
    </row>
    <row r="11" spans="2:8" ht="15" thickBot="1" x14ac:dyDescent="0.35">
      <c r="B11" s="7" t="s">
        <v>22</v>
      </c>
      <c r="C11" s="3">
        <v>4189</v>
      </c>
      <c r="E11" s="48" t="s">
        <v>35</v>
      </c>
      <c r="F11" s="49"/>
    </row>
    <row r="12" spans="2:8" ht="15" thickBot="1" x14ac:dyDescent="0.35">
      <c r="B12" s="7" t="s">
        <v>7</v>
      </c>
      <c r="C12" s="3">
        <v>0</v>
      </c>
      <c r="E12" s="13" t="s">
        <v>26</v>
      </c>
      <c r="F12" s="27" t="s">
        <v>34</v>
      </c>
    </row>
    <row r="13" spans="2:8" x14ac:dyDescent="0.3">
      <c r="B13" s="7" t="s">
        <v>8</v>
      </c>
      <c r="C13" s="3">
        <v>1.5</v>
      </c>
      <c r="E13" s="25">
        <v>0</v>
      </c>
      <c r="F13" s="26">
        <f>$C$15-($C$15-$C$12)*EXP(-$C$14*$C$16*E13/$C$17/$C$11)</f>
        <v>0</v>
      </c>
    </row>
    <row r="14" spans="2:8" x14ac:dyDescent="0.3">
      <c r="B14" s="7" t="s">
        <v>29</v>
      </c>
      <c r="C14" s="3">
        <v>10000</v>
      </c>
      <c r="E14" s="7">
        <f>E13+$H$5</f>
        <v>1</v>
      </c>
      <c r="F14" s="3">
        <f t="shared" ref="F14:F18" si="1">$C$15-($C$15-$C$12)*EXP(-$C$14*$C$16*E14/$C$17/$C$11)</f>
        <v>99.999995000285253</v>
      </c>
    </row>
    <row r="15" spans="2:8" ht="15" thickBot="1" x14ac:dyDescent="0.35">
      <c r="B15" s="8" t="s">
        <v>30</v>
      </c>
      <c r="C15" s="5">
        <v>100</v>
      </c>
      <c r="E15" s="7">
        <f t="shared" ref="E15:E18" si="2">E14+$H$5</f>
        <v>2</v>
      </c>
      <c r="F15" s="3">
        <f t="shared" si="1"/>
        <v>99.999999999999744</v>
      </c>
    </row>
    <row r="16" spans="2:8" x14ac:dyDescent="0.3">
      <c r="B16" s="7" t="s">
        <v>31</v>
      </c>
      <c r="C16" s="3">
        <f>C9*C13*C6*C10/C11</f>
        <v>1.056338028169014</v>
      </c>
      <c r="E16" s="7">
        <f t="shared" si="2"/>
        <v>3</v>
      </c>
      <c r="F16" s="3">
        <f t="shared" si="1"/>
        <v>100</v>
      </c>
    </row>
    <row r="17" spans="2:6" ht="15" thickBot="1" x14ac:dyDescent="0.35">
      <c r="B17" s="8" t="s">
        <v>32</v>
      </c>
      <c r="C17" s="5">
        <f>C9*C13*C7*C8</f>
        <v>0.15</v>
      </c>
      <c r="E17" s="7">
        <f t="shared" si="2"/>
        <v>4</v>
      </c>
      <c r="F17" s="3">
        <f t="shared" si="1"/>
        <v>100</v>
      </c>
    </row>
    <row r="18" spans="2:6" ht="15" thickBot="1" x14ac:dyDescent="0.35">
      <c r="E18" s="8">
        <f t="shared" si="2"/>
        <v>5</v>
      </c>
      <c r="F18" s="5">
        <f t="shared" si="1"/>
        <v>100</v>
      </c>
    </row>
    <row r="19" spans="2:6" ht="15" thickBot="1" x14ac:dyDescent="0.35"/>
    <row r="20" spans="2:6" ht="15" thickBot="1" x14ac:dyDescent="0.35">
      <c r="E20" s="44" t="s">
        <v>36</v>
      </c>
      <c r="F20" s="45"/>
    </row>
    <row r="21" spans="2:6" x14ac:dyDescent="0.3">
      <c r="E21" s="28">
        <f>0</f>
        <v>0</v>
      </c>
      <c r="F21" s="1">
        <f>$C$15-($C$15-$C$12)*EXP(-$C$14*$C$16*E21/$C$17/$C$11)</f>
        <v>0</v>
      </c>
    </row>
    <row r="22" spans="2:6" x14ac:dyDescent="0.3">
      <c r="E22" s="2">
        <f>E21+$H$6</f>
        <v>0.5</v>
      </c>
      <c r="F22" s="3">
        <f t="shared" ref="F22:F31" si="3">$C$15-($C$15-$C$12)*EXP(-$C$14*$C$16*E22/$C$17/$C$11)</f>
        <v>99.977639958074548</v>
      </c>
    </row>
    <row r="23" spans="2:6" x14ac:dyDescent="0.3">
      <c r="E23" s="2">
        <f t="shared" ref="E23:E31" si="4">E22+$H$6</f>
        <v>1</v>
      </c>
      <c r="F23" s="3">
        <f t="shared" si="3"/>
        <v>99.999995000285253</v>
      </c>
    </row>
    <row r="24" spans="2:6" x14ac:dyDescent="0.3">
      <c r="E24" s="2">
        <f t="shared" si="4"/>
        <v>1.5</v>
      </c>
      <c r="F24" s="3">
        <f t="shared" si="3"/>
        <v>99.99999999888206</v>
      </c>
    </row>
    <row r="25" spans="2:6" x14ac:dyDescent="0.3">
      <c r="E25" s="2">
        <f t="shared" si="4"/>
        <v>2</v>
      </c>
      <c r="F25" s="3">
        <f t="shared" si="3"/>
        <v>99.999999999999744</v>
      </c>
    </row>
    <row r="26" spans="2:6" x14ac:dyDescent="0.3">
      <c r="E26" s="2">
        <f t="shared" si="4"/>
        <v>2.5</v>
      </c>
      <c r="F26" s="3">
        <f t="shared" si="3"/>
        <v>100</v>
      </c>
    </row>
    <row r="27" spans="2:6" x14ac:dyDescent="0.3">
      <c r="E27" s="2">
        <f t="shared" si="4"/>
        <v>3</v>
      </c>
      <c r="F27" s="3">
        <f t="shared" si="3"/>
        <v>100</v>
      </c>
    </row>
    <row r="28" spans="2:6" x14ac:dyDescent="0.3">
      <c r="E28" s="2">
        <f t="shared" si="4"/>
        <v>3.5</v>
      </c>
      <c r="F28" s="3">
        <f t="shared" si="3"/>
        <v>100</v>
      </c>
    </row>
    <row r="29" spans="2:6" x14ac:dyDescent="0.3">
      <c r="E29" s="2">
        <f t="shared" si="4"/>
        <v>4</v>
      </c>
      <c r="F29" s="3">
        <f t="shared" si="3"/>
        <v>100</v>
      </c>
    </row>
    <row r="30" spans="2:6" x14ac:dyDescent="0.3">
      <c r="E30" s="2">
        <f t="shared" si="4"/>
        <v>4.5</v>
      </c>
      <c r="F30" s="3">
        <f t="shared" si="3"/>
        <v>100</v>
      </c>
    </row>
    <row r="31" spans="2:6" ht="15" thickBot="1" x14ac:dyDescent="0.35">
      <c r="E31" s="4">
        <f t="shared" si="4"/>
        <v>5</v>
      </c>
      <c r="F31" s="5">
        <f t="shared" si="3"/>
        <v>100</v>
      </c>
    </row>
    <row r="32" spans="2:6" ht="15" thickBot="1" x14ac:dyDescent="0.35"/>
    <row r="33" spans="5:6" ht="15" thickBot="1" x14ac:dyDescent="0.35">
      <c r="E33" s="44" t="s">
        <v>37</v>
      </c>
      <c r="F33" s="45"/>
    </row>
    <row r="34" spans="5:6" x14ac:dyDescent="0.3">
      <c r="E34" s="28">
        <v>0</v>
      </c>
      <c r="F34" s="1">
        <f>$C$15-($C$15-$C$12)*EXP(-$C$14*$C$16*E34/$C$17/$C$11)</f>
        <v>0</v>
      </c>
    </row>
    <row r="35" spans="5:6" x14ac:dyDescent="0.3">
      <c r="E35" s="2">
        <f>E34+$H$7</f>
        <v>0.25</v>
      </c>
      <c r="F35" s="3">
        <f t="shared" ref="F35:F54" si="5">$C$15-($C$15-$C$12)*EXP(-$C$14*$C$16*E35/$C$17/$C$11)</f>
        <v>98.50467254671581</v>
      </c>
    </row>
    <row r="36" spans="5:6" x14ac:dyDescent="0.3">
      <c r="E36" s="2">
        <f t="shared" ref="E36:E54" si="6">E35+$H$7</f>
        <v>0.5</v>
      </c>
      <c r="F36" s="3">
        <f t="shared" si="5"/>
        <v>99.977639958074548</v>
      </c>
    </row>
    <row r="37" spans="5:6" x14ac:dyDescent="0.3">
      <c r="E37" s="2">
        <f t="shared" si="6"/>
        <v>0.75</v>
      </c>
      <c r="F37" s="3">
        <f t="shared" si="5"/>
        <v>99.999665644154518</v>
      </c>
    </row>
    <row r="38" spans="5:6" x14ac:dyDescent="0.3">
      <c r="E38" s="2">
        <f t="shared" si="6"/>
        <v>1</v>
      </c>
      <c r="F38" s="3">
        <f t="shared" si="5"/>
        <v>99.999995000285253</v>
      </c>
    </row>
    <row r="39" spans="5:6" x14ac:dyDescent="0.3">
      <c r="E39" s="2">
        <f t="shared" si="6"/>
        <v>1.25</v>
      </c>
      <c r="F39" s="3">
        <f t="shared" si="5"/>
        <v>99.999999925237887</v>
      </c>
    </row>
    <row r="40" spans="5:6" x14ac:dyDescent="0.3">
      <c r="E40" s="2">
        <f t="shared" si="6"/>
        <v>1.5</v>
      </c>
      <c r="F40" s="3">
        <f t="shared" si="5"/>
        <v>99.99999999888206</v>
      </c>
    </row>
    <row r="41" spans="5:6" x14ac:dyDescent="0.3">
      <c r="E41" s="2">
        <f t="shared" si="6"/>
        <v>1.75</v>
      </c>
      <c r="F41" s="3">
        <f t="shared" si="5"/>
        <v>99.999999999983288</v>
      </c>
    </row>
    <row r="42" spans="5:6" x14ac:dyDescent="0.3">
      <c r="E42" s="2">
        <f t="shared" si="6"/>
        <v>2</v>
      </c>
      <c r="F42" s="3">
        <f t="shared" si="5"/>
        <v>99.999999999999744</v>
      </c>
    </row>
    <row r="43" spans="5:6" x14ac:dyDescent="0.3">
      <c r="E43" s="2">
        <f t="shared" si="6"/>
        <v>2.25</v>
      </c>
      <c r="F43" s="3">
        <f t="shared" si="5"/>
        <v>100</v>
      </c>
    </row>
    <row r="44" spans="5:6" x14ac:dyDescent="0.3">
      <c r="E44" s="2">
        <f t="shared" si="6"/>
        <v>2.5</v>
      </c>
      <c r="F44" s="3">
        <f t="shared" si="5"/>
        <v>100</v>
      </c>
    </row>
    <row r="45" spans="5:6" x14ac:dyDescent="0.3">
      <c r="E45" s="2">
        <f t="shared" si="6"/>
        <v>2.75</v>
      </c>
      <c r="F45" s="3">
        <f t="shared" si="5"/>
        <v>100</v>
      </c>
    </row>
    <row r="46" spans="5:6" x14ac:dyDescent="0.3">
      <c r="E46" s="2">
        <f t="shared" si="6"/>
        <v>3</v>
      </c>
      <c r="F46" s="3">
        <f t="shared" si="5"/>
        <v>100</v>
      </c>
    </row>
    <row r="47" spans="5:6" x14ac:dyDescent="0.3">
      <c r="E47" s="2">
        <f t="shared" si="6"/>
        <v>3.25</v>
      </c>
      <c r="F47" s="3">
        <f t="shared" si="5"/>
        <v>100</v>
      </c>
    </row>
    <row r="48" spans="5:6" x14ac:dyDescent="0.3">
      <c r="E48" s="2">
        <f t="shared" si="6"/>
        <v>3.5</v>
      </c>
      <c r="F48" s="3">
        <f t="shared" si="5"/>
        <v>100</v>
      </c>
    </row>
    <row r="49" spans="5:6" x14ac:dyDescent="0.3">
      <c r="E49" s="2">
        <f t="shared" si="6"/>
        <v>3.75</v>
      </c>
      <c r="F49" s="3">
        <f t="shared" si="5"/>
        <v>100</v>
      </c>
    </row>
    <row r="50" spans="5:6" x14ac:dyDescent="0.3">
      <c r="E50" s="2">
        <f t="shared" si="6"/>
        <v>4</v>
      </c>
      <c r="F50" s="3">
        <f t="shared" si="5"/>
        <v>100</v>
      </c>
    </row>
    <row r="51" spans="5:6" x14ac:dyDescent="0.3">
      <c r="E51" s="2">
        <f t="shared" si="6"/>
        <v>4.25</v>
      </c>
      <c r="F51" s="3">
        <f t="shared" si="5"/>
        <v>100</v>
      </c>
    </row>
    <row r="52" spans="5:6" x14ac:dyDescent="0.3">
      <c r="E52" s="2">
        <f t="shared" si="6"/>
        <v>4.5</v>
      </c>
      <c r="F52" s="3">
        <f t="shared" si="5"/>
        <v>100</v>
      </c>
    </row>
    <row r="53" spans="5:6" x14ac:dyDescent="0.3">
      <c r="E53" s="2">
        <f t="shared" si="6"/>
        <v>4.75</v>
      </c>
      <c r="F53" s="3">
        <f t="shared" si="5"/>
        <v>100</v>
      </c>
    </row>
    <row r="54" spans="5:6" ht="15" thickBot="1" x14ac:dyDescent="0.35">
      <c r="E54" s="4">
        <f t="shared" si="6"/>
        <v>5</v>
      </c>
      <c r="F54" s="5">
        <f t="shared" si="5"/>
        <v>100</v>
      </c>
    </row>
  </sheetData>
  <mergeCells count="7">
    <mergeCell ref="E33:F33"/>
    <mergeCell ref="B2:C2"/>
    <mergeCell ref="E2:H2"/>
    <mergeCell ref="E3:H3"/>
    <mergeCell ref="E10:F10"/>
    <mergeCell ref="E11:F11"/>
    <mergeCell ref="E20:F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problem1</vt:lpstr>
      <vt:lpstr>problem2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2017-06-05T14:17:58Z</dcterms:created>
  <dcterms:modified xsi:type="dcterms:W3CDTF">2017-06-07T19:49:49Z</dcterms:modified>
</cp:coreProperties>
</file>