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CFD_course\assignment_3\"/>
    </mc:Choice>
  </mc:AlternateContent>
  <bookViews>
    <workbookView xWindow="0" yWindow="0" windowWidth="23040" windowHeight="9084" activeTab="1"/>
  </bookViews>
  <sheets>
    <sheet name="problem1" sheetId="1" r:id="rId1"/>
    <sheet name="problem2" sheetId="2" r:id="rId2"/>
    <sheet name="report_fig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27" i="2" s="1"/>
  <c r="B28" i="2" s="1"/>
  <c r="B29" i="2" s="1"/>
  <c r="B25" i="2"/>
  <c r="B24" i="2"/>
  <c r="C24" i="2" s="1"/>
  <c r="C23" i="2"/>
  <c r="J64" i="2"/>
  <c r="J26" i="2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25" i="2"/>
  <c r="J24" i="2"/>
  <c r="J23" i="2"/>
  <c r="K23" i="2"/>
  <c r="D12" i="2"/>
  <c r="U24" i="1"/>
  <c r="V24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3" i="1"/>
  <c r="V13" i="1" s="1"/>
  <c r="U12" i="1"/>
  <c r="V12" i="1" s="1"/>
  <c r="U11" i="1"/>
  <c r="V11" i="1" s="1"/>
  <c r="U10" i="1"/>
  <c r="V10" i="1" s="1"/>
  <c r="C25" i="2" l="1"/>
  <c r="G24" i="2"/>
  <c r="D16" i="2"/>
  <c r="H23" i="2" s="1"/>
  <c r="I5" i="2"/>
  <c r="I8" i="2"/>
  <c r="I6" i="2"/>
  <c r="H9" i="2"/>
  <c r="I9" i="2" s="1"/>
  <c r="D15" i="2"/>
  <c r="C26" i="2" l="1"/>
  <c r="F23" i="2"/>
  <c r="F24" i="2"/>
  <c r="D23" i="2"/>
  <c r="D7" i="2"/>
  <c r="D5" i="2"/>
  <c r="C27" i="2" l="1"/>
  <c r="E37" i="1"/>
  <c r="C27" i="1"/>
  <c r="U5" i="1"/>
  <c r="C28" i="2" l="1"/>
  <c r="C29" i="2"/>
  <c r="H8" i="2"/>
  <c r="I24" i="2" s="1"/>
  <c r="H7" i="2"/>
  <c r="I7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H6" i="2"/>
  <c r="E24" i="2" s="1"/>
  <c r="H5" i="2"/>
  <c r="C16" i="1"/>
  <c r="D24" i="2" l="1"/>
  <c r="H44" i="2"/>
  <c r="I25" i="2"/>
  <c r="K24" i="2"/>
  <c r="E25" i="2"/>
  <c r="H24" i="2"/>
  <c r="H31" i="2"/>
  <c r="H30" i="2"/>
  <c r="H29" i="2"/>
  <c r="H37" i="2"/>
  <c r="H36" i="2"/>
  <c r="H28" i="2"/>
  <c r="H27" i="2"/>
  <c r="H42" i="2"/>
  <c r="H34" i="2"/>
  <c r="H26" i="2"/>
  <c r="H39" i="2"/>
  <c r="H35" i="2"/>
  <c r="H41" i="2"/>
  <c r="H33" i="2"/>
  <c r="H25" i="2"/>
  <c r="H38" i="2"/>
  <c r="H43" i="2"/>
  <c r="H40" i="2"/>
  <c r="H32" i="2"/>
  <c r="U6" i="1"/>
  <c r="V6" i="1" s="1"/>
  <c r="D17" i="1" s="1"/>
  <c r="U7" i="1"/>
  <c r="V7" i="1" s="1"/>
  <c r="U8" i="1"/>
  <c r="V8" i="1" s="1"/>
  <c r="V5" i="1"/>
  <c r="E16" i="1"/>
  <c r="I16" i="1"/>
  <c r="G16" i="1"/>
  <c r="I26" i="2" l="1"/>
  <c r="K25" i="2"/>
  <c r="D25" i="2"/>
  <c r="E26" i="2"/>
  <c r="F25" i="2"/>
  <c r="H17" i="1"/>
  <c r="H18" i="1" s="1"/>
  <c r="F17" i="1"/>
  <c r="G17" i="1" s="1"/>
  <c r="C9" i="1"/>
  <c r="B17" i="1"/>
  <c r="B18" i="1" s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I17" i="1" l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27" i="2"/>
  <c r="K26" i="2"/>
  <c r="D26" i="2"/>
  <c r="E27" i="2"/>
  <c r="F26" i="2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I18" i="1"/>
  <c r="C17" i="1"/>
  <c r="E27" i="1"/>
  <c r="B19" i="1"/>
  <c r="C18" i="1"/>
  <c r="D29" i="1"/>
  <c r="E28" i="1"/>
  <c r="I19" i="1"/>
  <c r="G18" i="1"/>
  <c r="E18" i="1"/>
  <c r="G37" i="1" l="1"/>
  <c r="I28" i="2"/>
  <c r="K27" i="2"/>
  <c r="D27" i="2"/>
  <c r="E28" i="2"/>
  <c r="F27" i="2"/>
  <c r="I57" i="1"/>
  <c r="H58" i="1"/>
  <c r="B20" i="1"/>
  <c r="C20" i="1" s="1"/>
  <c r="C19" i="1"/>
  <c r="F39" i="1"/>
  <c r="G38" i="1"/>
  <c r="D30" i="1"/>
  <c r="E29" i="1"/>
  <c r="I20" i="1"/>
  <c r="G19" i="1"/>
  <c r="E19" i="1"/>
  <c r="I29" i="2" l="1"/>
  <c r="K28" i="2"/>
  <c r="D28" i="2"/>
  <c r="E29" i="2"/>
  <c r="F28" i="2"/>
  <c r="H59" i="1"/>
  <c r="I58" i="1"/>
  <c r="B21" i="1"/>
  <c r="C21" i="1" s="1"/>
  <c r="F40" i="1"/>
  <c r="G39" i="1"/>
  <c r="D31" i="1"/>
  <c r="E30" i="1"/>
  <c r="I21" i="1"/>
  <c r="G20" i="1"/>
  <c r="E20" i="1"/>
  <c r="I30" i="2" l="1"/>
  <c r="K29" i="2"/>
  <c r="D29" i="2"/>
  <c r="E30" i="2"/>
  <c r="F29" i="2"/>
  <c r="H60" i="1"/>
  <c r="I59" i="1"/>
  <c r="B22" i="1"/>
  <c r="C22" i="1" s="1"/>
  <c r="F41" i="1"/>
  <c r="G40" i="1"/>
  <c r="D32" i="1"/>
  <c r="E31" i="1"/>
  <c r="I22" i="1"/>
  <c r="G21" i="1"/>
  <c r="E21" i="1"/>
  <c r="I31" i="2" l="1"/>
  <c r="K30" i="2"/>
  <c r="E31" i="2"/>
  <c r="F30" i="2"/>
  <c r="H61" i="1"/>
  <c r="I60" i="1"/>
  <c r="B23" i="1"/>
  <c r="C23" i="1" s="1"/>
  <c r="F42" i="1"/>
  <c r="G41" i="1"/>
  <c r="D33" i="1"/>
  <c r="E32" i="1"/>
  <c r="I23" i="1"/>
  <c r="G22" i="1"/>
  <c r="E22" i="1"/>
  <c r="I32" i="2" l="1"/>
  <c r="K31" i="2"/>
  <c r="E32" i="2"/>
  <c r="F31" i="2"/>
  <c r="I61" i="1"/>
  <c r="H62" i="1"/>
  <c r="B24" i="1"/>
  <c r="F43" i="1"/>
  <c r="G42" i="1"/>
  <c r="D34" i="1"/>
  <c r="E33" i="1"/>
  <c r="I24" i="1"/>
  <c r="G23" i="1"/>
  <c r="E23" i="1"/>
  <c r="I33" i="2" l="1"/>
  <c r="K32" i="2"/>
  <c r="E33" i="2"/>
  <c r="F32" i="2"/>
  <c r="H63" i="1"/>
  <c r="I62" i="1"/>
  <c r="B25" i="1"/>
  <c r="C25" i="1" s="1"/>
  <c r="C24" i="1"/>
  <c r="F44" i="1"/>
  <c r="G43" i="1"/>
  <c r="D35" i="1"/>
  <c r="E34" i="1"/>
  <c r="I25" i="1"/>
  <c r="G24" i="1"/>
  <c r="E24" i="1"/>
  <c r="I34" i="2" l="1"/>
  <c r="K33" i="2"/>
  <c r="F33" i="2"/>
  <c r="E34" i="2"/>
  <c r="F34" i="2" s="1"/>
  <c r="H64" i="1"/>
  <c r="I63" i="1"/>
  <c r="B26" i="1"/>
  <c r="C26" i="1" s="1"/>
  <c r="F45" i="1"/>
  <c r="G44" i="1"/>
  <c r="D36" i="1"/>
  <c r="E36" i="1" s="1"/>
  <c r="E35" i="1"/>
  <c r="I26" i="1"/>
  <c r="G25" i="1"/>
  <c r="E26" i="1"/>
  <c r="E25" i="1"/>
  <c r="I35" i="2" l="1"/>
  <c r="K34" i="2"/>
  <c r="H65" i="1"/>
  <c r="I64" i="1"/>
  <c r="F46" i="1"/>
  <c r="G45" i="1"/>
  <c r="I27" i="1"/>
  <c r="G26" i="1"/>
  <c r="I36" i="2" l="1"/>
  <c r="K35" i="2"/>
  <c r="I65" i="1"/>
  <c r="H66" i="1"/>
  <c r="F47" i="1"/>
  <c r="G46" i="1"/>
  <c r="I28" i="1"/>
  <c r="G27" i="1"/>
  <c r="I37" i="2" l="1"/>
  <c r="K36" i="2"/>
  <c r="H67" i="1"/>
  <c r="I66" i="1"/>
  <c r="F48" i="1"/>
  <c r="G47" i="1"/>
  <c r="I29" i="1"/>
  <c r="G28" i="1"/>
  <c r="I38" i="2" l="1"/>
  <c r="K37" i="2"/>
  <c r="H68" i="1"/>
  <c r="I67" i="1"/>
  <c r="F49" i="1"/>
  <c r="G48" i="1"/>
  <c r="I30" i="1"/>
  <c r="G29" i="1"/>
  <c r="I39" i="2" l="1"/>
  <c r="K38" i="2"/>
  <c r="H69" i="1"/>
  <c r="I68" i="1"/>
  <c r="F50" i="1"/>
  <c r="G49" i="1"/>
  <c r="I31" i="1"/>
  <c r="G30" i="1"/>
  <c r="I40" i="2" l="1"/>
  <c r="K39" i="2"/>
  <c r="H70" i="1"/>
  <c r="I69" i="1"/>
  <c r="F51" i="1"/>
  <c r="G50" i="1"/>
  <c r="I32" i="1"/>
  <c r="G31" i="1"/>
  <c r="I41" i="2" l="1"/>
  <c r="K40" i="2"/>
  <c r="I70" i="1"/>
  <c r="H71" i="1"/>
  <c r="F52" i="1"/>
  <c r="G51" i="1"/>
  <c r="I33" i="1"/>
  <c r="G32" i="1"/>
  <c r="I42" i="2" l="1"/>
  <c r="K41" i="2"/>
  <c r="I71" i="1"/>
  <c r="H72" i="1"/>
  <c r="F53" i="1"/>
  <c r="G52" i="1"/>
  <c r="I34" i="1"/>
  <c r="G33" i="1"/>
  <c r="I43" i="2" l="1"/>
  <c r="K42" i="2"/>
  <c r="I72" i="1"/>
  <c r="H73" i="1"/>
  <c r="F54" i="1"/>
  <c r="G53" i="1"/>
  <c r="I35" i="1"/>
  <c r="G34" i="1"/>
  <c r="I44" i="2" l="1"/>
  <c r="K43" i="2"/>
  <c r="H74" i="1"/>
  <c r="I73" i="1"/>
  <c r="F55" i="1"/>
  <c r="G54" i="1"/>
  <c r="I36" i="1"/>
  <c r="G36" i="1"/>
  <c r="G35" i="1"/>
  <c r="I45" i="2" l="1"/>
  <c r="K44" i="2"/>
  <c r="H75" i="1"/>
  <c r="I74" i="1"/>
  <c r="F56" i="1"/>
  <c r="G55" i="1"/>
  <c r="I37" i="1"/>
  <c r="K45" i="2" l="1"/>
  <c r="I46" i="2"/>
  <c r="G56" i="1"/>
  <c r="F57" i="1"/>
  <c r="G57" i="1" s="1"/>
  <c r="H76" i="1"/>
  <c r="I75" i="1"/>
  <c r="I38" i="1"/>
  <c r="K46" i="2" l="1"/>
  <c r="I47" i="2"/>
  <c r="I76" i="1"/>
  <c r="H77" i="1"/>
  <c r="I39" i="1"/>
  <c r="I48" i="2" l="1"/>
  <c r="K47" i="2"/>
  <c r="H78" i="1"/>
  <c r="I77" i="1"/>
  <c r="I40" i="1"/>
  <c r="K48" i="2" l="1"/>
  <c r="I49" i="2"/>
  <c r="H79" i="1"/>
  <c r="I78" i="1"/>
  <c r="I41" i="1"/>
  <c r="K49" i="2" l="1"/>
  <c r="I50" i="2"/>
  <c r="H80" i="1"/>
  <c r="I79" i="1"/>
  <c r="I42" i="1"/>
  <c r="I51" i="2" l="1"/>
  <c r="K50" i="2"/>
  <c r="H81" i="1"/>
  <c r="I80" i="1"/>
  <c r="I43" i="1"/>
  <c r="K51" i="2" l="1"/>
  <c r="I52" i="2"/>
  <c r="I81" i="1"/>
  <c r="H82" i="1"/>
  <c r="I44" i="1"/>
  <c r="K52" i="2" l="1"/>
  <c r="I53" i="2"/>
  <c r="I82" i="1"/>
  <c r="H83" i="1"/>
  <c r="I45" i="1"/>
  <c r="I54" i="2" l="1"/>
  <c r="K53" i="2"/>
  <c r="I83" i="1"/>
  <c r="H84" i="1"/>
  <c r="I46" i="1"/>
  <c r="K54" i="2" l="1"/>
  <c r="I55" i="2"/>
  <c r="H85" i="1"/>
  <c r="I84" i="1"/>
  <c r="I47" i="1"/>
  <c r="I56" i="2" l="1"/>
  <c r="K55" i="2"/>
  <c r="H86" i="1"/>
  <c r="I85" i="1"/>
  <c r="I48" i="1"/>
  <c r="K56" i="2" l="1"/>
  <c r="I57" i="2"/>
  <c r="I86" i="1"/>
  <c r="H87" i="1"/>
  <c r="I49" i="1"/>
  <c r="I58" i="2" l="1"/>
  <c r="K57" i="2"/>
  <c r="H88" i="1"/>
  <c r="I87" i="1"/>
  <c r="I50" i="1"/>
  <c r="K58" i="2" l="1"/>
  <c r="I59" i="2"/>
  <c r="H89" i="1"/>
  <c r="I88" i="1"/>
  <c r="I51" i="1"/>
  <c r="I60" i="2" l="1"/>
  <c r="K59" i="2"/>
  <c r="H90" i="1"/>
  <c r="I89" i="1"/>
  <c r="I52" i="1"/>
  <c r="I61" i="2" l="1"/>
  <c r="K60" i="2"/>
  <c r="I90" i="1"/>
  <c r="H91" i="1"/>
  <c r="I53" i="1"/>
  <c r="K61" i="2" l="1"/>
  <c r="I62" i="2"/>
  <c r="I91" i="1"/>
  <c r="H92" i="1"/>
  <c r="I54" i="1"/>
  <c r="K62" i="2" l="1"/>
  <c r="I63" i="2"/>
  <c r="H93" i="1"/>
  <c r="I92" i="1"/>
  <c r="I56" i="1"/>
  <c r="I55" i="1"/>
  <c r="I64" i="2" l="1"/>
  <c r="K64" i="2" s="1"/>
  <c r="L64" i="2" s="1"/>
  <c r="K63" i="2"/>
  <c r="L63" i="2" s="1"/>
  <c r="H94" i="1"/>
  <c r="I93" i="1"/>
  <c r="I66" i="2" l="1"/>
  <c r="H95" i="1"/>
  <c r="I94" i="1"/>
  <c r="H96" i="1" l="1"/>
  <c r="I95" i="1"/>
  <c r="I96" i="1" l="1"/>
  <c r="H97" i="1"/>
  <c r="I97" i="1" s="1"/>
</calcChain>
</file>

<file path=xl/sharedStrings.xml><?xml version="1.0" encoding="utf-8"?>
<sst xmlns="http://schemas.openxmlformats.org/spreadsheetml/2006/main" count="75" uniqueCount="51">
  <si>
    <t>T1</t>
  </si>
  <si>
    <t>T2</t>
  </si>
  <si>
    <t>Pe</t>
  </si>
  <si>
    <t>L</t>
  </si>
  <si>
    <t>RHO</t>
  </si>
  <si>
    <t>u</t>
  </si>
  <si>
    <t>GAMA</t>
  </si>
  <si>
    <t>T0</t>
  </si>
  <si>
    <t>U0</t>
  </si>
  <si>
    <t>Properties</t>
  </si>
  <si>
    <t>Discretization</t>
  </si>
  <si>
    <t>Spatial</t>
  </si>
  <si>
    <t>CV</t>
  </si>
  <si>
    <t>∆x</t>
  </si>
  <si>
    <t>x [m]</t>
  </si>
  <si>
    <t>T(x) [C]</t>
  </si>
  <si>
    <t>10 CV</t>
  </si>
  <si>
    <t>20 CV</t>
  </si>
  <si>
    <t>40 CV</t>
  </si>
  <si>
    <t>80 CV</t>
  </si>
  <si>
    <t>Analytic Solutions</t>
  </si>
  <si>
    <t>Cond</t>
  </si>
  <si>
    <t>Cp</t>
  </si>
  <si>
    <t>IB</t>
  </si>
  <si>
    <t>IE</t>
  </si>
  <si>
    <t>k</t>
  </si>
  <si>
    <t>x</t>
  </si>
  <si>
    <t>y</t>
  </si>
  <si>
    <t>z</t>
  </si>
  <si>
    <t>h</t>
  </si>
  <si>
    <t>Tinf</t>
  </si>
  <si>
    <t>Po</t>
  </si>
  <si>
    <t>MASSFLUX</t>
  </si>
  <si>
    <t>Analytic</t>
  </si>
  <si>
    <t>T(x)</t>
  </si>
  <si>
    <t>5 cv</t>
  </si>
  <si>
    <t>10 cv</t>
  </si>
  <si>
    <t>20 cv</t>
  </si>
  <si>
    <t>40 cv</t>
  </si>
  <si>
    <t>Boundary Conditions</t>
  </si>
  <si>
    <t>IB-1</t>
  </si>
  <si>
    <t>IE+1</t>
  </si>
  <si>
    <t>AW</t>
  </si>
  <si>
    <t>AP</t>
  </si>
  <si>
    <t>AE</t>
  </si>
  <si>
    <t>BP</t>
  </si>
  <si>
    <t>y/2</t>
  </si>
  <si>
    <t>z/2</t>
  </si>
  <si>
    <t>UDS</t>
  </si>
  <si>
    <t>CDS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</si>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</sst>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12" xfId="0" applyBorder="1"/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5" xfId="0" applyFill="1" applyBorder="1"/>
    <xf numFmtId="0" fontId="0" fillId="0" borderId="24" xfId="0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Fill="1" applyBorder="1"/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4" xfId="0" applyNumberFormat="1" applyBorder="1"/>
    <xf numFmtId="0" fontId="2" fillId="0" borderId="0" xfId="0" applyFont="1"/>
    <xf numFmtId="0" fontId="2" fillId="0" borderId="30" xfId="0" applyFont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problem1!$C$15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problem1!$B$16:$B$27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0.15000000000000002</c:v>
                </c:pt>
                <c:pt idx="3">
                  <c:v>0.25</c:v>
                </c:pt>
                <c:pt idx="4">
                  <c:v>0.35</c:v>
                </c:pt>
                <c:pt idx="5">
                  <c:v>0.44999999999999996</c:v>
                </c:pt>
                <c:pt idx="6">
                  <c:v>0.54999999999999993</c:v>
                </c:pt>
                <c:pt idx="7">
                  <c:v>0.64999999999999991</c:v>
                </c:pt>
                <c:pt idx="8">
                  <c:v>0.74999999999999989</c:v>
                </c:pt>
                <c:pt idx="9">
                  <c:v>0.84999999999999987</c:v>
                </c:pt>
                <c:pt idx="10">
                  <c:v>0.94999999999999984</c:v>
                </c:pt>
                <c:pt idx="11">
                  <c:v>1</c:v>
                </c:pt>
              </c:numCache>
            </c:numRef>
          </c:xVal>
          <c:yVal>
            <c:numRef>
              <c:f>problem1!$C$16:$C$27</c:f>
              <c:numCache>
                <c:formatCode>General</c:formatCode>
                <c:ptCount val="12"/>
                <c:pt idx="0">
                  <c:v>0</c:v>
                </c:pt>
                <c:pt idx="1">
                  <c:v>2.1568233526564253E-21</c:v>
                </c:pt>
                <c:pt idx="2">
                  <c:v>3.485332782146486E-19</c:v>
                </c:pt>
                <c:pt idx="3">
                  <c:v>5.1755357183033894E-17</c:v>
                </c:pt>
                <c:pt idx="4">
                  <c:v>7.6812044923271107E-15</c:v>
                </c:pt>
                <c:pt idx="5">
                  <c:v>1.1399918528514765E-12</c:v>
                </c:pt>
                <c:pt idx="6">
                  <c:v>1.6918979226131959E-10</c:v>
                </c:pt>
                <c:pt idx="7">
                  <c:v>2.5109991557439448E-8</c:v>
                </c:pt>
                <c:pt idx="8">
                  <c:v>3.7266531720786451E-6</c:v>
                </c:pt>
                <c:pt idx="9">
                  <c:v>5.5308437014782972E-4</c:v>
                </c:pt>
                <c:pt idx="10">
                  <c:v>8.2084998623898217E-2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D-4668-8EBC-D620D2F2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problem1!$E$15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problem1!$D$16:$D$37</c:f>
              <c:numCache>
                <c:formatCode>General</c:formatCode>
                <c:ptCount val="22"/>
                <c:pt idx="0">
                  <c:v>0</c:v>
                </c:pt>
                <c:pt idx="1">
                  <c:v>2.5000000000000001E-2</c:v>
                </c:pt>
                <c:pt idx="2">
                  <c:v>7.5000000000000011E-2</c:v>
                </c:pt>
                <c:pt idx="3">
                  <c:v>0.125</c:v>
                </c:pt>
                <c:pt idx="4">
                  <c:v>0.17499999999999999</c:v>
                </c:pt>
                <c:pt idx="5">
                  <c:v>0.22499999999999998</c:v>
                </c:pt>
                <c:pt idx="6">
                  <c:v>0.27499999999999997</c:v>
                </c:pt>
                <c:pt idx="7">
                  <c:v>0.32499999999999996</c:v>
                </c:pt>
                <c:pt idx="8">
                  <c:v>0.37499999999999994</c:v>
                </c:pt>
                <c:pt idx="9">
                  <c:v>0.42499999999999993</c:v>
                </c:pt>
                <c:pt idx="10">
                  <c:v>0.47499999999999992</c:v>
                </c:pt>
                <c:pt idx="11">
                  <c:v>0.52499999999999991</c:v>
                </c:pt>
                <c:pt idx="12">
                  <c:v>0.57499999999999996</c:v>
                </c:pt>
                <c:pt idx="13">
                  <c:v>0.625</c:v>
                </c:pt>
                <c:pt idx="14">
                  <c:v>0.67500000000000004</c:v>
                </c:pt>
                <c:pt idx="15">
                  <c:v>0.72500000000000009</c:v>
                </c:pt>
                <c:pt idx="16">
                  <c:v>0.77500000000000013</c:v>
                </c:pt>
                <c:pt idx="17">
                  <c:v>0.82500000000000018</c:v>
                </c:pt>
                <c:pt idx="18">
                  <c:v>0.87500000000000022</c:v>
                </c:pt>
                <c:pt idx="19">
                  <c:v>0.92500000000000027</c:v>
                </c:pt>
                <c:pt idx="20">
                  <c:v>0.97500000000000031</c:v>
                </c:pt>
                <c:pt idx="21">
                  <c:v>1</c:v>
                </c:pt>
              </c:numCache>
            </c:numRef>
          </c:xVal>
          <c:yVal>
            <c:numRef>
              <c:f>problem1!$E$16:$E$37</c:f>
              <c:numCache>
                <c:formatCode>General</c:formatCode>
                <c:ptCount val="22"/>
                <c:pt idx="0">
                  <c:v>0</c:v>
                </c:pt>
                <c:pt idx="1">
                  <c:v>4.8032486005825407E-22</c:v>
                </c:pt>
                <c:pt idx="2">
                  <c:v>8.0083780594918503E-21</c:v>
                </c:pt>
                <c:pt idx="3">
                  <c:v>9.9718840697446029E-20</c:v>
                </c:pt>
                <c:pt idx="4">
                  <c:v>1.2169809979176447E-18</c:v>
                </c:pt>
                <c:pt idx="5">
                  <c:v>1.4828020480775224E-17</c:v>
                </c:pt>
                <c:pt idx="6">
                  <c:v>1.8064442677958422E-16</c:v>
                </c:pt>
                <c:pt idx="7">
                  <c:v>2.2007017951003744E-15</c:v>
                </c:pt>
                <c:pt idx="8">
                  <c:v>2.6810038484942956E-14</c:v>
                </c:pt>
                <c:pt idx="9">
                  <c:v>3.2661313408586857E-13</c:v>
                </c:pt>
                <c:pt idx="10">
                  <c:v>3.9789625356443517E-12</c:v>
                </c:pt>
                <c:pt idx="11">
                  <c:v>4.8473687062509513E-11</c:v>
                </c:pt>
                <c:pt idx="12">
                  <c:v>5.9053039989420903E-10</c:v>
                </c:pt>
                <c:pt idx="13">
                  <c:v>7.1941330303251907E-9</c:v>
                </c:pt>
                <c:pt idx="14">
                  <c:v>8.7642482194436174E-8</c:v>
                </c:pt>
                <c:pt idx="15">
                  <c:v>1.0677040100347901E-6</c:v>
                </c:pt>
                <c:pt idx="16">
                  <c:v>1.3007297654067714E-5</c:v>
                </c:pt>
                <c:pt idx="17">
                  <c:v>1.5846132511575239E-4</c:v>
                </c:pt>
                <c:pt idx="18">
                  <c:v>1.9304541362277371E-3</c:v>
                </c:pt>
                <c:pt idx="19">
                  <c:v>2.3517745856009444E-2</c:v>
                </c:pt>
                <c:pt idx="20">
                  <c:v>0.2865047968601942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5-4BF4-BD1E-17058BCB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238560"/>
        <c:axId val="440235280"/>
      </c:scatterChart>
      <c:valAx>
        <c:axId val="4402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5280"/>
        <c:crosses val="autoZero"/>
        <c:crossBetween val="midCat"/>
      </c:valAx>
      <c:valAx>
        <c:axId val="4402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problem1!$G$15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problem1!$F$16:$F$57</c:f>
              <c:numCache>
                <c:formatCode>General</c:formatCode>
                <c:ptCount val="42"/>
                <c:pt idx="0">
                  <c:v>0</c:v>
                </c:pt>
                <c:pt idx="1">
                  <c:v>1.2500000000000001E-2</c:v>
                </c:pt>
                <c:pt idx="2">
                  <c:v>3.7500000000000006E-2</c:v>
                </c:pt>
                <c:pt idx="3">
                  <c:v>6.25E-2</c:v>
                </c:pt>
                <c:pt idx="4">
                  <c:v>8.7499999999999994E-2</c:v>
                </c:pt>
                <c:pt idx="5">
                  <c:v>0.11249999999999999</c:v>
                </c:pt>
                <c:pt idx="6">
                  <c:v>0.13749999999999998</c:v>
                </c:pt>
                <c:pt idx="7">
                  <c:v>0.16249999999999998</c:v>
                </c:pt>
                <c:pt idx="8">
                  <c:v>0.18749999999999997</c:v>
                </c:pt>
                <c:pt idx="9">
                  <c:v>0.21249999999999997</c:v>
                </c:pt>
                <c:pt idx="10">
                  <c:v>0.23749999999999996</c:v>
                </c:pt>
                <c:pt idx="11">
                  <c:v>0.26249999999999996</c:v>
                </c:pt>
                <c:pt idx="12">
                  <c:v>0.28749999999999998</c:v>
                </c:pt>
                <c:pt idx="13">
                  <c:v>0.3125</c:v>
                </c:pt>
                <c:pt idx="14">
                  <c:v>0.33750000000000002</c:v>
                </c:pt>
                <c:pt idx="15">
                  <c:v>0.36250000000000004</c:v>
                </c:pt>
                <c:pt idx="16">
                  <c:v>0.38750000000000007</c:v>
                </c:pt>
                <c:pt idx="17">
                  <c:v>0.41250000000000009</c:v>
                </c:pt>
                <c:pt idx="18">
                  <c:v>0.43750000000000011</c:v>
                </c:pt>
                <c:pt idx="19">
                  <c:v>0.46250000000000013</c:v>
                </c:pt>
                <c:pt idx="20">
                  <c:v>0.48750000000000016</c:v>
                </c:pt>
                <c:pt idx="21">
                  <c:v>0.51250000000000018</c:v>
                </c:pt>
                <c:pt idx="22">
                  <c:v>0.5375000000000002</c:v>
                </c:pt>
                <c:pt idx="23">
                  <c:v>0.56250000000000022</c:v>
                </c:pt>
                <c:pt idx="24">
                  <c:v>0.58750000000000024</c:v>
                </c:pt>
                <c:pt idx="25">
                  <c:v>0.61250000000000027</c:v>
                </c:pt>
                <c:pt idx="26">
                  <c:v>0.63750000000000029</c:v>
                </c:pt>
                <c:pt idx="27">
                  <c:v>0.66250000000000031</c:v>
                </c:pt>
                <c:pt idx="28">
                  <c:v>0.68750000000000033</c:v>
                </c:pt>
                <c:pt idx="29">
                  <c:v>0.71250000000000036</c:v>
                </c:pt>
                <c:pt idx="30">
                  <c:v>0.73750000000000038</c:v>
                </c:pt>
                <c:pt idx="31">
                  <c:v>0.7625000000000004</c:v>
                </c:pt>
                <c:pt idx="32">
                  <c:v>0.78750000000000042</c:v>
                </c:pt>
                <c:pt idx="33">
                  <c:v>0.81250000000000044</c:v>
                </c:pt>
                <c:pt idx="34">
                  <c:v>0.83750000000000047</c:v>
                </c:pt>
                <c:pt idx="35">
                  <c:v>0.86250000000000049</c:v>
                </c:pt>
                <c:pt idx="36">
                  <c:v>0.88750000000000051</c:v>
                </c:pt>
                <c:pt idx="37">
                  <c:v>0.91250000000000053</c:v>
                </c:pt>
                <c:pt idx="38">
                  <c:v>0.93750000000000056</c:v>
                </c:pt>
                <c:pt idx="39">
                  <c:v>0.96250000000000058</c:v>
                </c:pt>
                <c:pt idx="40">
                  <c:v>0.9875000000000006</c:v>
                </c:pt>
                <c:pt idx="41">
                  <c:v>1.0000000000000007</c:v>
                </c:pt>
              </c:numCache>
            </c:numRef>
          </c:xVal>
          <c:yVal>
            <c:numRef>
              <c:f>problem1!$G$16:$G$57</c:f>
              <c:numCache>
                <c:formatCode>General</c:formatCode>
                <c:ptCount val="42"/>
                <c:pt idx="0">
                  <c:v>0</c:v>
                </c:pt>
                <c:pt idx="1">
                  <c:v>1.6746292583926853E-22</c:v>
                </c:pt>
                <c:pt idx="2">
                  <c:v>1.0648279038972999E-21</c:v>
                </c:pt>
                <c:pt idx="3">
                  <c:v>4.1969394353350485E-21</c:v>
                </c:pt>
                <c:pt idx="4">
                  <c:v>1.5129082861073815E-20</c:v>
                </c:pt>
                <c:pt idx="5">
                  <c:v>5.3286012677063849E-20</c:v>
                </c:pt>
                <c:pt idx="6">
                  <c:v>1.8646678393867047E-19</c:v>
                </c:pt>
                <c:pt idx="7">
                  <c:v>6.5131335098095486E-19</c:v>
                </c:pt>
                <c:pt idx="8">
                  <c:v>2.273787292557307E-18</c:v>
                </c:pt>
                <c:pt idx="9">
                  <c:v>7.9367777882036805E-18</c:v>
                </c:pt>
                <c:pt idx="10">
                  <c:v>2.7702556782856345E-17</c:v>
                </c:pt>
                <c:pt idx="11">
                  <c:v>9.6691904295589479E-17</c:v>
                </c:pt>
                <c:pt idx="12">
                  <c:v>3.374883875265451E-16</c:v>
                </c:pt>
                <c:pt idx="13">
                  <c:v>1.1779506969532916E-15</c:v>
                </c:pt>
                <c:pt idx="14">
                  <c:v>4.1114523996730492E-15</c:v>
                </c:pt>
                <c:pt idx="15">
                  <c:v>1.4350379408463327E-14</c:v>
                </c:pt>
                <c:pt idx="16">
                  <c:v>5.0087746185560261E-14</c:v>
                </c:pt>
                <c:pt idx="17">
                  <c:v>1.7482341263423132E-13</c:v>
                </c:pt>
                <c:pt idx="18">
                  <c:v>6.1019366756766178E-13</c:v>
                </c:pt>
                <c:pt idx="19">
                  <c:v>2.1297851707629252E-12</c:v>
                </c:pt>
                <c:pt idx="20">
                  <c:v>7.4336806721593663E-12</c:v>
                </c:pt>
                <c:pt idx="21">
                  <c:v>2.5946094982571976E-11</c:v>
                </c:pt>
                <c:pt idx="22">
                  <c:v>9.0560769896536766E-11</c:v>
                </c:pt>
                <c:pt idx="23">
                  <c:v>3.1608814543117973E-10</c:v>
                </c:pt>
                <c:pt idx="24">
                  <c:v>1.1032560323433728E-9</c:v>
                </c:pt>
                <c:pt idx="25">
                  <c:v>3.8507419227674793E-9</c:v>
                </c:pt>
                <c:pt idx="26">
                  <c:v>1.3440409951135022E-8</c:v>
                </c:pt>
                <c:pt idx="27">
                  <c:v>4.6911640218344654E-8</c:v>
                </c:pt>
                <c:pt idx="28">
                  <c:v>1.637377130590834E-7</c:v>
                </c:pt>
                <c:pt idx="29">
                  <c:v>5.7150077364668012E-7</c:v>
                </c:pt>
                <c:pt idx="30">
                  <c:v>1.9947337004816979E-6</c:v>
                </c:pt>
                <c:pt idx="31">
                  <c:v>6.962304723488094E-6</c:v>
                </c:pt>
                <c:pt idx="32">
                  <c:v>2.4300831259329983E-5</c:v>
                </c:pt>
                <c:pt idx="33">
                  <c:v>8.4818235246470971E-5</c:v>
                </c:pt>
                <c:pt idx="34">
                  <c:v>2.9604473005686173E-4</c:v>
                </c:pt>
                <c:pt idx="35">
                  <c:v>1.0332976386476591E-3</c:v>
                </c:pt>
                <c:pt idx="36">
                  <c:v>3.6065631360158333E-3</c:v>
                </c:pt>
                <c:pt idx="37">
                  <c:v>1.2588142242434357E-2</c:v>
                </c:pt>
                <c:pt idx="38">
                  <c:v>4.3936933623408669E-2</c:v>
                </c:pt>
                <c:pt idx="39">
                  <c:v>0.15335496684493283</c:v>
                </c:pt>
                <c:pt idx="40">
                  <c:v>0.53526142851900549</c:v>
                </c:pt>
                <c:pt idx="41">
                  <c:v>1.0000000000000355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0-4AB2-842C-892EAAFB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56472"/>
        <c:axId val="523458440"/>
      </c:scatterChart>
      <c:valAx>
        <c:axId val="5234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8440"/>
        <c:crosses val="autoZero"/>
        <c:crossBetween val="midCat"/>
      </c:valAx>
      <c:valAx>
        <c:axId val="52345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80 CV T(x) [C]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problem1!$I$15</c:f>
              <c:strCache>
                <c:ptCount val="1"/>
                <c:pt idx="0">
                  <c:v>T(x) [C]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problem1!$H$16:$H$97</c:f>
              <c:numCache>
                <c:formatCode>General</c:formatCode>
                <c:ptCount val="82"/>
                <c:pt idx="0">
                  <c:v>0</c:v>
                </c:pt>
                <c:pt idx="1">
                  <c:v>6.2500000000000003E-3</c:v>
                </c:pt>
                <c:pt idx="2">
                  <c:v>1.8750000000000003E-2</c:v>
                </c:pt>
                <c:pt idx="3">
                  <c:v>3.125E-2</c:v>
                </c:pt>
                <c:pt idx="4">
                  <c:v>4.3749999999999997E-2</c:v>
                </c:pt>
                <c:pt idx="5">
                  <c:v>5.6249999999999994E-2</c:v>
                </c:pt>
                <c:pt idx="6">
                  <c:v>6.8749999999999992E-2</c:v>
                </c:pt>
                <c:pt idx="7">
                  <c:v>8.1249999999999989E-2</c:v>
                </c:pt>
                <c:pt idx="8">
                  <c:v>9.3749999999999986E-2</c:v>
                </c:pt>
                <c:pt idx="9">
                  <c:v>0.10624999999999998</c:v>
                </c:pt>
                <c:pt idx="10">
                  <c:v>0.11874999999999998</c:v>
                </c:pt>
                <c:pt idx="11">
                  <c:v>0.13124999999999998</c:v>
                </c:pt>
                <c:pt idx="12">
                  <c:v>0.14374999999999999</c:v>
                </c:pt>
                <c:pt idx="13">
                  <c:v>0.15625</c:v>
                </c:pt>
                <c:pt idx="14">
                  <c:v>0.16875000000000001</c:v>
                </c:pt>
                <c:pt idx="15">
                  <c:v>0.18125000000000002</c:v>
                </c:pt>
                <c:pt idx="16">
                  <c:v>0.19375000000000003</c:v>
                </c:pt>
                <c:pt idx="17">
                  <c:v>0.20625000000000004</c:v>
                </c:pt>
                <c:pt idx="18">
                  <c:v>0.21875000000000006</c:v>
                </c:pt>
                <c:pt idx="19">
                  <c:v>0.23125000000000007</c:v>
                </c:pt>
                <c:pt idx="20">
                  <c:v>0.24375000000000008</c:v>
                </c:pt>
                <c:pt idx="21">
                  <c:v>0.25625000000000009</c:v>
                </c:pt>
                <c:pt idx="22">
                  <c:v>0.2687500000000001</c:v>
                </c:pt>
                <c:pt idx="23">
                  <c:v>0.28125000000000011</c:v>
                </c:pt>
                <c:pt idx="24">
                  <c:v>0.29375000000000012</c:v>
                </c:pt>
                <c:pt idx="25">
                  <c:v>0.30625000000000013</c:v>
                </c:pt>
                <c:pt idx="26">
                  <c:v>0.31875000000000014</c:v>
                </c:pt>
                <c:pt idx="27">
                  <c:v>0.33125000000000016</c:v>
                </c:pt>
                <c:pt idx="28">
                  <c:v>0.34375000000000017</c:v>
                </c:pt>
                <c:pt idx="29">
                  <c:v>0.35625000000000018</c:v>
                </c:pt>
                <c:pt idx="30">
                  <c:v>0.36875000000000019</c:v>
                </c:pt>
                <c:pt idx="31">
                  <c:v>0.3812500000000002</c:v>
                </c:pt>
                <c:pt idx="32">
                  <c:v>0.39375000000000021</c:v>
                </c:pt>
                <c:pt idx="33">
                  <c:v>0.40625000000000022</c:v>
                </c:pt>
                <c:pt idx="34">
                  <c:v>0.41875000000000023</c:v>
                </c:pt>
                <c:pt idx="35">
                  <c:v>0.43125000000000024</c:v>
                </c:pt>
                <c:pt idx="36">
                  <c:v>0.44375000000000026</c:v>
                </c:pt>
                <c:pt idx="37">
                  <c:v>0.45625000000000027</c:v>
                </c:pt>
                <c:pt idx="38">
                  <c:v>0.46875000000000028</c:v>
                </c:pt>
                <c:pt idx="39">
                  <c:v>0.48125000000000029</c:v>
                </c:pt>
                <c:pt idx="40">
                  <c:v>0.4937500000000003</c:v>
                </c:pt>
                <c:pt idx="41">
                  <c:v>0.50625000000000031</c:v>
                </c:pt>
                <c:pt idx="42">
                  <c:v>0.51875000000000027</c:v>
                </c:pt>
                <c:pt idx="43">
                  <c:v>0.53125000000000022</c:v>
                </c:pt>
                <c:pt idx="44">
                  <c:v>0.54375000000000018</c:v>
                </c:pt>
                <c:pt idx="45">
                  <c:v>0.55625000000000013</c:v>
                </c:pt>
                <c:pt idx="46">
                  <c:v>0.56875000000000009</c:v>
                </c:pt>
                <c:pt idx="47">
                  <c:v>0.58125000000000004</c:v>
                </c:pt>
                <c:pt idx="48">
                  <c:v>0.59375</c:v>
                </c:pt>
                <c:pt idx="49">
                  <c:v>0.60624999999999996</c:v>
                </c:pt>
                <c:pt idx="50">
                  <c:v>0.61874999999999991</c:v>
                </c:pt>
                <c:pt idx="51">
                  <c:v>0.63124999999999987</c:v>
                </c:pt>
                <c:pt idx="52">
                  <c:v>0.64374999999999982</c:v>
                </c:pt>
                <c:pt idx="53">
                  <c:v>0.65624999999999978</c:v>
                </c:pt>
                <c:pt idx="54">
                  <c:v>0.66874999999999973</c:v>
                </c:pt>
                <c:pt idx="55">
                  <c:v>0.68124999999999969</c:v>
                </c:pt>
                <c:pt idx="56">
                  <c:v>0.69374999999999964</c:v>
                </c:pt>
                <c:pt idx="57">
                  <c:v>0.7062499999999996</c:v>
                </c:pt>
                <c:pt idx="58">
                  <c:v>0.71874999999999956</c:v>
                </c:pt>
                <c:pt idx="59">
                  <c:v>0.73124999999999951</c:v>
                </c:pt>
                <c:pt idx="60">
                  <c:v>0.74374999999999947</c:v>
                </c:pt>
                <c:pt idx="61">
                  <c:v>0.75624999999999942</c:v>
                </c:pt>
                <c:pt idx="62">
                  <c:v>0.76874999999999938</c:v>
                </c:pt>
                <c:pt idx="63">
                  <c:v>0.78124999999999933</c:v>
                </c:pt>
                <c:pt idx="64">
                  <c:v>0.79374999999999929</c:v>
                </c:pt>
                <c:pt idx="65">
                  <c:v>0.80624999999999925</c:v>
                </c:pt>
                <c:pt idx="66">
                  <c:v>0.8187499999999992</c:v>
                </c:pt>
                <c:pt idx="67">
                  <c:v>0.83124999999999916</c:v>
                </c:pt>
                <c:pt idx="68">
                  <c:v>0.84374999999999911</c:v>
                </c:pt>
                <c:pt idx="69">
                  <c:v>0.85624999999999907</c:v>
                </c:pt>
                <c:pt idx="70">
                  <c:v>0.86874999999999902</c:v>
                </c:pt>
                <c:pt idx="71">
                  <c:v>0.88124999999999898</c:v>
                </c:pt>
                <c:pt idx="72">
                  <c:v>0.89374999999999893</c:v>
                </c:pt>
                <c:pt idx="73">
                  <c:v>0.90624999999999889</c:v>
                </c:pt>
                <c:pt idx="74">
                  <c:v>0.91874999999999885</c:v>
                </c:pt>
                <c:pt idx="75">
                  <c:v>0.9312499999999988</c:v>
                </c:pt>
                <c:pt idx="76">
                  <c:v>0.94374999999999876</c:v>
                </c:pt>
                <c:pt idx="77">
                  <c:v>0.95624999999999871</c:v>
                </c:pt>
                <c:pt idx="78">
                  <c:v>0.96874999999999867</c:v>
                </c:pt>
                <c:pt idx="79">
                  <c:v>0.98124999999999862</c:v>
                </c:pt>
                <c:pt idx="80">
                  <c:v>0.99374999999999858</c:v>
                </c:pt>
                <c:pt idx="81">
                  <c:v>0.99999999999999856</c:v>
                </c:pt>
              </c:numCache>
            </c:numRef>
          </c:xVal>
          <c:yVal>
            <c:numRef>
              <c:f>problem1!$I$16:$I$97</c:f>
              <c:numCache>
                <c:formatCode>General</c:formatCode>
                <c:ptCount val="82"/>
                <c:pt idx="0">
                  <c:v>0</c:v>
                </c:pt>
                <c:pt idx="1">
                  <c:v>7.0753862326635635E-23</c:v>
                </c:pt>
                <c:pt idx="2">
                  <c:v>2.9964854310372168E-22</c:v>
                </c:pt>
                <c:pt idx="3">
                  <c:v>7.2728010514325144E-22</c:v>
                </c:pt>
                <c:pt idx="4">
                  <c:v>1.5262010421940298E-21</c:v>
                </c:pt>
                <c:pt idx="5">
                  <c:v>3.0187818531471079E-21</c:v>
                </c:pt>
                <c:pt idx="6">
                  <c:v>5.807289919351105E-21</c:v>
                </c:pt>
                <c:pt idx="7">
                  <c:v>1.1016908841303863E-20</c:v>
                </c:pt>
                <c:pt idx="8">
                  <c:v>2.0749758332004521E-20</c:v>
                </c:pt>
                <c:pt idx="9">
                  <c:v>3.8933115047302286E-20</c:v>
                </c:pt>
                <c:pt idx="10">
                  <c:v>7.2904097723205404E-20</c:v>
                </c:pt>
                <c:pt idx="11">
                  <c:v>1.3637024877746143E-19</c:v>
                </c:pt>
                <c:pt idx="12">
                  <c:v>2.5494062891835805E-19</c:v>
                </c:pt>
                <c:pt idx="13">
                  <c:v>4.7645926228779048E-19</c:v>
                </c:pt>
                <c:pt idx="14">
                  <c:v>8.9031055357614268E-19</c:v>
                </c:pt>
                <c:pt idx="15">
                  <c:v>1.6634865555037151E-18</c:v>
                </c:pt>
                <c:pt idx="16">
                  <c:v>3.1079694954885074E-18</c:v>
                </c:pt>
                <c:pt idx="17">
                  <c:v>5.8066189086949072E-18</c:v>
                </c:pt>
                <c:pt idx="18">
                  <c:v>1.0848359765444622E-17</c:v>
                </c:pt>
                <c:pt idx="19">
                  <c:v>2.0267571739488127E-17</c:v>
                </c:pt>
                <c:pt idx="20">
                  <c:v>3.7864976432192083E-17</c:v>
                </c:pt>
                <c:pt idx="21">
                  <c:v>7.0741256610635084E-17</c:v>
                </c:pt>
                <c:pt idx="22">
                  <c:v>1.3216223414942054E-16</c:v>
                </c:pt>
                <c:pt idx="23">
                  <c:v>2.4691172713779154E-16</c:v>
                </c:pt>
                <c:pt idx="24">
                  <c:v>4.6129200353071282E-16</c:v>
                </c:pt>
                <c:pt idx="25">
                  <c:v>8.6180708825499227E-16</c:v>
                </c:pt>
                <c:pt idx="26">
                  <c:v>1.6100677761817495E-15</c:v>
                </c:pt>
                <c:pt idx="27">
                  <c:v>3.0080027815063676E-15</c:v>
                </c:pt>
                <c:pt idx="28">
                  <c:v>5.6196892039570783E-15</c:v>
                </c:pt>
                <c:pt idx="29">
                  <c:v>1.049896180478124E-14</c:v>
                </c:pt>
                <c:pt idx="30">
                  <c:v>1.9614643116480858E-14</c:v>
                </c:pt>
                <c:pt idx="31">
                  <c:v>3.6644977876304056E-14</c:v>
                </c:pt>
                <c:pt idx="32">
                  <c:v>6.8461831945061219E-14</c:v>
                </c:pt>
                <c:pt idx="33">
                  <c:v>1.279035409372277E-13</c:v>
                </c:pt>
                <c:pt idx="34">
                  <c:v>2.3895527346470535E-13</c:v>
                </c:pt>
                <c:pt idx="35">
                  <c:v>4.4642722382500994E-13</c:v>
                </c:pt>
                <c:pt idx="36">
                  <c:v>8.3403585636623067E-13</c:v>
                </c:pt>
                <c:pt idx="37">
                  <c:v>1.5581841171771949E-12</c:v>
                </c:pt>
                <c:pt idx="38">
                  <c:v>2.9110711780188537E-12</c:v>
                </c:pt>
                <c:pt idx="39">
                  <c:v>5.4385969602986439E-12</c:v>
                </c:pt>
                <c:pt idx="40">
                  <c:v>1.0160636785348578E-11</c:v>
                </c:pt>
                <c:pt idx="41">
                  <c:v>1.8982568599332073E-11</c:v>
                </c:pt>
                <c:pt idx="42">
                  <c:v>3.5464107047549455E-11</c:v>
                </c:pt>
                <c:pt idx="43">
                  <c:v>6.6255674625695089E-11</c:v>
                </c:pt>
                <c:pt idx="44">
                  <c:v>1.2378189627656654E-10</c:v>
                </c:pt>
                <c:pt idx="45">
                  <c:v>2.3125502732215755E-10</c:v>
                </c:pt>
                <c:pt idx="46">
                  <c:v>4.320412699306649E-10</c:v>
                </c:pt>
                <c:pt idx="47">
                  <c:v>8.0715935599201584E-10</c:v>
                </c:pt>
                <c:pt idx="48">
                  <c:v>1.5079722038358418E-9</c:v>
                </c:pt>
                <c:pt idx="49">
                  <c:v>2.817262973736628E-9</c:v>
                </c:pt>
                <c:pt idx="50">
                  <c:v>5.2633401617071044E-9</c:v>
                </c:pt>
                <c:pt idx="51">
                  <c:v>9.8332139797000909E-9</c:v>
                </c:pt>
                <c:pt idx="52">
                  <c:v>1.8370862266140877E-8</c:v>
                </c:pt>
                <c:pt idx="53">
                  <c:v>3.4321289163261772E-8</c:v>
                </c:pt>
                <c:pt idx="54">
                  <c:v>6.4120609733126306E-8</c:v>
                </c:pt>
                <c:pt idx="55">
                  <c:v>1.1979306992200262E-7</c:v>
                </c:pt>
                <c:pt idx="56">
                  <c:v>2.238029186101771E-7</c:v>
                </c:pt>
                <c:pt idx="57">
                  <c:v>4.1811889795499329E-7</c:v>
                </c:pt>
                <c:pt idx="58">
                  <c:v>7.8114894083043226E-7</c:v>
                </c:pt>
                <c:pt idx="59">
                  <c:v>1.4593783508589176E-6</c:v>
                </c:pt>
                <c:pt idx="60">
                  <c:v>2.7264777043562575E-6</c:v>
                </c:pt>
                <c:pt idx="61">
                  <c:v>5.093730949192664E-6</c:v>
                </c:pt>
                <c:pt idx="62">
                  <c:v>9.5163422540765913E-6</c:v>
                </c:pt>
                <c:pt idx="63">
                  <c:v>1.7778867945719909E-5</c:v>
                </c:pt>
                <c:pt idx="64">
                  <c:v>3.3215298167312543E-5</c:v>
                </c:pt>
                <c:pt idx="65">
                  <c:v>6.2054346525987564E-5</c:v>
                </c:pt>
                <c:pt idx="66">
                  <c:v>1.1593278203827371E-4</c:v>
                </c:pt>
                <c:pt idx="67">
                  <c:v>2.1659095137687581E-4</c:v>
                </c:pt>
                <c:pt idx="68">
                  <c:v>4.0464516932624728E-4</c:v>
                </c:pt>
                <c:pt idx="69">
                  <c:v>7.5597670178823332E-4</c:v>
                </c:pt>
                <c:pt idx="70">
                  <c:v>1.4123504170288116E-3</c:v>
                </c:pt>
                <c:pt idx="71">
                  <c:v>2.6386179570917906E-3</c:v>
                </c:pt>
                <c:pt idx="72">
                  <c:v>4.9295873315447717E-3</c:v>
                </c:pt>
                <c:pt idx="73">
                  <c:v>9.2096816039676163E-3</c:v>
                </c:pt>
                <c:pt idx="74">
                  <c:v>1.7205950425850405E-2</c:v>
                </c:pt>
                <c:pt idx="75">
                  <c:v>3.214494732687425E-2</c:v>
                </c:pt>
                <c:pt idx="76">
                  <c:v>6.0054667895304108E-2</c:v>
                </c:pt>
                <c:pt idx="77">
                  <c:v>0.11219689052033657</c:v>
                </c:pt>
                <c:pt idx="78">
                  <c:v>0.20961138715108443</c:v>
                </c:pt>
                <c:pt idx="79">
                  <c:v>0.39160562667677118</c:v>
                </c:pt>
                <c:pt idx="80">
                  <c:v>0.73161562894658982</c:v>
                </c:pt>
                <c:pt idx="81">
                  <c:v>0.99999999999992906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C-430E-9AB4-4517B8EC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9264"/>
        <c:axId val="427128280"/>
      </c:scatterChart>
      <c:valAx>
        <c:axId val="4271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280"/>
        <c:crosses val="autoZero"/>
        <c:crossBetween val="midCat"/>
      </c:valAx>
      <c:valAx>
        <c:axId val="427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problem2!$E$23:$E$34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  <c:pt idx="10">
                  <c:v>4.75</c:v>
                </c:pt>
                <c:pt idx="11">
                  <c:v>5</c:v>
                </c:pt>
              </c:numCache>
            </c:numRef>
          </c:xVal>
          <c:yVal>
            <c:numRef>
              <c:f>problem2!$F$23:$F$34</c:f>
              <c:numCache>
                <c:formatCode>General</c:formatCode>
                <c:ptCount val="12"/>
                <c:pt idx="0">
                  <c:v>273.14999999999998</c:v>
                </c:pt>
                <c:pt idx="1">
                  <c:v>287.86289985946837</c:v>
                </c:pt>
                <c:pt idx="2">
                  <c:v>311.11310620341936</c:v>
                </c:pt>
                <c:pt idx="3">
                  <c:v>328.02504926786412</c:v>
                </c:pt>
                <c:pt idx="4">
                  <c:v>340.32660969205517</c:v>
                </c:pt>
                <c:pt idx="5">
                  <c:v>349.27462875133</c:v>
                </c:pt>
                <c:pt idx="6">
                  <c:v>355.78331889503676</c:v>
                </c:pt>
                <c:pt idx="7">
                  <c:v>360.51766815224761</c:v>
                </c:pt>
                <c:pt idx="8">
                  <c:v>363.96138146389211</c:v>
                </c:pt>
                <c:pt idx="9">
                  <c:v>366.46630045666285</c:v>
                </c:pt>
                <c:pt idx="10">
                  <c:v>368.28835084022035</c:v>
                </c:pt>
                <c:pt idx="11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E-4E0A-A90B-DD3A8333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CA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CA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problem2!$G$23:$G$44</c:f>
              <c:numCache>
                <c:formatCode>General</c:formatCode>
                <c:ptCount val="22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  <c:pt idx="21">
                  <c:v>5</c:v>
                </c:pt>
              </c:numCache>
            </c:numRef>
          </c:xVal>
          <c:yVal>
            <c:numRef>
              <c:f>problem2!$H$23:$H$44</c:f>
              <c:numCache>
                <c:formatCode>General</c:formatCode>
                <c:ptCount val="22"/>
                <c:pt idx="0">
                  <c:v>273.14999999999998</c:v>
                </c:pt>
                <c:pt idx="1">
                  <c:v>280.79898476977547</c:v>
                </c:pt>
                <c:pt idx="2">
                  <c:v>294.3864971598008</c:v>
                </c:pt>
                <c:pt idx="3">
                  <c:v>305.97489245848885</c:v>
                </c:pt>
                <c:pt idx="4">
                  <c:v>315.85829876156163</c:v>
                </c:pt>
                <c:pt idx="5">
                  <c:v>324.28756939255885</c:v>
                </c:pt>
                <c:pt idx="6">
                  <c:v>331.47664987673392</c:v>
                </c:pt>
                <c:pt idx="7">
                  <c:v>337.60800814845572</c:v>
                </c:pt>
                <c:pt idx="8">
                  <c:v>342.83726581763381</c:v>
                </c:pt>
                <c:pt idx="9">
                  <c:v>347.29714804255218</c:v>
                </c:pt>
                <c:pt idx="10">
                  <c:v>351.10085226186811</c:v>
                </c:pt>
                <c:pt idx="11">
                  <c:v>354.34492128844568</c:v>
                </c:pt>
                <c:pt idx="12">
                  <c:v>357.11169368777087</c:v>
                </c:pt>
                <c:pt idx="13">
                  <c:v>359.47139363464396</c:v>
                </c:pt>
                <c:pt idx="14">
                  <c:v>361.48391329134967</c:v>
                </c:pt>
                <c:pt idx="15">
                  <c:v>363.20033294631213</c:v>
                </c:pt>
                <c:pt idx="16">
                  <c:v>364.66421749627176</c:v>
                </c:pt>
                <c:pt idx="17">
                  <c:v>365.91272217833756</c:v>
                </c:pt>
                <c:pt idx="18">
                  <c:v>366.97753561679031</c:v>
                </c:pt>
                <c:pt idx="19">
                  <c:v>367.88568412035329</c:v>
                </c:pt>
                <c:pt idx="20">
                  <c:v>368.66021764401177</c:v>
                </c:pt>
                <c:pt idx="21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A-4174-9F56-E48102A5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problem2!$I$23:$I$64</c:f>
              <c:numCache>
                <c:formatCode>General</c:formatCode>
                <c:ptCount val="42"/>
                <c:pt idx="0">
                  <c:v>0</c:v>
                </c:pt>
                <c:pt idx="1">
                  <c:v>6.25E-2</c:v>
                </c:pt>
                <c:pt idx="2">
                  <c:v>0.1875</c:v>
                </c:pt>
                <c:pt idx="3">
                  <c:v>0.3125</c:v>
                </c:pt>
                <c:pt idx="4">
                  <c:v>0.4375</c:v>
                </c:pt>
                <c:pt idx="5">
                  <c:v>0.5625</c:v>
                </c:pt>
                <c:pt idx="6">
                  <c:v>0.6875</c:v>
                </c:pt>
                <c:pt idx="7">
                  <c:v>0.8125</c:v>
                </c:pt>
                <c:pt idx="8">
                  <c:v>0.9375</c:v>
                </c:pt>
                <c:pt idx="9">
                  <c:v>1.0625</c:v>
                </c:pt>
                <c:pt idx="10">
                  <c:v>1.1875</c:v>
                </c:pt>
                <c:pt idx="11">
                  <c:v>1.3125</c:v>
                </c:pt>
                <c:pt idx="12">
                  <c:v>1.4375</c:v>
                </c:pt>
                <c:pt idx="13">
                  <c:v>1.5625</c:v>
                </c:pt>
                <c:pt idx="14">
                  <c:v>1.6875</c:v>
                </c:pt>
                <c:pt idx="15">
                  <c:v>1.8125</c:v>
                </c:pt>
                <c:pt idx="16">
                  <c:v>1.9375</c:v>
                </c:pt>
                <c:pt idx="17">
                  <c:v>2.0625</c:v>
                </c:pt>
                <c:pt idx="18">
                  <c:v>2.1875</c:v>
                </c:pt>
                <c:pt idx="19">
                  <c:v>2.3125</c:v>
                </c:pt>
                <c:pt idx="20">
                  <c:v>2.4375</c:v>
                </c:pt>
                <c:pt idx="21">
                  <c:v>2.5625</c:v>
                </c:pt>
                <c:pt idx="22">
                  <c:v>2.6875</c:v>
                </c:pt>
                <c:pt idx="23">
                  <c:v>2.8125</c:v>
                </c:pt>
                <c:pt idx="24">
                  <c:v>2.9375</c:v>
                </c:pt>
                <c:pt idx="25">
                  <c:v>3.0625</c:v>
                </c:pt>
                <c:pt idx="26">
                  <c:v>3.1875</c:v>
                </c:pt>
                <c:pt idx="27">
                  <c:v>3.3125</c:v>
                </c:pt>
                <c:pt idx="28">
                  <c:v>3.4375</c:v>
                </c:pt>
                <c:pt idx="29">
                  <c:v>3.5625</c:v>
                </c:pt>
                <c:pt idx="30">
                  <c:v>3.6875</c:v>
                </c:pt>
                <c:pt idx="31">
                  <c:v>3.8125</c:v>
                </c:pt>
                <c:pt idx="32">
                  <c:v>3.9375</c:v>
                </c:pt>
                <c:pt idx="33">
                  <c:v>4.0625</c:v>
                </c:pt>
                <c:pt idx="34">
                  <c:v>4.1875</c:v>
                </c:pt>
                <c:pt idx="35">
                  <c:v>4.3125</c:v>
                </c:pt>
                <c:pt idx="36">
                  <c:v>4.4375</c:v>
                </c:pt>
                <c:pt idx="37">
                  <c:v>4.5625</c:v>
                </c:pt>
                <c:pt idx="38">
                  <c:v>4.6875</c:v>
                </c:pt>
                <c:pt idx="39">
                  <c:v>4.8125</c:v>
                </c:pt>
                <c:pt idx="40">
                  <c:v>4.9375</c:v>
                </c:pt>
                <c:pt idx="41">
                  <c:v>5</c:v>
                </c:pt>
              </c:numCache>
            </c:numRef>
          </c:xVal>
          <c:yVal>
            <c:numRef>
              <c:f>problem2!$K$23:$K$64</c:f>
              <c:numCache>
                <c:formatCode>General</c:formatCode>
                <c:ptCount val="42"/>
                <c:pt idx="0">
                  <c:v>273.14999999999998</c:v>
                </c:pt>
                <c:pt idx="1">
                  <c:v>277.05056439800256</c:v>
                </c:pt>
                <c:pt idx="2">
                  <c:v>284.40119559103954</c:v>
                </c:pt>
                <c:pt idx="3">
                  <c:v>291.18957812363874</c:v>
                </c:pt>
                <c:pt idx="4">
                  <c:v>297.45871831020537</c:v>
                </c:pt>
                <c:pt idx="5">
                  <c:v>303.24833291870561</c:v>
                </c:pt>
                <c:pt idx="6">
                  <c:v>308.59510078757296</c:v>
                </c:pt>
                <c:pt idx="7">
                  <c:v>313.53289519647547</c:v>
                </c:pt>
                <c:pt idx="8">
                  <c:v>318.09299846307812</c:v>
                </c:pt>
                <c:pt idx="9">
                  <c:v>322.30430012533236</c:v>
                </c:pt>
                <c:pt idx="10">
                  <c:v>326.19347996483145</c:v>
                </c:pt>
                <c:pt idx="11">
                  <c:v>329.78517703073805</c:v>
                </c:pt>
                <c:pt idx="12">
                  <c:v>333.102145735097</c:v>
                </c:pt>
                <c:pt idx="13">
                  <c:v>336.16540000844128</c:v>
                </c:pt>
                <c:pt idx="14">
                  <c:v>338.99434642895801</c:v>
                </c:pt>
                <c:pt idx="15">
                  <c:v>341.60690716862428</c:v>
                </c:pt>
                <c:pt idx="16">
                  <c:v>344.01963353521239</c:v>
                </c:pt>
                <c:pt idx="17">
                  <c:v>346.24781082948374</c:v>
                </c:pt>
                <c:pt idx="18">
                  <c:v>348.30555518187271</c:v>
                </c:pt>
                <c:pt idx="19">
                  <c:v>350.20590298214654</c:v>
                </c:pt>
                <c:pt idx="20">
                  <c:v>351.9608934686047</c:v>
                </c:pt>
                <c:pt idx="21">
                  <c:v>353.58164500004261</c:v>
                </c:pt>
                <c:pt idx="22">
                  <c:v>355.07842549368496</c:v>
                </c:pt>
                <c:pt idx="23">
                  <c:v>356.46071747533159</c:v>
                </c:pt>
                <c:pt idx="24">
                  <c:v>357.7372781538283</c:v>
                </c:pt>
                <c:pt idx="25">
                  <c:v>358.91619490044985</c:v>
                </c:pt>
                <c:pt idx="26">
                  <c:v>360.00493648467392</c:v>
                </c:pt>
                <c:pt idx="27">
                  <c:v>361.01040039093857</c:v>
                </c:pt>
                <c:pt idx="28">
                  <c:v>361.93895651614741</c:v>
                </c:pt>
                <c:pt idx="29">
                  <c:v>362.79648752476015</c:v>
                </c:pt>
                <c:pt idx="30">
                  <c:v>363.58842611712805</c:v>
                </c:pt>
                <c:pt idx="31">
                  <c:v>364.3197894471798</c:v>
                </c:pt>
                <c:pt idx="32">
                  <c:v>364.99521090750409</c:v>
                </c:pt>
                <c:pt idx="33">
                  <c:v>365.61896948319645</c:v>
                </c:pt>
                <c:pt idx="34">
                  <c:v>366.1950168604339</c:v>
                </c:pt>
                <c:pt idx="35">
                  <c:v>366.72700246151976</c:v>
                </c:pt>
                <c:pt idx="36">
                  <c:v>367.21829656500114</c:v>
                </c:pt>
                <c:pt idx="37">
                  <c:v>367.67201165733246</c:v>
                </c:pt>
                <c:pt idx="38">
                  <c:v>368.09102215135317</c:v>
                </c:pt>
                <c:pt idx="39">
                  <c:v>368.4779825965025</c:v>
                </c:pt>
                <c:pt idx="40">
                  <c:v>368.83534449613728</c:v>
                </c:pt>
                <c:pt idx="41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7-4ED6-8927-5D49019044D2}"/>
            </c:ext>
          </c:extLst>
        </c:ser>
        <c:ser>
          <c:idx val="1"/>
          <c:order val="1"/>
          <c:tx>
            <c:v>FORTRAN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problem2!$W$24:$W$105</c:f>
              <c:numCache>
                <c:formatCode>General</c:formatCode>
                <c:ptCount val="82"/>
                <c:pt idx="0">
                  <c:v>0</c:v>
                </c:pt>
                <c:pt idx="1">
                  <c:v>3.1199999999999999E-2</c:v>
                </c:pt>
                <c:pt idx="2">
                  <c:v>9.3799999999999994E-2</c:v>
                </c:pt>
                <c:pt idx="3">
                  <c:v>0.15620000000000001</c:v>
                </c:pt>
                <c:pt idx="4">
                  <c:v>0.21879999999999999</c:v>
                </c:pt>
                <c:pt idx="5">
                  <c:v>0.28120000000000001</c:v>
                </c:pt>
                <c:pt idx="6">
                  <c:v>0.34379999999999999</c:v>
                </c:pt>
                <c:pt idx="7">
                  <c:v>0.40620000000000001</c:v>
                </c:pt>
                <c:pt idx="8">
                  <c:v>0.46879999999999999</c:v>
                </c:pt>
                <c:pt idx="9">
                  <c:v>0.53120000000000001</c:v>
                </c:pt>
                <c:pt idx="10">
                  <c:v>0.59379999999999999</c:v>
                </c:pt>
                <c:pt idx="11">
                  <c:v>0.65620000000000001</c:v>
                </c:pt>
                <c:pt idx="12">
                  <c:v>0.71879999999999999</c:v>
                </c:pt>
                <c:pt idx="13">
                  <c:v>0.78120000000000001</c:v>
                </c:pt>
                <c:pt idx="14">
                  <c:v>0.84379999999999999</c:v>
                </c:pt>
                <c:pt idx="15">
                  <c:v>0.90620000000000001</c:v>
                </c:pt>
                <c:pt idx="16">
                  <c:v>0.96879999999999999</c:v>
                </c:pt>
                <c:pt idx="17">
                  <c:v>1.0311999999999999</c:v>
                </c:pt>
                <c:pt idx="18">
                  <c:v>1.0938000000000001</c:v>
                </c:pt>
                <c:pt idx="19">
                  <c:v>1.1561999999999999</c:v>
                </c:pt>
                <c:pt idx="20">
                  <c:v>1.2188000000000001</c:v>
                </c:pt>
                <c:pt idx="21">
                  <c:v>1.2811999999999999</c:v>
                </c:pt>
                <c:pt idx="22">
                  <c:v>1.3438000000000001</c:v>
                </c:pt>
                <c:pt idx="23">
                  <c:v>1.4061999999999999</c:v>
                </c:pt>
                <c:pt idx="24">
                  <c:v>1.4688000000000001</c:v>
                </c:pt>
                <c:pt idx="25">
                  <c:v>1.5311999999999999</c:v>
                </c:pt>
                <c:pt idx="26">
                  <c:v>1.5938000000000001</c:v>
                </c:pt>
                <c:pt idx="27">
                  <c:v>1.6561999999999999</c:v>
                </c:pt>
                <c:pt idx="28">
                  <c:v>1.7188000000000001</c:v>
                </c:pt>
                <c:pt idx="29">
                  <c:v>1.7811999999999999</c:v>
                </c:pt>
                <c:pt idx="30">
                  <c:v>1.8438000000000001</c:v>
                </c:pt>
                <c:pt idx="31">
                  <c:v>1.9061999999999999</c:v>
                </c:pt>
                <c:pt idx="32">
                  <c:v>1.9688000000000001</c:v>
                </c:pt>
                <c:pt idx="33">
                  <c:v>2.0312000000000001</c:v>
                </c:pt>
                <c:pt idx="34">
                  <c:v>2.0937999999999999</c:v>
                </c:pt>
                <c:pt idx="35">
                  <c:v>2.1562000000000001</c:v>
                </c:pt>
                <c:pt idx="36">
                  <c:v>2.2187999999999999</c:v>
                </c:pt>
                <c:pt idx="37">
                  <c:v>2.2812000000000001</c:v>
                </c:pt>
                <c:pt idx="38">
                  <c:v>2.3437999999999999</c:v>
                </c:pt>
                <c:pt idx="39">
                  <c:v>2.4062000000000001</c:v>
                </c:pt>
                <c:pt idx="40">
                  <c:v>2.4687999999999999</c:v>
                </c:pt>
                <c:pt idx="41">
                  <c:v>2.5312000000000001</c:v>
                </c:pt>
                <c:pt idx="42">
                  <c:v>2.5937999999999999</c:v>
                </c:pt>
                <c:pt idx="43">
                  <c:v>2.6562000000000001</c:v>
                </c:pt>
                <c:pt idx="44">
                  <c:v>2.7187999999999999</c:v>
                </c:pt>
                <c:pt idx="45">
                  <c:v>2.7812000000000001</c:v>
                </c:pt>
                <c:pt idx="46">
                  <c:v>2.8437999999999999</c:v>
                </c:pt>
                <c:pt idx="47">
                  <c:v>2.9062000000000001</c:v>
                </c:pt>
                <c:pt idx="48">
                  <c:v>2.9687999999999999</c:v>
                </c:pt>
                <c:pt idx="49">
                  <c:v>3.0312000000000001</c:v>
                </c:pt>
                <c:pt idx="50">
                  <c:v>3.0937999999999999</c:v>
                </c:pt>
                <c:pt idx="51">
                  <c:v>3.1562000000000001</c:v>
                </c:pt>
                <c:pt idx="52">
                  <c:v>3.2187999999999999</c:v>
                </c:pt>
                <c:pt idx="53">
                  <c:v>3.2812000000000001</c:v>
                </c:pt>
                <c:pt idx="54">
                  <c:v>3.3437999999999999</c:v>
                </c:pt>
                <c:pt idx="55">
                  <c:v>3.4062000000000001</c:v>
                </c:pt>
                <c:pt idx="56">
                  <c:v>3.4687999999999999</c:v>
                </c:pt>
                <c:pt idx="57">
                  <c:v>3.5312000000000001</c:v>
                </c:pt>
                <c:pt idx="58">
                  <c:v>3.5937999999999999</c:v>
                </c:pt>
                <c:pt idx="59">
                  <c:v>3.6562000000000001</c:v>
                </c:pt>
                <c:pt idx="60">
                  <c:v>3.7187999999999999</c:v>
                </c:pt>
                <c:pt idx="61">
                  <c:v>3.7812000000000001</c:v>
                </c:pt>
                <c:pt idx="62">
                  <c:v>3.8437999999999999</c:v>
                </c:pt>
                <c:pt idx="63">
                  <c:v>3.9062000000000001</c:v>
                </c:pt>
                <c:pt idx="64">
                  <c:v>3.9687999999999999</c:v>
                </c:pt>
                <c:pt idx="65">
                  <c:v>4.0312000000000001</c:v>
                </c:pt>
                <c:pt idx="66">
                  <c:v>4.0937999999999999</c:v>
                </c:pt>
                <c:pt idx="67">
                  <c:v>4.1562000000000001</c:v>
                </c:pt>
                <c:pt idx="68">
                  <c:v>4.2187999999999999</c:v>
                </c:pt>
                <c:pt idx="69">
                  <c:v>4.2812000000000001</c:v>
                </c:pt>
                <c:pt idx="70">
                  <c:v>4.3437999999999999</c:v>
                </c:pt>
                <c:pt idx="71">
                  <c:v>4.4062000000000001</c:v>
                </c:pt>
                <c:pt idx="72">
                  <c:v>4.4687999999999999</c:v>
                </c:pt>
                <c:pt idx="73">
                  <c:v>4.5312000000000001</c:v>
                </c:pt>
                <c:pt idx="74">
                  <c:v>4.5937999999999999</c:v>
                </c:pt>
                <c:pt idx="75">
                  <c:v>4.6562000000000001</c:v>
                </c:pt>
                <c:pt idx="76">
                  <c:v>4.7187999999999999</c:v>
                </c:pt>
                <c:pt idx="77">
                  <c:v>4.7812000000000001</c:v>
                </c:pt>
                <c:pt idx="78">
                  <c:v>4.8437999999999999</c:v>
                </c:pt>
                <c:pt idx="79">
                  <c:v>4.9062000000000001</c:v>
                </c:pt>
                <c:pt idx="80">
                  <c:v>4.9687999999999999</c:v>
                </c:pt>
                <c:pt idx="81">
                  <c:v>5</c:v>
                </c:pt>
              </c:numCache>
            </c:numRef>
          </c:xVal>
          <c:yVal>
            <c:numRef>
              <c:f>problem2!$X$24:$X$105</c:f>
              <c:numCache>
                <c:formatCode>General</c:formatCode>
                <c:ptCount val="82"/>
                <c:pt idx="0">
                  <c:v>273.14999999999998</c:v>
                </c:pt>
                <c:pt idx="1">
                  <c:v>280.52080000000001</c:v>
                </c:pt>
                <c:pt idx="2">
                  <c:v>287.34840000000003</c:v>
                </c:pt>
                <c:pt idx="3">
                  <c:v>293.67270000000002</c:v>
                </c:pt>
                <c:pt idx="4">
                  <c:v>299.53089999999997</c:v>
                </c:pt>
                <c:pt idx="5">
                  <c:v>304.9572</c:v>
                </c:pt>
                <c:pt idx="6">
                  <c:v>309.98360000000002</c:v>
                </c:pt>
                <c:pt idx="7">
                  <c:v>314.6395</c:v>
                </c:pt>
                <c:pt idx="8">
                  <c:v>318.95229999999998</c:v>
                </c:pt>
                <c:pt idx="9">
                  <c:v>322.94709999999998</c:v>
                </c:pt>
                <c:pt idx="10">
                  <c:v>326.64749999999998</c:v>
                </c:pt>
                <c:pt idx="11">
                  <c:v>330.07510000000002</c:v>
                </c:pt>
                <c:pt idx="12">
                  <c:v>333.25009999999997</c:v>
                </c:pt>
                <c:pt idx="13">
                  <c:v>336.19110000000001</c:v>
                </c:pt>
                <c:pt idx="14">
                  <c:v>338.9153</c:v>
                </c:pt>
                <c:pt idx="15">
                  <c:v>341.43869999999998</c:v>
                </c:pt>
                <c:pt idx="16">
                  <c:v>343.77609999999999</c:v>
                </c:pt>
                <c:pt idx="17">
                  <c:v>345.94130000000001</c:v>
                </c:pt>
                <c:pt idx="18">
                  <c:v>347.9468</c:v>
                </c:pt>
                <c:pt idx="19">
                  <c:v>349.80450000000002</c:v>
                </c:pt>
                <c:pt idx="20">
                  <c:v>351.52530000000002</c:v>
                </c:pt>
                <c:pt idx="21">
                  <c:v>353.11930000000001</c:v>
                </c:pt>
                <c:pt idx="22">
                  <c:v>354.59570000000002</c:v>
                </c:pt>
                <c:pt idx="23">
                  <c:v>355.9633</c:v>
                </c:pt>
                <c:pt idx="24">
                  <c:v>357.23020000000002</c:v>
                </c:pt>
                <c:pt idx="25">
                  <c:v>358.40359999999998</c:v>
                </c:pt>
                <c:pt idx="26">
                  <c:v>359.49059999999997</c:v>
                </c:pt>
                <c:pt idx="27">
                  <c:v>360.49740000000003</c:v>
                </c:pt>
                <c:pt idx="28">
                  <c:v>361.43</c:v>
                </c:pt>
                <c:pt idx="29">
                  <c:v>362.29390000000001</c:v>
                </c:pt>
                <c:pt idx="30">
                  <c:v>363.09410000000003</c:v>
                </c:pt>
                <c:pt idx="31">
                  <c:v>363.83539999999999</c:v>
                </c:pt>
                <c:pt idx="32">
                  <c:v>364.52190000000002</c:v>
                </c:pt>
                <c:pt idx="33">
                  <c:v>365.15789999999998</c:v>
                </c:pt>
                <c:pt idx="34">
                  <c:v>365.74700000000001</c:v>
                </c:pt>
                <c:pt idx="35">
                  <c:v>366.29270000000002</c:v>
                </c:pt>
                <c:pt idx="36">
                  <c:v>366.79820000000001</c:v>
                </c:pt>
                <c:pt idx="37">
                  <c:v>367.26639999999998</c:v>
                </c:pt>
                <c:pt idx="38">
                  <c:v>367.70010000000002</c:v>
                </c:pt>
                <c:pt idx="39">
                  <c:v>368.10180000000003</c:v>
                </c:pt>
                <c:pt idx="40">
                  <c:v>368.47390000000001</c:v>
                </c:pt>
                <c:pt idx="41">
                  <c:v>368.8186</c:v>
                </c:pt>
                <c:pt idx="42">
                  <c:v>369.1379</c:v>
                </c:pt>
                <c:pt idx="43">
                  <c:v>369.43369999999999</c:v>
                </c:pt>
                <c:pt idx="44">
                  <c:v>369.70760000000001</c:v>
                </c:pt>
                <c:pt idx="45">
                  <c:v>369.96140000000003</c:v>
                </c:pt>
                <c:pt idx="46">
                  <c:v>370.19639999999998</c:v>
                </c:pt>
                <c:pt idx="47">
                  <c:v>370.41410000000002</c:v>
                </c:pt>
                <c:pt idx="48">
                  <c:v>370.61579999999998</c:v>
                </c:pt>
                <c:pt idx="49">
                  <c:v>370.80259999999998</c:v>
                </c:pt>
                <c:pt idx="50">
                  <c:v>370.97570000000002</c:v>
                </c:pt>
                <c:pt idx="51">
                  <c:v>371.13600000000002</c:v>
                </c:pt>
                <c:pt idx="52">
                  <c:v>371.28449999999998</c:v>
                </c:pt>
                <c:pt idx="53">
                  <c:v>371.42200000000003</c:v>
                </c:pt>
                <c:pt idx="54">
                  <c:v>371.54939999999999</c:v>
                </c:pt>
                <c:pt idx="55">
                  <c:v>371.66739999999999</c:v>
                </c:pt>
                <c:pt idx="56">
                  <c:v>371.77679999999998</c:v>
                </c:pt>
                <c:pt idx="57">
                  <c:v>371.87799999999999</c:v>
                </c:pt>
                <c:pt idx="58">
                  <c:v>371.97179999999997</c:v>
                </c:pt>
                <c:pt idx="59">
                  <c:v>372.05869999999999</c:v>
                </c:pt>
                <c:pt idx="60">
                  <c:v>372.13920000000002</c:v>
                </c:pt>
                <c:pt idx="61">
                  <c:v>372.21370000000002</c:v>
                </c:pt>
                <c:pt idx="62">
                  <c:v>372.28269999999998</c:v>
                </c:pt>
                <c:pt idx="63">
                  <c:v>372.34660000000002</c:v>
                </c:pt>
                <c:pt idx="64">
                  <c:v>372.40589999999997</c:v>
                </c:pt>
                <c:pt idx="65">
                  <c:v>372.46080000000001</c:v>
                </c:pt>
                <c:pt idx="66">
                  <c:v>372.51159999999999</c:v>
                </c:pt>
                <c:pt idx="67">
                  <c:v>372.55869999999999</c:v>
                </c:pt>
                <c:pt idx="68">
                  <c:v>372.60230000000001</c:v>
                </c:pt>
                <c:pt idx="69">
                  <c:v>372.64269999999999</c:v>
                </c:pt>
                <c:pt idx="70">
                  <c:v>372.68009999999998</c:v>
                </c:pt>
                <c:pt idx="71">
                  <c:v>372.71480000000003</c:v>
                </c:pt>
                <c:pt idx="72">
                  <c:v>372.74689999999998</c:v>
                </c:pt>
                <c:pt idx="73">
                  <c:v>372.77670000000001</c:v>
                </c:pt>
                <c:pt idx="74">
                  <c:v>372.80430000000001</c:v>
                </c:pt>
                <c:pt idx="75">
                  <c:v>372.82979999999998</c:v>
                </c:pt>
                <c:pt idx="76">
                  <c:v>372.85340000000002</c:v>
                </c:pt>
                <c:pt idx="77">
                  <c:v>372.87529999999998</c:v>
                </c:pt>
                <c:pt idx="78">
                  <c:v>372.8956</c:v>
                </c:pt>
                <c:pt idx="79">
                  <c:v>372.91430000000003</c:v>
                </c:pt>
                <c:pt idx="80">
                  <c:v>372.93220000000002</c:v>
                </c:pt>
                <c:pt idx="81">
                  <c:v>372.93169999999998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7-450F-AEFE-F7232048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problem2!$D$22</c:f>
              <c:strCache>
                <c:ptCount val="1"/>
                <c:pt idx="0">
                  <c:v>T(x)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problem2!$B$23:$B$29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problem2!$D$23:$D$29</c:f>
              <c:numCache>
                <c:formatCode>General</c:formatCode>
                <c:ptCount val="7"/>
                <c:pt idx="0">
                  <c:v>273.14999999999998</c:v>
                </c:pt>
                <c:pt idx="1">
                  <c:v>300.41110549618935</c:v>
                </c:pt>
                <c:pt idx="2">
                  <c:v>334.66423808071772</c:v>
                </c:pt>
                <c:pt idx="3">
                  <c:v>352.78738821422314</c:v>
                </c:pt>
                <c:pt idx="4">
                  <c:v>362.37625048692314</c:v>
                </c:pt>
                <c:pt idx="5">
                  <c:v>367.44966647738181</c:v>
                </c:pt>
                <c:pt idx="6">
                  <c:v>369.00364041261741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E-4D0A-BEDA-071F9F9DEC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problem2!$W$24:$W$105</c:f>
              <c:numCache>
                <c:formatCode>General</c:formatCode>
                <c:ptCount val="82"/>
                <c:pt idx="0">
                  <c:v>0</c:v>
                </c:pt>
                <c:pt idx="1">
                  <c:v>3.1199999999999999E-2</c:v>
                </c:pt>
                <c:pt idx="2">
                  <c:v>9.3799999999999994E-2</c:v>
                </c:pt>
                <c:pt idx="3">
                  <c:v>0.15620000000000001</c:v>
                </c:pt>
                <c:pt idx="4">
                  <c:v>0.21879999999999999</c:v>
                </c:pt>
                <c:pt idx="5">
                  <c:v>0.28120000000000001</c:v>
                </c:pt>
                <c:pt idx="6">
                  <c:v>0.34379999999999999</c:v>
                </c:pt>
                <c:pt idx="7">
                  <c:v>0.40620000000000001</c:v>
                </c:pt>
                <c:pt idx="8">
                  <c:v>0.46879999999999999</c:v>
                </c:pt>
                <c:pt idx="9">
                  <c:v>0.53120000000000001</c:v>
                </c:pt>
                <c:pt idx="10">
                  <c:v>0.59379999999999999</c:v>
                </c:pt>
                <c:pt idx="11">
                  <c:v>0.65620000000000001</c:v>
                </c:pt>
                <c:pt idx="12">
                  <c:v>0.71879999999999999</c:v>
                </c:pt>
                <c:pt idx="13">
                  <c:v>0.78120000000000001</c:v>
                </c:pt>
                <c:pt idx="14">
                  <c:v>0.84379999999999999</c:v>
                </c:pt>
                <c:pt idx="15">
                  <c:v>0.90620000000000001</c:v>
                </c:pt>
                <c:pt idx="16">
                  <c:v>0.96879999999999999</c:v>
                </c:pt>
                <c:pt idx="17">
                  <c:v>1.0311999999999999</c:v>
                </c:pt>
                <c:pt idx="18">
                  <c:v>1.0938000000000001</c:v>
                </c:pt>
                <c:pt idx="19">
                  <c:v>1.1561999999999999</c:v>
                </c:pt>
                <c:pt idx="20">
                  <c:v>1.2188000000000001</c:v>
                </c:pt>
                <c:pt idx="21">
                  <c:v>1.2811999999999999</c:v>
                </c:pt>
                <c:pt idx="22">
                  <c:v>1.3438000000000001</c:v>
                </c:pt>
                <c:pt idx="23">
                  <c:v>1.4061999999999999</c:v>
                </c:pt>
                <c:pt idx="24">
                  <c:v>1.4688000000000001</c:v>
                </c:pt>
                <c:pt idx="25">
                  <c:v>1.5311999999999999</c:v>
                </c:pt>
                <c:pt idx="26">
                  <c:v>1.5938000000000001</c:v>
                </c:pt>
                <c:pt idx="27">
                  <c:v>1.6561999999999999</c:v>
                </c:pt>
                <c:pt idx="28">
                  <c:v>1.7188000000000001</c:v>
                </c:pt>
                <c:pt idx="29">
                  <c:v>1.7811999999999999</c:v>
                </c:pt>
                <c:pt idx="30">
                  <c:v>1.8438000000000001</c:v>
                </c:pt>
                <c:pt idx="31">
                  <c:v>1.9061999999999999</c:v>
                </c:pt>
                <c:pt idx="32">
                  <c:v>1.9688000000000001</c:v>
                </c:pt>
                <c:pt idx="33">
                  <c:v>2.0312000000000001</c:v>
                </c:pt>
                <c:pt idx="34">
                  <c:v>2.0937999999999999</c:v>
                </c:pt>
                <c:pt idx="35">
                  <c:v>2.1562000000000001</c:v>
                </c:pt>
                <c:pt idx="36">
                  <c:v>2.2187999999999999</c:v>
                </c:pt>
                <c:pt idx="37">
                  <c:v>2.2812000000000001</c:v>
                </c:pt>
                <c:pt idx="38">
                  <c:v>2.3437999999999999</c:v>
                </c:pt>
                <c:pt idx="39">
                  <c:v>2.4062000000000001</c:v>
                </c:pt>
                <c:pt idx="40">
                  <c:v>2.4687999999999999</c:v>
                </c:pt>
                <c:pt idx="41">
                  <c:v>2.5312000000000001</c:v>
                </c:pt>
                <c:pt idx="42">
                  <c:v>2.5937999999999999</c:v>
                </c:pt>
                <c:pt idx="43">
                  <c:v>2.6562000000000001</c:v>
                </c:pt>
                <c:pt idx="44">
                  <c:v>2.7187999999999999</c:v>
                </c:pt>
                <c:pt idx="45">
                  <c:v>2.7812000000000001</c:v>
                </c:pt>
                <c:pt idx="46">
                  <c:v>2.8437999999999999</c:v>
                </c:pt>
                <c:pt idx="47">
                  <c:v>2.9062000000000001</c:v>
                </c:pt>
                <c:pt idx="48">
                  <c:v>2.9687999999999999</c:v>
                </c:pt>
                <c:pt idx="49">
                  <c:v>3.0312000000000001</c:v>
                </c:pt>
                <c:pt idx="50">
                  <c:v>3.0937999999999999</c:v>
                </c:pt>
                <c:pt idx="51">
                  <c:v>3.1562000000000001</c:v>
                </c:pt>
                <c:pt idx="52">
                  <c:v>3.2187999999999999</c:v>
                </c:pt>
                <c:pt idx="53">
                  <c:v>3.2812000000000001</c:v>
                </c:pt>
                <c:pt idx="54">
                  <c:v>3.3437999999999999</c:v>
                </c:pt>
                <c:pt idx="55">
                  <c:v>3.4062000000000001</c:v>
                </c:pt>
                <c:pt idx="56">
                  <c:v>3.4687999999999999</c:v>
                </c:pt>
                <c:pt idx="57">
                  <c:v>3.5312000000000001</c:v>
                </c:pt>
                <c:pt idx="58">
                  <c:v>3.5937999999999999</c:v>
                </c:pt>
                <c:pt idx="59">
                  <c:v>3.6562000000000001</c:v>
                </c:pt>
                <c:pt idx="60">
                  <c:v>3.7187999999999999</c:v>
                </c:pt>
                <c:pt idx="61">
                  <c:v>3.7812000000000001</c:v>
                </c:pt>
                <c:pt idx="62">
                  <c:v>3.8437999999999999</c:v>
                </c:pt>
                <c:pt idx="63">
                  <c:v>3.9062000000000001</c:v>
                </c:pt>
                <c:pt idx="64">
                  <c:v>3.9687999999999999</c:v>
                </c:pt>
                <c:pt idx="65">
                  <c:v>4.0312000000000001</c:v>
                </c:pt>
                <c:pt idx="66">
                  <c:v>4.0937999999999999</c:v>
                </c:pt>
                <c:pt idx="67">
                  <c:v>4.1562000000000001</c:v>
                </c:pt>
                <c:pt idx="68">
                  <c:v>4.2187999999999999</c:v>
                </c:pt>
                <c:pt idx="69">
                  <c:v>4.2812000000000001</c:v>
                </c:pt>
                <c:pt idx="70">
                  <c:v>4.3437999999999999</c:v>
                </c:pt>
                <c:pt idx="71">
                  <c:v>4.4062000000000001</c:v>
                </c:pt>
                <c:pt idx="72">
                  <c:v>4.4687999999999999</c:v>
                </c:pt>
                <c:pt idx="73">
                  <c:v>4.5312000000000001</c:v>
                </c:pt>
                <c:pt idx="74">
                  <c:v>4.5937999999999999</c:v>
                </c:pt>
                <c:pt idx="75">
                  <c:v>4.6562000000000001</c:v>
                </c:pt>
                <c:pt idx="76">
                  <c:v>4.7187999999999999</c:v>
                </c:pt>
                <c:pt idx="77">
                  <c:v>4.7812000000000001</c:v>
                </c:pt>
                <c:pt idx="78">
                  <c:v>4.8437999999999999</c:v>
                </c:pt>
                <c:pt idx="79">
                  <c:v>4.9062000000000001</c:v>
                </c:pt>
                <c:pt idx="80">
                  <c:v>4.9687999999999999</c:v>
                </c:pt>
                <c:pt idx="81">
                  <c:v>5</c:v>
                </c:pt>
              </c:numCache>
            </c:numRef>
          </c:xVal>
          <c:yVal>
            <c:numRef>
              <c:f>problem2!$X$24:$X$105</c:f>
              <c:numCache>
                <c:formatCode>General</c:formatCode>
                <c:ptCount val="82"/>
                <c:pt idx="0">
                  <c:v>273.14999999999998</c:v>
                </c:pt>
                <c:pt idx="1">
                  <c:v>280.52080000000001</c:v>
                </c:pt>
                <c:pt idx="2">
                  <c:v>287.34840000000003</c:v>
                </c:pt>
                <c:pt idx="3">
                  <c:v>293.67270000000002</c:v>
                </c:pt>
                <c:pt idx="4">
                  <c:v>299.53089999999997</c:v>
                </c:pt>
                <c:pt idx="5">
                  <c:v>304.9572</c:v>
                </c:pt>
                <c:pt idx="6">
                  <c:v>309.98360000000002</c:v>
                </c:pt>
                <c:pt idx="7">
                  <c:v>314.6395</c:v>
                </c:pt>
                <c:pt idx="8">
                  <c:v>318.95229999999998</c:v>
                </c:pt>
                <c:pt idx="9">
                  <c:v>322.94709999999998</c:v>
                </c:pt>
                <c:pt idx="10">
                  <c:v>326.64749999999998</c:v>
                </c:pt>
                <c:pt idx="11">
                  <c:v>330.07510000000002</c:v>
                </c:pt>
                <c:pt idx="12">
                  <c:v>333.25009999999997</c:v>
                </c:pt>
                <c:pt idx="13">
                  <c:v>336.19110000000001</c:v>
                </c:pt>
                <c:pt idx="14">
                  <c:v>338.9153</c:v>
                </c:pt>
                <c:pt idx="15">
                  <c:v>341.43869999999998</c:v>
                </c:pt>
                <c:pt idx="16">
                  <c:v>343.77609999999999</c:v>
                </c:pt>
                <c:pt idx="17">
                  <c:v>345.94130000000001</c:v>
                </c:pt>
                <c:pt idx="18">
                  <c:v>347.9468</c:v>
                </c:pt>
                <c:pt idx="19">
                  <c:v>349.80450000000002</c:v>
                </c:pt>
                <c:pt idx="20">
                  <c:v>351.52530000000002</c:v>
                </c:pt>
                <c:pt idx="21">
                  <c:v>353.11930000000001</c:v>
                </c:pt>
                <c:pt idx="22">
                  <c:v>354.59570000000002</c:v>
                </c:pt>
                <c:pt idx="23">
                  <c:v>355.9633</c:v>
                </c:pt>
                <c:pt idx="24">
                  <c:v>357.23020000000002</c:v>
                </c:pt>
                <c:pt idx="25">
                  <c:v>358.40359999999998</c:v>
                </c:pt>
                <c:pt idx="26">
                  <c:v>359.49059999999997</c:v>
                </c:pt>
                <c:pt idx="27">
                  <c:v>360.49740000000003</c:v>
                </c:pt>
                <c:pt idx="28">
                  <c:v>361.43</c:v>
                </c:pt>
                <c:pt idx="29">
                  <c:v>362.29390000000001</c:v>
                </c:pt>
                <c:pt idx="30">
                  <c:v>363.09410000000003</c:v>
                </c:pt>
                <c:pt idx="31">
                  <c:v>363.83539999999999</c:v>
                </c:pt>
                <c:pt idx="32">
                  <c:v>364.52190000000002</c:v>
                </c:pt>
                <c:pt idx="33">
                  <c:v>365.15789999999998</c:v>
                </c:pt>
                <c:pt idx="34">
                  <c:v>365.74700000000001</c:v>
                </c:pt>
                <c:pt idx="35">
                  <c:v>366.29270000000002</c:v>
                </c:pt>
                <c:pt idx="36">
                  <c:v>366.79820000000001</c:v>
                </c:pt>
                <c:pt idx="37">
                  <c:v>367.26639999999998</c:v>
                </c:pt>
                <c:pt idx="38">
                  <c:v>367.70010000000002</c:v>
                </c:pt>
                <c:pt idx="39">
                  <c:v>368.10180000000003</c:v>
                </c:pt>
                <c:pt idx="40">
                  <c:v>368.47390000000001</c:v>
                </c:pt>
                <c:pt idx="41">
                  <c:v>368.8186</c:v>
                </c:pt>
                <c:pt idx="42">
                  <c:v>369.1379</c:v>
                </c:pt>
                <c:pt idx="43">
                  <c:v>369.43369999999999</c:v>
                </c:pt>
                <c:pt idx="44">
                  <c:v>369.70760000000001</c:v>
                </c:pt>
                <c:pt idx="45">
                  <c:v>369.96140000000003</c:v>
                </c:pt>
                <c:pt idx="46">
                  <c:v>370.19639999999998</c:v>
                </c:pt>
                <c:pt idx="47">
                  <c:v>370.41410000000002</c:v>
                </c:pt>
                <c:pt idx="48">
                  <c:v>370.61579999999998</c:v>
                </c:pt>
                <c:pt idx="49">
                  <c:v>370.80259999999998</c:v>
                </c:pt>
                <c:pt idx="50">
                  <c:v>370.97570000000002</c:v>
                </c:pt>
                <c:pt idx="51">
                  <c:v>371.13600000000002</c:v>
                </c:pt>
                <c:pt idx="52">
                  <c:v>371.28449999999998</c:v>
                </c:pt>
                <c:pt idx="53">
                  <c:v>371.42200000000003</c:v>
                </c:pt>
                <c:pt idx="54">
                  <c:v>371.54939999999999</c:v>
                </c:pt>
                <c:pt idx="55">
                  <c:v>371.66739999999999</c:v>
                </c:pt>
                <c:pt idx="56">
                  <c:v>371.77679999999998</c:v>
                </c:pt>
                <c:pt idx="57">
                  <c:v>371.87799999999999</c:v>
                </c:pt>
                <c:pt idx="58">
                  <c:v>371.97179999999997</c:v>
                </c:pt>
                <c:pt idx="59">
                  <c:v>372.05869999999999</c:v>
                </c:pt>
                <c:pt idx="60">
                  <c:v>372.13920000000002</c:v>
                </c:pt>
                <c:pt idx="61">
                  <c:v>372.21370000000002</c:v>
                </c:pt>
                <c:pt idx="62">
                  <c:v>372.28269999999998</c:v>
                </c:pt>
                <c:pt idx="63">
                  <c:v>372.34660000000002</c:v>
                </c:pt>
                <c:pt idx="64">
                  <c:v>372.40589999999997</c:v>
                </c:pt>
                <c:pt idx="65">
                  <c:v>372.46080000000001</c:v>
                </c:pt>
                <c:pt idx="66">
                  <c:v>372.51159999999999</c:v>
                </c:pt>
                <c:pt idx="67">
                  <c:v>372.55869999999999</c:v>
                </c:pt>
                <c:pt idx="68">
                  <c:v>372.60230000000001</c:v>
                </c:pt>
                <c:pt idx="69">
                  <c:v>372.64269999999999</c:v>
                </c:pt>
                <c:pt idx="70">
                  <c:v>372.68009999999998</c:v>
                </c:pt>
                <c:pt idx="71">
                  <c:v>372.71480000000003</c:v>
                </c:pt>
                <c:pt idx="72">
                  <c:v>372.74689999999998</c:v>
                </c:pt>
                <c:pt idx="73">
                  <c:v>372.77670000000001</c:v>
                </c:pt>
                <c:pt idx="74">
                  <c:v>372.80430000000001</c:v>
                </c:pt>
                <c:pt idx="75">
                  <c:v>372.82979999999998</c:v>
                </c:pt>
                <c:pt idx="76">
                  <c:v>372.85340000000002</c:v>
                </c:pt>
                <c:pt idx="77">
                  <c:v>372.87529999999998</c:v>
                </c:pt>
                <c:pt idx="78">
                  <c:v>372.8956</c:v>
                </c:pt>
                <c:pt idx="79">
                  <c:v>372.91430000000003</c:v>
                </c:pt>
                <c:pt idx="80">
                  <c:v>372.93220000000002</c:v>
                </c:pt>
                <c:pt idx="81">
                  <c:v>372.93169999999998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D-4664-AC08-AA3B0C5E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528"/>
        <c:axId val="409485184"/>
      </c:scatterChart>
      <c:valAx>
        <c:axId val="4094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5184"/>
        <c:crosses val="autoZero"/>
        <c:crossBetween val="midCat"/>
      </c:valAx>
      <c:valAx>
        <c:axId val="4094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8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C326C9-00A4-4570-A493-04F3B2E99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304800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F18FBBA-6B7D-40B1-9563-D56C0311D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17</xdr:col>
      <xdr:colOff>304800</xdr:colOff>
      <xdr:row>46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632464-EFDA-4A69-AFE2-730B83D3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304800</xdr:colOff>
      <xdr:row>62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72F382-A4F7-44F9-954D-99421735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0</xdr:rowOff>
    </xdr:from>
    <xdr:to>
      <xdr:col>19</xdr:col>
      <xdr:colOff>304800</xdr:colOff>
      <xdr:row>34</xdr:row>
      <xdr:rowOff>156434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848B65-DC69-4EF2-9FBA-5F51630B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19</xdr:col>
      <xdr:colOff>304800</xdr:colOff>
      <xdr:row>50</xdr:row>
      <xdr:rowOff>21964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2C99F-AFEC-4F19-8BE1-A07450C8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19</xdr:col>
      <xdr:colOff>304800</xdr:colOff>
      <xdr:row>66</xdr:row>
      <xdr:rowOff>21965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52BC1-57DE-483E-A006-E6CC843D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555811</xdr:colOff>
      <xdr:row>0</xdr:row>
      <xdr:rowOff>170329</xdr:rowOff>
    </xdr:from>
    <xdr:to>
      <xdr:col>19</xdr:col>
      <xdr:colOff>251011</xdr:colOff>
      <xdr:row>15</xdr:row>
      <xdr:rowOff>102646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4F253F-D680-456B-AF62-63920F108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3</xdr:row>
      <xdr:rowOff>38100</xdr:rowOff>
    </xdr:from>
    <xdr:to>
      <xdr:col>4</xdr:col>
      <xdr:colOff>106680</xdr:colOff>
      <xdr:row>4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F5540F8-7981-4904-8F6B-2BD92FDC2949}"/>
            </a:ext>
          </a:extLst>
        </xdr:cNvPr>
        <xdr:cNvSpPr txBox="1"/>
      </xdr:nvSpPr>
      <xdr:spPr>
        <a:xfrm>
          <a:off x="2339340" y="586740"/>
          <a:ext cx="2057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</a:t>
          </a:r>
        </a:p>
        <a:p>
          <a:endParaRPr lang="en-CA" sz="1100"/>
        </a:p>
      </xdr:txBody>
    </xdr:sp>
    <xdr:clientData/>
  </xdr:twoCellAnchor>
  <xdr:twoCellAnchor>
    <xdr:from>
      <xdr:col>0</xdr:col>
      <xdr:colOff>533400</xdr:colOff>
      <xdr:row>2</xdr:row>
      <xdr:rowOff>30480</xdr:rowOff>
    </xdr:from>
    <xdr:to>
      <xdr:col>5</xdr:col>
      <xdr:colOff>121920</xdr:colOff>
      <xdr:row>9</xdr:row>
      <xdr:rowOff>38100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F86DE3E-F219-43F1-ABCD-BA1C8997B54D}"/>
            </a:ext>
          </a:extLst>
        </xdr:cNvPr>
        <xdr:cNvGrpSpPr/>
      </xdr:nvGrpSpPr>
      <xdr:grpSpPr>
        <a:xfrm>
          <a:off x="533400" y="396240"/>
          <a:ext cx="2636520" cy="1287780"/>
          <a:chOff x="533400" y="396240"/>
          <a:chExt cx="2636520" cy="128778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E100C175-0BCA-425C-A469-7AD8824B08D9}"/>
              </a:ext>
            </a:extLst>
          </xdr:cNvPr>
          <xdr:cNvCxnSpPr/>
        </xdr:nvCxnSpPr>
        <xdr:spPr>
          <a:xfrm>
            <a:off x="2438400" y="396240"/>
            <a:ext cx="0" cy="1264920"/>
          </a:xfrm>
          <a:prstGeom prst="line">
            <a:avLst/>
          </a:prstGeom>
          <a:ln w="19050" cap="flat" cmpd="sng" algn="ctr">
            <a:solidFill>
              <a:schemeClr val="dk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CD7CBEB-E497-4DDD-8B16-8C717575E369}"/>
              </a:ext>
            </a:extLst>
          </xdr:cNvPr>
          <xdr:cNvGrpSpPr/>
        </xdr:nvGrpSpPr>
        <xdr:grpSpPr>
          <a:xfrm>
            <a:off x="1059180" y="822960"/>
            <a:ext cx="609600" cy="365760"/>
            <a:chOff x="1607820" y="548640"/>
            <a:chExt cx="609600" cy="365760"/>
          </a:xfrm>
        </xdr:grpSpPr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86863992-BC86-4E3D-ABCA-FFA7E3C0361A}"/>
                </a:ext>
              </a:extLst>
            </xdr:cNvPr>
            <xdr:cNvCxnSpPr/>
          </xdr:nvCxnSpPr>
          <xdr:spPr>
            <a:xfrm>
              <a:off x="1615440" y="54864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25C6857-5501-46F5-A574-4539CFF28049}"/>
                </a:ext>
              </a:extLst>
            </xdr:cNvPr>
            <xdr:cNvCxnSpPr/>
          </xdr:nvCxnSpPr>
          <xdr:spPr>
            <a:xfrm>
              <a:off x="1607820" y="73152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D0383FF-D2B6-47BF-A84F-C571CA666062}"/>
                </a:ext>
              </a:extLst>
            </xdr:cNvPr>
            <xdr:cNvCxnSpPr/>
          </xdr:nvCxnSpPr>
          <xdr:spPr>
            <a:xfrm>
              <a:off x="1607820" y="914400"/>
              <a:ext cx="601980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FB9DA4F-83A4-40DB-94E3-7E8DCF9D0556}"/>
              </a:ext>
            </a:extLst>
          </xdr:cNvPr>
          <xdr:cNvSpPr/>
        </xdr:nvSpPr>
        <xdr:spPr>
          <a:xfrm>
            <a:off x="2057400" y="96774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D62F5D0C-F644-4312-8E15-C9C866FCFE69}"/>
              </a:ext>
            </a:extLst>
          </xdr:cNvPr>
          <xdr:cNvSpPr/>
        </xdr:nvSpPr>
        <xdr:spPr>
          <a:xfrm>
            <a:off x="2796540" y="97536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89481709-C7D3-4808-ADA2-1EB86CF0666A}"/>
              </a:ext>
            </a:extLst>
          </xdr:cNvPr>
          <xdr:cNvGrpSpPr/>
        </xdr:nvGrpSpPr>
        <xdr:grpSpPr>
          <a:xfrm>
            <a:off x="2369820" y="922020"/>
            <a:ext cx="152400" cy="175260"/>
            <a:chOff x="3040380" y="1112520"/>
            <a:chExt cx="152400" cy="175260"/>
          </a:xfrm>
        </xdr:grpSpPr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63F9DFDF-6FAE-4219-9876-391F85453A9F}"/>
                </a:ext>
              </a:extLst>
            </xdr:cNvPr>
            <xdr:cNvCxnSpPr/>
          </xdr:nvCxnSpPr>
          <xdr:spPr>
            <a:xfrm>
              <a:off x="3040380" y="1112520"/>
              <a:ext cx="152400" cy="16764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9A9F800A-9CB3-456E-A493-47C88E0B2792}"/>
                </a:ext>
              </a:extLst>
            </xdr:cNvPr>
            <xdr:cNvCxnSpPr/>
          </xdr:nvCxnSpPr>
          <xdr:spPr>
            <a:xfrm flipH="1">
              <a:off x="3048000" y="1112520"/>
              <a:ext cx="137160" cy="175260"/>
            </a:xfrm>
            <a:prstGeom prst="line">
              <a:avLst/>
            </a:prstGeom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FC9A344-D9C4-4605-A99B-5440989B247E}"/>
              </a:ext>
            </a:extLst>
          </xdr:cNvPr>
          <xdr:cNvSpPr txBox="1"/>
        </xdr:nvSpPr>
        <xdr:spPr>
          <a:xfrm>
            <a:off x="2682240" y="64770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T2</a:t>
            </a:r>
          </a:p>
          <a:p>
            <a:endParaRPr lang="en-CA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C8B54EB6-F49B-4797-9C16-367D2DB9E478}"/>
              </a:ext>
            </a:extLst>
          </xdr:cNvPr>
          <xdr:cNvSpPr txBox="1"/>
        </xdr:nvSpPr>
        <xdr:spPr>
          <a:xfrm>
            <a:off x="1927860" y="647700"/>
            <a:ext cx="32766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T1</a:t>
            </a:r>
          </a:p>
          <a:p>
            <a:endParaRPr lang="en-CA" sz="1100"/>
          </a:p>
        </xdr:txBody>
      </xdr: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AF3F65D9-FCA7-4BD8-A874-907B1F0E7447}"/>
              </a:ext>
            </a:extLst>
          </xdr:cNvPr>
          <xdr:cNvCxnSpPr/>
        </xdr:nvCxnSpPr>
        <xdr:spPr>
          <a:xfrm>
            <a:off x="2118360" y="1242060"/>
            <a:ext cx="60198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FC3983AF-2AD8-415B-A44A-7548A71285D8}"/>
              </a:ext>
            </a:extLst>
          </xdr:cNvPr>
          <xdr:cNvCxnSpPr/>
        </xdr:nvCxnSpPr>
        <xdr:spPr>
          <a:xfrm>
            <a:off x="2110740" y="1524000"/>
            <a:ext cx="601980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15295238-2965-41D6-BF31-200A02E6FC1C}"/>
              </a:ext>
            </a:extLst>
          </xdr:cNvPr>
          <xdr:cNvSpPr txBox="1"/>
        </xdr:nvSpPr>
        <xdr:spPr>
          <a:xfrm>
            <a:off x="2811780" y="1424940"/>
            <a:ext cx="35814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qD</a:t>
            </a:r>
          </a:p>
          <a:p>
            <a:endParaRPr lang="en-CA" sz="1100"/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F0E208BD-1BED-44FE-B5D5-FC33D34A3860}"/>
              </a:ext>
            </a:extLst>
          </xdr:cNvPr>
          <xdr:cNvSpPr txBox="1"/>
        </xdr:nvSpPr>
        <xdr:spPr>
          <a:xfrm>
            <a:off x="1722120" y="1097280"/>
            <a:ext cx="335280" cy="25908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qC</a:t>
            </a:r>
          </a:p>
          <a:p>
            <a:endParaRPr lang="en-CA" sz="1100"/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5149BB9D-62D4-40FF-B874-8731ACFAC7A5}"/>
              </a:ext>
            </a:extLst>
          </xdr:cNvPr>
          <xdr:cNvSpPr txBox="1"/>
        </xdr:nvSpPr>
        <xdr:spPr>
          <a:xfrm>
            <a:off x="533400" y="792480"/>
            <a:ext cx="480060" cy="4419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100"/>
              <a:t>Flow</a:t>
            </a:r>
            <a:r>
              <a:rPr lang="en-CA" sz="1100" baseline="0"/>
              <a:t> Field</a:t>
            </a:r>
            <a:endParaRPr lang="en-CA" sz="1100"/>
          </a:p>
          <a:p>
            <a:endParaRPr lang="en-CA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7"/>
  <sheetViews>
    <sheetView zoomScaleNormal="100" workbookViewId="0">
      <selection activeCell="I11" sqref="I11"/>
    </sheetView>
  </sheetViews>
  <sheetFormatPr defaultRowHeight="14.4" x14ac:dyDescent="0.3"/>
  <cols>
    <col min="2" max="9" width="9.44140625" customWidth="1"/>
  </cols>
  <sheetData>
    <row r="1" spans="2:22" ht="15" thickBot="1" x14ac:dyDescent="0.35"/>
    <row r="2" spans="2:22" ht="15" thickBot="1" x14ac:dyDescent="0.35">
      <c r="B2" s="46" t="s">
        <v>9</v>
      </c>
      <c r="C2" s="48"/>
      <c r="S2" s="46" t="s">
        <v>10</v>
      </c>
      <c r="T2" s="47"/>
      <c r="U2" s="47"/>
      <c r="V2" s="48"/>
    </row>
    <row r="3" spans="2:22" ht="15" thickBot="1" x14ac:dyDescent="0.35">
      <c r="B3" s="6" t="s">
        <v>0</v>
      </c>
      <c r="C3" s="1">
        <v>0</v>
      </c>
      <c r="S3" s="49" t="s">
        <v>11</v>
      </c>
      <c r="T3" s="50"/>
      <c r="U3" s="50"/>
      <c r="V3" s="51"/>
    </row>
    <row r="4" spans="2:22" ht="15" thickBot="1" x14ac:dyDescent="0.35">
      <c r="B4" s="7" t="s">
        <v>1</v>
      </c>
      <c r="C4" s="3">
        <v>1</v>
      </c>
      <c r="S4" s="12" t="s">
        <v>23</v>
      </c>
      <c r="T4" s="13" t="s">
        <v>24</v>
      </c>
      <c r="U4" s="12" t="s">
        <v>12</v>
      </c>
      <c r="V4" s="13" t="s">
        <v>13</v>
      </c>
    </row>
    <row r="5" spans="2:22" x14ac:dyDescent="0.3">
      <c r="B5" s="7" t="s">
        <v>2</v>
      </c>
      <c r="C5" s="3">
        <v>50</v>
      </c>
      <c r="S5" s="9">
        <v>2</v>
      </c>
      <c r="T5" s="11">
        <v>11</v>
      </c>
      <c r="U5" s="6">
        <f>T5-S5+1</f>
        <v>10</v>
      </c>
      <c r="V5" s="22">
        <f t="shared" ref="V5:V23" si="0">$C$6/U5</f>
        <v>0.1</v>
      </c>
    </row>
    <row r="6" spans="2:22" x14ac:dyDescent="0.3">
      <c r="B6" s="7" t="s">
        <v>3</v>
      </c>
      <c r="C6" s="3">
        <v>1</v>
      </c>
      <c r="S6" s="7">
        <v>2</v>
      </c>
      <c r="T6" s="10">
        <v>21</v>
      </c>
      <c r="U6" s="9">
        <f t="shared" ref="U6:U23" si="1">T6-S6+1</f>
        <v>20</v>
      </c>
      <c r="V6" s="10">
        <f t="shared" si="0"/>
        <v>0.05</v>
      </c>
    </row>
    <row r="7" spans="2:22" x14ac:dyDescent="0.3">
      <c r="B7" s="7" t="s">
        <v>4</v>
      </c>
      <c r="C7" s="3">
        <v>1</v>
      </c>
      <c r="S7" s="7">
        <v>2</v>
      </c>
      <c r="T7" s="10">
        <v>41</v>
      </c>
      <c r="U7" s="9">
        <f t="shared" si="1"/>
        <v>40</v>
      </c>
      <c r="V7" s="10">
        <f t="shared" si="0"/>
        <v>2.5000000000000001E-2</v>
      </c>
    </row>
    <row r="8" spans="2:22" ht="15" thickBot="1" x14ac:dyDescent="0.35">
      <c r="B8" s="7" t="s">
        <v>5</v>
      </c>
      <c r="C8" s="3">
        <v>1</v>
      </c>
      <c r="S8" s="35">
        <v>2</v>
      </c>
      <c r="T8" s="40">
        <v>81</v>
      </c>
      <c r="U8" s="41">
        <f t="shared" si="1"/>
        <v>80</v>
      </c>
      <c r="V8" s="40">
        <f t="shared" si="0"/>
        <v>1.2500000000000001E-2</v>
      </c>
    </row>
    <row r="9" spans="2:22" ht="15" thickBot="1" x14ac:dyDescent="0.35">
      <c r="B9" s="7" t="s">
        <v>6</v>
      </c>
      <c r="C9" s="3">
        <f>C7*C8*V5*U5/C5</f>
        <v>0.02</v>
      </c>
      <c r="E9" s="14"/>
      <c r="F9" s="14"/>
      <c r="S9" s="49" t="s">
        <v>48</v>
      </c>
      <c r="T9" s="50"/>
      <c r="U9" s="50"/>
      <c r="V9" s="51"/>
    </row>
    <row r="10" spans="2:22" x14ac:dyDescent="0.3">
      <c r="B10" s="7" t="s">
        <v>7</v>
      </c>
      <c r="C10" s="3">
        <v>0</v>
      </c>
      <c r="D10" s="6" t="s">
        <v>21</v>
      </c>
      <c r="E10" s="1">
        <v>1</v>
      </c>
      <c r="S10" s="9">
        <v>2</v>
      </c>
      <c r="T10" s="11">
        <v>31</v>
      </c>
      <c r="U10" s="6">
        <f>T10-S10+1</f>
        <v>30</v>
      </c>
      <c r="V10" s="22">
        <f>$C$6/U10</f>
        <v>3.3333333333333333E-2</v>
      </c>
    </row>
    <row r="11" spans="2:22" ht="15" thickBot="1" x14ac:dyDescent="0.35">
      <c r="B11" s="8" t="s">
        <v>8</v>
      </c>
      <c r="C11" s="5">
        <v>1</v>
      </c>
      <c r="D11" s="8" t="s">
        <v>22</v>
      </c>
      <c r="E11" s="5">
        <v>50</v>
      </c>
      <c r="S11" s="7">
        <v>2</v>
      </c>
      <c r="T11" s="10">
        <v>26</v>
      </c>
      <c r="U11" s="9">
        <f>T11-S11+1</f>
        <v>25</v>
      </c>
      <c r="V11" s="10">
        <f>$C$6/U11</f>
        <v>0.04</v>
      </c>
    </row>
    <row r="12" spans="2:22" ht="15" thickBot="1" x14ac:dyDescent="0.35">
      <c r="B12" s="18"/>
      <c r="C12" s="17"/>
      <c r="S12" s="7">
        <v>2</v>
      </c>
      <c r="T12" s="10">
        <v>25</v>
      </c>
      <c r="U12" s="9">
        <f>T12-S12+1</f>
        <v>24</v>
      </c>
      <c r="V12" s="10">
        <f>$C$6/U12</f>
        <v>4.1666666666666664E-2</v>
      </c>
    </row>
    <row r="13" spans="2:22" ht="15" thickBot="1" x14ac:dyDescent="0.35">
      <c r="B13" s="46" t="s">
        <v>20</v>
      </c>
      <c r="C13" s="47"/>
      <c r="D13" s="47"/>
      <c r="E13" s="47"/>
      <c r="F13" s="47"/>
      <c r="G13" s="47"/>
      <c r="H13" s="47"/>
      <c r="I13" s="48"/>
      <c r="S13" s="35">
        <v>2</v>
      </c>
      <c r="T13" s="40">
        <v>27</v>
      </c>
      <c r="U13" s="41">
        <f>T13-S13+1</f>
        <v>26</v>
      </c>
      <c r="V13" s="40">
        <f>$C$6/U13</f>
        <v>3.8461538461538464E-2</v>
      </c>
    </row>
    <row r="14" spans="2:22" ht="15" thickBot="1" x14ac:dyDescent="0.35">
      <c r="B14" s="42" t="s">
        <v>16</v>
      </c>
      <c r="C14" s="43"/>
      <c r="D14" s="44" t="s">
        <v>17</v>
      </c>
      <c r="E14" s="45"/>
      <c r="F14" s="42" t="s">
        <v>18</v>
      </c>
      <c r="G14" s="43"/>
      <c r="H14" s="42" t="s">
        <v>19</v>
      </c>
      <c r="I14" s="43"/>
      <c r="S14" s="49" t="s">
        <v>49</v>
      </c>
      <c r="T14" s="50"/>
      <c r="U14" s="50"/>
      <c r="V14" s="51"/>
    </row>
    <row r="15" spans="2:22" x14ac:dyDescent="0.3">
      <c r="B15" s="15" t="s">
        <v>14</v>
      </c>
      <c r="C15" s="24" t="s">
        <v>15</v>
      </c>
      <c r="D15" s="15" t="s">
        <v>14</v>
      </c>
      <c r="E15" s="24" t="s">
        <v>15</v>
      </c>
      <c r="F15" s="15" t="s">
        <v>14</v>
      </c>
      <c r="G15" s="24" t="s">
        <v>15</v>
      </c>
      <c r="H15" s="15" t="s">
        <v>14</v>
      </c>
      <c r="I15" s="16" t="s">
        <v>15</v>
      </c>
      <c r="S15" s="38">
        <v>2</v>
      </c>
      <c r="T15" s="63">
        <v>6</v>
      </c>
      <c r="U15" s="63">
        <f>T15-S15+1</f>
        <v>5</v>
      </c>
      <c r="V15" s="64">
        <f>$C$6/U15</f>
        <v>0.2</v>
      </c>
    </row>
    <row r="16" spans="2:22" x14ac:dyDescent="0.3">
      <c r="B16" s="2">
        <v>0</v>
      </c>
      <c r="C16" s="25">
        <f>$C$3+(EXP(B16*$C$5/$C$6)-1)/(EXP($C$5)-1)*($C$4-$C$3)</f>
        <v>0</v>
      </c>
      <c r="D16" s="2">
        <v>0</v>
      </c>
      <c r="E16" s="25">
        <f>$C$3+(EXP(D16*$C$5/$C$6)-1)/(EXP($C$5)-1)*($C$4-$C$3)</f>
        <v>0</v>
      </c>
      <c r="F16" s="2">
        <v>0</v>
      </c>
      <c r="G16" s="25">
        <f>$C$3+(EXP(F16*$C$5/$C$6)-1)/(EXP($C$5)-1)*($C$4-$C$3)</f>
        <v>0</v>
      </c>
      <c r="H16" s="2">
        <v>0</v>
      </c>
      <c r="I16" s="3">
        <f>$C$3+(EXP(H16*$C$5/$C$6)-1)/(EXP($C$5)-1)*($C$4-$C$3)</f>
        <v>0</v>
      </c>
      <c r="S16" s="65">
        <v>2</v>
      </c>
      <c r="T16" s="62">
        <v>16</v>
      </c>
      <c r="U16" s="62">
        <f>T16-S16+1</f>
        <v>15</v>
      </c>
      <c r="V16" s="66">
        <f>$C$6/U16</f>
        <v>6.6666666666666666E-2</v>
      </c>
    </row>
    <row r="17" spans="2:22" x14ac:dyDescent="0.3">
      <c r="B17" s="2">
        <f>B16+V5/2</f>
        <v>0.05</v>
      </c>
      <c r="C17" s="25">
        <f>$C$3+(EXP(B17*$C$5/$C$6)-1)/(EXP($C$5)-1)*($C$4-$C$3)</f>
        <v>2.1568233526564253E-21</v>
      </c>
      <c r="D17" s="2">
        <f>D16+V6/2</f>
        <v>2.5000000000000001E-2</v>
      </c>
      <c r="E17" s="25">
        <f t="shared" ref="E17:E37" si="2">$C$3+(EXP(D17*$C$5/$C$6)-1)/(EXP($C$5)-1)*($C$4-$C$3)</f>
        <v>4.8032486005825407E-22</v>
      </c>
      <c r="F17" s="2">
        <f>F16+V7/2</f>
        <v>1.2500000000000001E-2</v>
      </c>
      <c r="G17" s="25">
        <f t="shared" ref="G17:G57" si="3">$C$3+(EXP(F17*$C$5/$C$6)-1)/(EXP($C$5)-1)*($C$4-$C$3)</f>
        <v>1.6746292583926853E-22</v>
      </c>
      <c r="H17" s="2">
        <f>H16+$V$8/2</f>
        <v>6.2500000000000003E-3</v>
      </c>
      <c r="I17" s="3">
        <f t="shared" ref="I17:I80" si="4">$C$3+(EXP(H17*$C$5/$C$6)-1)/(EXP($C$5)-1)*($C$4-$C$3)</f>
        <v>7.0753862326635635E-23</v>
      </c>
      <c r="S17" s="65">
        <v>2</v>
      </c>
      <c r="T17" s="62">
        <v>14</v>
      </c>
      <c r="U17" s="62">
        <f>T17-S17+1</f>
        <v>13</v>
      </c>
      <c r="V17" s="66">
        <f>$C$6/U17</f>
        <v>7.6923076923076927E-2</v>
      </c>
    </row>
    <row r="18" spans="2:22" x14ac:dyDescent="0.3">
      <c r="B18" s="2">
        <f t="shared" ref="B18:B26" si="5">B17+$V$5</f>
        <v>0.15000000000000002</v>
      </c>
      <c r="C18" s="25">
        <f t="shared" ref="C18:C24" si="6">$C$3+(EXP(B18*$C$5/$C$6)-1)/(EXP($C$5)-1)*($C$4-$C$3)</f>
        <v>3.485332782146486E-19</v>
      </c>
      <c r="D18" s="2">
        <f t="shared" ref="D18:D36" si="7">D17+$V$6</f>
        <v>7.5000000000000011E-2</v>
      </c>
      <c r="E18" s="25">
        <f t="shared" si="2"/>
        <v>8.0083780594918503E-21</v>
      </c>
      <c r="F18" s="2">
        <f t="shared" ref="F18:F56" si="8">F17+$V$7</f>
        <v>3.7500000000000006E-2</v>
      </c>
      <c r="G18" s="25">
        <f t="shared" si="3"/>
        <v>1.0648279038972999E-21</v>
      </c>
      <c r="H18" s="2">
        <f t="shared" ref="H18:H49" si="9">H17+$V$8</f>
        <v>1.8750000000000003E-2</v>
      </c>
      <c r="I18" s="3">
        <f t="shared" si="4"/>
        <v>2.9964854310372168E-22</v>
      </c>
      <c r="S18" s="65">
        <v>2</v>
      </c>
      <c r="T18" s="62">
        <v>12</v>
      </c>
      <c r="U18" s="62">
        <f>T18-S18+1</f>
        <v>11</v>
      </c>
      <c r="V18" s="66">
        <f>$C$6/U18</f>
        <v>9.0909090909090912E-2</v>
      </c>
    </row>
    <row r="19" spans="2:22" x14ac:dyDescent="0.3">
      <c r="B19" s="2">
        <f t="shared" si="5"/>
        <v>0.25</v>
      </c>
      <c r="C19" s="25">
        <f t="shared" si="6"/>
        <v>5.1755357183033894E-17</v>
      </c>
      <c r="D19" s="2">
        <f t="shared" si="7"/>
        <v>0.125</v>
      </c>
      <c r="E19" s="25">
        <f t="shared" si="2"/>
        <v>9.9718840697446029E-20</v>
      </c>
      <c r="F19" s="2">
        <f t="shared" si="8"/>
        <v>6.25E-2</v>
      </c>
      <c r="G19" s="25">
        <f t="shared" si="3"/>
        <v>4.1969394353350485E-21</v>
      </c>
      <c r="H19" s="2">
        <f t="shared" si="9"/>
        <v>3.125E-2</v>
      </c>
      <c r="I19" s="3">
        <f t="shared" si="4"/>
        <v>7.2728010514325144E-22</v>
      </c>
      <c r="S19" s="65">
        <v>2</v>
      </c>
      <c r="T19" s="62">
        <v>31</v>
      </c>
      <c r="U19" s="62">
        <f>T19-S19+1</f>
        <v>30</v>
      </c>
      <c r="V19" s="66">
        <f>$C$6/U19</f>
        <v>3.3333333333333333E-2</v>
      </c>
    </row>
    <row r="20" spans="2:22" x14ac:dyDescent="0.3">
      <c r="B20" s="2">
        <f t="shared" si="5"/>
        <v>0.35</v>
      </c>
      <c r="C20" s="25">
        <f>$C$3+(EXP(B20*$C$5/$C$6)-1)/(EXP($C$5)-1)*($C$4-$C$3)</f>
        <v>7.6812044923271107E-15</v>
      </c>
      <c r="D20" s="2">
        <f t="shared" si="7"/>
        <v>0.17499999999999999</v>
      </c>
      <c r="E20" s="25">
        <f t="shared" si="2"/>
        <v>1.2169809979176447E-18</v>
      </c>
      <c r="F20" s="2">
        <f t="shared" si="8"/>
        <v>8.7499999999999994E-2</v>
      </c>
      <c r="G20" s="25">
        <f t="shared" si="3"/>
        <v>1.5129082861073815E-20</v>
      </c>
      <c r="H20" s="2">
        <f t="shared" si="9"/>
        <v>4.3749999999999997E-2</v>
      </c>
      <c r="I20" s="3">
        <f t="shared" si="4"/>
        <v>1.5262010421940298E-21</v>
      </c>
      <c r="S20" s="60">
        <v>2</v>
      </c>
      <c r="T20" s="70">
        <v>27</v>
      </c>
      <c r="U20" s="70">
        <f>T20-S20+1</f>
        <v>26</v>
      </c>
      <c r="V20" s="61">
        <f>$C$6/U20</f>
        <v>3.8461538461538464E-2</v>
      </c>
    </row>
    <row r="21" spans="2:22" x14ac:dyDescent="0.3">
      <c r="B21" s="2">
        <f t="shared" si="5"/>
        <v>0.44999999999999996</v>
      </c>
      <c r="C21" s="25">
        <f>$C$3+(EXP(B21*$C$5/$C$6)-1)/(EXP($C$5)-1)*($C$4-$C$3)</f>
        <v>1.1399918528514765E-12</v>
      </c>
      <c r="D21" s="2">
        <f t="shared" si="7"/>
        <v>0.22499999999999998</v>
      </c>
      <c r="E21" s="25">
        <f t="shared" si="2"/>
        <v>1.4828020480775224E-17</v>
      </c>
      <c r="F21" s="2">
        <f t="shared" si="8"/>
        <v>0.11249999999999999</v>
      </c>
      <c r="G21" s="25">
        <f t="shared" si="3"/>
        <v>5.3286012677063849E-20</v>
      </c>
      <c r="H21" s="2">
        <f t="shared" si="9"/>
        <v>5.6249999999999994E-2</v>
      </c>
      <c r="I21" s="3">
        <f t="shared" si="4"/>
        <v>3.0187818531471079E-21</v>
      </c>
      <c r="S21" s="60">
        <v>2</v>
      </c>
      <c r="T21" s="70">
        <v>26</v>
      </c>
      <c r="U21" s="70">
        <f>T21-S21+1</f>
        <v>25</v>
      </c>
      <c r="V21" s="61">
        <f>$C$6/U21</f>
        <v>0.04</v>
      </c>
    </row>
    <row r="22" spans="2:22" ht="15" thickBot="1" x14ac:dyDescent="0.35">
      <c r="B22" s="2">
        <f t="shared" si="5"/>
        <v>0.54999999999999993</v>
      </c>
      <c r="C22" s="25">
        <f>$C$3+(EXP(B22*$C$5/$C$6)-1)/(EXP($C$5)-1)*($C$4-$C$3)</f>
        <v>1.6918979226131959E-10</v>
      </c>
      <c r="D22" s="2">
        <f t="shared" si="7"/>
        <v>0.27499999999999997</v>
      </c>
      <c r="E22" s="25">
        <f t="shared" si="2"/>
        <v>1.8064442677958422E-16</v>
      </c>
      <c r="F22" s="2">
        <f t="shared" si="8"/>
        <v>0.13749999999999998</v>
      </c>
      <c r="G22" s="25">
        <f t="shared" si="3"/>
        <v>1.8646678393867047E-19</v>
      </c>
      <c r="H22" s="2">
        <f t="shared" si="9"/>
        <v>6.8749999999999992E-2</v>
      </c>
      <c r="I22" s="3">
        <f t="shared" si="4"/>
        <v>5.807289919351105E-21</v>
      </c>
      <c r="S22" s="67">
        <v>2</v>
      </c>
      <c r="T22" s="68">
        <v>25</v>
      </c>
      <c r="U22" s="68">
        <f>T22-S22+1</f>
        <v>24</v>
      </c>
      <c r="V22" s="69">
        <f>$C$6/U22</f>
        <v>4.1666666666666664E-2</v>
      </c>
    </row>
    <row r="23" spans="2:22" ht="15" thickBot="1" x14ac:dyDescent="0.35">
      <c r="B23" s="2">
        <f t="shared" si="5"/>
        <v>0.64999999999999991</v>
      </c>
      <c r="C23" s="25">
        <f>$C$3+(EXP(B23*$C$5/$C$6)-1)/(EXP($C$5)-1)*($C$4-$C$3)</f>
        <v>2.5109991557439448E-8</v>
      </c>
      <c r="D23" s="2">
        <f t="shared" si="7"/>
        <v>0.32499999999999996</v>
      </c>
      <c r="E23" s="25">
        <f t="shared" si="2"/>
        <v>2.2007017951003744E-15</v>
      </c>
      <c r="F23" s="2">
        <f t="shared" si="8"/>
        <v>0.16249999999999998</v>
      </c>
      <c r="G23" s="25">
        <f t="shared" si="3"/>
        <v>6.5131335098095486E-19</v>
      </c>
      <c r="H23" s="2">
        <f t="shared" si="9"/>
        <v>8.1249999999999989E-2</v>
      </c>
      <c r="I23" s="3">
        <f t="shared" si="4"/>
        <v>1.1016908841303863E-20</v>
      </c>
      <c r="S23" s="49" t="s">
        <v>50</v>
      </c>
      <c r="T23" s="50"/>
      <c r="U23" s="50"/>
      <c r="V23" s="51"/>
    </row>
    <row r="24" spans="2:22" ht="15" thickBot="1" x14ac:dyDescent="0.35">
      <c r="B24" s="2">
        <f t="shared" si="5"/>
        <v>0.74999999999999989</v>
      </c>
      <c r="C24" s="25">
        <f t="shared" si="6"/>
        <v>3.7266531720786451E-6</v>
      </c>
      <c r="D24" s="2">
        <f t="shared" si="7"/>
        <v>0.37499999999999994</v>
      </c>
      <c r="E24" s="25">
        <f t="shared" si="2"/>
        <v>2.6810038484942956E-14</v>
      </c>
      <c r="F24" s="2">
        <f t="shared" si="8"/>
        <v>0.18749999999999997</v>
      </c>
      <c r="G24" s="25">
        <f t="shared" si="3"/>
        <v>2.273787292557307E-18</v>
      </c>
      <c r="H24" s="2">
        <f t="shared" si="9"/>
        <v>9.3749999999999986E-2</v>
      </c>
      <c r="I24" s="3">
        <f t="shared" si="4"/>
        <v>2.0749758332004521E-20</v>
      </c>
      <c r="S24" s="33">
        <v>2</v>
      </c>
      <c r="T24" s="71">
        <v>10</v>
      </c>
      <c r="U24" s="72">
        <f>T24-S24+1</f>
        <v>9</v>
      </c>
      <c r="V24" s="34">
        <f>$C$6/U24</f>
        <v>0.1111111111111111</v>
      </c>
    </row>
    <row r="25" spans="2:22" x14ac:dyDescent="0.3">
      <c r="B25" s="2">
        <f t="shared" si="5"/>
        <v>0.84999999999999987</v>
      </c>
      <c r="C25" s="25">
        <f>$C$3+(EXP(B25*$C$5/$C$6)-1)/(EXP($C$5)-1)*($C$4-$C$3)</f>
        <v>5.5308437014782972E-4</v>
      </c>
      <c r="D25" s="2">
        <f t="shared" si="7"/>
        <v>0.42499999999999993</v>
      </c>
      <c r="E25" s="25">
        <f t="shared" si="2"/>
        <v>3.2661313408586857E-13</v>
      </c>
      <c r="F25" s="2">
        <f t="shared" si="8"/>
        <v>0.21249999999999997</v>
      </c>
      <c r="G25" s="25">
        <f t="shared" si="3"/>
        <v>7.9367777882036805E-18</v>
      </c>
      <c r="H25" s="2">
        <f t="shared" si="9"/>
        <v>0.10624999999999998</v>
      </c>
      <c r="I25" s="3">
        <f t="shared" si="4"/>
        <v>3.8933115047302286E-20</v>
      </c>
    </row>
    <row r="26" spans="2:22" x14ac:dyDescent="0.3">
      <c r="B26" s="2">
        <f t="shared" si="5"/>
        <v>0.94999999999999984</v>
      </c>
      <c r="C26" s="25">
        <f>$C$3+(EXP(B26*$C$5/$C$6)-1)/(EXP($C$5)-1)*($C$4-$C$3)</f>
        <v>8.2084998623898217E-2</v>
      </c>
      <c r="D26" s="2">
        <f t="shared" si="7"/>
        <v>0.47499999999999992</v>
      </c>
      <c r="E26" s="25">
        <f t="shared" si="2"/>
        <v>3.9789625356443517E-12</v>
      </c>
      <c r="F26" s="2">
        <f t="shared" si="8"/>
        <v>0.23749999999999996</v>
      </c>
      <c r="G26" s="25">
        <f t="shared" si="3"/>
        <v>2.7702556782856345E-17</v>
      </c>
      <c r="H26" s="2">
        <f t="shared" si="9"/>
        <v>0.11874999999999998</v>
      </c>
      <c r="I26" s="3">
        <f t="shared" si="4"/>
        <v>7.2904097723205404E-20</v>
      </c>
    </row>
    <row r="27" spans="2:22" ht="15" thickBot="1" x14ac:dyDescent="0.35">
      <c r="B27" s="4">
        <v>1</v>
      </c>
      <c r="C27" s="26">
        <f>$C$3+(EXP(B27*$C$5/$C$6)-1)/(EXP($C$5)-1)*($C$4-$C$3)</f>
        <v>1</v>
      </c>
      <c r="D27" s="2">
        <f t="shared" si="7"/>
        <v>0.52499999999999991</v>
      </c>
      <c r="E27" s="25">
        <f t="shared" si="2"/>
        <v>4.8473687062509513E-11</v>
      </c>
      <c r="F27" s="2">
        <f t="shared" si="8"/>
        <v>0.26249999999999996</v>
      </c>
      <c r="G27" s="25">
        <f t="shared" si="3"/>
        <v>9.6691904295589479E-17</v>
      </c>
      <c r="H27" s="2">
        <f t="shared" si="9"/>
        <v>0.13124999999999998</v>
      </c>
      <c r="I27" s="3">
        <f t="shared" si="4"/>
        <v>1.3637024877746143E-19</v>
      </c>
    </row>
    <row r="28" spans="2:22" x14ac:dyDescent="0.3">
      <c r="B28" s="19"/>
      <c r="C28" s="17"/>
      <c r="D28" s="2">
        <f t="shared" si="7"/>
        <v>0.57499999999999996</v>
      </c>
      <c r="E28" s="25">
        <f t="shared" si="2"/>
        <v>5.9053039989420903E-10</v>
      </c>
      <c r="F28" s="2">
        <f t="shared" si="8"/>
        <v>0.28749999999999998</v>
      </c>
      <c r="G28" s="25">
        <f t="shared" si="3"/>
        <v>3.374883875265451E-16</v>
      </c>
      <c r="H28" s="2">
        <f t="shared" si="9"/>
        <v>0.14374999999999999</v>
      </c>
      <c r="I28" s="3">
        <f t="shared" si="4"/>
        <v>2.5494062891835805E-19</v>
      </c>
    </row>
    <row r="29" spans="2:22" x14ac:dyDescent="0.3">
      <c r="B29" s="19"/>
      <c r="C29" s="17"/>
      <c r="D29" s="2">
        <f t="shared" si="7"/>
        <v>0.625</v>
      </c>
      <c r="E29" s="25">
        <f t="shared" si="2"/>
        <v>7.1941330303251907E-9</v>
      </c>
      <c r="F29" s="2">
        <f t="shared" si="8"/>
        <v>0.3125</v>
      </c>
      <c r="G29" s="25">
        <f t="shared" si="3"/>
        <v>1.1779506969532916E-15</v>
      </c>
      <c r="H29" s="2">
        <f t="shared" si="9"/>
        <v>0.15625</v>
      </c>
      <c r="I29" s="3">
        <f t="shared" si="4"/>
        <v>4.7645926228779048E-19</v>
      </c>
    </row>
    <row r="30" spans="2:22" x14ac:dyDescent="0.3">
      <c r="B30" s="19"/>
      <c r="C30" s="17"/>
      <c r="D30" s="2">
        <f t="shared" si="7"/>
        <v>0.67500000000000004</v>
      </c>
      <c r="E30" s="25">
        <f t="shared" si="2"/>
        <v>8.7642482194436174E-8</v>
      </c>
      <c r="F30" s="2">
        <f t="shared" si="8"/>
        <v>0.33750000000000002</v>
      </c>
      <c r="G30" s="25">
        <f t="shared" si="3"/>
        <v>4.1114523996730492E-15</v>
      </c>
      <c r="H30" s="2">
        <f t="shared" si="9"/>
        <v>0.16875000000000001</v>
      </c>
      <c r="I30" s="3">
        <f t="shared" si="4"/>
        <v>8.9031055357614268E-19</v>
      </c>
    </row>
    <row r="31" spans="2:22" x14ac:dyDescent="0.3">
      <c r="B31" s="19"/>
      <c r="C31" s="17"/>
      <c r="D31" s="2">
        <f t="shared" si="7"/>
        <v>0.72500000000000009</v>
      </c>
      <c r="E31" s="25">
        <f t="shared" si="2"/>
        <v>1.0677040100347901E-6</v>
      </c>
      <c r="F31" s="2">
        <f t="shared" si="8"/>
        <v>0.36250000000000004</v>
      </c>
      <c r="G31" s="25">
        <f t="shared" si="3"/>
        <v>1.4350379408463327E-14</v>
      </c>
      <c r="H31" s="2">
        <f t="shared" si="9"/>
        <v>0.18125000000000002</v>
      </c>
      <c r="I31" s="3">
        <f t="shared" si="4"/>
        <v>1.6634865555037151E-18</v>
      </c>
    </row>
    <row r="32" spans="2:22" x14ac:dyDescent="0.3">
      <c r="B32" s="19"/>
      <c r="C32" s="17"/>
      <c r="D32" s="2">
        <f t="shared" si="7"/>
        <v>0.77500000000000013</v>
      </c>
      <c r="E32" s="25">
        <f t="shared" si="2"/>
        <v>1.3007297654067714E-5</v>
      </c>
      <c r="F32" s="2">
        <f t="shared" si="8"/>
        <v>0.38750000000000007</v>
      </c>
      <c r="G32" s="25">
        <f t="shared" si="3"/>
        <v>5.0087746185560261E-14</v>
      </c>
      <c r="H32" s="2">
        <f t="shared" si="9"/>
        <v>0.19375000000000003</v>
      </c>
      <c r="I32" s="3">
        <f t="shared" si="4"/>
        <v>3.1079694954885074E-18</v>
      </c>
    </row>
    <row r="33" spans="2:22" x14ac:dyDescent="0.3">
      <c r="B33" s="19"/>
      <c r="C33" s="17"/>
      <c r="D33" s="2">
        <f t="shared" si="7"/>
        <v>0.82500000000000018</v>
      </c>
      <c r="E33" s="25">
        <f t="shared" si="2"/>
        <v>1.5846132511575239E-4</v>
      </c>
      <c r="F33" s="2">
        <f t="shared" si="8"/>
        <v>0.41250000000000009</v>
      </c>
      <c r="G33" s="25">
        <f t="shared" si="3"/>
        <v>1.7482341263423132E-13</v>
      </c>
      <c r="H33" s="2">
        <f t="shared" si="9"/>
        <v>0.20625000000000004</v>
      </c>
      <c r="I33" s="3">
        <f t="shared" si="4"/>
        <v>5.8066189086949072E-18</v>
      </c>
      <c r="S33" s="14"/>
      <c r="T33" s="14"/>
      <c r="U33" s="14"/>
      <c r="V33" s="14"/>
    </row>
    <row r="34" spans="2:22" x14ac:dyDescent="0.3">
      <c r="B34" s="19"/>
      <c r="C34" s="17"/>
      <c r="D34" s="2">
        <f t="shared" si="7"/>
        <v>0.87500000000000022</v>
      </c>
      <c r="E34" s="25">
        <f t="shared" si="2"/>
        <v>1.9304541362277371E-3</v>
      </c>
      <c r="F34" s="2">
        <f t="shared" si="8"/>
        <v>0.43750000000000011</v>
      </c>
      <c r="G34" s="25">
        <f t="shared" si="3"/>
        <v>6.1019366756766178E-13</v>
      </c>
      <c r="H34" s="2">
        <f t="shared" si="9"/>
        <v>0.21875000000000006</v>
      </c>
      <c r="I34" s="3">
        <f t="shared" si="4"/>
        <v>1.0848359765444622E-17</v>
      </c>
      <c r="S34" s="14"/>
      <c r="T34" s="14"/>
      <c r="U34" s="14"/>
      <c r="V34" s="14"/>
    </row>
    <row r="35" spans="2:22" x14ac:dyDescent="0.3">
      <c r="B35" s="19"/>
      <c r="C35" s="17"/>
      <c r="D35" s="2">
        <f t="shared" si="7"/>
        <v>0.92500000000000027</v>
      </c>
      <c r="E35" s="25">
        <f t="shared" si="2"/>
        <v>2.3517745856009444E-2</v>
      </c>
      <c r="F35" s="2">
        <f t="shared" si="8"/>
        <v>0.46250000000000013</v>
      </c>
      <c r="G35" s="25">
        <f t="shared" si="3"/>
        <v>2.1297851707629252E-12</v>
      </c>
      <c r="H35" s="2">
        <f t="shared" si="9"/>
        <v>0.23125000000000007</v>
      </c>
      <c r="I35" s="3">
        <f t="shared" si="4"/>
        <v>2.0267571739488127E-17</v>
      </c>
      <c r="S35" s="14"/>
      <c r="T35" s="14"/>
      <c r="U35" s="14"/>
      <c r="V35" s="14"/>
    </row>
    <row r="36" spans="2:22" x14ac:dyDescent="0.3">
      <c r="B36" s="19"/>
      <c r="C36" s="17"/>
      <c r="D36" s="2">
        <f t="shared" si="7"/>
        <v>0.97500000000000031</v>
      </c>
      <c r="E36" s="25">
        <f t="shared" si="2"/>
        <v>0.2865047968601942</v>
      </c>
      <c r="F36" s="2">
        <f t="shared" si="8"/>
        <v>0.48750000000000016</v>
      </c>
      <c r="G36" s="25">
        <f t="shared" si="3"/>
        <v>7.4336806721593663E-12</v>
      </c>
      <c r="H36" s="2">
        <f t="shared" si="9"/>
        <v>0.24375000000000008</v>
      </c>
      <c r="I36" s="3">
        <f t="shared" si="4"/>
        <v>3.7864976432192083E-17</v>
      </c>
    </row>
    <row r="37" spans="2:22" ht="15" thickBot="1" x14ac:dyDescent="0.35">
      <c r="B37" s="19"/>
      <c r="C37" s="17"/>
      <c r="D37" s="4">
        <v>1</v>
      </c>
      <c r="E37" s="26">
        <f t="shared" si="2"/>
        <v>1</v>
      </c>
      <c r="F37" s="2">
        <f t="shared" si="8"/>
        <v>0.51250000000000018</v>
      </c>
      <c r="G37" s="25">
        <f t="shared" si="3"/>
        <v>2.5946094982571976E-11</v>
      </c>
      <c r="H37" s="2">
        <f t="shared" si="9"/>
        <v>0.25625000000000009</v>
      </c>
      <c r="I37" s="3">
        <f t="shared" si="4"/>
        <v>7.0741256610635084E-17</v>
      </c>
    </row>
    <row r="38" spans="2:22" x14ac:dyDescent="0.3">
      <c r="B38" s="19"/>
      <c r="C38" s="17"/>
      <c r="D38" s="17"/>
      <c r="E38" s="17"/>
      <c r="F38" s="2">
        <f t="shared" si="8"/>
        <v>0.5375000000000002</v>
      </c>
      <c r="G38" s="25">
        <f t="shared" si="3"/>
        <v>9.0560769896536766E-11</v>
      </c>
      <c r="H38" s="2">
        <f t="shared" si="9"/>
        <v>0.2687500000000001</v>
      </c>
      <c r="I38" s="3">
        <f t="shared" si="4"/>
        <v>1.3216223414942054E-16</v>
      </c>
    </row>
    <row r="39" spans="2:22" x14ac:dyDescent="0.3">
      <c r="B39" s="19"/>
      <c r="C39" s="17"/>
      <c r="D39" s="17"/>
      <c r="E39" s="17"/>
      <c r="F39" s="2">
        <f t="shared" si="8"/>
        <v>0.56250000000000022</v>
      </c>
      <c r="G39" s="25">
        <f t="shared" si="3"/>
        <v>3.1608814543117973E-10</v>
      </c>
      <c r="H39" s="2">
        <f t="shared" si="9"/>
        <v>0.28125000000000011</v>
      </c>
      <c r="I39" s="3">
        <f t="shared" si="4"/>
        <v>2.4691172713779154E-16</v>
      </c>
    </row>
    <row r="40" spans="2:22" x14ac:dyDescent="0.3">
      <c r="B40" s="19"/>
      <c r="C40" s="17"/>
      <c r="D40" s="17"/>
      <c r="E40" s="17"/>
      <c r="F40" s="2">
        <f t="shared" si="8"/>
        <v>0.58750000000000024</v>
      </c>
      <c r="G40" s="25">
        <f t="shared" si="3"/>
        <v>1.1032560323433728E-9</v>
      </c>
      <c r="H40" s="2">
        <f t="shared" si="9"/>
        <v>0.29375000000000012</v>
      </c>
      <c r="I40" s="3">
        <f t="shared" si="4"/>
        <v>4.6129200353071282E-16</v>
      </c>
    </row>
    <row r="41" spans="2:22" x14ac:dyDescent="0.3">
      <c r="B41" s="19"/>
      <c r="C41" s="17"/>
      <c r="D41" s="17"/>
      <c r="E41" s="17"/>
      <c r="F41" s="2">
        <f t="shared" si="8"/>
        <v>0.61250000000000027</v>
      </c>
      <c r="G41" s="25">
        <f t="shared" si="3"/>
        <v>3.8507419227674793E-9</v>
      </c>
      <c r="H41" s="2">
        <f t="shared" si="9"/>
        <v>0.30625000000000013</v>
      </c>
      <c r="I41" s="3">
        <f t="shared" si="4"/>
        <v>8.6180708825499227E-16</v>
      </c>
    </row>
    <row r="42" spans="2:22" x14ac:dyDescent="0.3">
      <c r="B42" s="19"/>
      <c r="C42" s="17"/>
      <c r="D42" s="17"/>
      <c r="E42" s="17"/>
      <c r="F42" s="2">
        <f t="shared" si="8"/>
        <v>0.63750000000000029</v>
      </c>
      <c r="G42" s="25">
        <f t="shared" si="3"/>
        <v>1.3440409951135022E-8</v>
      </c>
      <c r="H42" s="2">
        <f t="shared" si="9"/>
        <v>0.31875000000000014</v>
      </c>
      <c r="I42" s="3">
        <f t="shared" si="4"/>
        <v>1.6100677761817495E-15</v>
      </c>
    </row>
    <row r="43" spans="2:22" x14ac:dyDescent="0.3">
      <c r="B43" s="19"/>
      <c r="C43" s="17"/>
      <c r="D43" s="17"/>
      <c r="E43" s="17"/>
      <c r="F43" s="2">
        <f t="shared" si="8"/>
        <v>0.66250000000000031</v>
      </c>
      <c r="G43" s="25">
        <f t="shared" si="3"/>
        <v>4.6911640218344654E-8</v>
      </c>
      <c r="H43" s="2">
        <f t="shared" si="9"/>
        <v>0.33125000000000016</v>
      </c>
      <c r="I43" s="3">
        <f t="shared" si="4"/>
        <v>3.0080027815063676E-15</v>
      </c>
    </row>
    <row r="44" spans="2:22" x14ac:dyDescent="0.3">
      <c r="B44" s="19"/>
      <c r="C44" s="17"/>
      <c r="D44" s="17"/>
      <c r="E44" s="17"/>
      <c r="F44" s="2">
        <f t="shared" si="8"/>
        <v>0.68750000000000033</v>
      </c>
      <c r="G44" s="25">
        <f t="shared" si="3"/>
        <v>1.637377130590834E-7</v>
      </c>
      <c r="H44" s="2">
        <f t="shared" si="9"/>
        <v>0.34375000000000017</v>
      </c>
      <c r="I44" s="3">
        <f t="shared" si="4"/>
        <v>5.6196892039570783E-15</v>
      </c>
    </row>
    <row r="45" spans="2:22" x14ac:dyDescent="0.3">
      <c r="B45" s="19"/>
      <c r="C45" s="17"/>
      <c r="D45" s="17"/>
      <c r="E45" s="17"/>
      <c r="F45" s="2">
        <f t="shared" si="8"/>
        <v>0.71250000000000036</v>
      </c>
      <c r="G45" s="25">
        <f t="shared" si="3"/>
        <v>5.7150077364668012E-7</v>
      </c>
      <c r="H45" s="2">
        <f t="shared" si="9"/>
        <v>0.35625000000000018</v>
      </c>
      <c r="I45" s="3">
        <f t="shared" si="4"/>
        <v>1.049896180478124E-14</v>
      </c>
    </row>
    <row r="46" spans="2:22" x14ac:dyDescent="0.3">
      <c r="B46" s="19"/>
      <c r="C46" s="17"/>
      <c r="D46" s="17"/>
      <c r="E46" s="17"/>
      <c r="F46" s="2">
        <f t="shared" si="8"/>
        <v>0.73750000000000038</v>
      </c>
      <c r="G46" s="25">
        <f t="shared" si="3"/>
        <v>1.9947337004816979E-6</v>
      </c>
      <c r="H46" s="2">
        <f t="shared" si="9"/>
        <v>0.36875000000000019</v>
      </c>
      <c r="I46" s="3">
        <f t="shared" si="4"/>
        <v>1.9614643116480858E-14</v>
      </c>
    </row>
    <row r="47" spans="2:22" x14ac:dyDescent="0.3">
      <c r="B47" s="19"/>
      <c r="C47" s="17"/>
      <c r="D47" s="17"/>
      <c r="E47" s="17"/>
      <c r="F47" s="2">
        <f t="shared" si="8"/>
        <v>0.7625000000000004</v>
      </c>
      <c r="G47" s="25">
        <f t="shared" si="3"/>
        <v>6.962304723488094E-6</v>
      </c>
      <c r="H47" s="2">
        <f t="shared" si="9"/>
        <v>0.3812500000000002</v>
      </c>
      <c r="I47" s="3">
        <f t="shared" si="4"/>
        <v>3.6644977876304056E-14</v>
      </c>
    </row>
    <row r="48" spans="2:22" x14ac:dyDescent="0.3">
      <c r="B48" s="19"/>
      <c r="C48" s="17"/>
      <c r="D48" s="17"/>
      <c r="E48" s="17"/>
      <c r="F48" s="2">
        <f t="shared" si="8"/>
        <v>0.78750000000000042</v>
      </c>
      <c r="G48" s="25">
        <f t="shared" si="3"/>
        <v>2.4300831259329983E-5</v>
      </c>
      <c r="H48" s="2">
        <f t="shared" si="9"/>
        <v>0.39375000000000021</v>
      </c>
      <c r="I48" s="3">
        <f t="shared" si="4"/>
        <v>6.8461831945061219E-14</v>
      </c>
    </row>
    <row r="49" spans="2:9" x14ac:dyDescent="0.3">
      <c r="B49" s="19"/>
      <c r="C49" s="17"/>
      <c r="D49" s="17"/>
      <c r="E49" s="17"/>
      <c r="F49" s="2">
        <f t="shared" si="8"/>
        <v>0.81250000000000044</v>
      </c>
      <c r="G49" s="25">
        <f t="shared" si="3"/>
        <v>8.4818235246470971E-5</v>
      </c>
      <c r="H49" s="2">
        <f t="shared" si="9"/>
        <v>0.40625000000000022</v>
      </c>
      <c r="I49" s="3">
        <f t="shared" si="4"/>
        <v>1.279035409372277E-13</v>
      </c>
    </row>
    <row r="50" spans="2:9" x14ac:dyDescent="0.3">
      <c r="B50" s="19"/>
      <c r="C50" s="17"/>
      <c r="D50" s="17"/>
      <c r="E50" s="17"/>
      <c r="F50" s="2">
        <f t="shared" si="8"/>
        <v>0.83750000000000047</v>
      </c>
      <c r="G50" s="25">
        <f t="shared" si="3"/>
        <v>2.9604473005686173E-4</v>
      </c>
      <c r="H50" s="2">
        <f t="shared" ref="H50:H81" si="10">H49+$V$8</f>
        <v>0.41875000000000023</v>
      </c>
      <c r="I50" s="3">
        <f t="shared" si="4"/>
        <v>2.3895527346470535E-13</v>
      </c>
    </row>
    <row r="51" spans="2:9" x14ac:dyDescent="0.3">
      <c r="B51" s="19"/>
      <c r="C51" s="17"/>
      <c r="D51" s="17"/>
      <c r="E51" s="17"/>
      <c r="F51" s="2">
        <f t="shared" si="8"/>
        <v>0.86250000000000049</v>
      </c>
      <c r="G51" s="25">
        <f t="shared" si="3"/>
        <v>1.0332976386476591E-3</v>
      </c>
      <c r="H51" s="2">
        <f t="shared" si="10"/>
        <v>0.43125000000000024</v>
      </c>
      <c r="I51" s="3">
        <f t="shared" si="4"/>
        <v>4.4642722382500994E-13</v>
      </c>
    </row>
    <row r="52" spans="2:9" x14ac:dyDescent="0.3">
      <c r="B52" s="19"/>
      <c r="C52" s="17"/>
      <c r="D52" s="17"/>
      <c r="E52" s="17"/>
      <c r="F52" s="2">
        <f t="shared" si="8"/>
        <v>0.88750000000000051</v>
      </c>
      <c r="G52" s="25">
        <f t="shared" si="3"/>
        <v>3.6065631360158333E-3</v>
      </c>
      <c r="H52" s="2">
        <f t="shared" si="10"/>
        <v>0.44375000000000026</v>
      </c>
      <c r="I52" s="3">
        <f t="shared" si="4"/>
        <v>8.3403585636623067E-13</v>
      </c>
    </row>
    <row r="53" spans="2:9" x14ac:dyDescent="0.3">
      <c r="B53" s="19"/>
      <c r="C53" s="17"/>
      <c r="D53" s="17"/>
      <c r="E53" s="17"/>
      <c r="F53" s="2">
        <f t="shared" si="8"/>
        <v>0.91250000000000053</v>
      </c>
      <c r="G53" s="25">
        <f t="shared" si="3"/>
        <v>1.2588142242434357E-2</v>
      </c>
      <c r="H53" s="2">
        <f t="shared" si="10"/>
        <v>0.45625000000000027</v>
      </c>
      <c r="I53" s="3">
        <f t="shared" si="4"/>
        <v>1.5581841171771949E-12</v>
      </c>
    </row>
    <row r="54" spans="2:9" x14ac:dyDescent="0.3">
      <c r="B54" s="19"/>
      <c r="C54" s="17"/>
      <c r="D54" s="17"/>
      <c r="E54" s="17"/>
      <c r="F54" s="2">
        <f t="shared" si="8"/>
        <v>0.93750000000000056</v>
      </c>
      <c r="G54" s="25">
        <f t="shared" si="3"/>
        <v>4.3936933623408669E-2</v>
      </c>
      <c r="H54" s="2">
        <f t="shared" si="10"/>
        <v>0.46875000000000028</v>
      </c>
      <c r="I54" s="3">
        <f t="shared" si="4"/>
        <v>2.9110711780188537E-12</v>
      </c>
    </row>
    <row r="55" spans="2:9" x14ac:dyDescent="0.3">
      <c r="B55" s="19"/>
      <c r="C55" s="17"/>
      <c r="D55" s="17"/>
      <c r="E55" s="17"/>
      <c r="F55" s="2">
        <f t="shared" si="8"/>
        <v>0.96250000000000058</v>
      </c>
      <c r="G55" s="25">
        <f t="shared" si="3"/>
        <v>0.15335496684493283</v>
      </c>
      <c r="H55" s="2">
        <f t="shared" si="10"/>
        <v>0.48125000000000029</v>
      </c>
      <c r="I55" s="3">
        <f t="shared" si="4"/>
        <v>5.4385969602986439E-12</v>
      </c>
    </row>
    <row r="56" spans="2:9" x14ac:dyDescent="0.3">
      <c r="B56" s="19"/>
      <c r="C56" s="17"/>
      <c r="D56" s="17"/>
      <c r="E56" s="17"/>
      <c r="F56" s="2">
        <f t="shared" si="8"/>
        <v>0.9875000000000006</v>
      </c>
      <c r="G56" s="25">
        <f t="shared" si="3"/>
        <v>0.53526142851900549</v>
      </c>
      <c r="H56" s="2">
        <f t="shared" si="10"/>
        <v>0.4937500000000003</v>
      </c>
      <c r="I56" s="3">
        <f t="shared" si="4"/>
        <v>1.0160636785348578E-11</v>
      </c>
    </row>
    <row r="57" spans="2:9" ht="15" thickBot="1" x14ac:dyDescent="0.35">
      <c r="B57" s="19"/>
      <c r="C57" s="17"/>
      <c r="D57" s="17"/>
      <c r="E57" s="17"/>
      <c r="F57" s="27">
        <f>F56+V7/2</f>
        <v>1.0000000000000007</v>
      </c>
      <c r="G57" s="28">
        <f t="shared" si="3"/>
        <v>1.0000000000000355</v>
      </c>
      <c r="H57" s="2">
        <f t="shared" si="10"/>
        <v>0.50625000000000031</v>
      </c>
      <c r="I57" s="3">
        <f t="shared" si="4"/>
        <v>1.8982568599332073E-11</v>
      </c>
    </row>
    <row r="58" spans="2:9" x14ac:dyDescent="0.3">
      <c r="B58" s="19"/>
      <c r="C58" s="17"/>
      <c r="D58" s="17"/>
      <c r="E58" s="17"/>
      <c r="F58" s="17"/>
      <c r="G58" s="17"/>
      <c r="H58" s="2">
        <f t="shared" si="10"/>
        <v>0.51875000000000027</v>
      </c>
      <c r="I58" s="3">
        <f t="shared" si="4"/>
        <v>3.5464107047549455E-11</v>
      </c>
    </row>
    <row r="59" spans="2:9" x14ac:dyDescent="0.3">
      <c r="B59" s="19"/>
      <c r="C59" s="17"/>
      <c r="D59" s="17"/>
      <c r="E59" s="17"/>
      <c r="F59" s="17"/>
      <c r="G59" s="17"/>
      <c r="H59" s="2">
        <f t="shared" si="10"/>
        <v>0.53125000000000022</v>
      </c>
      <c r="I59" s="3">
        <f t="shared" si="4"/>
        <v>6.6255674625695089E-11</v>
      </c>
    </row>
    <row r="60" spans="2:9" x14ac:dyDescent="0.3">
      <c r="B60" s="19"/>
      <c r="C60" s="17"/>
      <c r="D60" s="17"/>
      <c r="E60" s="17"/>
      <c r="F60" s="17"/>
      <c r="G60" s="17"/>
      <c r="H60" s="2">
        <f t="shared" si="10"/>
        <v>0.54375000000000018</v>
      </c>
      <c r="I60" s="3">
        <f t="shared" si="4"/>
        <v>1.2378189627656654E-10</v>
      </c>
    </row>
    <row r="61" spans="2:9" x14ac:dyDescent="0.3">
      <c r="B61" s="19"/>
      <c r="C61" s="17"/>
      <c r="D61" s="17"/>
      <c r="E61" s="17"/>
      <c r="F61" s="17"/>
      <c r="G61" s="17"/>
      <c r="H61" s="2">
        <f t="shared" si="10"/>
        <v>0.55625000000000013</v>
      </c>
      <c r="I61" s="3">
        <f t="shared" si="4"/>
        <v>2.3125502732215755E-10</v>
      </c>
    </row>
    <row r="62" spans="2:9" x14ac:dyDescent="0.3">
      <c r="B62" s="19"/>
      <c r="C62" s="17"/>
      <c r="D62" s="17"/>
      <c r="E62" s="17"/>
      <c r="F62" s="17"/>
      <c r="G62" s="17"/>
      <c r="H62" s="2">
        <f t="shared" si="10"/>
        <v>0.56875000000000009</v>
      </c>
      <c r="I62" s="3">
        <f t="shared" si="4"/>
        <v>4.320412699306649E-10</v>
      </c>
    </row>
    <row r="63" spans="2:9" x14ac:dyDescent="0.3">
      <c r="B63" s="19"/>
      <c r="C63" s="17"/>
      <c r="D63" s="17"/>
      <c r="E63" s="17"/>
      <c r="F63" s="17"/>
      <c r="G63" s="17"/>
      <c r="H63" s="2">
        <f t="shared" si="10"/>
        <v>0.58125000000000004</v>
      </c>
      <c r="I63" s="3">
        <f t="shared" si="4"/>
        <v>8.0715935599201584E-10</v>
      </c>
    </row>
    <row r="64" spans="2:9" x14ac:dyDescent="0.3">
      <c r="B64" s="19"/>
      <c r="C64" s="17"/>
      <c r="D64" s="17"/>
      <c r="E64" s="17"/>
      <c r="F64" s="17"/>
      <c r="G64" s="17"/>
      <c r="H64" s="2">
        <f t="shared" si="10"/>
        <v>0.59375</v>
      </c>
      <c r="I64" s="3">
        <f t="shared" si="4"/>
        <v>1.5079722038358418E-9</v>
      </c>
    </row>
    <row r="65" spans="2:9" x14ac:dyDescent="0.3">
      <c r="B65" s="19"/>
      <c r="C65" s="17"/>
      <c r="D65" s="17"/>
      <c r="E65" s="17"/>
      <c r="F65" s="17"/>
      <c r="G65" s="17"/>
      <c r="H65" s="2">
        <f t="shared" si="10"/>
        <v>0.60624999999999996</v>
      </c>
      <c r="I65" s="3">
        <f t="shared" si="4"/>
        <v>2.817262973736628E-9</v>
      </c>
    </row>
    <row r="66" spans="2:9" x14ac:dyDescent="0.3">
      <c r="B66" s="19"/>
      <c r="C66" s="17"/>
      <c r="D66" s="17"/>
      <c r="E66" s="17"/>
      <c r="F66" s="17"/>
      <c r="G66" s="17"/>
      <c r="H66" s="2">
        <f t="shared" si="10"/>
        <v>0.61874999999999991</v>
      </c>
      <c r="I66" s="3">
        <f t="shared" si="4"/>
        <v>5.2633401617071044E-9</v>
      </c>
    </row>
    <row r="67" spans="2:9" x14ac:dyDescent="0.3">
      <c r="B67" s="19"/>
      <c r="C67" s="17"/>
      <c r="D67" s="17"/>
      <c r="E67" s="17"/>
      <c r="F67" s="17"/>
      <c r="G67" s="17"/>
      <c r="H67" s="2">
        <f t="shared" si="10"/>
        <v>0.63124999999999987</v>
      </c>
      <c r="I67" s="3">
        <f t="shared" si="4"/>
        <v>9.8332139797000909E-9</v>
      </c>
    </row>
    <row r="68" spans="2:9" x14ac:dyDescent="0.3">
      <c r="B68" s="19"/>
      <c r="C68" s="17"/>
      <c r="D68" s="17"/>
      <c r="E68" s="17"/>
      <c r="F68" s="17"/>
      <c r="G68" s="17"/>
      <c r="H68" s="2">
        <f t="shared" si="10"/>
        <v>0.64374999999999982</v>
      </c>
      <c r="I68" s="3">
        <f t="shared" si="4"/>
        <v>1.8370862266140877E-8</v>
      </c>
    </row>
    <row r="69" spans="2:9" x14ac:dyDescent="0.3">
      <c r="B69" s="19"/>
      <c r="C69" s="17"/>
      <c r="D69" s="17"/>
      <c r="E69" s="17"/>
      <c r="F69" s="17"/>
      <c r="G69" s="17"/>
      <c r="H69" s="2">
        <f t="shared" si="10"/>
        <v>0.65624999999999978</v>
      </c>
      <c r="I69" s="3">
        <f t="shared" si="4"/>
        <v>3.4321289163261772E-8</v>
      </c>
    </row>
    <row r="70" spans="2:9" x14ac:dyDescent="0.3">
      <c r="B70" s="19"/>
      <c r="C70" s="17"/>
      <c r="D70" s="17"/>
      <c r="E70" s="17"/>
      <c r="F70" s="17"/>
      <c r="G70" s="17"/>
      <c r="H70" s="2">
        <f t="shared" si="10"/>
        <v>0.66874999999999973</v>
      </c>
      <c r="I70" s="3">
        <f t="shared" si="4"/>
        <v>6.4120609733126306E-8</v>
      </c>
    </row>
    <row r="71" spans="2:9" x14ac:dyDescent="0.3">
      <c r="B71" s="19"/>
      <c r="C71" s="17"/>
      <c r="D71" s="17"/>
      <c r="E71" s="17"/>
      <c r="F71" s="17"/>
      <c r="G71" s="17"/>
      <c r="H71" s="2">
        <f t="shared" si="10"/>
        <v>0.68124999999999969</v>
      </c>
      <c r="I71" s="3">
        <f t="shared" si="4"/>
        <v>1.1979306992200262E-7</v>
      </c>
    </row>
    <row r="72" spans="2:9" x14ac:dyDescent="0.3">
      <c r="B72" s="19"/>
      <c r="C72" s="17"/>
      <c r="D72" s="17"/>
      <c r="E72" s="17"/>
      <c r="F72" s="17"/>
      <c r="G72" s="17"/>
      <c r="H72" s="2">
        <f t="shared" si="10"/>
        <v>0.69374999999999964</v>
      </c>
      <c r="I72" s="3">
        <f t="shared" si="4"/>
        <v>2.238029186101771E-7</v>
      </c>
    </row>
    <row r="73" spans="2:9" x14ac:dyDescent="0.3">
      <c r="B73" s="19"/>
      <c r="C73" s="17"/>
      <c r="D73" s="17"/>
      <c r="E73" s="17"/>
      <c r="F73" s="17"/>
      <c r="G73" s="17"/>
      <c r="H73" s="2">
        <f t="shared" si="10"/>
        <v>0.7062499999999996</v>
      </c>
      <c r="I73" s="3">
        <f t="shared" si="4"/>
        <v>4.1811889795499329E-7</v>
      </c>
    </row>
    <row r="74" spans="2:9" x14ac:dyDescent="0.3">
      <c r="B74" s="19"/>
      <c r="C74" s="17"/>
      <c r="D74" s="17"/>
      <c r="E74" s="17"/>
      <c r="F74" s="17"/>
      <c r="G74" s="17"/>
      <c r="H74" s="2">
        <f t="shared" si="10"/>
        <v>0.71874999999999956</v>
      </c>
      <c r="I74" s="3">
        <f t="shared" si="4"/>
        <v>7.8114894083043226E-7</v>
      </c>
    </row>
    <row r="75" spans="2:9" x14ac:dyDescent="0.3">
      <c r="B75" s="19"/>
      <c r="C75" s="17"/>
      <c r="D75" s="17"/>
      <c r="E75" s="17"/>
      <c r="F75" s="17"/>
      <c r="G75" s="17"/>
      <c r="H75" s="2">
        <f t="shared" si="10"/>
        <v>0.73124999999999951</v>
      </c>
      <c r="I75" s="3">
        <f t="shared" si="4"/>
        <v>1.4593783508589176E-6</v>
      </c>
    </row>
    <row r="76" spans="2:9" x14ac:dyDescent="0.3">
      <c r="B76" s="19"/>
      <c r="C76" s="17"/>
      <c r="D76" s="17"/>
      <c r="E76" s="17"/>
      <c r="F76" s="17"/>
      <c r="G76" s="17"/>
      <c r="H76" s="2">
        <f t="shared" si="10"/>
        <v>0.74374999999999947</v>
      </c>
      <c r="I76" s="3">
        <f t="shared" si="4"/>
        <v>2.7264777043562575E-6</v>
      </c>
    </row>
    <row r="77" spans="2:9" x14ac:dyDescent="0.3">
      <c r="B77" s="19"/>
      <c r="C77" s="17"/>
      <c r="D77" s="17"/>
      <c r="E77" s="17"/>
      <c r="F77" s="17"/>
      <c r="G77" s="17"/>
      <c r="H77" s="2">
        <f t="shared" si="10"/>
        <v>0.75624999999999942</v>
      </c>
      <c r="I77" s="3">
        <f t="shared" si="4"/>
        <v>5.093730949192664E-6</v>
      </c>
    </row>
    <row r="78" spans="2:9" x14ac:dyDescent="0.3">
      <c r="B78" s="19"/>
      <c r="C78" s="17"/>
      <c r="D78" s="17"/>
      <c r="E78" s="17"/>
      <c r="F78" s="17"/>
      <c r="G78" s="17"/>
      <c r="H78" s="2">
        <f t="shared" si="10"/>
        <v>0.76874999999999938</v>
      </c>
      <c r="I78" s="3">
        <f t="shared" si="4"/>
        <v>9.5163422540765913E-6</v>
      </c>
    </row>
    <row r="79" spans="2:9" x14ac:dyDescent="0.3">
      <c r="B79" s="19"/>
      <c r="C79" s="17"/>
      <c r="D79" s="17"/>
      <c r="E79" s="17"/>
      <c r="F79" s="17"/>
      <c r="G79" s="17"/>
      <c r="H79" s="2">
        <f t="shared" si="10"/>
        <v>0.78124999999999933</v>
      </c>
      <c r="I79" s="3">
        <f t="shared" si="4"/>
        <v>1.7778867945719909E-5</v>
      </c>
    </row>
    <row r="80" spans="2:9" x14ac:dyDescent="0.3">
      <c r="B80" s="19"/>
      <c r="C80" s="17"/>
      <c r="D80" s="17"/>
      <c r="E80" s="17"/>
      <c r="F80" s="17"/>
      <c r="G80" s="17"/>
      <c r="H80" s="2">
        <f t="shared" si="10"/>
        <v>0.79374999999999929</v>
      </c>
      <c r="I80" s="3">
        <f t="shared" si="4"/>
        <v>3.3215298167312543E-5</v>
      </c>
    </row>
    <row r="81" spans="2:9" x14ac:dyDescent="0.3">
      <c r="B81" s="19"/>
      <c r="C81" s="17"/>
      <c r="D81" s="17"/>
      <c r="E81" s="17"/>
      <c r="F81" s="17"/>
      <c r="G81" s="17"/>
      <c r="H81" s="2">
        <f t="shared" si="10"/>
        <v>0.80624999999999925</v>
      </c>
      <c r="I81" s="3">
        <f t="shared" ref="I81:I97" si="11">$C$3+(EXP(H81*$C$5/$C$6)-1)/(EXP($C$5)-1)*($C$4-$C$3)</f>
        <v>6.2054346525987564E-5</v>
      </c>
    </row>
    <row r="82" spans="2:9" x14ac:dyDescent="0.3">
      <c r="B82" s="19"/>
      <c r="C82" s="17"/>
      <c r="D82" s="17"/>
      <c r="E82" s="17"/>
      <c r="F82" s="17"/>
      <c r="G82" s="17"/>
      <c r="H82" s="2">
        <f t="shared" ref="H82:H96" si="12">H81+$V$8</f>
        <v>0.8187499999999992</v>
      </c>
      <c r="I82" s="3">
        <f t="shared" si="11"/>
        <v>1.1593278203827371E-4</v>
      </c>
    </row>
    <row r="83" spans="2:9" x14ac:dyDescent="0.3">
      <c r="B83" s="19"/>
      <c r="C83" s="17"/>
      <c r="D83" s="17"/>
      <c r="E83" s="17"/>
      <c r="F83" s="17"/>
      <c r="G83" s="17"/>
      <c r="H83" s="2">
        <f t="shared" si="12"/>
        <v>0.83124999999999916</v>
      </c>
      <c r="I83" s="3">
        <f t="shared" si="11"/>
        <v>2.1659095137687581E-4</v>
      </c>
    </row>
    <row r="84" spans="2:9" x14ac:dyDescent="0.3">
      <c r="B84" s="19"/>
      <c r="C84" s="17"/>
      <c r="D84" s="17"/>
      <c r="E84" s="17"/>
      <c r="F84" s="17"/>
      <c r="G84" s="17"/>
      <c r="H84" s="2">
        <f t="shared" si="12"/>
        <v>0.84374999999999911</v>
      </c>
      <c r="I84" s="3">
        <f t="shared" si="11"/>
        <v>4.0464516932624728E-4</v>
      </c>
    </row>
    <row r="85" spans="2:9" x14ac:dyDescent="0.3">
      <c r="B85" s="19"/>
      <c r="C85" s="17"/>
      <c r="D85" s="17"/>
      <c r="E85" s="17"/>
      <c r="F85" s="17"/>
      <c r="G85" s="17"/>
      <c r="H85" s="2">
        <f t="shared" si="12"/>
        <v>0.85624999999999907</v>
      </c>
      <c r="I85" s="3">
        <f t="shared" si="11"/>
        <v>7.5597670178823332E-4</v>
      </c>
    </row>
    <row r="86" spans="2:9" x14ac:dyDescent="0.3">
      <c r="B86" s="19"/>
      <c r="C86" s="17"/>
      <c r="D86" s="17"/>
      <c r="E86" s="17"/>
      <c r="F86" s="17"/>
      <c r="G86" s="17"/>
      <c r="H86" s="2">
        <f t="shared" si="12"/>
        <v>0.86874999999999902</v>
      </c>
      <c r="I86" s="3">
        <f t="shared" si="11"/>
        <v>1.4123504170288116E-3</v>
      </c>
    </row>
    <row r="87" spans="2:9" x14ac:dyDescent="0.3">
      <c r="B87" s="19"/>
      <c r="C87" s="17"/>
      <c r="D87" s="17"/>
      <c r="E87" s="17"/>
      <c r="F87" s="17"/>
      <c r="G87" s="17"/>
      <c r="H87" s="2">
        <f t="shared" si="12"/>
        <v>0.88124999999999898</v>
      </c>
      <c r="I87" s="3">
        <f t="shared" si="11"/>
        <v>2.6386179570917906E-3</v>
      </c>
    </row>
    <row r="88" spans="2:9" x14ac:dyDescent="0.3">
      <c r="B88" s="19"/>
      <c r="C88" s="17"/>
      <c r="D88" s="17"/>
      <c r="E88" s="17"/>
      <c r="F88" s="17"/>
      <c r="G88" s="17"/>
      <c r="H88" s="2">
        <f t="shared" si="12"/>
        <v>0.89374999999999893</v>
      </c>
      <c r="I88" s="3">
        <f t="shared" si="11"/>
        <v>4.9295873315447717E-3</v>
      </c>
    </row>
    <row r="89" spans="2:9" x14ac:dyDescent="0.3">
      <c r="B89" s="19"/>
      <c r="C89" s="17"/>
      <c r="D89" s="17"/>
      <c r="E89" s="17"/>
      <c r="F89" s="17"/>
      <c r="G89" s="17"/>
      <c r="H89" s="2">
        <f t="shared" si="12"/>
        <v>0.90624999999999889</v>
      </c>
      <c r="I89" s="3">
        <f t="shared" si="11"/>
        <v>9.2096816039676163E-3</v>
      </c>
    </row>
    <row r="90" spans="2:9" x14ac:dyDescent="0.3">
      <c r="B90" s="19"/>
      <c r="C90" s="17"/>
      <c r="D90" s="17"/>
      <c r="E90" s="17"/>
      <c r="F90" s="17"/>
      <c r="G90" s="17"/>
      <c r="H90" s="2">
        <f t="shared" si="12"/>
        <v>0.91874999999999885</v>
      </c>
      <c r="I90" s="3">
        <f t="shared" si="11"/>
        <v>1.7205950425850405E-2</v>
      </c>
    </row>
    <row r="91" spans="2:9" x14ac:dyDescent="0.3">
      <c r="B91" s="19"/>
      <c r="C91" s="17"/>
      <c r="D91" s="17"/>
      <c r="E91" s="17"/>
      <c r="F91" s="17"/>
      <c r="G91" s="17"/>
      <c r="H91" s="2">
        <f t="shared" si="12"/>
        <v>0.9312499999999988</v>
      </c>
      <c r="I91" s="3">
        <f t="shared" si="11"/>
        <v>3.214494732687425E-2</v>
      </c>
    </row>
    <row r="92" spans="2:9" x14ac:dyDescent="0.3">
      <c r="B92" s="19"/>
      <c r="C92" s="17"/>
      <c r="D92" s="17"/>
      <c r="E92" s="17"/>
      <c r="F92" s="17"/>
      <c r="G92" s="17"/>
      <c r="H92" s="2">
        <f t="shared" si="12"/>
        <v>0.94374999999999876</v>
      </c>
      <c r="I92" s="3">
        <f t="shared" si="11"/>
        <v>6.0054667895304108E-2</v>
      </c>
    </row>
    <row r="93" spans="2:9" x14ac:dyDescent="0.3">
      <c r="B93" s="19"/>
      <c r="C93" s="17"/>
      <c r="D93" s="17"/>
      <c r="E93" s="17"/>
      <c r="F93" s="17"/>
      <c r="G93" s="17"/>
      <c r="H93" s="2">
        <f t="shared" si="12"/>
        <v>0.95624999999999871</v>
      </c>
      <c r="I93" s="3">
        <f t="shared" si="11"/>
        <v>0.11219689052033657</v>
      </c>
    </row>
    <row r="94" spans="2:9" x14ac:dyDescent="0.3">
      <c r="B94" s="19"/>
      <c r="C94" s="17"/>
      <c r="D94" s="17"/>
      <c r="E94" s="17"/>
      <c r="F94" s="17"/>
      <c r="G94" s="17"/>
      <c r="H94" s="2">
        <f t="shared" si="12"/>
        <v>0.96874999999999867</v>
      </c>
      <c r="I94" s="3">
        <f t="shared" si="11"/>
        <v>0.20961138715108443</v>
      </c>
    </row>
    <row r="95" spans="2:9" x14ac:dyDescent="0.3">
      <c r="B95" s="19"/>
      <c r="C95" s="17"/>
      <c r="D95" s="17"/>
      <c r="E95" s="17"/>
      <c r="F95" s="17"/>
      <c r="G95" s="17"/>
      <c r="H95" s="2">
        <f t="shared" si="12"/>
        <v>0.98124999999999862</v>
      </c>
      <c r="I95" s="3">
        <f t="shared" si="11"/>
        <v>0.39160562667677118</v>
      </c>
    </row>
    <row r="96" spans="2:9" x14ac:dyDescent="0.3">
      <c r="B96" s="19"/>
      <c r="C96" s="17"/>
      <c r="D96" s="17"/>
      <c r="E96" s="17"/>
      <c r="F96" s="17"/>
      <c r="G96" s="17"/>
      <c r="H96" s="2">
        <f t="shared" si="12"/>
        <v>0.99374999999999858</v>
      </c>
      <c r="I96" s="3">
        <f t="shared" si="11"/>
        <v>0.73161562894658982</v>
      </c>
    </row>
    <row r="97" spans="2:9" ht="15" thickBot="1" x14ac:dyDescent="0.35">
      <c r="B97" s="20"/>
      <c r="C97" s="21"/>
      <c r="D97" s="21"/>
      <c r="E97" s="21"/>
      <c r="F97" s="21"/>
      <c r="G97" s="21"/>
      <c r="H97" s="4">
        <f>H96+$V$8/2</f>
        <v>0.99999999999999856</v>
      </c>
      <c r="I97" s="5">
        <f t="shared" si="11"/>
        <v>0.99999999999992906</v>
      </c>
    </row>
  </sheetData>
  <mergeCells count="11">
    <mergeCell ref="S23:V23"/>
    <mergeCell ref="S9:V9"/>
    <mergeCell ref="S14:V14"/>
    <mergeCell ref="H14:I14"/>
    <mergeCell ref="D14:E14"/>
    <mergeCell ref="B13:I13"/>
    <mergeCell ref="S3:V3"/>
    <mergeCell ref="B2:C2"/>
    <mergeCell ref="S2:V2"/>
    <mergeCell ref="B14:C14"/>
    <mergeCell ref="F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5"/>
  <sheetViews>
    <sheetView tabSelected="1" zoomScale="85" zoomScaleNormal="85" workbookViewId="0">
      <selection activeCell="J16" sqref="J16"/>
    </sheetView>
  </sheetViews>
  <sheetFormatPr defaultRowHeight="14.4" x14ac:dyDescent="0.3"/>
  <cols>
    <col min="2" max="2" width="9.6640625" bestFit="1" customWidth="1"/>
    <col min="3" max="3" width="9.6640625" customWidth="1"/>
  </cols>
  <sheetData>
    <row r="1" spans="2:11" ht="15" thickBot="1" x14ac:dyDescent="0.35"/>
    <row r="2" spans="2:11" ht="15" thickBot="1" x14ac:dyDescent="0.35">
      <c r="B2" s="46" t="s">
        <v>9</v>
      </c>
      <c r="C2" s="47"/>
      <c r="D2" s="48"/>
      <c r="F2" s="46" t="s">
        <v>10</v>
      </c>
      <c r="G2" s="47"/>
      <c r="H2" s="47"/>
      <c r="I2" s="48"/>
      <c r="J2" s="81"/>
    </row>
    <row r="3" spans="2:11" ht="15" thickBot="1" x14ac:dyDescent="0.35">
      <c r="B3" s="6" t="s">
        <v>3</v>
      </c>
      <c r="C3" s="73"/>
      <c r="D3" s="1">
        <v>5</v>
      </c>
      <c r="F3" s="49" t="s">
        <v>11</v>
      </c>
      <c r="G3" s="50"/>
      <c r="H3" s="50"/>
      <c r="I3" s="51"/>
      <c r="J3" s="82"/>
    </row>
    <row r="4" spans="2:11" ht="15" thickBot="1" x14ac:dyDescent="0.35">
      <c r="B4" s="7" t="s">
        <v>27</v>
      </c>
      <c r="C4" s="74"/>
      <c r="D4" s="3">
        <v>0.01</v>
      </c>
      <c r="F4" s="12" t="s">
        <v>23</v>
      </c>
      <c r="G4" s="13" t="s">
        <v>24</v>
      </c>
      <c r="H4" s="12" t="s">
        <v>12</v>
      </c>
      <c r="I4" s="13" t="s">
        <v>13</v>
      </c>
      <c r="J4" s="83"/>
    </row>
    <row r="5" spans="2:11" x14ac:dyDescent="0.3">
      <c r="B5" s="7" t="s">
        <v>46</v>
      </c>
      <c r="C5" s="74"/>
      <c r="D5" s="3">
        <f>D4/2</f>
        <v>5.0000000000000001E-3</v>
      </c>
      <c r="F5" s="9">
        <v>2</v>
      </c>
      <c r="G5" s="11">
        <v>6</v>
      </c>
      <c r="H5" s="6">
        <f>G5-F5+1</f>
        <v>5</v>
      </c>
      <c r="I5" s="22">
        <f>$D$3/H5</f>
        <v>1</v>
      </c>
      <c r="J5" s="18"/>
    </row>
    <row r="6" spans="2:11" x14ac:dyDescent="0.3">
      <c r="B6" s="7" t="s">
        <v>28</v>
      </c>
      <c r="C6" s="74"/>
      <c r="D6" s="3">
        <v>0.01</v>
      </c>
      <c r="F6" s="7">
        <v>2</v>
      </c>
      <c r="G6" s="10">
        <v>11</v>
      </c>
      <c r="H6" s="9">
        <f t="shared" ref="H6:H9" si="0">G6-F6+1</f>
        <v>10</v>
      </c>
      <c r="I6" s="10">
        <f>$D$3/H6</f>
        <v>0.5</v>
      </c>
      <c r="J6" s="18"/>
    </row>
    <row r="7" spans="2:11" ht="15" thickBot="1" x14ac:dyDescent="0.35">
      <c r="B7" s="8" t="s">
        <v>47</v>
      </c>
      <c r="C7" s="75"/>
      <c r="D7" s="5">
        <f>D6/2</f>
        <v>5.0000000000000001E-3</v>
      </c>
      <c r="F7" s="7">
        <v>2</v>
      </c>
      <c r="G7" s="10">
        <v>21</v>
      </c>
      <c r="H7" s="9">
        <f t="shared" si="0"/>
        <v>20</v>
      </c>
      <c r="I7" s="10">
        <f>$D$3/H7</f>
        <v>0.25</v>
      </c>
      <c r="J7" s="18"/>
    </row>
    <row r="8" spans="2:11" x14ac:dyDescent="0.3">
      <c r="B8" s="9" t="s">
        <v>4</v>
      </c>
      <c r="C8" s="76"/>
      <c r="D8" s="23">
        <v>1000</v>
      </c>
      <c r="F8" s="35">
        <v>2</v>
      </c>
      <c r="G8" s="40">
        <v>41</v>
      </c>
      <c r="H8" s="41">
        <f t="shared" si="0"/>
        <v>40</v>
      </c>
      <c r="I8" s="40">
        <f>$D$3/H8</f>
        <v>0.125</v>
      </c>
      <c r="J8" s="18"/>
    </row>
    <row r="9" spans="2:11" x14ac:dyDescent="0.3">
      <c r="B9" s="7" t="s">
        <v>25</v>
      </c>
      <c r="C9" s="74"/>
      <c r="D9" s="3">
        <v>0.59</v>
      </c>
      <c r="F9" s="31">
        <v>2</v>
      </c>
      <c r="G9" s="32">
        <v>81</v>
      </c>
      <c r="H9" s="31">
        <f t="shared" si="0"/>
        <v>80</v>
      </c>
      <c r="I9" s="32">
        <f>$D$3/H9</f>
        <v>6.25E-2</v>
      </c>
      <c r="J9" s="14"/>
    </row>
    <row r="10" spans="2:11" ht="15" thickBot="1" x14ac:dyDescent="0.35">
      <c r="B10" s="7" t="s">
        <v>22</v>
      </c>
      <c r="C10" s="74"/>
      <c r="D10" s="3">
        <v>4189</v>
      </c>
    </row>
    <row r="11" spans="2:11" ht="15" thickBot="1" x14ac:dyDescent="0.35">
      <c r="B11" s="7" t="s">
        <v>7</v>
      </c>
      <c r="C11" s="74"/>
      <c r="D11" s="3">
        <v>273.14999999999998</v>
      </c>
      <c r="F11" s="46" t="s">
        <v>39</v>
      </c>
      <c r="G11" s="47"/>
      <c r="H11" s="47"/>
      <c r="I11" s="47"/>
      <c r="J11" s="47"/>
      <c r="K11" s="48"/>
    </row>
    <row r="12" spans="2:11" x14ac:dyDescent="0.3">
      <c r="B12" s="7" t="s">
        <v>8</v>
      </c>
      <c r="C12" s="74"/>
      <c r="D12" s="3">
        <f>1.5</f>
        <v>1.5</v>
      </c>
      <c r="G12" t="s">
        <v>42</v>
      </c>
      <c r="H12" t="s">
        <v>43</v>
      </c>
      <c r="I12" t="s">
        <v>44</v>
      </c>
      <c r="K12" t="s">
        <v>45</v>
      </c>
    </row>
    <row r="13" spans="2:11" x14ac:dyDescent="0.3">
      <c r="B13" s="7" t="s">
        <v>29</v>
      </c>
      <c r="C13" s="74"/>
      <c r="D13" s="3">
        <v>10000</v>
      </c>
      <c r="F13" t="s">
        <v>40</v>
      </c>
    </row>
    <row r="14" spans="2:11" ht="15" thickBot="1" x14ac:dyDescent="0.35">
      <c r="B14" s="8" t="s">
        <v>30</v>
      </c>
      <c r="C14" s="75"/>
      <c r="D14" s="5">
        <v>373.15</v>
      </c>
      <c r="F14" t="s">
        <v>41</v>
      </c>
    </row>
    <row r="15" spans="2:11" x14ac:dyDescent="0.3">
      <c r="B15" s="7" t="s">
        <v>31</v>
      </c>
      <c r="C15" s="74"/>
      <c r="D15" s="57">
        <f>D4*2+D6*2</f>
        <v>0.04</v>
      </c>
    </row>
    <row r="16" spans="2:11" ht="15" thickBot="1" x14ac:dyDescent="0.35">
      <c r="B16" s="8" t="s">
        <v>32</v>
      </c>
      <c r="C16" s="75"/>
      <c r="D16" s="56">
        <f>D8*D12*D4*D6</f>
        <v>0.15</v>
      </c>
    </row>
    <row r="19" spans="2:28" ht="15" thickBot="1" x14ac:dyDescent="0.35"/>
    <row r="20" spans="2:28" ht="15" thickBot="1" x14ac:dyDescent="0.35">
      <c r="B20" s="46" t="s">
        <v>33</v>
      </c>
      <c r="C20" s="47"/>
      <c r="D20" s="47"/>
      <c r="E20" s="47"/>
      <c r="F20" s="47"/>
      <c r="G20" s="47"/>
      <c r="H20" s="47"/>
      <c r="I20" s="47"/>
      <c r="J20" s="47"/>
      <c r="K20" s="48"/>
    </row>
    <row r="21" spans="2:28" ht="15" thickBot="1" x14ac:dyDescent="0.35">
      <c r="B21" s="54" t="s">
        <v>35</v>
      </c>
      <c r="C21" s="77"/>
      <c r="D21" s="55"/>
      <c r="E21" s="54" t="s">
        <v>36</v>
      </c>
      <c r="F21" s="55"/>
      <c r="G21" s="54" t="s">
        <v>37</v>
      </c>
      <c r="H21" s="55"/>
      <c r="I21" s="52" t="s">
        <v>38</v>
      </c>
      <c r="J21" s="84"/>
      <c r="K21" s="53"/>
    </row>
    <row r="22" spans="2:28" ht="15" thickBot="1" x14ac:dyDescent="0.35">
      <c r="B22" s="49" t="s">
        <v>26</v>
      </c>
      <c r="C22" s="80"/>
      <c r="D22" s="30" t="s">
        <v>34</v>
      </c>
      <c r="E22" s="29" t="s">
        <v>26</v>
      </c>
      <c r="F22" s="30" t="s">
        <v>34</v>
      </c>
      <c r="G22" s="29" t="s">
        <v>26</v>
      </c>
      <c r="H22" s="30" t="s">
        <v>34</v>
      </c>
      <c r="I22" s="29" t="s">
        <v>26</v>
      </c>
      <c r="J22" s="59"/>
      <c r="K22" s="30" t="s">
        <v>34</v>
      </c>
    </row>
    <row r="23" spans="2:28" x14ac:dyDescent="0.3">
      <c r="B23" s="38">
        <v>0</v>
      </c>
      <c r="C23" s="79">
        <f>B23*-1</f>
        <v>0</v>
      </c>
      <c r="D23" s="1">
        <f t="shared" ref="D23:D29" si="1">$D$14-($D$14-$D$11)*EXP(-$D$13*$D$15*B23/$D$16/$D$10)</f>
        <v>273.14999999999998</v>
      </c>
      <c r="E23" s="38">
        <v>0</v>
      </c>
      <c r="F23" s="1">
        <f>$D$14-($D$14-$D$11)*EXP(-$D$13*$D$15*E23/$D$16/$D$10)</f>
        <v>273.14999999999998</v>
      </c>
      <c r="G23" s="38">
        <v>0</v>
      </c>
      <c r="H23" s="1">
        <f>$D$14-($D$14-$D$11)*EXP(-$D$13*$D$15*G23/$D$16/$D$10)</f>
        <v>273.14999999999998</v>
      </c>
      <c r="I23" s="38">
        <v>0</v>
      </c>
      <c r="J23" s="78">
        <f>I64</f>
        <v>5</v>
      </c>
      <c r="K23" s="1">
        <f>$D$14-($D$14-$D$11)*EXP(-$D$13*$D$15*I23/$D$16/$D$10)</f>
        <v>273.14999999999998</v>
      </c>
    </row>
    <row r="24" spans="2:28" x14ac:dyDescent="0.3">
      <c r="B24" s="7">
        <f>(B23+$I$5/2)</f>
        <v>0.5</v>
      </c>
      <c r="C24" s="62">
        <f t="shared" ref="B24:C29" si="2">B24*-1</f>
        <v>-0.5</v>
      </c>
      <c r="D24" s="3">
        <f t="shared" si="1"/>
        <v>300.41110549618935</v>
      </c>
      <c r="E24" s="7">
        <f>E23+$I$6/2</f>
        <v>0.25</v>
      </c>
      <c r="F24" s="3">
        <f>$D$14-($D$14-$D$11)*EXP(-$D$13*$D$15*E24/$D$16/$D$10)</f>
        <v>287.86289985946837</v>
      </c>
      <c r="G24" s="7">
        <f>G23+$I$7/2</f>
        <v>0.125</v>
      </c>
      <c r="H24" s="3">
        <f t="shared" ref="H23:H44" si="3">$D$14-($D$14-$D$11)*EXP(-$D$13*$D$15*G24/$D$16/$D$10)</f>
        <v>280.79898476977547</v>
      </c>
      <c r="I24" s="7">
        <f>I23+$I$8/2</f>
        <v>6.25E-2</v>
      </c>
      <c r="J24" s="74">
        <f>J23-$I$8/2</f>
        <v>4.9375</v>
      </c>
      <c r="K24" s="3">
        <f t="shared" ref="K23:K64" si="4">$D$14-($D$14-$D$11)*EXP(-$D$13*$D$15*I24/$D$16/$D$10)</f>
        <v>277.05056439800256</v>
      </c>
      <c r="V24">
        <v>1</v>
      </c>
      <c r="W24">
        <v>0</v>
      </c>
      <c r="X24">
        <v>273.14999999999998</v>
      </c>
      <c r="Y24">
        <v>0</v>
      </c>
      <c r="Z24">
        <v>0</v>
      </c>
      <c r="AA24">
        <v>1</v>
      </c>
      <c r="AB24">
        <v>273.14999999999998</v>
      </c>
    </row>
    <row r="25" spans="2:28" x14ac:dyDescent="0.3">
      <c r="B25" s="7">
        <f>(B24+$I$5)</f>
        <v>1.5</v>
      </c>
      <c r="C25" s="62">
        <f t="shared" si="2"/>
        <v>-1.5</v>
      </c>
      <c r="D25" s="3">
        <f t="shared" si="1"/>
        <v>334.66423808071772</v>
      </c>
      <c r="E25" s="7">
        <f>E24+$I$6</f>
        <v>0.75</v>
      </c>
      <c r="F25" s="3">
        <f t="shared" ref="F23:F34" si="5">$D$14-($D$14-$D$11)*EXP(-$D$13*$D$15*E25/$D$16/$D$10)</f>
        <v>311.11310620341936</v>
      </c>
      <c r="G25" s="7">
        <f>G24+$I$7</f>
        <v>0.375</v>
      </c>
      <c r="H25" s="3">
        <f t="shared" si="3"/>
        <v>294.3864971598008</v>
      </c>
      <c r="I25" s="7">
        <f>I24+$I$8</f>
        <v>0.1875</v>
      </c>
      <c r="J25" s="74">
        <f>J24-$I$8</f>
        <v>4.8125</v>
      </c>
      <c r="K25" s="3">
        <f t="shared" si="4"/>
        <v>284.40119559103954</v>
      </c>
      <c r="V25">
        <v>2</v>
      </c>
      <c r="W25">
        <v>3.1199999999999999E-2</v>
      </c>
      <c r="X25">
        <v>280.52080000000001</v>
      </c>
      <c r="Y25">
        <v>0</v>
      </c>
      <c r="Z25">
        <v>0.15</v>
      </c>
      <c r="AA25">
        <v>0.16189999999999999</v>
      </c>
      <c r="AB25">
        <v>4.4538000000000002</v>
      </c>
    </row>
    <row r="26" spans="2:28" x14ac:dyDescent="0.3">
      <c r="B26" s="7">
        <f t="shared" ref="B26:B28" si="6">(B25+$I$5)</f>
        <v>2.5</v>
      </c>
      <c r="C26" s="62">
        <f t="shared" si="2"/>
        <v>-2.5</v>
      </c>
      <c r="D26" s="3">
        <f t="shared" si="1"/>
        <v>352.78738821422314</v>
      </c>
      <c r="E26" s="7">
        <f t="shared" ref="E26:E33" si="7">E25+$I$6</f>
        <v>1.25</v>
      </c>
      <c r="F26" s="3">
        <f t="shared" si="5"/>
        <v>328.02504926786412</v>
      </c>
      <c r="G26" s="7">
        <f t="shared" ref="G26:G43" si="8">G25+$I$7</f>
        <v>0.625</v>
      </c>
      <c r="H26" s="3">
        <f t="shared" si="3"/>
        <v>305.97489245848885</v>
      </c>
      <c r="I26" s="7">
        <f>I25+$I$8</f>
        <v>0.3125</v>
      </c>
      <c r="J26" s="74">
        <f t="shared" ref="J26:J64" si="9">J25-$I$8</f>
        <v>4.6875</v>
      </c>
      <c r="K26" s="3">
        <f t="shared" si="4"/>
        <v>291.18957812363874</v>
      </c>
      <c r="V26">
        <v>3</v>
      </c>
      <c r="W26">
        <v>9.3799999999999994E-2</v>
      </c>
      <c r="X26">
        <v>287.34840000000003</v>
      </c>
      <c r="Y26">
        <v>0</v>
      </c>
      <c r="Z26">
        <v>0.15</v>
      </c>
      <c r="AA26">
        <v>0.16189999999999999</v>
      </c>
      <c r="AB26">
        <v>4.4539</v>
      </c>
    </row>
    <row r="27" spans="2:28" x14ac:dyDescent="0.3">
      <c r="B27" s="7">
        <f t="shared" si="6"/>
        <v>3.5</v>
      </c>
      <c r="C27" s="62">
        <f t="shared" si="2"/>
        <v>-3.5</v>
      </c>
      <c r="D27" s="3">
        <f t="shared" si="1"/>
        <v>362.37625048692314</v>
      </c>
      <c r="E27" s="7">
        <f t="shared" si="7"/>
        <v>1.75</v>
      </c>
      <c r="F27" s="3">
        <f t="shared" si="5"/>
        <v>340.32660969205517</v>
      </c>
      <c r="G27" s="7">
        <f t="shared" si="8"/>
        <v>0.875</v>
      </c>
      <c r="H27" s="3">
        <f t="shared" si="3"/>
        <v>315.85829876156163</v>
      </c>
      <c r="I27" s="7">
        <f t="shared" ref="I27:J44" si="10">I26+$I$8</f>
        <v>0.4375</v>
      </c>
      <c r="J27" s="74">
        <f t="shared" si="9"/>
        <v>4.5625</v>
      </c>
      <c r="K27" s="3">
        <f t="shared" si="4"/>
        <v>297.45871831020537</v>
      </c>
      <c r="V27">
        <v>4</v>
      </c>
      <c r="W27">
        <v>0.15620000000000001</v>
      </c>
      <c r="X27">
        <v>293.67270000000002</v>
      </c>
      <c r="Y27">
        <v>0</v>
      </c>
      <c r="Z27">
        <v>0.15</v>
      </c>
      <c r="AA27">
        <v>0.16189999999999999</v>
      </c>
      <c r="AB27">
        <v>4.4539</v>
      </c>
    </row>
    <row r="28" spans="2:28" x14ac:dyDescent="0.3">
      <c r="B28" s="7">
        <f t="shared" si="6"/>
        <v>4.5</v>
      </c>
      <c r="C28" s="62">
        <f t="shared" si="2"/>
        <v>-4.5</v>
      </c>
      <c r="D28" s="3">
        <f t="shared" si="1"/>
        <v>367.44966647738181</v>
      </c>
      <c r="E28" s="7">
        <f t="shared" si="7"/>
        <v>2.25</v>
      </c>
      <c r="F28" s="3">
        <f t="shared" si="5"/>
        <v>349.27462875133</v>
      </c>
      <c r="G28" s="7">
        <f t="shared" si="8"/>
        <v>1.125</v>
      </c>
      <c r="H28" s="3">
        <f t="shared" si="3"/>
        <v>324.28756939255885</v>
      </c>
      <c r="I28" s="7">
        <f t="shared" si="10"/>
        <v>0.5625</v>
      </c>
      <c r="J28" s="74">
        <f t="shared" si="9"/>
        <v>4.4375</v>
      </c>
      <c r="K28" s="3">
        <f t="shared" si="4"/>
        <v>303.24833291870561</v>
      </c>
      <c r="V28">
        <v>5</v>
      </c>
      <c r="W28">
        <v>0.21879999999999999</v>
      </c>
      <c r="X28">
        <v>299.53089999999997</v>
      </c>
      <c r="Y28">
        <v>0</v>
      </c>
      <c r="Z28">
        <v>0.15</v>
      </c>
      <c r="AA28">
        <v>0.16189999999999999</v>
      </c>
      <c r="AB28">
        <v>4.4539</v>
      </c>
    </row>
    <row r="29" spans="2:28" ht="15" thickBot="1" x14ac:dyDescent="0.35">
      <c r="B29" s="7">
        <f t="shared" ref="B25:B29" si="11">(B28+$I$5/2)</f>
        <v>5</v>
      </c>
      <c r="C29" s="62">
        <f t="shared" si="2"/>
        <v>-5</v>
      </c>
      <c r="D29" s="5">
        <f t="shared" si="1"/>
        <v>369.00364041261741</v>
      </c>
      <c r="E29" s="7">
        <f t="shared" si="7"/>
        <v>2.75</v>
      </c>
      <c r="F29" s="3">
        <f t="shared" si="5"/>
        <v>355.78331889503676</v>
      </c>
      <c r="G29" s="7">
        <f t="shared" si="8"/>
        <v>1.375</v>
      </c>
      <c r="H29" s="3">
        <f t="shared" si="3"/>
        <v>331.47664987673392</v>
      </c>
      <c r="I29" s="7">
        <f t="shared" si="10"/>
        <v>0.6875</v>
      </c>
      <c r="J29" s="74">
        <f t="shared" si="9"/>
        <v>4.3125</v>
      </c>
      <c r="K29" s="3">
        <f t="shared" si="4"/>
        <v>308.59510078757296</v>
      </c>
      <c r="V29">
        <v>6</v>
      </c>
      <c r="W29">
        <v>0.28120000000000001</v>
      </c>
      <c r="X29">
        <v>304.9572</v>
      </c>
      <c r="Y29">
        <v>0</v>
      </c>
      <c r="Z29">
        <v>0.15</v>
      </c>
      <c r="AA29">
        <v>0.16189999999999999</v>
      </c>
      <c r="AB29">
        <v>4.4539</v>
      </c>
    </row>
    <row r="30" spans="2:28" x14ac:dyDescent="0.3">
      <c r="B30" s="19"/>
      <c r="C30" s="17"/>
      <c r="D30" s="17"/>
      <c r="E30" s="7">
        <f t="shared" si="7"/>
        <v>3.25</v>
      </c>
      <c r="F30" s="23">
        <f t="shared" si="5"/>
        <v>360.51766815224761</v>
      </c>
      <c r="G30" s="7">
        <f t="shared" si="8"/>
        <v>1.625</v>
      </c>
      <c r="H30" s="3">
        <f t="shared" si="3"/>
        <v>337.60800814845572</v>
      </c>
      <c r="I30" s="7">
        <f t="shared" si="10"/>
        <v>0.8125</v>
      </c>
      <c r="J30" s="74">
        <f t="shared" si="9"/>
        <v>4.1875</v>
      </c>
      <c r="K30" s="3">
        <f t="shared" si="4"/>
        <v>313.53289519647547</v>
      </c>
      <c r="V30">
        <v>7</v>
      </c>
      <c r="W30">
        <v>0.34379999999999999</v>
      </c>
      <c r="X30">
        <v>309.98360000000002</v>
      </c>
      <c r="Y30">
        <v>0</v>
      </c>
      <c r="Z30">
        <v>0.15</v>
      </c>
      <c r="AA30">
        <v>0.16189999999999999</v>
      </c>
      <c r="AB30">
        <v>4.4539</v>
      </c>
    </row>
    <row r="31" spans="2:28" x14ac:dyDescent="0.3">
      <c r="B31" s="19"/>
      <c r="C31" s="17"/>
      <c r="D31" s="17"/>
      <c r="E31" s="7">
        <f t="shared" si="7"/>
        <v>3.75</v>
      </c>
      <c r="F31" s="3">
        <f t="shared" si="5"/>
        <v>363.96138146389211</v>
      </c>
      <c r="G31" s="7">
        <f t="shared" si="8"/>
        <v>1.875</v>
      </c>
      <c r="H31" s="3">
        <f t="shared" si="3"/>
        <v>342.83726581763381</v>
      </c>
      <c r="I31" s="7">
        <f t="shared" si="10"/>
        <v>0.9375</v>
      </c>
      <c r="J31" s="74">
        <f t="shared" si="9"/>
        <v>4.0625</v>
      </c>
      <c r="K31" s="3">
        <f t="shared" si="4"/>
        <v>318.09299846307812</v>
      </c>
      <c r="V31">
        <v>8</v>
      </c>
      <c r="W31">
        <v>0.40620000000000001</v>
      </c>
      <c r="X31">
        <v>314.6395</v>
      </c>
      <c r="Y31">
        <v>0</v>
      </c>
      <c r="Z31">
        <v>0.15</v>
      </c>
      <c r="AA31">
        <v>0.16189999999999999</v>
      </c>
      <c r="AB31">
        <v>4.4539</v>
      </c>
    </row>
    <row r="32" spans="2:28" x14ac:dyDescent="0.3">
      <c r="B32" s="19"/>
      <c r="C32" s="17"/>
      <c r="D32" s="17"/>
      <c r="E32" s="7">
        <f t="shared" si="7"/>
        <v>4.25</v>
      </c>
      <c r="F32" s="3">
        <f t="shared" si="5"/>
        <v>366.46630045666285</v>
      </c>
      <c r="G32" s="7">
        <f t="shared" si="8"/>
        <v>2.125</v>
      </c>
      <c r="H32" s="3">
        <f t="shared" si="3"/>
        <v>347.29714804255218</v>
      </c>
      <c r="I32" s="7">
        <f t="shared" si="10"/>
        <v>1.0625</v>
      </c>
      <c r="J32" s="74">
        <f t="shared" si="9"/>
        <v>3.9375</v>
      </c>
      <c r="K32" s="3">
        <f t="shared" si="4"/>
        <v>322.30430012533236</v>
      </c>
      <c r="V32">
        <v>9</v>
      </c>
      <c r="W32">
        <v>0.46879999999999999</v>
      </c>
      <c r="X32">
        <v>318.95229999999998</v>
      </c>
      <c r="Y32">
        <v>0</v>
      </c>
      <c r="Z32">
        <v>0.15</v>
      </c>
      <c r="AA32">
        <v>0.16189999999999999</v>
      </c>
      <c r="AB32">
        <v>4.4539</v>
      </c>
    </row>
    <row r="33" spans="2:28" x14ac:dyDescent="0.3">
      <c r="B33" s="19"/>
      <c r="C33" s="17"/>
      <c r="D33" s="17"/>
      <c r="E33" s="7">
        <f t="shared" si="7"/>
        <v>4.75</v>
      </c>
      <c r="F33" s="3">
        <f t="shared" si="5"/>
        <v>368.28835084022035</v>
      </c>
      <c r="G33" s="7">
        <f t="shared" si="8"/>
        <v>2.375</v>
      </c>
      <c r="H33" s="3">
        <f t="shared" si="3"/>
        <v>351.10085226186811</v>
      </c>
      <c r="I33" s="7">
        <f t="shared" si="10"/>
        <v>1.1875</v>
      </c>
      <c r="J33" s="74">
        <f t="shared" si="9"/>
        <v>3.8125</v>
      </c>
      <c r="K33" s="3">
        <f t="shared" si="4"/>
        <v>326.19347996483145</v>
      </c>
      <c r="V33">
        <v>10</v>
      </c>
      <c r="W33">
        <v>0.53120000000000001</v>
      </c>
      <c r="X33">
        <v>322.94709999999998</v>
      </c>
      <c r="Y33">
        <v>0</v>
      </c>
      <c r="Z33">
        <v>0.15</v>
      </c>
      <c r="AA33">
        <v>0.16189999999999999</v>
      </c>
      <c r="AB33">
        <v>4.4539</v>
      </c>
    </row>
    <row r="34" spans="2:28" ht="15" thickBot="1" x14ac:dyDescent="0.35">
      <c r="B34" s="19"/>
      <c r="C34" s="17"/>
      <c r="D34" s="17"/>
      <c r="E34" s="8">
        <f>E33+$I$6/2</f>
        <v>5</v>
      </c>
      <c r="F34" s="5">
        <f t="shared" si="5"/>
        <v>369.00364041261741</v>
      </c>
      <c r="G34" s="7">
        <f t="shared" si="8"/>
        <v>2.625</v>
      </c>
      <c r="H34" s="3">
        <f t="shared" si="3"/>
        <v>354.34492128844568</v>
      </c>
      <c r="I34" s="7">
        <f t="shared" si="10"/>
        <v>1.3125</v>
      </c>
      <c r="J34" s="74">
        <f t="shared" si="9"/>
        <v>3.6875</v>
      </c>
      <c r="K34" s="3">
        <f t="shared" si="4"/>
        <v>329.78517703073805</v>
      </c>
      <c r="V34">
        <v>11</v>
      </c>
      <c r="W34">
        <v>0.59379999999999999</v>
      </c>
      <c r="X34">
        <v>326.64749999999998</v>
      </c>
      <c r="Y34">
        <v>0</v>
      </c>
      <c r="Z34">
        <v>0.15</v>
      </c>
      <c r="AA34">
        <v>0.16189999999999999</v>
      </c>
      <c r="AB34">
        <v>4.4539</v>
      </c>
    </row>
    <row r="35" spans="2:28" x14ac:dyDescent="0.3">
      <c r="B35" s="19"/>
      <c r="C35" s="17"/>
      <c r="D35" s="17"/>
      <c r="E35" s="17"/>
      <c r="F35" s="17"/>
      <c r="G35" s="7">
        <f t="shared" si="8"/>
        <v>2.875</v>
      </c>
      <c r="H35" s="3">
        <f t="shared" si="3"/>
        <v>357.11169368777087</v>
      </c>
      <c r="I35" s="7">
        <f t="shared" si="10"/>
        <v>1.4375</v>
      </c>
      <c r="J35" s="74">
        <f t="shared" si="9"/>
        <v>3.5625</v>
      </c>
      <c r="K35" s="3">
        <f t="shared" si="4"/>
        <v>333.102145735097</v>
      </c>
      <c r="V35">
        <v>12</v>
      </c>
      <c r="W35">
        <v>0.65620000000000001</v>
      </c>
      <c r="X35">
        <v>330.07510000000002</v>
      </c>
      <c r="Y35">
        <v>0</v>
      </c>
      <c r="Z35">
        <v>0.15</v>
      </c>
      <c r="AA35">
        <v>0.16189999999999999</v>
      </c>
      <c r="AB35">
        <v>4.4539</v>
      </c>
    </row>
    <row r="36" spans="2:28" x14ac:dyDescent="0.3">
      <c r="B36" s="19"/>
      <c r="C36" s="17"/>
      <c r="D36" s="17"/>
      <c r="E36" s="17"/>
      <c r="F36" s="17"/>
      <c r="G36" s="7">
        <f t="shared" si="8"/>
        <v>3.125</v>
      </c>
      <c r="H36" s="3">
        <f t="shared" si="3"/>
        <v>359.47139363464396</v>
      </c>
      <c r="I36" s="7">
        <f t="shared" si="10"/>
        <v>1.5625</v>
      </c>
      <c r="J36" s="74">
        <f t="shared" si="9"/>
        <v>3.4375</v>
      </c>
      <c r="K36" s="3">
        <f t="shared" si="4"/>
        <v>336.16540000844128</v>
      </c>
      <c r="V36">
        <v>13</v>
      </c>
      <c r="W36">
        <v>0.71879999999999999</v>
      </c>
      <c r="X36">
        <v>333.25009999999997</v>
      </c>
      <c r="Y36">
        <v>0</v>
      </c>
      <c r="Z36">
        <v>0.15</v>
      </c>
      <c r="AA36">
        <v>0.16189999999999999</v>
      </c>
      <c r="AB36">
        <v>4.4539</v>
      </c>
    </row>
    <row r="37" spans="2:28" x14ac:dyDescent="0.3">
      <c r="B37" s="19"/>
      <c r="C37" s="17"/>
      <c r="D37" s="17"/>
      <c r="E37" s="17"/>
      <c r="F37" s="17"/>
      <c r="G37" s="7">
        <f t="shared" si="8"/>
        <v>3.375</v>
      </c>
      <c r="H37" s="3">
        <f t="shared" si="3"/>
        <v>361.48391329134967</v>
      </c>
      <c r="I37" s="7">
        <f t="shared" si="10"/>
        <v>1.6875</v>
      </c>
      <c r="J37" s="74">
        <f t="shared" si="9"/>
        <v>3.3125</v>
      </c>
      <c r="K37" s="3">
        <f t="shared" si="4"/>
        <v>338.99434642895801</v>
      </c>
      <c r="V37">
        <v>14</v>
      </c>
      <c r="W37">
        <v>0.78120000000000001</v>
      </c>
      <c r="X37">
        <v>336.19110000000001</v>
      </c>
      <c r="Y37">
        <v>0</v>
      </c>
      <c r="Z37">
        <v>0.15</v>
      </c>
      <c r="AA37">
        <v>0.16189999999999999</v>
      </c>
      <c r="AB37">
        <v>4.4539</v>
      </c>
    </row>
    <row r="38" spans="2:28" x14ac:dyDescent="0.3">
      <c r="B38" s="19"/>
      <c r="C38" s="17"/>
      <c r="D38" s="17"/>
      <c r="E38" s="17"/>
      <c r="F38" s="17"/>
      <c r="G38" s="7">
        <f t="shared" si="8"/>
        <v>3.625</v>
      </c>
      <c r="H38" s="3">
        <f t="shared" si="3"/>
        <v>363.20033294631213</v>
      </c>
      <c r="I38" s="7">
        <f t="shared" si="10"/>
        <v>1.8125</v>
      </c>
      <c r="J38" s="74">
        <f t="shared" si="9"/>
        <v>3.1875</v>
      </c>
      <c r="K38" s="3">
        <f t="shared" si="4"/>
        <v>341.60690716862428</v>
      </c>
      <c r="V38">
        <v>15</v>
      </c>
      <c r="W38">
        <v>0.84379999999999999</v>
      </c>
      <c r="X38">
        <v>338.9153</v>
      </c>
      <c r="Y38">
        <v>0</v>
      </c>
      <c r="Z38">
        <v>0.15</v>
      </c>
      <c r="AA38">
        <v>0.16189999999999999</v>
      </c>
      <c r="AB38">
        <v>4.4539</v>
      </c>
    </row>
    <row r="39" spans="2:28" x14ac:dyDescent="0.3">
      <c r="B39" s="19"/>
      <c r="C39" s="17"/>
      <c r="D39" s="17"/>
      <c r="E39" s="17"/>
      <c r="F39" s="17"/>
      <c r="G39" s="7">
        <f t="shared" si="8"/>
        <v>3.875</v>
      </c>
      <c r="H39" s="3">
        <f t="shared" si="3"/>
        <v>364.66421749627176</v>
      </c>
      <c r="I39" s="7">
        <f t="shared" si="10"/>
        <v>1.9375</v>
      </c>
      <c r="J39" s="74">
        <f t="shared" si="9"/>
        <v>3.0625</v>
      </c>
      <c r="K39" s="3">
        <f t="shared" si="4"/>
        <v>344.01963353521239</v>
      </c>
      <c r="V39">
        <v>16</v>
      </c>
      <c r="W39">
        <v>0.90620000000000001</v>
      </c>
      <c r="X39">
        <v>341.43869999999998</v>
      </c>
      <c r="Y39">
        <v>0</v>
      </c>
      <c r="Z39">
        <v>0.15</v>
      </c>
      <c r="AA39">
        <v>0.16189999999999999</v>
      </c>
      <c r="AB39">
        <v>4.4539</v>
      </c>
    </row>
    <row r="40" spans="2:28" x14ac:dyDescent="0.3">
      <c r="B40" s="19"/>
      <c r="C40" s="17"/>
      <c r="D40" s="17"/>
      <c r="E40" s="17"/>
      <c r="F40" s="17"/>
      <c r="G40" s="7">
        <f t="shared" si="8"/>
        <v>4.125</v>
      </c>
      <c r="H40" s="3">
        <f t="shared" si="3"/>
        <v>365.91272217833756</v>
      </c>
      <c r="I40" s="7">
        <f t="shared" si="10"/>
        <v>2.0625</v>
      </c>
      <c r="J40" s="74">
        <f t="shared" si="9"/>
        <v>2.9375</v>
      </c>
      <c r="K40" s="3">
        <f t="shared" si="4"/>
        <v>346.24781082948374</v>
      </c>
      <c r="V40">
        <v>17</v>
      </c>
      <c r="W40">
        <v>0.96879999999999999</v>
      </c>
      <c r="X40">
        <v>343.77609999999999</v>
      </c>
      <c r="Y40">
        <v>0</v>
      </c>
      <c r="Z40">
        <v>0.15</v>
      </c>
      <c r="AA40">
        <v>0.16189999999999999</v>
      </c>
      <c r="AB40">
        <v>4.4539</v>
      </c>
    </row>
    <row r="41" spans="2:28" x14ac:dyDescent="0.3">
      <c r="B41" s="19"/>
      <c r="C41" s="17"/>
      <c r="D41" s="17"/>
      <c r="E41" s="17"/>
      <c r="F41" s="17"/>
      <c r="G41" s="7">
        <f t="shared" si="8"/>
        <v>4.375</v>
      </c>
      <c r="H41" s="3">
        <f t="shared" si="3"/>
        <v>366.97753561679031</v>
      </c>
      <c r="I41" s="7">
        <f t="shared" si="10"/>
        <v>2.1875</v>
      </c>
      <c r="J41" s="74">
        <f t="shared" si="9"/>
        <v>2.8125</v>
      </c>
      <c r="K41" s="3">
        <f t="shared" si="4"/>
        <v>348.30555518187271</v>
      </c>
      <c r="V41">
        <v>18</v>
      </c>
      <c r="W41">
        <v>1.0311999999999999</v>
      </c>
      <c r="X41">
        <v>345.94130000000001</v>
      </c>
      <c r="Y41">
        <v>0</v>
      </c>
      <c r="Z41">
        <v>0.15</v>
      </c>
      <c r="AA41">
        <v>0.16189999999999999</v>
      </c>
      <c r="AB41">
        <v>4.4539</v>
      </c>
    </row>
    <row r="42" spans="2:28" x14ac:dyDescent="0.3">
      <c r="B42" s="19"/>
      <c r="C42" s="17"/>
      <c r="D42" s="17"/>
      <c r="E42" s="17"/>
      <c r="F42" s="17"/>
      <c r="G42" s="7">
        <f t="shared" si="8"/>
        <v>4.625</v>
      </c>
      <c r="H42" s="3">
        <f t="shared" si="3"/>
        <v>367.88568412035329</v>
      </c>
      <c r="I42" s="7">
        <f t="shared" si="10"/>
        <v>2.3125</v>
      </c>
      <c r="J42" s="74">
        <f t="shared" si="9"/>
        <v>2.6875</v>
      </c>
      <c r="K42" s="3">
        <f t="shared" si="4"/>
        <v>350.20590298214654</v>
      </c>
      <c r="V42">
        <v>19</v>
      </c>
      <c r="W42">
        <v>1.0938000000000001</v>
      </c>
      <c r="X42">
        <v>347.9468</v>
      </c>
      <c r="Y42">
        <v>0</v>
      </c>
      <c r="Z42">
        <v>0.15</v>
      </c>
      <c r="AA42">
        <v>0.16189999999999999</v>
      </c>
      <c r="AB42">
        <v>4.4539</v>
      </c>
    </row>
    <row r="43" spans="2:28" x14ac:dyDescent="0.3">
      <c r="B43" s="19"/>
      <c r="C43" s="17"/>
      <c r="D43" s="17"/>
      <c r="E43" s="17"/>
      <c r="F43" s="17"/>
      <c r="G43" s="7">
        <f t="shared" si="8"/>
        <v>4.875</v>
      </c>
      <c r="H43" s="36">
        <f t="shared" si="3"/>
        <v>368.66021764401177</v>
      </c>
      <c r="I43" s="7">
        <f t="shared" si="10"/>
        <v>2.4375</v>
      </c>
      <c r="J43" s="74">
        <f t="shared" si="9"/>
        <v>2.5625</v>
      </c>
      <c r="K43" s="36">
        <f t="shared" si="4"/>
        <v>351.9608934686047</v>
      </c>
      <c r="V43">
        <v>20</v>
      </c>
      <c r="W43">
        <v>1.1561999999999999</v>
      </c>
      <c r="X43">
        <v>349.80450000000002</v>
      </c>
      <c r="Y43">
        <v>0</v>
      </c>
      <c r="Z43">
        <v>0.15</v>
      </c>
      <c r="AA43">
        <v>0.16189999999999999</v>
      </c>
      <c r="AB43">
        <v>4.4539</v>
      </c>
    </row>
    <row r="44" spans="2:28" ht="15" thickBot="1" x14ac:dyDescent="0.35">
      <c r="B44" s="19"/>
      <c r="C44" s="17"/>
      <c r="D44" s="17"/>
      <c r="E44" s="17"/>
      <c r="F44" s="17"/>
      <c r="G44" s="33">
        <f>G43+$I$7/2</f>
        <v>5</v>
      </c>
      <c r="H44" s="39">
        <f t="shared" si="3"/>
        <v>369.00364041261741</v>
      </c>
      <c r="I44" s="7">
        <f t="shared" si="10"/>
        <v>2.5625</v>
      </c>
      <c r="J44" s="74">
        <f t="shared" si="9"/>
        <v>2.4375</v>
      </c>
      <c r="K44" s="37">
        <f t="shared" si="4"/>
        <v>353.58164500004261</v>
      </c>
      <c r="V44">
        <v>21</v>
      </c>
      <c r="W44">
        <v>1.2188000000000001</v>
      </c>
      <c r="X44">
        <v>351.52530000000002</v>
      </c>
      <c r="Y44">
        <v>0</v>
      </c>
      <c r="Z44">
        <v>0.15</v>
      </c>
      <c r="AA44">
        <v>0.16189999999999999</v>
      </c>
      <c r="AB44">
        <v>4.4539</v>
      </c>
    </row>
    <row r="45" spans="2:28" x14ac:dyDescent="0.3">
      <c r="B45" s="19"/>
      <c r="C45" s="17"/>
      <c r="D45" s="17"/>
      <c r="E45" s="17"/>
      <c r="F45" s="17"/>
      <c r="G45" s="17"/>
      <c r="H45" s="17"/>
      <c r="I45" s="7">
        <f>I44+$I$8</f>
        <v>2.6875</v>
      </c>
      <c r="J45" s="74">
        <f t="shared" si="9"/>
        <v>2.3125</v>
      </c>
      <c r="K45" s="3">
        <f t="shared" si="4"/>
        <v>355.07842549368496</v>
      </c>
      <c r="V45">
        <v>22</v>
      </c>
      <c r="W45">
        <v>1.2811999999999999</v>
      </c>
      <c r="X45">
        <v>353.11930000000001</v>
      </c>
      <c r="Y45">
        <v>0</v>
      </c>
      <c r="Z45">
        <v>0.15</v>
      </c>
      <c r="AA45">
        <v>0.16189999999999999</v>
      </c>
      <c r="AB45">
        <v>4.4539</v>
      </c>
    </row>
    <row r="46" spans="2:28" x14ac:dyDescent="0.3">
      <c r="B46" s="19"/>
      <c r="C46" s="17"/>
      <c r="D46" s="17"/>
      <c r="E46" s="17"/>
      <c r="F46" s="17"/>
      <c r="G46" s="17"/>
      <c r="H46" s="17"/>
      <c r="I46" s="7">
        <f>I45+$I$8</f>
        <v>2.8125</v>
      </c>
      <c r="J46" s="74">
        <f t="shared" si="9"/>
        <v>2.1875</v>
      </c>
      <c r="K46" s="3">
        <f t="shared" si="4"/>
        <v>356.46071747533159</v>
      </c>
      <c r="V46">
        <v>23</v>
      </c>
      <c r="W46">
        <v>1.3438000000000001</v>
      </c>
      <c r="X46">
        <v>354.59570000000002</v>
      </c>
      <c r="Y46">
        <v>0</v>
      </c>
      <c r="Z46">
        <v>0.15</v>
      </c>
      <c r="AA46">
        <v>0.16189999999999999</v>
      </c>
      <c r="AB46">
        <v>4.4539</v>
      </c>
    </row>
    <row r="47" spans="2:28" x14ac:dyDescent="0.3">
      <c r="B47" s="19"/>
      <c r="C47" s="17"/>
      <c r="D47" s="17"/>
      <c r="E47" s="17"/>
      <c r="F47" s="17"/>
      <c r="G47" s="17"/>
      <c r="H47" s="17"/>
      <c r="I47" s="7">
        <f t="shared" ref="I47:J63" si="12">I46+$I$8</f>
        <v>2.9375</v>
      </c>
      <c r="J47" s="74">
        <f t="shared" si="9"/>
        <v>2.0625</v>
      </c>
      <c r="K47" s="3">
        <f t="shared" si="4"/>
        <v>357.7372781538283</v>
      </c>
      <c r="V47">
        <v>24</v>
      </c>
      <c r="W47">
        <v>1.4061999999999999</v>
      </c>
      <c r="X47">
        <v>355.9633</v>
      </c>
      <c r="Y47">
        <v>0</v>
      </c>
      <c r="Z47">
        <v>0.15</v>
      </c>
      <c r="AA47">
        <v>0.16189999999999999</v>
      </c>
      <c r="AB47">
        <v>4.4539</v>
      </c>
    </row>
    <row r="48" spans="2:28" x14ac:dyDescent="0.3">
      <c r="B48" s="19"/>
      <c r="C48" s="17"/>
      <c r="D48" s="17"/>
      <c r="E48" s="17"/>
      <c r="F48" s="17"/>
      <c r="G48" s="17"/>
      <c r="H48" s="17"/>
      <c r="I48" s="7">
        <f t="shared" si="12"/>
        <v>3.0625</v>
      </c>
      <c r="J48" s="74">
        <f t="shared" si="9"/>
        <v>1.9375</v>
      </c>
      <c r="K48" s="3">
        <f t="shared" si="4"/>
        <v>358.91619490044985</v>
      </c>
      <c r="V48">
        <v>25</v>
      </c>
      <c r="W48">
        <v>1.4688000000000001</v>
      </c>
      <c r="X48">
        <v>357.23020000000002</v>
      </c>
      <c r="Y48">
        <v>0</v>
      </c>
      <c r="Z48">
        <v>0.15</v>
      </c>
      <c r="AA48">
        <v>0.16189999999999999</v>
      </c>
      <c r="AB48">
        <v>4.4539</v>
      </c>
    </row>
    <row r="49" spans="2:28" x14ac:dyDescent="0.3">
      <c r="B49" s="19"/>
      <c r="C49" s="17"/>
      <c r="D49" s="17"/>
      <c r="E49" s="17"/>
      <c r="F49" s="17"/>
      <c r="G49" s="17"/>
      <c r="H49" s="17"/>
      <c r="I49" s="7">
        <f t="shared" si="12"/>
        <v>3.1875</v>
      </c>
      <c r="J49" s="74">
        <f t="shared" si="9"/>
        <v>1.8125</v>
      </c>
      <c r="K49" s="3">
        <f t="shared" si="4"/>
        <v>360.00493648467392</v>
      </c>
      <c r="V49">
        <v>26</v>
      </c>
      <c r="W49">
        <v>1.5311999999999999</v>
      </c>
      <c r="X49">
        <v>358.40359999999998</v>
      </c>
      <c r="Y49">
        <v>0</v>
      </c>
      <c r="Z49">
        <v>0.15</v>
      </c>
      <c r="AA49">
        <v>0.16189999999999999</v>
      </c>
      <c r="AB49">
        <v>4.4539</v>
      </c>
    </row>
    <row r="50" spans="2:28" x14ac:dyDescent="0.3">
      <c r="B50" s="19"/>
      <c r="C50" s="17"/>
      <c r="D50" s="17"/>
      <c r="E50" s="17"/>
      <c r="F50" s="17"/>
      <c r="G50" s="17"/>
      <c r="H50" s="17"/>
      <c r="I50" s="7">
        <f t="shared" si="12"/>
        <v>3.3125</v>
      </c>
      <c r="J50" s="74">
        <f t="shared" si="9"/>
        <v>1.6875</v>
      </c>
      <c r="K50" s="3">
        <f t="shared" si="4"/>
        <v>361.01040039093857</v>
      </c>
      <c r="V50">
        <v>27</v>
      </c>
      <c r="W50">
        <v>1.5938000000000001</v>
      </c>
      <c r="X50">
        <v>359.49059999999997</v>
      </c>
      <c r="Y50">
        <v>0</v>
      </c>
      <c r="Z50">
        <v>0.15</v>
      </c>
      <c r="AA50">
        <v>0.16189999999999999</v>
      </c>
      <c r="AB50">
        <v>4.4539</v>
      </c>
    </row>
    <row r="51" spans="2:28" x14ac:dyDescent="0.3">
      <c r="B51" s="19"/>
      <c r="C51" s="17"/>
      <c r="D51" s="17"/>
      <c r="E51" s="17"/>
      <c r="F51" s="17"/>
      <c r="G51" s="17"/>
      <c r="H51" s="17"/>
      <c r="I51" s="7">
        <f t="shared" si="12"/>
        <v>3.4375</v>
      </c>
      <c r="J51" s="74">
        <f t="shared" si="9"/>
        <v>1.5625</v>
      </c>
      <c r="K51" s="3">
        <f t="shared" si="4"/>
        <v>361.93895651614741</v>
      </c>
      <c r="V51">
        <v>28</v>
      </c>
      <c r="W51">
        <v>1.6561999999999999</v>
      </c>
      <c r="X51">
        <v>360.49740000000003</v>
      </c>
      <c r="Y51">
        <v>0</v>
      </c>
      <c r="Z51">
        <v>0.15</v>
      </c>
      <c r="AA51">
        <v>0.16189999999999999</v>
      </c>
      <c r="AB51">
        <v>4.4539</v>
      </c>
    </row>
    <row r="52" spans="2:28" x14ac:dyDescent="0.3">
      <c r="B52" s="19"/>
      <c r="C52" s="17"/>
      <c r="D52" s="17"/>
      <c r="E52" s="17"/>
      <c r="F52" s="17"/>
      <c r="G52" s="17"/>
      <c r="H52" s="17"/>
      <c r="I52" s="7">
        <f t="shared" si="12"/>
        <v>3.5625</v>
      </c>
      <c r="J52" s="74">
        <f t="shared" si="9"/>
        <v>1.4375</v>
      </c>
      <c r="K52" s="3">
        <f t="shared" si="4"/>
        <v>362.79648752476015</v>
      </c>
      <c r="V52">
        <v>29</v>
      </c>
      <c r="W52">
        <v>1.7188000000000001</v>
      </c>
      <c r="X52">
        <v>361.43</v>
      </c>
      <c r="Y52">
        <v>0</v>
      </c>
      <c r="Z52">
        <v>0.15</v>
      </c>
      <c r="AA52">
        <v>0.16189999999999999</v>
      </c>
      <c r="AB52">
        <v>4.4539</v>
      </c>
    </row>
    <row r="53" spans="2:28" x14ac:dyDescent="0.3">
      <c r="B53" s="19"/>
      <c r="C53" s="17"/>
      <c r="D53" s="17"/>
      <c r="E53" s="17"/>
      <c r="F53" s="17"/>
      <c r="G53" s="17"/>
      <c r="H53" s="17"/>
      <c r="I53" s="7">
        <f t="shared" si="12"/>
        <v>3.6875</v>
      </c>
      <c r="J53" s="74">
        <f t="shared" si="9"/>
        <v>1.3125</v>
      </c>
      <c r="K53" s="3">
        <f t="shared" si="4"/>
        <v>363.58842611712805</v>
      </c>
      <c r="V53">
        <v>30</v>
      </c>
      <c r="W53">
        <v>1.7811999999999999</v>
      </c>
      <c r="X53">
        <v>362.29390000000001</v>
      </c>
      <c r="Y53">
        <v>0</v>
      </c>
      <c r="Z53">
        <v>0.15</v>
      </c>
      <c r="AA53">
        <v>0.16189999999999999</v>
      </c>
      <c r="AB53">
        <v>4.4539</v>
      </c>
    </row>
    <row r="54" spans="2:28" x14ac:dyDescent="0.3">
      <c r="B54" s="19"/>
      <c r="C54" s="17"/>
      <c r="D54" s="17"/>
      <c r="E54" s="17"/>
      <c r="F54" s="17"/>
      <c r="G54" s="17"/>
      <c r="H54" s="17"/>
      <c r="I54" s="7">
        <f t="shared" si="12"/>
        <v>3.8125</v>
      </c>
      <c r="J54" s="74">
        <f t="shared" si="9"/>
        <v>1.1875</v>
      </c>
      <c r="K54" s="3">
        <f t="shared" si="4"/>
        <v>364.3197894471798</v>
      </c>
      <c r="V54">
        <v>31</v>
      </c>
      <c r="W54">
        <v>1.8438000000000001</v>
      </c>
      <c r="X54">
        <v>363.09410000000003</v>
      </c>
      <c r="Y54">
        <v>0</v>
      </c>
      <c r="Z54">
        <v>0.15</v>
      </c>
      <c r="AA54">
        <v>0.16189999999999999</v>
      </c>
      <c r="AB54">
        <v>4.4539</v>
      </c>
    </row>
    <row r="55" spans="2:28" x14ac:dyDescent="0.3">
      <c r="B55" s="19"/>
      <c r="C55" s="17"/>
      <c r="D55" s="17"/>
      <c r="E55" s="17"/>
      <c r="F55" s="17"/>
      <c r="G55" s="17"/>
      <c r="H55" s="17"/>
      <c r="I55" s="7">
        <f t="shared" si="12"/>
        <v>3.9375</v>
      </c>
      <c r="J55" s="74">
        <f t="shared" si="9"/>
        <v>1.0625</v>
      </c>
      <c r="K55" s="3">
        <f t="shared" si="4"/>
        <v>364.99521090750409</v>
      </c>
      <c r="V55">
        <v>32</v>
      </c>
      <c r="W55">
        <v>1.9061999999999999</v>
      </c>
      <c r="X55">
        <v>363.83539999999999</v>
      </c>
      <c r="Y55">
        <v>0</v>
      </c>
      <c r="Z55">
        <v>0.15</v>
      </c>
      <c r="AA55">
        <v>0.16189999999999999</v>
      </c>
      <c r="AB55">
        <v>4.4539</v>
      </c>
    </row>
    <row r="56" spans="2:28" x14ac:dyDescent="0.3">
      <c r="B56" s="19"/>
      <c r="C56" s="17"/>
      <c r="D56" s="17"/>
      <c r="E56" s="17"/>
      <c r="F56" s="17"/>
      <c r="G56" s="17"/>
      <c r="H56" s="17"/>
      <c r="I56" s="7">
        <f t="shared" si="12"/>
        <v>4.0625</v>
      </c>
      <c r="J56" s="74">
        <f t="shared" si="9"/>
        <v>0.9375</v>
      </c>
      <c r="K56" s="3">
        <f t="shared" si="4"/>
        <v>365.61896948319645</v>
      </c>
      <c r="V56">
        <v>33</v>
      </c>
      <c r="W56">
        <v>1.9688000000000001</v>
      </c>
      <c r="X56">
        <v>364.52190000000002</v>
      </c>
      <c r="Y56">
        <v>0</v>
      </c>
      <c r="Z56">
        <v>0.15</v>
      </c>
      <c r="AA56">
        <v>0.16189999999999999</v>
      </c>
      <c r="AB56">
        <v>4.4539</v>
      </c>
    </row>
    <row r="57" spans="2:28" x14ac:dyDescent="0.3">
      <c r="B57" s="19"/>
      <c r="C57" s="17"/>
      <c r="D57" s="17"/>
      <c r="E57" s="17"/>
      <c r="F57" s="17"/>
      <c r="G57" s="17"/>
      <c r="H57" s="17"/>
      <c r="I57" s="7">
        <f t="shared" si="12"/>
        <v>4.1875</v>
      </c>
      <c r="J57" s="74">
        <f t="shared" si="9"/>
        <v>0.8125</v>
      </c>
      <c r="K57" s="3">
        <f t="shared" si="4"/>
        <v>366.1950168604339</v>
      </c>
      <c r="V57">
        <v>34</v>
      </c>
      <c r="W57">
        <v>2.0312000000000001</v>
      </c>
      <c r="X57">
        <v>365.15789999999998</v>
      </c>
      <c r="Y57">
        <v>0</v>
      </c>
      <c r="Z57">
        <v>0.15</v>
      </c>
      <c r="AA57">
        <v>0.16189999999999999</v>
      </c>
      <c r="AB57">
        <v>4.4539</v>
      </c>
    </row>
    <row r="58" spans="2:28" x14ac:dyDescent="0.3">
      <c r="B58" s="19"/>
      <c r="C58" s="17"/>
      <c r="D58" s="17"/>
      <c r="E58" s="17"/>
      <c r="F58" s="17"/>
      <c r="G58" s="17"/>
      <c r="H58" s="17"/>
      <c r="I58" s="7">
        <f t="shared" si="12"/>
        <v>4.3125</v>
      </c>
      <c r="J58" s="74">
        <f t="shared" si="9"/>
        <v>0.6875</v>
      </c>
      <c r="K58" s="3">
        <f t="shared" si="4"/>
        <v>366.72700246151976</v>
      </c>
      <c r="V58">
        <v>35</v>
      </c>
      <c r="W58">
        <v>2.0937999999999999</v>
      </c>
      <c r="X58">
        <v>365.74700000000001</v>
      </c>
      <c r="Y58">
        <v>0</v>
      </c>
      <c r="Z58">
        <v>0.15</v>
      </c>
      <c r="AA58">
        <v>0.16189999999999999</v>
      </c>
      <c r="AB58">
        <v>4.4539</v>
      </c>
    </row>
    <row r="59" spans="2:28" x14ac:dyDescent="0.3">
      <c r="B59" s="19"/>
      <c r="C59" s="17"/>
      <c r="D59" s="17"/>
      <c r="E59" s="17"/>
      <c r="F59" s="17"/>
      <c r="G59" s="17"/>
      <c r="H59" s="17"/>
      <c r="I59" s="7">
        <f t="shared" si="12"/>
        <v>4.4375</v>
      </c>
      <c r="J59" s="74">
        <f t="shared" si="9"/>
        <v>0.5625</v>
      </c>
      <c r="K59" s="3">
        <f t="shared" si="4"/>
        <v>367.21829656500114</v>
      </c>
      <c r="V59">
        <v>36</v>
      </c>
      <c r="W59">
        <v>2.1562000000000001</v>
      </c>
      <c r="X59">
        <v>366.29270000000002</v>
      </c>
      <c r="Y59">
        <v>0</v>
      </c>
      <c r="Z59">
        <v>0.15</v>
      </c>
      <c r="AA59">
        <v>0.16189999999999999</v>
      </c>
      <c r="AB59">
        <v>4.4539</v>
      </c>
    </row>
    <row r="60" spans="2:28" x14ac:dyDescent="0.3">
      <c r="B60" s="19"/>
      <c r="C60" s="17"/>
      <c r="D60" s="17"/>
      <c r="E60" s="17"/>
      <c r="F60" s="17"/>
      <c r="G60" s="17"/>
      <c r="H60" s="17"/>
      <c r="I60" s="7">
        <f t="shared" si="12"/>
        <v>4.5625</v>
      </c>
      <c r="J60" s="74">
        <f t="shared" si="9"/>
        <v>0.4375</v>
      </c>
      <c r="K60" s="3">
        <f t="shared" si="4"/>
        <v>367.67201165733246</v>
      </c>
      <c r="V60">
        <v>37</v>
      </c>
      <c r="W60">
        <v>2.2187999999999999</v>
      </c>
      <c r="X60">
        <v>366.79820000000001</v>
      </c>
      <c r="Y60">
        <v>0</v>
      </c>
      <c r="Z60">
        <v>0.15</v>
      </c>
      <c r="AA60">
        <v>0.16189999999999999</v>
      </c>
      <c r="AB60">
        <v>4.4539</v>
      </c>
    </row>
    <row r="61" spans="2:28" x14ac:dyDescent="0.3">
      <c r="B61" s="19"/>
      <c r="C61" s="17"/>
      <c r="D61" s="17"/>
      <c r="E61" s="17"/>
      <c r="F61" s="17"/>
      <c r="G61" s="17"/>
      <c r="H61" s="17"/>
      <c r="I61" s="7">
        <f t="shared" si="12"/>
        <v>4.6875</v>
      </c>
      <c r="J61" s="74">
        <f t="shared" si="9"/>
        <v>0.3125</v>
      </c>
      <c r="K61" s="3">
        <f t="shared" si="4"/>
        <v>368.09102215135317</v>
      </c>
      <c r="V61">
        <v>38</v>
      </c>
      <c r="W61">
        <v>2.2812000000000001</v>
      </c>
      <c r="X61">
        <v>367.26639999999998</v>
      </c>
      <c r="Y61">
        <v>0</v>
      </c>
      <c r="Z61">
        <v>0.15</v>
      </c>
      <c r="AA61">
        <v>0.16189999999999999</v>
      </c>
      <c r="AB61">
        <v>4.4539</v>
      </c>
    </row>
    <row r="62" spans="2:28" x14ac:dyDescent="0.3">
      <c r="B62" s="19"/>
      <c r="C62" s="17"/>
      <c r="D62" s="17"/>
      <c r="E62" s="17"/>
      <c r="F62" s="17"/>
      <c r="G62" s="17"/>
      <c r="H62" s="17"/>
      <c r="I62" s="7">
        <f t="shared" si="12"/>
        <v>4.8125</v>
      </c>
      <c r="J62" s="74">
        <f t="shared" si="9"/>
        <v>0.1875</v>
      </c>
      <c r="K62" s="3">
        <f t="shared" si="4"/>
        <v>368.4779825965025</v>
      </c>
      <c r="V62">
        <v>39</v>
      </c>
      <c r="W62">
        <v>2.3437999999999999</v>
      </c>
      <c r="X62">
        <v>367.70010000000002</v>
      </c>
      <c r="Y62">
        <v>0</v>
      </c>
      <c r="Z62">
        <v>0.15</v>
      </c>
      <c r="AA62">
        <v>0.16189999999999999</v>
      </c>
      <c r="AB62">
        <v>4.4539</v>
      </c>
    </row>
    <row r="63" spans="2:28" x14ac:dyDescent="0.3">
      <c r="B63" s="19"/>
      <c r="C63" s="17"/>
      <c r="D63" s="17"/>
      <c r="E63" s="17"/>
      <c r="F63" s="17"/>
      <c r="G63" s="17"/>
      <c r="H63" s="17"/>
      <c r="I63" s="7">
        <f t="shared" si="12"/>
        <v>4.9375</v>
      </c>
      <c r="J63" s="74">
        <f t="shared" si="9"/>
        <v>6.25E-2</v>
      </c>
      <c r="K63" s="36">
        <f t="shared" si="4"/>
        <v>368.83534449613728</v>
      </c>
      <c r="L63">
        <f>K63-273.15</f>
        <v>95.685344496137304</v>
      </c>
      <c r="V63">
        <v>40</v>
      </c>
      <c r="W63">
        <v>2.4062000000000001</v>
      </c>
      <c r="X63">
        <v>368.10180000000003</v>
      </c>
      <c r="Y63">
        <v>0</v>
      </c>
      <c r="Z63">
        <v>0.15</v>
      </c>
      <c r="AA63">
        <v>0.16189999999999999</v>
      </c>
      <c r="AB63">
        <v>4.4539</v>
      </c>
    </row>
    <row r="64" spans="2:28" ht="15" thickBot="1" x14ac:dyDescent="0.35">
      <c r="B64" s="20"/>
      <c r="C64" s="21"/>
      <c r="D64" s="21"/>
      <c r="E64" s="21"/>
      <c r="F64" s="21"/>
      <c r="G64" s="21"/>
      <c r="H64" s="21"/>
      <c r="I64" s="8">
        <f>I63+$I$8/2</f>
        <v>5</v>
      </c>
      <c r="J64" s="74">
        <f>J63-$I$8/2</f>
        <v>0</v>
      </c>
      <c r="K64" s="39">
        <f t="shared" si="4"/>
        <v>369.00364041261741</v>
      </c>
      <c r="L64">
        <f>K64-273.15</f>
        <v>95.853640412617438</v>
      </c>
      <c r="V64">
        <v>41</v>
      </c>
      <c r="W64">
        <v>2.4687999999999999</v>
      </c>
      <c r="X64">
        <v>368.47390000000001</v>
      </c>
      <c r="Y64">
        <v>0</v>
      </c>
      <c r="Z64">
        <v>0.15</v>
      </c>
      <c r="AA64">
        <v>0.16189999999999999</v>
      </c>
      <c r="AB64">
        <v>4.4539</v>
      </c>
    </row>
    <row r="65" spans="9:28" x14ac:dyDescent="0.3">
      <c r="V65">
        <v>42</v>
      </c>
      <c r="W65">
        <v>2.5312000000000001</v>
      </c>
      <c r="X65">
        <v>368.8186</v>
      </c>
      <c r="Y65">
        <v>0</v>
      </c>
      <c r="Z65">
        <v>0.15</v>
      </c>
      <c r="AA65">
        <v>0.16189999999999999</v>
      </c>
      <c r="AB65">
        <v>4.4539</v>
      </c>
    </row>
    <row r="66" spans="9:28" x14ac:dyDescent="0.3">
      <c r="I66">
        <f>0.15*(L64-L63)-(373.15-K63)*10000*0.005*0.005</f>
        <v>-1.0534194884936541</v>
      </c>
      <c r="V66">
        <v>43</v>
      </c>
      <c r="W66">
        <v>2.5937999999999999</v>
      </c>
      <c r="X66">
        <v>369.1379</v>
      </c>
      <c r="Y66">
        <v>0</v>
      </c>
      <c r="Z66">
        <v>0.15</v>
      </c>
      <c r="AA66">
        <v>0.16189999999999999</v>
      </c>
      <c r="AB66">
        <v>4.4539</v>
      </c>
    </row>
    <row r="67" spans="9:28" x14ac:dyDescent="0.3">
      <c r="V67">
        <v>44</v>
      </c>
      <c r="W67">
        <v>2.6562000000000001</v>
      </c>
      <c r="X67">
        <v>369.43369999999999</v>
      </c>
      <c r="Y67">
        <v>0</v>
      </c>
      <c r="Z67">
        <v>0.15</v>
      </c>
      <c r="AA67">
        <v>0.16189999999999999</v>
      </c>
      <c r="AB67">
        <v>4.4539</v>
      </c>
    </row>
    <row r="68" spans="9:28" x14ac:dyDescent="0.3">
      <c r="V68">
        <v>45</v>
      </c>
      <c r="W68">
        <v>2.7187999999999999</v>
      </c>
      <c r="X68">
        <v>369.70760000000001</v>
      </c>
      <c r="Y68">
        <v>0</v>
      </c>
      <c r="Z68">
        <v>0.15</v>
      </c>
      <c r="AA68">
        <v>0.16189999999999999</v>
      </c>
      <c r="AB68">
        <v>4.4539</v>
      </c>
    </row>
    <row r="69" spans="9:28" x14ac:dyDescent="0.3">
      <c r="V69">
        <v>46</v>
      </c>
      <c r="W69">
        <v>2.7812000000000001</v>
      </c>
      <c r="X69">
        <v>369.96140000000003</v>
      </c>
      <c r="Y69">
        <v>0</v>
      </c>
      <c r="Z69">
        <v>0.15</v>
      </c>
      <c r="AA69">
        <v>0.16189999999999999</v>
      </c>
      <c r="AB69">
        <v>4.4539</v>
      </c>
    </row>
    <row r="70" spans="9:28" x14ac:dyDescent="0.3">
      <c r="V70">
        <v>47</v>
      </c>
      <c r="W70">
        <v>2.8437999999999999</v>
      </c>
      <c r="X70">
        <v>370.19639999999998</v>
      </c>
      <c r="Y70">
        <v>0</v>
      </c>
      <c r="Z70">
        <v>0.15</v>
      </c>
      <c r="AA70">
        <v>0.16189999999999999</v>
      </c>
      <c r="AB70">
        <v>4.4539</v>
      </c>
    </row>
    <row r="71" spans="9:28" x14ac:dyDescent="0.3">
      <c r="V71">
        <v>48</v>
      </c>
      <c r="W71">
        <v>2.9062000000000001</v>
      </c>
      <c r="X71">
        <v>370.41410000000002</v>
      </c>
      <c r="Y71">
        <v>0</v>
      </c>
      <c r="Z71">
        <v>0.15</v>
      </c>
      <c r="AA71">
        <v>0.16189999999999999</v>
      </c>
      <c r="AB71">
        <v>4.4539</v>
      </c>
    </row>
    <row r="72" spans="9:28" x14ac:dyDescent="0.3">
      <c r="V72">
        <v>49</v>
      </c>
      <c r="W72">
        <v>2.9687999999999999</v>
      </c>
      <c r="X72">
        <v>370.61579999999998</v>
      </c>
      <c r="Y72">
        <v>0</v>
      </c>
      <c r="Z72">
        <v>0.15</v>
      </c>
      <c r="AA72">
        <v>0.16189999999999999</v>
      </c>
      <c r="AB72">
        <v>4.4539</v>
      </c>
    </row>
    <row r="73" spans="9:28" x14ac:dyDescent="0.3">
      <c r="V73">
        <v>50</v>
      </c>
      <c r="W73">
        <v>3.0312000000000001</v>
      </c>
      <c r="X73">
        <v>370.80259999999998</v>
      </c>
      <c r="Y73">
        <v>0</v>
      </c>
      <c r="Z73">
        <v>0.15</v>
      </c>
      <c r="AA73">
        <v>0.16189999999999999</v>
      </c>
      <c r="AB73">
        <v>4.4539</v>
      </c>
    </row>
    <row r="74" spans="9:28" x14ac:dyDescent="0.3">
      <c r="V74">
        <v>51</v>
      </c>
      <c r="W74">
        <v>3.0937999999999999</v>
      </c>
      <c r="X74">
        <v>370.97570000000002</v>
      </c>
      <c r="Y74">
        <v>0</v>
      </c>
      <c r="Z74">
        <v>0.15</v>
      </c>
      <c r="AA74">
        <v>0.16189999999999999</v>
      </c>
      <c r="AB74">
        <v>4.4539</v>
      </c>
    </row>
    <row r="75" spans="9:28" x14ac:dyDescent="0.3">
      <c r="V75">
        <v>52</v>
      </c>
      <c r="W75">
        <v>3.1562000000000001</v>
      </c>
      <c r="X75">
        <v>371.13600000000002</v>
      </c>
      <c r="Y75">
        <v>0</v>
      </c>
      <c r="Z75">
        <v>0.15</v>
      </c>
      <c r="AA75">
        <v>0.16189999999999999</v>
      </c>
      <c r="AB75">
        <v>4.4539</v>
      </c>
    </row>
    <row r="76" spans="9:28" x14ac:dyDescent="0.3">
      <c r="V76">
        <v>53</v>
      </c>
      <c r="W76">
        <v>3.2187999999999999</v>
      </c>
      <c r="X76">
        <v>371.28449999999998</v>
      </c>
      <c r="Y76">
        <v>0</v>
      </c>
      <c r="Z76">
        <v>0.15</v>
      </c>
      <c r="AA76">
        <v>0.16189999999999999</v>
      </c>
      <c r="AB76">
        <v>4.4539</v>
      </c>
    </row>
    <row r="77" spans="9:28" x14ac:dyDescent="0.3">
      <c r="V77">
        <v>54</v>
      </c>
      <c r="W77">
        <v>3.2812000000000001</v>
      </c>
      <c r="X77">
        <v>371.42200000000003</v>
      </c>
      <c r="Y77">
        <v>0</v>
      </c>
      <c r="Z77">
        <v>0.15</v>
      </c>
      <c r="AA77">
        <v>0.16189999999999999</v>
      </c>
      <c r="AB77">
        <v>4.4539</v>
      </c>
    </row>
    <row r="78" spans="9:28" x14ac:dyDescent="0.3">
      <c r="V78">
        <v>55</v>
      </c>
      <c r="W78">
        <v>3.3437999999999999</v>
      </c>
      <c r="X78">
        <v>371.54939999999999</v>
      </c>
      <c r="Y78">
        <v>0</v>
      </c>
      <c r="Z78">
        <v>0.15</v>
      </c>
      <c r="AA78">
        <v>0.16189999999999999</v>
      </c>
      <c r="AB78">
        <v>4.4539</v>
      </c>
    </row>
    <row r="79" spans="9:28" x14ac:dyDescent="0.3">
      <c r="V79">
        <v>56</v>
      </c>
      <c r="W79">
        <v>3.4062000000000001</v>
      </c>
      <c r="X79">
        <v>371.66739999999999</v>
      </c>
      <c r="Y79">
        <v>0</v>
      </c>
      <c r="Z79">
        <v>0.15</v>
      </c>
      <c r="AA79">
        <v>0.16189999999999999</v>
      </c>
      <c r="AB79">
        <v>4.4539</v>
      </c>
    </row>
    <row r="80" spans="9:28" x14ac:dyDescent="0.3">
      <c r="V80">
        <v>57</v>
      </c>
      <c r="W80">
        <v>3.4687999999999999</v>
      </c>
      <c r="X80">
        <v>371.77679999999998</v>
      </c>
      <c r="Y80">
        <v>0</v>
      </c>
      <c r="Z80">
        <v>0.15</v>
      </c>
      <c r="AA80">
        <v>0.16189999999999999</v>
      </c>
      <c r="AB80">
        <v>4.4539</v>
      </c>
    </row>
    <row r="81" spans="22:28" x14ac:dyDescent="0.3">
      <c r="V81">
        <v>58</v>
      </c>
      <c r="W81">
        <v>3.5312000000000001</v>
      </c>
      <c r="X81">
        <v>371.87799999999999</v>
      </c>
      <c r="Y81">
        <v>0</v>
      </c>
      <c r="Z81">
        <v>0.15</v>
      </c>
      <c r="AA81">
        <v>0.16189999999999999</v>
      </c>
      <c r="AB81">
        <v>4.4539</v>
      </c>
    </row>
    <row r="82" spans="22:28" x14ac:dyDescent="0.3">
      <c r="V82">
        <v>59</v>
      </c>
      <c r="W82">
        <v>3.5937999999999999</v>
      </c>
      <c r="X82">
        <v>371.97179999999997</v>
      </c>
      <c r="Y82">
        <v>0</v>
      </c>
      <c r="Z82">
        <v>0.15</v>
      </c>
      <c r="AA82">
        <v>0.16189999999999999</v>
      </c>
      <c r="AB82">
        <v>4.4539</v>
      </c>
    </row>
    <row r="83" spans="22:28" x14ac:dyDescent="0.3">
      <c r="V83">
        <v>60</v>
      </c>
      <c r="W83">
        <v>3.6562000000000001</v>
      </c>
      <c r="X83">
        <v>372.05869999999999</v>
      </c>
      <c r="Y83">
        <v>0</v>
      </c>
      <c r="Z83">
        <v>0.15</v>
      </c>
      <c r="AA83">
        <v>0.16189999999999999</v>
      </c>
      <c r="AB83">
        <v>4.4539</v>
      </c>
    </row>
    <row r="84" spans="22:28" x14ac:dyDescent="0.3">
      <c r="V84">
        <v>61</v>
      </c>
      <c r="W84">
        <v>3.7187999999999999</v>
      </c>
      <c r="X84">
        <v>372.13920000000002</v>
      </c>
      <c r="Y84">
        <v>0</v>
      </c>
      <c r="Z84">
        <v>0.15</v>
      </c>
      <c r="AA84">
        <v>0.16189999999999999</v>
      </c>
      <c r="AB84">
        <v>4.4539</v>
      </c>
    </row>
    <row r="85" spans="22:28" x14ac:dyDescent="0.3">
      <c r="V85">
        <v>62</v>
      </c>
      <c r="W85">
        <v>3.7812000000000001</v>
      </c>
      <c r="X85">
        <v>372.21370000000002</v>
      </c>
      <c r="Y85">
        <v>0</v>
      </c>
      <c r="Z85">
        <v>0.15</v>
      </c>
      <c r="AA85">
        <v>0.16189999999999999</v>
      </c>
      <c r="AB85">
        <v>4.4539</v>
      </c>
    </row>
    <row r="86" spans="22:28" x14ac:dyDescent="0.3">
      <c r="V86">
        <v>63</v>
      </c>
      <c r="W86">
        <v>3.8437999999999999</v>
      </c>
      <c r="X86">
        <v>372.28269999999998</v>
      </c>
      <c r="Y86">
        <v>0</v>
      </c>
      <c r="Z86">
        <v>0.15</v>
      </c>
      <c r="AA86">
        <v>0.16189999999999999</v>
      </c>
      <c r="AB86">
        <v>4.4539</v>
      </c>
    </row>
    <row r="87" spans="22:28" x14ac:dyDescent="0.3">
      <c r="V87">
        <v>64</v>
      </c>
      <c r="W87">
        <v>3.9062000000000001</v>
      </c>
      <c r="X87">
        <v>372.34660000000002</v>
      </c>
      <c r="Y87">
        <v>0</v>
      </c>
      <c r="Z87">
        <v>0.15</v>
      </c>
      <c r="AA87">
        <v>0.16189999999999999</v>
      </c>
      <c r="AB87">
        <v>4.4539</v>
      </c>
    </row>
    <row r="88" spans="22:28" x14ac:dyDescent="0.3">
      <c r="V88">
        <v>65</v>
      </c>
      <c r="W88">
        <v>3.9687999999999999</v>
      </c>
      <c r="X88">
        <v>372.40589999999997</v>
      </c>
      <c r="Y88">
        <v>0</v>
      </c>
      <c r="Z88">
        <v>0.15</v>
      </c>
      <c r="AA88">
        <v>0.16189999999999999</v>
      </c>
      <c r="AB88">
        <v>4.4539</v>
      </c>
    </row>
    <row r="89" spans="22:28" x14ac:dyDescent="0.3">
      <c r="V89">
        <v>66</v>
      </c>
      <c r="W89">
        <v>4.0312000000000001</v>
      </c>
      <c r="X89">
        <v>372.46080000000001</v>
      </c>
      <c r="Y89">
        <v>0</v>
      </c>
      <c r="Z89">
        <v>0.15</v>
      </c>
      <c r="AA89">
        <v>0.16189999999999999</v>
      </c>
      <c r="AB89">
        <v>4.4539</v>
      </c>
    </row>
    <row r="90" spans="22:28" x14ac:dyDescent="0.3">
      <c r="V90">
        <v>67</v>
      </c>
      <c r="W90">
        <v>4.0937999999999999</v>
      </c>
      <c r="X90">
        <v>372.51159999999999</v>
      </c>
      <c r="Y90">
        <v>0</v>
      </c>
      <c r="Z90">
        <v>0.15</v>
      </c>
      <c r="AA90">
        <v>0.16189999999999999</v>
      </c>
      <c r="AB90">
        <v>4.4539</v>
      </c>
    </row>
    <row r="91" spans="22:28" x14ac:dyDescent="0.3">
      <c r="V91">
        <v>68</v>
      </c>
      <c r="W91">
        <v>4.1562000000000001</v>
      </c>
      <c r="X91">
        <v>372.55869999999999</v>
      </c>
      <c r="Y91">
        <v>0</v>
      </c>
      <c r="Z91">
        <v>0.15</v>
      </c>
      <c r="AA91">
        <v>0.16189999999999999</v>
      </c>
      <c r="AB91">
        <v>4.4539</v>
      </c>
    </row>
    <row r="92" spans="22:28" x14ac:dyDescent="0.3">
      <c r="V92">
        <v>69</v>
      </c>
      <c r="W92">
        <v>4.2187999999999999</v>
      </c>
      <c r="X92">
        <v>372.60230000000001</v>
      </c>
      <c r="Y92">
        <v>0</v>
      </c>
      <c r="Z92">
        <v>0.15</v>
      </c>
      <c r="AA92">
        <v>0.16189999999999999</v>
      </c>
      <c r="AB92">
        <v>4.4539</v>
      </c>
    </row>
    <row r="93" spans="22:28" x14ac:dyDescent="0.3">
      <c r="V93">
        <v>70</v>
      </c>
      <c r="W93">
        <v>4.2812000000000001</v>
      </c>
      <c r="X93">
        <v>372.64269999999999</v>
      </c>
      <c r="Y93">
        <v>0</v>
      </c>
      <c r="Z93">
        <v>0.15</v>
      </c>
      <c r="AA93">
        <v>0.16189999999999999</v>
      </c>
      <c r="AB93">
        <v>4.4539</v>
      </c>
    </row>
    <row r="94" spans="22:28" x14ac:dyDescent="0.3">
      <c r="V94">
        <v>71</v>
      </c>
      <c r="W94">
        <v>4.3437999999999999</v>
      </c>
      <c r="X94">
        <v>372.68009999999998</v>
      </c>
      <c r="Y94">
        <v>0</v>
      </c>
      <c r="Z94">
        <v>0.15</v>
      </c>
      <c r="AA94">
        <v>0.16189999999999999</v>
      </c>
      <c r="AB94">
        <v>4.4539</v>
      </c>
    </row>
    <row r="95" spans="22:28" x14ac:dyDescent="0.3">
      <c r="V95">
        <v>72</v>
      </c>
      <c r="W95">
        <v>4.4062000000000001</v>
      </c>
      <c r="X95">
        <v>372.71480000000003</v>
      </c>
      <c r="Y95">
        <v>0</v>
      </c>
      <c r="Z95">
        <v>0.15</v>
      </c>
      <c r="AA95">
        <v>0.16189999999999999</v>
      </c>
      <c r="AB95">
        <v>4.4539</v>
      </c>
    </row>
    <row r="96" spans="22:28" x14ac:dyDescent="0.3">
      <c r="V96">
        <v>73</v>
      </c>
      <c r="W96">
        <v>4.4687999999999999</v>
      </c>
      <c r="X96">
        <v>372.74689999999998</v>
      </c>
      <c r="Y96">
        <v>0</v>
      </c>
      <c r="Z96">
        <v>0.15</v>
      </c>
      <c r="AA96">
        <v>0.16189999999999999</v>
      </c>
      <c r="AB96">
        <v>4.4539</v>
      </c>
    </row>
    <row r="97" spans="22:28" x14ac:dyDescent="0.3">
      <c r="V97">
        <v>74</v>
      </c>
      <c r="W97">
        <v>4.5312000000000001</v>
      </c>
      <c r="X97">
        <v>372.77670000000001</v>
      </c>
      <c r="Y97">
        <v>0</v>
      </c>
      <c r="Z97">
        <v>0.15</v>
      </c>
      <c r="AA97">
        <v>0.16189999999999999</v>
      </c>
      <c r="AB97">
        <v>4.4539</v>
      </c>
    </row>
    <row r="98" spans="22:28" x14ac:dyDescent="0.3">
      <c r="V98">
        <v>75</v>
      </c>
      <c r="W98">
        <v>4.5937999999999999</v>
      </c>
      <c r="X98">
        <v>372.80430000000001</v>
      </c>
      <c r="Y98">
        <v>0</v>
      </c>
      <c r="Z98">
        <v>0.15</v>
      </c>
      <c r="AA98">
        <v>0.16189999999999999</v>
      </c>
      <c r="AB98">
        <v>4.4539</v>
      </c>
    </row>
    <row r="99" spans="22:28" x14ac:dyDescent="0.3">
      <c r="V99">
        <v>76</v>
      </c>
      <c r="W99">
        <v>4.6562000000000001</v>
      </c>
      <c r="X99">
        <v>372.82979999999998</v>
      </c>
      <c r="Y99">
        <v>0</v>
      </c>
      <c r="Z99">
        <v>0.15</v>
      </c>
      <c r="AA99">
        <v>0.16189999999999999</v>
      </c>
      <c r="AB99">
        <v>4.4539</v>
      </c>
    </row>
    <row r="100" spans="22:28" x14ac:dyDescent="0.3">
      <c r="V100">
        <v>77</v>
      </c>
      <c r="W100">
        <v>4.7187999999999999</v>
      </c>
      <c r="X100">
        <v>372.85340000000002</v>
      </c>
      <c r="Y100">
        <v>0</v>
      </c>
      <c r="Z100">
        <v>0.15</v>
      </c>
      <c r="AA100">
        <v>0.16189999999999999</v>
      </c>
      <c r="AB100">
        <v>4.4539</v>
      </c>
    </row>
    <row r="101" spans="22:28" x14ac:dyDescent="0.3">
      <c r="V101">
        <v>78</v>
      </c>
      <c r="W101">
        <v>4.7812000000000001</v>
      </c>
      <c r="X101">
        <v>372.87529999999998</v>
      </c>
      <c r="Y101">
        <v>0</v>
      </c>
      <c r="Z101">
        <v>0.15</v>
      </c>
      <c r="AA101">
        <v>0.16189999999999999</v>
      </c>
      <c r="AB101">
        <v>4.4539</v>
      </c>
    </row>
    <row r="102" spans="22:28" x14ac:dyDescent="0.3">
      <c r="V102">
        <v>79</v>
      </c>
      <c r="W102">
        <v>4.8437999999999999</v>
      </c>
      <c r="X102">
        <v>372.8956</v>
      </c>
      <c r="Y102">
        <v>0</v>
      </c>
      <c r="Z102">
        <v>0.15</v>
      </c>
      <c r="AA102">
        <v>0.16189999999999999</v>
      </c>
      <c r="AB102">
        <v>4.4539</v>
      </c>
    </row>
    <row r="103" spans="22:28" x14ac:dyDescent="0.3">
      <c r="V103">
        <v>80</v>
      </c>
      <c r="W103">
        <v>4.9062000000000001</v>
      </c>
      <c r="X103">
        <v>372.91430000000003</v>
      </c>
      <c r="Y103">
        <v>0</v>
      </c>
      <c r="Z103">
        <v>0.15</v>
      </c>
      <c r="AA103">
        <v>0.16189999999999999</v>
      </c>
      <c r="AB103">
        <v>4.4539</v>
      </c>
    </row>
    <row r="104" spans="22:28" x14ac:dyDescent="0.3">
      <c r="V104">
        <v>81</v>
      </c>
      <c r="W104">
        <v>4.9687999999999999</v>
      </c>
      <c r="X104">
        <v>372.93220000000002</v>
      </c>
      <c r="Y104">
        <v>0</v>
      </c>
      <c r="Z104">
        <v>0.15</v>
      </c>
      <c r="AA104">
        <v>1.1900000000000001E-2</v>
      </c>
      <c r="AB104">
        <v>4.4539</v>
      </c>
    </row>
    <row r="105" spans="22:28" x14ac:dyDescent="0.3">
      <c r="V105">
        <v>82</v>
      </c>
      <c r="W105">
        <v>5</v>
      </c>
      <c r="X105">
        <v>372.93169999999998</v>
      </c>
      <c r="Y105">
        <v>0</v>
      </c>
      <c r="Z105">
        <v>1</v>
      </c>
      <c r="AA105">
        <v>1</v>
      </c>
      <c r="AB105">
        <v>0</v>
      </c>
    </row>
  </sheetData>
  <mergeCells count="10">
    <mergeCell ref="B22:C22"/>
    <mergeCell ref="I21:K21"/>
    <mergeCell ref="G21:H21"/>
    <mergeCell ref="E21:F21"/>
    <mergeCell ref="B20:K20"/>
    <mergeCell ref="B2:D2"/>
    <mergeCell ref="F2:I2"/>
    <mergeCell ref="F3:I3"/>
    <mergeCell ref="B21:D21"/>
    <mergeCell ref="F11:K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"/>
  <sheetViews>
    <sheetView workbookViewId="0">
      <selection activeCell="I17" sqref="I17"/>
    </sheetView>
  </sheetViews>
  <sheetFormatPr defaultRowHeight="14.4" x14ac:dyDescent="0.3"/>
  <sheetData>
    <row r="12" spans="9:9" x14ac:dyDescent="0.3">
      <c r="I12" s="58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l v M S n R h f + S n A A A A + A A A A B I A H A B D b 2 5 m a W c v U G F j a 2 F n Z S 5 4 b W w g o h g A K K A U A A A A A A A A A A A A A A A A A A A A A A A A A A A A h Y / R C o I w G I V f R X b v N t e i k N 9 J e J s Q B N H t 0 K U j n e F m 8 9 2 6 6 J F 6 h Y S y u u v y H L 4 D 3 3 n c 7 p C O b R N c V W 9 1 Z x I U Y Y o C Z Y q u 1 K Z K 0 O B O 4 R q l A n a y O M t K B R N s b D x a n a D a u U t M i P c e + w X u + o o w S i N y z L f 7 o l a t D L W x T p p C o c + q / L 9 C A g 4 v G c E w X 2 K + o h w z z o D M N e T a f B E 2 G W M K 5 K e E b G j c 0 C u h T J h t g M w R y P u F e A J Q S w M E F A A C A A g A d l v M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b z E o o i k e 4 D g A A A B E A A A A T A B w A R m 9 y b X V s Y X M v U 2 V j d G l v b j E u b S C i G A A o o B Q A A A A A A A A A A A A A A A A A A A A A A A A A A A A r T k 0 u y c z P U w i G 0 I b W A F B L A Q I t A B Q A A g A I A H Z b z E p 0 Y X / k p w A A A P g A A A A S A A A A A A A A A A A A A A A A A A A A A A B D b 2 5 m a W c v U G F j a 2 F n Z S 5 4 b W x Q S w E C L Q A U A A I A C A B 2 W 8 x K D 8 r p q 6 Q A A A D p A A A A E w A A A A A A A A A A A A A A A A D z A A A A W 0 N v b n R l b n R f V H l w Z X N d L n h t b F B L A Q I t A B Q A A g A I A H Z b z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O h + B y X A o P Q b X u l u E r + E y V A A A A A A I A A A A A A B B m A A A A A Q A A I A A A A A i w E l z a i H 7 y g R + t X m L h o t k G X R 5 0 y J / 7 n 1 j F 9 u q c h A / q A A A A A A 6 A A A A A A g A A I A A A A A + w w 9 X 6 g g c 7 Y 6 w T k u j y / J 5 D M D V Z O l 7 I / B W X b h N U T D W J U A A A A A U o u L 6 8 4 p w k k Q I q / 4 b i w 2 o O s i 3 h U s G + V z 3 u O O w 5 G a W S V j Q i D e z m 8 C q K t 9 V U S h / 9 9 l X N X J h v V i n Z O R S m + K R k p j m B y z d R Y u n E f c V 4 O 9 9 N P g j C Q A A A A C i p U F p z x S h B x w D W J 7 5 7 y g Q D g A 8 P M E e 2 1 Z L P t D C 8 a n Q g K r E w / W l x W B 3 c 0 f 9 L + i p S i A Q D 7 E 9 J U T j C E k p T 4 K S / P B M = < / D a t a M a s h u p > 
</file>

<file path=customXml/itemProps1.xml><?xml version="1.0" encoding="utf-8"?>
<ds:datastoreItem xmlns:ds="http://schemas.openxmlformats.org/officeDocument/2006/customXml" ds:itemID="{E186E9B7-D107-400A-B258-2FC101D7AE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report_figs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2017-06-05T14:17:58Z</dcterms:created>
  <dcterms:modified xsi:type="dcterms:W3CDTF">2017-06-12T21:15:55Z</dcterms:modified>
</cp:coreProperties>
</file>