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defaultThemeVersion="124226"/>
  <xr:revisionPtr revIDLastSave="0" documentId="13_ncr:1_{FE4EAEE1-29C1-4132-B0F3-899FED7472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" i="1" l="1"/>
  <c r="U45" i="1"/>
  <c r="U47" i="1"/>
  <c r="U49" i="1"/>
  <c r="U51" i="1"/>
  <c r="U53" i="1"/>
  <c r="U55" i="1"/>
  <c r="U57" i="1"/>
  <c r="U59" i="1"/>
  <c r="V25" i="1"/>
  <c r="V27" i="1"/>
  <c r="V29" i="1"/>
  <c r="V31" i="1"/>
  <c r="V33" i="1"/>
  <c r="V35" i="1"/>
  <c r="V37" i="1"/>
  <c r="V39" i="1"/>
  <c r="V41" i="1"/>
  <c r="V45" i="1"/>
  <c r="V47" i="1"/>
  <c r="V49" i="1"/>
  <c r="V51" i="1"/>
  <c r="V53" i="1"/>
  <c r="V55" i="1"/>
  <c r="V57" i="1"/>
  <c r="V59" i="1"/>
  <c r="U25" i="1"/>
  <c r="U27" i="1"/>
  <c r="U29" i="1"/>
  <c r="U31" i="1"/>
  <c r="U33" i="1"/>
  <c r="U35" i="1"/>
  <c r="U37" i="1"/>
  <c r="U39" i="1"/>
  <c r="V23" i="1"/>
  <c r="U23" i="1"/>
  <c r="W23" i="1"/>
  <c r="W25" i="1"/>
  <c r="W27" i="1"/>
  <c r="W29" i="1"/>
  <c r="W31" i="1"/>
  <c r="W33" i="1"/>
  <c r="W35" i="1"/>
  <c r="W37" i="1"/>
  <c r="W39" i="1"/>
  <c r="W41" i="1"/>
  <c r="T47" i="1" l="1"/>
  <c r="T49" i="1"/>
  <c r="T51" i="1"/>
  <c r="T53" i="1"/>
  <c r="T55" i="1"/>
  <c r="T57" i="1"/>
  <c r="T59" i="1"/>
  <c r="T45" i="1"/>
  <c r="T41" i="1"/>
  <c r="T25" i="1"/>
  <c r="T27" i="1"/>
  <c r="T29" i="1"/>
  <c r="T31" i="1"/>
  <c r="T33" i="1"/>
  <c r="T35" i="1"/>
  <c r="T37" i="1"/>
  <c r="T39" i="1"/>
  <c r="T23" i="1"/>
  <c r="R23" i="1" l="1"/>
  <c r="S41" i="1"/>
  <c r="R41" i="1"/>
  <c r="W59" i="1"/>
  <c r="W57" i="1"/>
  <c r="W55" i="1"/>
  <c r="W53" i="1"/>
  <c r="W51" i="1"/>
  <c r="W49" i="1"/>
  <c r="W47" i="1"/>
  <c r="W45" i="1"/>
  <c r="S45" i="1"/>
  <c r="R45" i="1"/>
  <c r="S59" i="1"/>
  <c r="R59" i="1"/>
  <c r="S47" i="1"/>
  <c r="S49" i="1"/>
  <c r="S51" i="1"/>
  <c r="S53" i="1"/>
  <c r="S55" i="1"/>
  <c r="S57" i="1"/>
  <c r="S31" i="1"/>
  <c r="S33" i="1"/>
  <c r="S39" i="1"/>
  <c r="Q28" i="1"/>
  <c r="P28" i="1"/>
  <c r="Q26" i="1"/>
  <c r="P26" i="1"/>
  <c r="Q24" i="1"/>
  <c r="R57" i="1"/>
  <c r="R31" i="1"/>
  <c r="R33" i="1"/>
  <c r="R35" i="1"/>
  <c r="S35" i="1" s="1"/>
  <c r="R37" i="1"/>
  <c r="S37" i="1" s="1"/>
  <c r="R39" i="1"/>
  <c r="R47" i="1"/>
  <c r="R49" i="1"/>
  <c r="R51" i="1"/>
  <c r="R53" i="1"/>
  <c r="R55" i="1"/>
  <c r="P24" i="1"/>
  <c r="S23" i="1" l="1"/>
  <c r="R25" i="1"/>
  <c r="R27" i="1"/>
  <c r="R29" i="1"/>
  <c r="S25" i="1" l="1"/>
  <c r="S29" i="1"/>
  <c r="S27" i="1"/>
  <c r="K24" i="1" l="1"/>
  <c r="L24" i="1" s="1"/>
  <c r="L6" i="1"/>
  <c r="L8" i="1"/>
  <c r="L10" i="1"/>
  <c r="L12" i="1"/>
  <c r="L14" i="1"/>
  <c r="L16" i="1"/>
  <c r="L18" i="1"/>
  <c r="L20" i="1"/>
  <c r="L22" i="1"/>
  <c r="L26" i="1"/>
  <c r="L28" i="1"/>
  <c r="L30" i="1"/>
  <c r="L32" i="1"/>
  <c r="L34" i="1"/>
  <c r="L36" i="1"/>
  <c r="L38" i="1"/>
  <c r="L40" i="1"/>
  <c r="L4" i="1"/>
  <c r="K30" i="1"/>
  <c r="K32" i="1"/>
  <c r="K34" i="1"/>
  <c r="K36" i="1"/>
  <c r="K38" i="1"/>
  <c r="K28" i="1"/>
  <c r="K26" i="1"/>
  <c r="K40" i="1"/>
  <c r="K8" i="1"/>
  <c r="K10" i="1"/>
  <c r="K12" i="1"/>
  <c r="K14" i="1"/>
  <c r="K16" i="1"/>
  <c r="K18" i="1"/>
  <c r="K20" i="1"/>
  <c r="K22" i="1"/>
  <c r="K6" i="1"/>
  <c r="K4" i="1"/>
  <c r="G36" i="1" l="1"/>
  <c r="H36" i="1" s="1"/>
  <c r="H28" i="1"/>
  <c r="G6" i="1"/>
  <c r="H8" i="1" s="1"/>
  <c r="G4" i="1"/>
  <c r="H6" i="1" s="1"/>
  <c r="H10" i="1"/>
  <c r="H12" i="1"/>
  <c r="H14" i="1"/>
  <c r="H16" i="1"/>
  <c r="G34" i="1"/>
  <c r="G32" i="1"/>
  <c r="H34" i="1" s="1"/>
  <c r="G30" i="1"/>
  <c r="H32" i="1" s="1"/>
  <c r="G28" i="1"/>
  <c r="H30" i="1" s="1"/>
  <c r="G26" i="1"/>
  <c r="G24" i="1"/>
  <c r="H26" i="1" s="1"/>
  <c r="G22" i="1"/>
  <c r="H22" i="1" s="1"/>
  <c r="G20" i="1"/>
  <c r="G18" i="1"/>
  <c r="H20" i="1" s="1"/>
  <c r="G16" i="1"/>
  <c r="H18" i="1" s="1"/>
  <c r="G14" i="1"/>
  <c r="G12" i="1"/>
  <c r="G10" i="1"/>
  <c r="H24" i="1" s="1"/>
  <c r="G8" i="1"/>
  <c r="H4" i="1" l="1"/>
</calcChain>
</file>

<file path=xl/sharedStrings.xml><?xml version="1.0" encoding="utf-8"?>
<sst xmlns="http://schemas.openxmlformats.org/spreadsheetml/2006/main" count="74" uniqueCount="70">
  <si>
    <t>h1</t>
    <phoneticPr fontId="1" type="noConversion"/>
  </si>
  <si>
    <t>h2</t>
    <phoneticPr fontId="1" type="noConversion"/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</si>
  <si>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</si>
  <si>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</si>
  <si>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</si>
  <si>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</si>
  <si>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</si>
  <si>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</si>
  <si>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</si>
  <si>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</si>
  <si>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</si>
  <si>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</si>
  <si>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</si>
  <si>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</si>
  <si>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</si>
  <si>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</si>
  <si>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</si>
  <si>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</si>
  <si>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</si>
  <si>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E</t>
    <phoneticPr fontId="1" type="noConversion"/>
  </si>
  <si>
    <t>XD</t>
    <phoneticPr fontId="1" type="noConversion"/>
  </si>
  <si>
    <t>X1</t>
    <phoneticPr fontId="1" type="noConversion"/>
  </si>
  <si>
    <t>X2</t>
    <phoneticPr fontId="1" type="noConversion"/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</si>
  <si>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</si>
  <si>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</si>
  <si>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</si>
  <si>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</si>
  <si>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</si>
  <si>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</si>
  <si>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</si>
  <si>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</si>
  <si>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</si>
  <si>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</si>
  <si>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</si>
  <si>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</si>
  <si>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</si>
  <si>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</si>
  <si>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v</t>
    <phoneticPr fontId="1" type="noConversion"/>
  </si>
  <si>
    <t>X0</t>
    <phoneticPr fontId="1" type="noConversion"/>
  </si>
  <si>
    <t>l</t>
    <phoneticPr fontId="1" type="noConversion"/>
  </si>
  <si>
    <t>l1</t>
    <phoneticPr fontId="1" type="noConversion"/>
  </si>
  <si>
    <t>l2</t>
    <phoneticPr fontId="1" type="noConversion"/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</si>
  <si>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</si>
  <si>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</si>
  <si>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</si>
  <si>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</si>
  <si>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</si>
  <si>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</si>
  <si>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</si>
  <si>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</si>
  <si>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</si>
  <si>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</si>
  <si>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</si>
  <si>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</si>
  <si>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</si>
  <si>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</si>
  <si>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</si>
  <si>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</si>
  <si>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</si>
  <si>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D</t>
    <phoneticPr fontId="1" type="noConversion"/>
  </si>
  <si>
    <t>S0</t>
    <phoneticPr fontId="1" type="noConversion"/>
  </si>
  <si>
    <t>Y0</t>
    <phoneticPr fontId="1" type="noConversion"/>
  </si>
  <si>
    <t>a(″/mm)</t>
    <phoneticPr fontId="1" type="noConversion"/>
  </si>
  <si>
    <t>b(″/mm)</t>
    <phoneticPr fontId="1" type="noConversion"/>
  </si>
  <si>
    <t>点号</t>
    <phoneticPr fontId="1" type="noConversion"/>
  </si>
  <si>
    <t>Z</t>
    <phoneticPr fontId="1" type="noConversion"/>
  </si>
  <si>
    <t>l=S-S0</t>
    <phoneticPr fontId="1" type="noConversion"/>
  </si>
  <si>
    <t>近似方位角</t>
    <phoneticPr fontId="1" type="noConversion"/>
  </si>
  <si>
    <t>dX/S0</t>
    <phoneticPr fontId="1" type="noConversion"/>
  </si>
  <si>
    <t>dY/S0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</si>
</sst>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_ "/>
    <numFmt numFmtId="177" formatCode="0.000_ "/>
    <numFmt numFmtId="178" formatCode="0.0000_ "/>
    <numFmt numFmtId="179" formatCode="[h]\°mm\′s\″"/>
    <numFmt numFmtId="180" formatCode="[h]\°mm\′ss\″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vertical="center"/>
    </xf>
    <xf numFmtId="178" fontId="0" fillId="0" borderId="4" xfId="0" applyNumberFormat="1" applyBorder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78" fontId="0" fillId="0" borderId="0" xfId="0" applyNumberFormat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B122"/>
  <sheetViews>
    <sheetView tabSelected="1" topLeftCell="L15" workbookViewId="0">
      <selection activeCell="W61" sqref="O20:W61"/>
    </sheetView>
  </sheetViews>
  <sheetFormatPr defaultRowHeight="13.5" x14ac:dyDescent="0.15"/>
  <cols>
    <col min="4" max="4" width="9" customWidth="1"/>
    <col min="7" max="7" width="14" customWidth="1"/>
    <col min="8" max="8" width="12.75" bestFit="1" customWidth="1"/>
    <col min="11" max="11" width="13.875" bestFit="1" customWidth="1"/>
    <col min="12" max="12" width="13.625" customWidth="1"/>
    <col min="14" max="14" width="14.375" customWidth="1"/>
    <col min="15" max="15" width="10.5" style="6" bestFit="1" customWidth="1"/>
    <col min="16" max="16" width="13.625" customWidth="1"/>
    <col min="17" max="17" width="15.375" customWidth="1"/>
    <col min="18" max="18" width="15" customWidth="1"/>
    <col min="19" max="19" width="14.125" customWidth="1"/>
    <col min="20" max="22" width="14" customWidth="1"/>
    <col min="23" max="24" width="14.625" customWidth="1"/>
    <col min="25" max="25" width="16.125" customWidth="1"/>
  </cols>
  <sheetData>
    <row r="1" spans="3:25" x14ac:dyDescent="0.15">
      <c r="E1" s="1" t="s">
        <v>37</v>
      </c>
    </row>
    <row r="2" spans="3:25" ht="14.25" thickBot="1" x14ac:dyDescent="0.2">
      <c r="E2" s="38">
        <v>391.73230000000001</v>
      </c>
      <c r="F2" s="29" t="s">
        <v>19</v>
      </c>
      <c r="G2" s="29" t="s">
        <v>38</v>
      </c>
      <c r="H2" s="29" t="s">
        <v>39</v>
      </c>
      <c r="I2" s="29"/>
      <c r="J2" s="29"/>
      <c r="K2" s="29"/>
    </row>
    <row r="3" spans="3:25" x14ac:dyDescent="0.15">
      <c r="C3" s="39" t="s">
        <v>0</v>
      </c>
      <c r="D3" s="40">
        <v>-2.0637150000000002</v>
      </c>
      <c r="E3" s="38"/>
      <c r="F3" s="29"/>
      <c r="G3" s="29"/>
      <c r="H3" s="29"/>
      <c r="I3" s="29"/>
      <c r="J3" s="29"/>
      <c r="K3" s="29"/>
    </row>
    <row r="4" spans="3:25" ht="14.25" customHeight="1" thickBot="1" x14ac:dyDescent="0.2">
      <c r="C4" s="39"/>
      <c r="D4" s="41"/>
      <c r="E4" s="38"/>
      <c r="F4" s="29" t="s">
        <v>20</v>
      </c>
      <c r="G4" s="37">
        <f>E2+D3</f>
        <v>389.66858500000001</v>
      </c>
      <c r="H4" s="19">
        <f>G4-D3-E2</f>
        <v>0</v>
      </c>
      <c r="I4" s="19"/>
      <c r="J4" s="19" t="s">
        <v>40</v>
      </c>
      <c r="K4" s="19">
        <f>G4-E2-D3</f>
        <v>0</v>
      </c>
      <c r="L4" s="34">
        <f>K4*1000</f>
        <v>0</v>
      </c>
      <c r="M4" s="19"/>
      <c r="N4" s="19"/>
      <c r="O4" s="30"/>
      <c r="P4" s="28">
        <v>1</v>
      </c>
      <c r="Q4" s="28">
        <v>53397.886637097836</v>
      </c>
      <c r="R4" s="28">
        <v>39403.940580201874</v>
      </c>
      <c r="S4" s="19"/>
      <c r="T4" s="28">
        <v>1</v>
      </c>
      <c r="U4" s="8"/>
      <c r="V4" s="8"/>
      <c r="W4" s="28">
        <v>53397.886637097836</v>
      </c>
      <c r="X4" s="8"/>
      <c r="Y4" s="28">
        <v>39403.940580201874</v>
      </c>
    </row>
    <row r="5" spans="3:25" ht="13.5" customHeight="1" x14ac:dyDescent="0.15">
      <c r="C5" s="39" t="s">
        <v>1</v>
      </c>
      <c r="D5" s="40">
        <v>-2.7541950000000002</v>
      </c>
      <c r="E5" s="38"/>
      <c r="F5" s="29"/>
      <c r="G5" s="19"/>
      <c r="H5" s="29"/>
      <c r="I5" s="29"/>
      <c r="J5" s="29"/>
      <c r="K5" s="29"/>
      <c r="L5" s="34"/>
      <c r="M5" s="29"/>
      <c r="N5" s="29"/>
      <c r="O5" s="30"/>
      <c r="P5" s="28"/>
      <c r="Q5" s="28"/>
      <c r="R5" s="28"/>
      <c r="S5" s="19"/>
      <c r="T5" s="28"/>
      <c r="U5" s="8"/>
      <c r="V5" s="8"/>
      <c r="W5" s="28"/>
      <c r="X5" s="8"/>
      <c r="Y5" s="28"/>
    </row>
    <row r="6" spans="3:25" ht="14.25" customHeight="1" thickBot="1" x14ac:dyDescent="0.2">
      <c r="C6" s="39"/>
      <c r="D6" s="41"/>
      <c r="E6" s="38"/>
      <c r="F6" s="29" t="s">
        <v>21</v>
      </c>
      <c r="G6" s="37">
        <f>E2+D3+D5</f>
        <v>386.91439000000003</v>
      </c>
      <c r="H6" s="19">
        <f>G4-G6+D5</f>
        <v>-1.865174681370263E-14</v>
      </c>
      <c r="I6" s="19"/>
      <c r="J6" s="19" t="s">
        <v>41</v>
      </c>
      <c r="K6" s="19">
        <f>-G4+G6-D5</f>
        <v>1.865174681370263E-14</v>
      </c>
      <c r="L6" s="34">
        <f t="shared" ref="L6" si="0">K6*1000</f>
        <v>1.865174681370263E-11</v>
      </c>
      <c r="M6" s="19"/>
      <c r="N6" s="19"/>
      <c r="O6" s="30"/>
      <c r="P6" s="28">
        <v>2</v>
      </c>
      <c r="Q6" s="28">
        <v>53294.605852627676</v>
      </c>
      <c r="R6" s="28">
        <v>39359.957498685704</v>
      </c>
      <c r="S6" s="19"/>
      <c r="T6" s="28">
        <v>2</v>
      </c>
      <c r="U6" s="8"/>
      <c r="V6" s="8"/>
      <c r="W6" s="28">
        <v>53294.603118464111</v>
      </c>
      <c r="X6" s="8"/>
      <c r="Y6" s="28">
        <v>39359.946023295364</v>
      </c>
    </row>
    <row r="7" spans="3:25" ht="13.5" customHeight="1" x14ac:dyDescent="0.15">
      <c r="C7" s="39" t="s">
        <v>2</v>
      </c>
      <c r="D7" s="40">
        <v>-0.80484</v>
      </c>
      <c r="E7" s="38"/>
      <c r="F7" s="29"/>
      <c r="G7" s="37"/>
      <c r="H7" s="29"/>
      <c r="I7" s="29"/>
      <c r="J7" s="19"/>
      <c r="K7" s="29"/>
      <c r="L7" s="34"/>
      <c r="M7" s="29"/>
      <c r="N7" s="29"/>
      <c r="O7" s="30"/>
      <c r="P7" s="28"/>
      <c r="Q7" s="28"/>
      <c r="R7" s="28"/>
      <c r="S7" s="29"/>
      <c r="T7" s="28"/>
      <c r="U7" s="8"/>
      <c r="V7" s="8"/>
      <c r="W7" s="28"/>
      <c r="X7" s="8"/>
      <c r="Y7" s="28"/>
    </row>
    <row r="8" spans="3:25" ht="14.25" customHeight="1" thickBot="1" x14ac:dyDescent="0.2">
      <c r="C8" s="39"/>
      <c r="D8" s="41"/>
      <c r="E8" s="38"/>
      <c r="F8" s="29" t="s">
        <v>22</v>
      </c>
      <c r="G8" s="37">
        <f>E2+D5+D7+D3</f>
        <v>386.10955000000001</v>
      </c>
      <c r="H8" s="19">
        <f t="shared" ref="H8" si="1">G6-G8+D7</f>
        <v>1.2878587085651816E-14</v>
      </c>
      <c r="I8" s="19"/>
      <c r="J8" s="19" t="s">
        <v>42</v>
      </c>
      <c r="K8" s="19">
        <f t="shared" ref="K8" si="2">-G6+G8-D7</f>
        <v>-1.2878587085651816E-14</v>
      </c>
      <c r="L8" s="34">
        <f t="shared" ref="L8" si="3">K8*1000</f>
        <v>-1.2878587085651816E-11</v>
      </c>
      <c r="M8" s="19"/>
      <c r="N8" s="19"/>
      <c r="O8" s="30"/>
      <c r="P8" s="28">
        <v>3</v>
      </c>
      <c r="Q8" s="28">
        <v>53141.174407585677</v>
      </c>
      <c r="R8" s="28">
        <v>39320.364692556643</v>
      </c>
      <c r="S8" s="19"/>
      <c r="T8" s="28">
        <v>3</v>
      </c>
      <c r="U8" s="8"/>
      <c r="V8" s="8"/>
      <c r="W8" s="28">
        <v>53141.169703534586</v>
      </c>
      <c r="X8" s="8"/>
      <c r="Y8" s="28">
        <v>39320.344949472077</v>
      </c>
    </row>
    <row r="9" spans="3:25" ht="13.5" customHeight="1" x14ac:dyDescent="0.15">
      <c r="C9" s="39" t="s">
        <v>3</v>
      </c>
      <c r="D9" s="40">
        <v>-0.71997500000000003</v>
      </c>
      <c r="E9" s="38"/>
      <c r="F9" s="29"/>
      <c r="G9" s="37"/>
      <c r="H9" s="29"/>
      <c r="I9" s="29"/>
      <c r="J9" s="29"/>
      <c r="K9" s="29"/>
      <c r="L9" s="34"/>
      <c r="M9" s="29"/>
      <c r="N9" s="29"/>
      <c r="O9" s="30"/>
      <c r="P9" s="28"/>
      <c r="Q9" s="28"/>
      <c r="R9" s="28"/>
      <c r="S9" s="29"/>
      <c r="T9" s="28"/>
      <c r="U9" s="8"/>
      <c r="V9" s="8"/>
      <c r="W9" s="28"/>
      <c r="X9" s="8"/>
      <c r="Y9" s="28"/>
    </row>
    <row r="10" spans="3:25" ht="14.25" customHeight="1" thickBot="1" x14ac:dyDescent="0.2">
      <c r="C10" s="39"/>
      <c r="D10" s="41"/>
      <c r="E10" s="38"/>
      <c r="F10" s="29" t="s">
        <v>23</v>
      </c>
      <c r="G10" s="37">
        <f>E2+D7+D9+D3+D5</f>
        <v>385.38957500000004</v>
      </c>
      <c r="H10" s="19">
        <f t="shared" ref="H10" si="4">G8-G10+D9</f>
        <v>-2.3314683517128287E-14</v>
      </c>
      <c r="I10" s="19"/>
      <c r="J10" s="19" t="s">
        <v>43</v>
      </c>
      <c r="K10" s="19">
        <f t="shared" ref="K10" si="5">-G8+G10-D9</f>
        <v>2.3314683517128287E-14</v>
      </c>
      <c r="L10" s="34">
        <f t="shared" ref="L10" si="6">K10*1000</f>
        <v>2.3314683517128287E-11</v>
      </c>
      <c r="M10" s="19"/>
      <c r="N10" s="19"/>
      <c r="O10" s="30"/>
      <c r="P10" s="28">
        <v>10</v>
      </c>
      <c r="Q10" s="28">
        <v>53080.950694808147</v>
      </c>
      <c r="R10" s="28">
        <v>39460.19577287529</v>
      </c>
      <c r="S10" s="19"/>
      <c r="T10" s="28">
        <v>4</v>
      </c>
      <c r="U10" s="8"/>
      <c r="V10" s="8"/>
      <c r="W10" s="28">
        <v>53136.469940350202</v>
      </c>
      <c r="X10" s="8"/>
      <c r="Y10" s="28">
        <v>39229.626418747823</v>
      </c>
    </row>
    <row r="11" spans="3:25" ht="13.5" customHeight="1" x14ac:dyDescent="0.15">
      <c r="C11" s="39" t="s">
        <v>4</v>
      </c>
      <c r="D11" s="40">
        <v>-0.61929999999999996</v>
      </c>
      <c r="E11" s="38"/>
      <c r="F11" s="29"/>
      <c r="G11" s="37"/>
      <c r="H11" s="29"/>
      <c r="I11" s="29"/>
      <c r="J11" s="19"/>
      <c r="K11" s="29"/>
      <c r="L11" s="34"/>
      <c r="M11" s="29"/>
      <c r="N11" s="29"/>
      <c r="O11" s="30"/>
      <c r="P11" s="28"/>
      <c r="Q11" s="28"/>
      <c r="R11" s="28"/>
      <c r="S11" s="29"/>
      <c r="T11" s="28"/>
      <c r="U11" s="8"/>
      <c r="V11" s="8"/>
      <c r="W11" s="28"/>
      <c r="X11" s="8"/>
      <c r="Y11" s="28"/>
    </row>
    <row r="12" spans="3:25" ht="14.25" customHeight="1" thickBot="1" x14ac:dyDescent="0.2">
      <c r="C12" s="39"/>
      <c r="D12" s="41"/>
      <c r="E12" s="38"/>
      <c r="F12" s="29" t="s">
        <v>24</v>
      </c>
      <c r="G12" s="37">
        <f>E2+D9+D11+D3+D5+D7</f>
        <v>384.77027500000003</v>
      </c>
      <c r="H12" s="19">
        <f t="shared" ref="H12" si="7">G10-G12+D11</f>
        <v>9.7699626167013776E-15</v>
      </c>
      <c r="I12" s="19"/>
      <c r="J12" s="19" t="s">
        <v>44</v>
      </c>
      <c r="K12" s="19">
        <f t="shared" ref="K12" si="8">-G10+G12-D11</f>
        <v>-9.7699626167013776E-15</v>
      </c>
      <c r="L12" s="34">
        <f t="shared" ref="L12" si="9">K12*1000</f>
        <v>-9.7699626167013776E-12</v>
      </c>
      <c r="M12" s="19"/>
      <c r="N12" s="19"/>
      <c r="O12" s="30"/>
      <c r="P12" s="28">
        <v>11</v>
      </c>
      <c r="Q12" s="28">
        <v>53160.44090960476</v>
      </c>
      <c r="R12" s="28">
        <v>39506.399281708786</v>
      </c>
      <c r="S12" s="19"/>
      <c r="T12" s="28"/>
      <c r="U12" s="8"/>
      <c r="V12" s="8"/>
      <c r="W12" s="28"/>
      <c r="X12" s="8"/>
      <c r="Y12" s="28"/>
    </row>
    <row r="13" spans="3:25" ht="13.5" customHeight="1" x14ac:dyDescent="0.15">
      <c r="C13" s="39" t="s">
        <v>5</v>
      </c>
      <c r="D13" s="40">
        <v>1.5184800000000001</v>
      </c>
      <c r="E13" s="38"/>
      <c r="F13" s="29"/>
      <c r="G13" s="37"/>
      <c r="H13" s="29"/>
      <c r="I13" s="29"/>
      <c r="J13" s="29"/>
      <c r="K13" s="29"/>
      <c r="L13" s="34"/>
      <c r="M13" s="29"/>
      <c r="N13" s="29"/>
      <c r="O13" s="30"/>
      <c r="P13" s="28"/>
      <c r="Q13" s="28"/>
      <c r="R13" s="28"/>
      <c r="S13" s="29"/>
      <c r="T13" s="28"/>
      <c r="U13" s="8"/>
      <c r="V13" s="8"/>
      <c r="W13" s="28"/>
      <c r="X13" s="8"/>
      <c r="Y13" s="28"/>
    </row>
    <row r="14" spans="3:25" ht="14.25" customHeight="1" thickBot="1" x14ac:dyDescent="0.2">
      <c r="C14" s="39"/>
      <c r="D14" s="41"/>
      <c r="E14" s="38"/>
      <c r="F14" s="29" t="s">
        <v>25</v>
      </c>
      <c r="G14" s="37">
        <f>E2+D11+D13+D3+D5+D7+D9</f>
        <v>386.28875500000004</v>
      </c>
      <c r="H14" s="19">
        <f t="shared" ref="H14" si="10">G12-G14+D13</f>
        <v>-1.0880185641326534E-14</v>
      </c>
      <c r="I14" s="19"/>
      <c r="J14" s="19" t="s">
        <v>45</v>
      </c>
      <c r="K14" s="19">
        <f t="shared" ref="K14" si="11">-G12+G14-D13</f>
        <v>1.0880185641326534E-14</v>
      </c>
      <c r="L14" s="34">
        <f t="shared" ref="L14" si="12">K14*1000</f>
        <v>1.0880185641326534E-11</v>
      </c>
      <c r="M14" s="19"/>
      <c r="N14" s="19"/>
      <c r="O14" s="30"/>
      <c r="P14" s="28"/>
      <c r="Q14" s="28"/>
      <c r="R14" s="28"/>
      <c r="S14" s="19"/>
      <c r="T14" s="28"/>
      <c r="U14" s="8"/>
      <c r="V14" s="8"/>
      <c r="W14" s="28"/>
      <c r="X14" s="8"/>
      <c r="Y14" s="28"/>
    </row>
    <row r="15" spans="3:25" ht="13.5" customHeight="1" x14ac:dyDescent="0.15">
      <c r="C15" s="39" t="s">
        <v>6</v>
      </c>
      <c r="D15" s="40">
        <v>0.71616000000000002</v>
      </c>
      <c r="E15" s="38"/>
      <c r="F15" s="29"/>
      <c r="G15" s="37"/>
      <c r="H15" s="29"/>
      <c r="I15" s="29"/>
      <c r="J15" s="19"/>
      <c r="K15" s="29"/>
      <c r="L15" s="34"/>
      <c r="M15" s="29"/>
      <c r="N15" s="29"/>
      <c r="O15" s="30"/>
      <c r="P15" s="28"/>
      <c r="Q15" s="28"/>
      <c r="R15" s="28"/>
      <c r="S15" s="29"/>
      <c r="T15" s="28"/>
      <c r="U15" s="8"/>
      <c r="V15" s="8"/>
      <c r="W15" s="28"/>
      <c r="X15" s="8"/>
      <c r="Y15" s="28"/>
    </row>
    <row r="16" spans="3:25" ht="14.25" customHeight="1" thickBot="1" x14ac:dyDescent="0.2">
      <c r="C16" s="39"/>
      <c r="D16" s="41"/>
      <c r="E16" s="38"/>
      <c r="F16" s="29" t="s">
        <v>26</v>
      </c>
      <c r="G16" s="37">
        <f>E2+D13+D15+D3+D5+D7+D9+D11</f>
        <v>387.00491500000004</v>
      </c>
      <c r="H16" s="19">
        <f t="shared" ref="H16" si="13">G14-G16+D15</f>
        <v>-2.1094237467877974E-15</v>
      </c>
      <c r="I16" s="19"/>
      <c r="J16" s="19" t="s">
        <v>46</v>
      </c>
      <c r="K16" s="19">
        <f t="shared" ref="K16" si="14">-G14+G16-D15</f>
        <v>2.1094237467877974E-15</v>
      </c>
      <c r="L16" s="34">
        <f t="shared" ref="L16" si="15">K16*1000</f>
        <v>2.1094237467877974E-12</v>
      </c>
      <c r="M16" s="19"/>
      <c r="N16" s="19"/>
      <c r="O16" s="30"/>
      <c r="P16" s="28"/>
      <c r="Q16" s="28"/>
      <c r="R16" s="28"/>
      <c r="S16" s="19"/>
      <c r="T16" s="28"/>
      <c r="U16" s="8"/>
      <c r="V16" s="8"/>
      <c r="W16" s="28"/>
      <c r="X16" s="8"/>
      <c r="Y16" s="28"/>
    </row>
    <row r="17" spans="3:27" ht="13.5" customHeight="1" x14ac:dyDescent="0.15">
      <c r="C17" s="39" t="s">
        <v>7</v>
      </c>
      <c r="D17" s="40">
        <v>0.27079999999999999</v>
      </c>
      <c r="E17" s="38"/>
      <c r="F17" s="29"/>
      <c r="G17" s="37"/>
      <c r="H17" s="29"/>
      <c r="I17" s="29"/>
      <c r="J17" s="29"/>
      <c r="K17" s="29"/>
      <c r="L17" s="34"/>
      <c r="M17" s="29"/>
      <c r="N17" s="29"/>
      <c r="O17" s="30"/>
      <c r="P17" s="28"/>
      <c r="Q17" s="28"/>
      <c r="R17" s="28"/>
      <c r="S17" s="29"/>
      <c r="T17" s="28"/>
      <c r="U17" s="8"/>
      <c r="V17" s="8"/>
      <c r="W17" s="28"/>
      <c r="X17" s="8"/>
      <c r="Y17" s="28"/>
    </row>
    <row r="18" spans="3:27" ht="14.25" customHeight="1" thickBot="1" x14ac:dyDescent="0.2">
      <c r="C18" s="39"/>
      <c r="D18" s="41"/>
      <c r="E18" s="38"/>
      <c r="F18" s="29" t="s">
        <v>27</v>
      </c>
      <c r="G18" s="37">
        <f>E2+D17+D3+D5+D7+D9+D11+D13+D15</f>
        <v>387.27571500000005</v>
      </c>
      <c r="H18" s="19">
        <f t="shared" ref="H18" si="16">G16-G18+D17</f>
        <v>-8.3821838359199319E-15</v>
      </c>
      <c r="I18" s="19"/>
      <c r="J18" s="19" t="s">
        <v>47</v>
      </c>
      <c r="K18" s="19">
        <f t="shared" ref="K18" si="17">-G16+G18-D17</f>
        <v>8.3821838359199319E-15</v>
      </c>
      <c r="L18" s="34">
        <f t="shared" ref="L18" si="18">K18*1000</f>
        <v>8.3821838359199319E-12</v>
      </c>
      <c r="M18" s="19"/>
      <c r="N18" s="19"/>
      <c r="O18" s="30"/>
      <c r="P18" s="28"/>
      <c r="Q18" s="28"/>
      <c r="R18" s="28"/>
      <c r="S18" s="19"/>
      <c r="T18" s="28"/>
      <c r="U18" s="8"/>
      <c r="V18" s="8"/>
      <c r="W18" s="28"/>
      <c r="X18" s="8"/>
      <c r="Y18" s="28"/>
    </row>
    <row r="19" spans="3:27" ht="13.5" customHeight="1" x14ac:dyDescent="0.15">
      <c r="C19" s="39" t="s">
        <v>8</v>
      </c>
      <c r="D19" s="40">
        <v>0.54842500000000005</v>
      </c>
      <c r="E19" s="38"/>
      <c r="F19" s="29"/>
      <c r="G19" s="19"/>
      <c r="H19" s="29"/>
      <c r="I19" s="29"/>
      <c r="J19" s="19"/>
      <c r="K19" s="29"/>
      <c r="L19" s="34"/>
      <c r="M19" s="29"/>
      <c r="N19" s="35"/>
      <c r="O19" s="30"/>
      <c r="P19" s="28"/>
      <c r="Q19" s="28"/>
      <c r="R19" s="28"/>
      <c r="S19" s="29"/>
      <c r="T19" s="28"/>
      <c r="U19" s="8"/>
      <c r="V19" s="8"/>
      <c r="W19" s="28"/>
      <c r="X19" s="8"/>
      <c r="Y19" s="28"/>
    </row>
    <row r="20" spans="3:27" ht="14.25" customHeight="1" thickBot="1" x14ac:dyDescent="0.2">
      <c r="C20" s="39"/>
      <c r="D20" s="41"/>
      <c r="E20" s="38"/>
      <c r="F20" s="29" t="s">
        <v>28</v>
      </c>
      <c r="G20" s="37">
        <f>E2+D17+D19+D3+D5+D7+D9+D11+D13+D15</f>
        <v>387.82414000000006</v>
      </c>
      <c r="H20" s="19">
        <f t="shared" ref="H20" si="19">G18-G20+D19</f>
        <v>-8.7707618945387367E-15</v>
      </c>
      <c r="I20" s="19"/>
      <c r="J20" s="19" t="s">
        <v>48</v>
      </c>
      <c r="K20" s="19">
        <f t="shared" ref="K20" si="20">-G18+G20-D19</f>
        <v>8.7707618945387367E-15</v>
      </c>
      <c r="L20" s="34">
        <f t="shared" ref="L20" si="21">K20*1000</f>
        <v>8.7707618945387367E-12</v>
      </c>
      <c r="M20" s="36"/>
      <c r="N20" s="36" t="s">
        <v>67</v>
      </c>
      <c r="O20" s="26" t="s">
        <v>64</v>
      </c>
      <c r="P20" s="20" t="s">
        <v>38</v>
      </c>
      <c r="Q20" s="20" t="s">
        <v>61</v>
      </c>
      <c r="R20" s="21" t="s">
        <v>60</v>
      </c>
      <c r="S20" s="43" t="s">
        <v>62</v>
      </c>
      <c r="T20" s="21" t="s">
        <v>63</v>
      </c>
      <c r="U20" s="21" t="s">
        <v>68</v>
      </c>
      <c r="V20" s="21" t="s">
        <v>69</v>
      </c>
      <c r="W20" s="21" t="s">
        <v>66</v>
      </c>
      <c r="X20" s="10"/>
      <c r="Y20" s="10"/>
    </row>
    <row r="21" spans="3:27" ht="13.5" customHeight="1" x14ac:dyDescent="0.15">
      <c r="C21" s="39" t="s">
        <v>9</v>
      </c>
      <c r="D21" s="40">
        <v>4.2901550000000004</v>
      </c>
      <c r="E21" s="38"/>
      <c r="F21" s="29"/>
      <c r="G21" s="37"/>
      <c r="H21" s="29"/>
      <c r="I21" s="29"/>
      <c r="J21" s="29"/>
      <c r="K21" s="29"/>
      <c r="L21" s="34"/>
      <c r="M21" s="32"/>
      <c r="N21" s="32"/>
      <c r="O21" s="26"/>
      <c r="P21" s="20"/>
      <c r="Q21" s="20"/>
      <c r="R21" s="42"/>
      <c r="S21" s="44"/>
      <c r="T21" s="42"/>
      <c r="U21" s="42"/>
      <c r="V21" s="42"/>
      <c r="W21" s="42"/>
      <c r="X21" s="20"/>
      <c r="Y21" s="21"/>
    </row>
    <row r="22" spans="3:27" ht="14.25" customHeight="1" thickBot="1" x14ac:dyDescent="0.2">
      <c r="C22" s="39"/>
      <c r="D22" s="41"/>
      <c r="E22" s="38"/>
      <c r="F22" s="29" t="s">
        <v>29</v>
      </c>
      <c r="G22" s="37">
        <f>E2+D19+D21+D17+D3+D5+D7+D9+D11+D13+D15</f>
        <v>392.11429500000008</v>
      </c>
      <c r="H22" s="19">
        <f t="shared" ref="H22" si="22">G20-G22+D21</f>
        <v>-2.6645352591003757E-14</v>
      </c>
      <c r="I22" s="19"/>
      <c r="J22" s="19" t="s">
        <v>49</v>
      </c>
      <c r="K22" s="19">
        <f t="shared" ref="K22" si="23">-G20+G22-D21</f>
        <v>2.6645352591003757E-14</v>
      </c>
      <c r="L22" s="34">
        <f t="shared" ref="L22" si="24">K22*1000</f>
        <v>2.6645352591003757E-11</v>
      </c>
      <c r="M22" s="17"/>
      <c r="N22" s="17"/>
      <c r="O22" s="26" t="s">
        <v>59</v>
      </c>
      <c r="P22" s="20">
        <v>53530.6276</v>
      </c>
      <c r="Q22" s="20">
        <v>39485.533300000003</v>
      </c>
      <c r="R22" s="22"/>
      <c r="S22" s="45"/>
      <c r="T22" s="22"/>
      <c r="U22" s="22"/>
      <c r="V22" s="22"/>
      <c r="W22" s="22"/>
      <c r="X22" s="20"/>
      <c r="Y22" s="22"/>
    </row>
    <row r="23" spans="3:27" ht="13.5" customHeight="1" x14ac:dyDescent="0.15">
      <c r="C23" s="39" t="s">
        <v>10</v>
      </c>
      <c r="D23" s="40">
        <v>-0.38269500000000001</v>
      </c>
      <c r="E23" s="38"/>
      <c r="F23" s="29"/>
      <c r="G23" s="37"/>
      <c r="H23" s="29"/>
      <c r="I23" s="29"/>
      <c r="J23" s="19"/>
      <c r="K23" s="29"/>
      <c r="L23" s="34"/>
      <c r="M23" s="32"/>
      <c r="N23" s="33">
        <v>8.8157523148148176</v>
      </c>
      <c r="O23" s="26"/>
      <c r="P23" s="20"/>
      <c r="Q23" s="20"/>
      <c r="R23" s="20">
        <f>SQRT(POWER(P24-P22,2)+POWER(Q24-Q22,2))</f>
        <v>155.81249999999903</v>
      </c>
      <c r="S23" s="20">
        <f>(206265*(P24-P22))/(POWER(R23,2)*1000)</f>
        <v>-1.1277839589892038</v>
      </c>
      <c r="T23" s="21">
        <f>-(206265*(Q24-Q22))/(POWER(R23,2)*1000)</f>
        <v>0.69322203596227405</v>
      </c>
      <c r="U23" s="20">
        <f>(P24-P22)/R23</f>
        <v>-0.85192755974113021</v>
      </c>
      <c r="V23" s="20">
        <f>(Q24-Q22)/R23</f>
        <v>-0.52365965373849732</v>
      </c>
      <c r="W23" s="20">
        <f>Z25-R23</f>
        <v>9.6633812063373625E-13</v>
      </c>
      <c r="X23" s="23"/>
      <c r="Y23" s="23"/>
    </row>
    <row r="24" spans="3:27" ht="14.25" thickBot="1" x14ac:dyDescent="0.2">
      <c r="C24" s="39"/>
      <c r="D24" s="41"/>
      <c r="E24" s="38"/>
      <c r="F24" s="29" t="s">
        <v>30</v>
      </c>
      <c r="G24" s="37">
        <f>E2+D3+D5+D7+D9+D25</f>
        <v>385.79450500000002</v>
      </c>
      <c r="H24" s="19">
        <f>G10-G24+D25</f>
        <v>2.1094237467877974E-14</v>
      </c>
      <c r="I24" s="19"/>
      <c r="J24" s="19" t="s">
        <v>50</v>
      </c>
      <c r="K24" s="19">
        <f>-G22+E2-D25</f>
        <v>-0.78692500000007448</v>
      </c>
      <c r="L24" s="34">
        <f t="shared" ref="L24" si="25">K24*1000</f>
        <v>-786.92500000007453</v>
      </c>
      <c r="M24" s="32"/>
      <c r="N24" s="33"/>
      <c r="O24" s="26">
        <v>1</v>
      </c>
      <c r="P24" s="20">
        <f>AVERAGE(Q4,W4)</f>
        <v>53397.886637097836</v>
      </c>
      <c r="Q24" s="20">
        <f>AVERAGE(R4,Y4)</f>
        <v>39403.940580201874</v>
      </c>
      <c r="R24" s="20"/>
      <c r="S24" s="20"/>
      <c r="T24" s="22"/>
      <c r="U24" s="20"/>
      <c r="V24" s="20"/>
      <c r="W24" s="20"/>
      <c r="X24" s="23"/>
      <c r="Y24" s="23"/>
      <c r="Z24" s="9"/>
      <c r="AA24" s="9"/>
    </row>
    <row r="25" spans="3:27" ht="14.25" thickBot="1" x14ac:dyDescent="0.2">
      <c r="C25" s="39" t="s">
        <v>11</v>
      </c>
      <c r="D25" s="40">
        <v>0.40493000000000001</v>
      </c>
      <c r="E25" s="38"/>
      <c r="F25" s="29"/>
      <c r="G25" s="37"/>
      <c r="H25" s="29"/>
      <c r="I25" s="29"/>
      <c r="J25" s="29"/>
      <c r="K25" s="29"/>
      <c r="L25" s="34"/>
      <c r="M25" s="32"/>
      <c r="N25" s="33">
        <v>8.4612847222222243</v>
      </c>
      <c r="O25" s="26"/>
      <c r="P25" s="20"/>
      <c r="Q25" s="20"/>
      <c r="R25" s="20">
        <f>SQRT(POWER(P26-P24,2)+POWER(Q26-Q24,2))</f>
        <v>112.259605579244</v>
      </c>
      <c r="S25" s="20">
        <f>(206265*(P26-P24))/(POWER(R25,2)*1000)</f>
        <v>-1.6904556978510872</v>
      </c>
      <c r="T25" s="21">
        <f t="shared" ref="T25:T40" si="26">-(206265*(Q26-Q24))/(POWER(R25,2)*1000)</f>
        <v>0.71998064486636804</v>
      </c>
      <c r="U25" s="20">
        <f t="shared" ref="U25:U42" si="27">(P26-P24)/R25</f>
        <v>-0.92002952459190213</v>
      </c>
      <c r="V25" s="20">
        <f t="shared" ref="V25:V60" si="28">(Q26-Q24)/R25</f>
        <v>-0.39184904475983917</v>
      </c>
      <c r="W25" s="21">
        <f>Z26-R25</f>
        <v>-1.1055792439975676E-3</v>
      </c>
      <c r="X25" s="23"/>
      <c r="Y25" s="27"/>
      <c r="Z25" s="13">
        <v>155.8125</v>
      </c>
      <c r="AA25" s="9"/>
    </row>
    <row r="26" spans="3:27" ht="14.25" thickBot="1" x14ac:dyDescent="0.2">
      <c r="C26" s="39"/>
      <c r="D26" s="41"/>
      <c r="E26" s="38"/>
      <c r="F26" s="29" t="s">
        <v>31</v>
      </c>
      <c r="G26" s="37">
        <f>E2+D3+D5+D7+D9+D27+D25</f>
        <v>386.27151000000003</v>
      </c>
      <c r="H26" s="19">
        <f>G24-G26+D27</f>
        <v>-1.9650947535865271E-14</v>
      </c>
      <c r="I26" s="19"/>
      <c r="J26" s="19" t="s">
        <v>51</v>
      </c>
      <c r="K26" s="19">
        <f>-G10+G24-D25</f>
        <v>-2.1094237467877974E-14</v>
      </c>
      <c r="L26" s="34">
        <f t="shared" ref="L26" si="29">K26*1000</f>
        <v>-2.1094237467877974E-11</v>
      </c>
      <c r="M26" s="32"/>
      <c r="N26" s="33"/>
      <c r="O26" s="26">
        <v>2</v>
      </c>
      <c r="P26" s="20">
        <f t="shared" ref="P26" si="30">AVERAGE(Q6,W6)</f>
        <v>53294.604485545889</v>
      </c>
      <c r="Q26" s="20">
        <f>AVERAGE(R6,Y6)</f>
        <v>39359.951760990531</v>
      </c>
      <c r="R26" s="20"/>
      <c r="S26" s="20"/>
      <c r="T26" s="22"/>
      <c r="U26" s="20"/>
      <c r="V26" s="20"/>
      <c r="W26" s="22"/>
      <c r="X26" s="23"/>
      <c r="Y26" s="27"/>
      <c r="Z26" s="14">
        <v>112.2585</v>
      </c>
      <c r="AA26" s="9"/>
    </row>
    <row r="27" spans="3:27" ht="14.25" thickBot="1" x14ac:dyDescent="0.2">
      <c r="C27" s="39" t="s">
        <v>12</v>
      </c>
      <c r="D27" s="40">
        <v>0.47700500000000001</v>
      </c>
      <c r="E27" s="38"/>
      <c r="F27" s="29"/>
      <c r="G27" s="37"/>
      <c r="H27" s="29"/>
      <c r="I27" s="29"/>
      <c r="J27" s="19"/>
      <c r="K27" s="29"/>
      <c r="L27" s="34"/>
      <c r="M27" s="32"/>
      <c r="N27" s="33">
        <v>8.1029745370370385</v>
      </c>
      <c r="O27" s="26"/>
      <c r="P27" s="20"/>
      <c r="Q27" s="20"/>
      <c r="R27" s="20">
        <f t="shared" ref="R27" si="31">SQRT(POWER(P28-P26,2)+POWER(Q28-Q26,2))</f>
        <v>158.4595476038273</v>
      </c>
      <c r="S27" s="20">
        <f t="shared" ref="S27" si="32">(206265*(P28-P26))/(POWER(R27,2)*1000)</f>
        <v>-1.2603927052875303</v>
      </c>
      <c r="T27" s="21">
        <f t="shared" ref="T27:T40" si="33">-(206265*(Q28-Q26))/(POWER(R27,2)*1000)</f>
        <v>0.32527474343137802</v>
      </c>
      <c r="U27" s="20">
        <f t="shared" ref="U27:U42" si="34">(P28-P26)/R27</f>
        <v>-0.96827507276089519</v>
      </c>
      <c r="V27" s="20">
        <f t="shared" ref="V27:V60" si="35">(Q28-Q26)/R27</f>
        <v>-0.24988674128469276</v>
      </c>
      <c r="W27" s="21">
        <f>Z27-R27</f>
        <v>-1.0476038273168342E-3</v>
      </c>
      <c r="X27" s="23"/>
      <c r="Y27" s="27"/>
      <c r="Z27" s="14">
        <v>158.45849999999999</v>
      </c>
      <c r="AA27" s="9"/>
    </row>
    <row r="28" spans="3:27" ht="14.25" thickBot="1" x14ac:dyDescent="0.2">
      <c r="C28" s="39"/>
      <c r="D28" s="41"/>
      <c r="E28" s="38"/>
      <c r="F28" s="29" t="s">
        <v>32</v>
      </c>
      <c r="G28" s="37">
        <f>E2+D3+D5+D7+D9+D25+D27+D29</f>
        <v>386.50255500000003</v>
      </c>
      <c r="H28" s="19">
        <f t="shared" ref="H28" si="36">G26-G28+D29</f>
        <v>5.3845816694320092E-15</v>
      </c>
      <c r="I28" s="19"/>
      <c r="J28" s="19" t="s">
        <v>52</v>
      </c>
      <c r="K28" s="19">
        <f>-G24+G26-D27</f>
        <v>1.9650947535865271E-14</v>
      </c>
      <c r="L28" s="34">
        <f t="shared" ref="L28" si="37">K28*1000</f>
        <v>1.9650947535865271E-11</v>
      </c>
      <c r="M28" s="32"/>
      <c r="N28" s="33"/>
      <c r="O28" s="26">
        <v>3</v>
      </c>
      <c r="P28" s="20">
        <f t="shared" ref="P28" si="38">AVERAGE(Q8,W8)</f>
        <v>53141.172055560135</v>
      </c>
      <c r="Q28" s="20">
        <f>AVERAGE(R8,Y8)</f>
        <v>39320.354821014364</v>
      </c>
      <c r="R28" s="20"/>
      <c r="S28" s="20"/>
      <c r="T28" s="22"/>
      <c r="U28" s="20"/>
      <c r="V28" s="20"/>
      <c r="W28" s="22"/>
      <c r="X28" s="23"/>
      <c r="Y28" s="27"/>
      <c r="Z28" s="14">
        <v>90.835999999999999</v>
      </c>
      <c r="AA28" s="9"/>
    </row>
    <row r="29" spans="3:27" ht="14.25" thickBot="1" x14ac:dyDescent="0.2">
      <c r="C29" s="39" t="s">
        <v>13</v>
      </c>
      <c r="D29" s="40">
        <v>0.231045</v>
      </c>
      <c r="E29" s="38"/>
      <c r="F29" s="29"/>
      <c r="G29" s="37"/>
      <c r="H29" s="29"/>
      <c r="I29" s="29"/>
      <c r="J29" s="29"/>
      <c r="K29" s="29"/>
      <c r="L29" s="34"/>
      <c r="M29" s="32"/>
      <c r="N29" s="33">
        <v>11.126516203703705</v>
      </c>
      <c r="O29" s="26"/>
      <c r="P29" s="20"/>
      <c r="Q29" s="20"/>
      <c r="R29" s="20">
        <f t="shared" ref="R29" si="39">SQRT(POWER(P30-P28,2)+POWER(Q30-Q28,2))</f>
        <v>90.852289122215666</v>
      </c>
      <c r="S29" s="20">
        <f t="shared" ref="S29" si="40">(206265*(P30-P28))/(POWER(R29,2)*1000)</f>
        <v>-0.11745086743028603</v>
      </c>
      <c r="T29" s="21">
        <f t="shared" ref="T29:T40" si="41">-(206265*(Q30-Q28))/(POWER(R29,2)*1000)</f>
        <v>2.267293478483555</v>
      </c>
      <c r="U29" s="20">
        <f t="shared" ref="U29:U42" si="42">(P30-P28)/R29</f>
        <v>-5.1732868714669818E-2</v>
      </c>
      <c r="V29" s="20">
        <f t="shared" ref="V29:V60" si="43">(Q30-Q28)/R29</f>
        <v>-0.99866095863138193</v>
      </c>
      <c r="W29" s="21">
        <f>Z28-R29</f>
        <v>-1.6289122215667362E-2</v>
      </c>
      <c r="X29" s="23"/>
      <c r="Y29" s="27"/>
      <c r="Z29" s="14">
        <v>262.84750000000003</v>
      </c>
      <c r="AA29" s="9"/>
    </row>
    <row r="30" spans="3:27" ht="14.25" thickBot="1" x14ac:dyDescent="0.2">
      <c r="C30" s="39"/>
      <c r="D30" s="41"/>
      <c r="E30" s="38"/>
      <c r="F30" s="29" t="s">
        <v>33</v>
      </c>
      <c r="G30" s="37">
        <f>E2+D3+D5+D7+D9+D25+D27+D29+D31</f>
        <v>388.33032000000003</v>
      </c>
      <c r="H30" s="19">
        <f t="shared" ref="H30" si="44">G28-G30+D31</f>
        <v>0</v>
      </c>
      <c r="I30" s="19"/>
      <c r="J30" s="19" t="s">
        <v>53</v>
      </c>
      <c r="K30" s="19">
        <f t="shared" ref="K30" si="45">-G26+G28-D29</f>
        <v>-5.3845816694320092E-15</v>
      </c>
      <c r="L30" s="34">
        <f t="shared" ref="L30" si="46">K30*1000</f>
        <v>-5.3845816694320092E-12</v>
      </c>
      <c r="M30" s="32"/>
      <c r="N30" s="33"/>
      <c r="O30" s="26">
        <v>4</v>
      </c>
      <c r="P30" s="20">
        <v>53136.472006014548</v>
      </c>
      <c r="Q30" s="20">
        <v>39229.624186865716</v>
      </c>
      <c r="R30" s="20"/>
      <c r="S30" s="20"/>
      <c r="T30" s="22"/>
      <c r="U30" s="20"/>
      <c r="V30" s="20"/>
      <c r="W30" s="22"/>
      <c r="X30" s="23"/>
      <c r="Y30" s="27"/>
      <c r="Z30" s="14">
        <v>150.56200000000001</v>
      </c>
      <c r="AA30" s="9"/>
    </row>
    <row r="31" spans="3:27" ht="14.25" thickBot="1" x14ac:dyDescent="0.2">
      <c r="C31" s="39" t="s">
        <v>14</v>
      </c>
      <c r="D31" s="40">
        <v>1.8277650000000001</v>
      </c>
      <c r="E31" s="38"/>
      <c r="F31" s="29"/>
      <c r="G31" s="37"/>
      <c r="H31" s="29"/>
      <c r="I31" s="29"/>
      <c r="J31" s="19"/>
      <c r="K31" s="29"/>
      <c r="L31" s="34"/>
      <c r="M31" s="32"/>
      <c r="N31" s="33">
        <v>0.35270833333333407</v>
      </c>
      <c r="O31" s="26"/>
      <c r="P31" s="20"/>
      <c r="Q31" s="20"/>
      <c r="R31" s="20">
        <f t="shared" ref="R31" si="47">SQRT(POWER(P32-P30,2)+POWER(Q32-Q30,2))</f>
        <v>262.84542568584573</v>
      </c>
      <c r="S31" s="20">
        <f t="shared" ref="S31" si="48">(206265*(P32-P30))/(POWER(R31,2)*1000)</f>
        <v>0.77618985772117843</v>
      </c>
      <c r="T31" s="21">
        <f t="shared" ref="T31:T40" si="49">-(206265*(Q32-Q30))/(POWER(R31,2)*1000)</f>
        <v>-0.11551738172592727</v>
      </c>
      <c r="U31" s="20">
        <f t="shared" ref="U31:U42" si="50">(P32-P30)/R31</f>
        <v>0.98910602169907214</v>
      </c>
      <c r="V31" s="20">
        <f t="shared" ref="V31:V60" si="51">(Q32-Q30)/R31</f>
        <v>0.14720488388173311</v>
      </c>
      <c r="W31" s="21">
        <f>Z29-R31</f>
        <v>2.0743141542993726E-3</v>
      </c>
      <c r="X31" s="23"/>
      <c r="Y31" s="27"/>
      <c r="Z31" s="14">
        <v>91.458500000000001</v>
      </c>
      <c r="AA31" s="9"/>
    </row>
    <row r="32" spans="3:27" ht="14.25" thickBot="1" x14ac:dyDescent="0.2">
      <c r="C32" s="39"/>
      <c r="D32" s="41"/>
      <c r="E32" s="38"/>
      <c r="F32" s="29" t="s">
        <v>34</v>
      </c>
      <c r="G32" s="37">
        <f>E2+D3+D5+D7+D9+D25+D27+D29+D31+D33</f>
        <v>391.79345500000005</v>
      </c>
      <c r="H32" s="19">
        <f t="shared" ref="H32" si="52">G30-G32+D33</f>
        <v>-2.2648549702353193E-14</v>
      </c>
      <c r="I32" s="19"/>
      <c r="J32" s="19" t="s">
        <v>54</v>
      </c>
      <c r="K32" s="19">
        <f t="shared" ref="K32" si="53">-G28+G30-D31</f>
        <v>0</v>
      </c>
      <c r="L32" s="34">
        <f t="shared" ref="L32" si="54">K32*1000</f>
        <v>0</v>
      </c>
      <c r="M32" s="32"/>
      <c r="N32" s="33"/>
      <c r="O32" s="26">
        <v>5</v>
      </c>
      <c r="P32" s="20">
        <v>53396.453999336474</v>
      </c>
      <c r="Q32" s="20">
        <v>39268.316317232646</v>
      </c>
      <c r="R32" s="20"/>
      <c r="S32" s="20"/>
      <c r="T32" s="22"/>
      <c r="U32" s="20"/>
      <c r="V32" s="20"/>
      <c r="W32" s="22"/>
      <c r="X32" s="23"/>
      <c r="Y32" s="27"/>
      <c r="Z32" s="14">
        <v>143.56200000000001</v>
      </c>
      <c r="AA32" s="9"/>
    </row>
    <row r="33" spans="3:27" ht="14.25" thickBot="1" x14ac:dyDescent="0.2">
      <c r="C33" s="39" t="s">
        <v>15</v>
      </c>
      <c r="D33" s="40">
        <v>3.4631349999999999</v>
      </c>
      <c r="E33" s="38"/>
      <c r="F33" s="29"/>
      <c r="G33" s="37"/>
      <c r="H33" s="29"/>
      <c r="I33" s="29"/>
      <c r="J33" s="29"/>
      <c r="K33" s="29"/>
      <c r="L33" s="34"/>
      <c r="M33" s="32"/>
      <c r="N33" s="33">
        <v>0.99280092592592695</v>
      </c>
      <c r="O33" s="26"/>
      <c r="P33" s="20"/>
      <c r="Q33" s="20"/>
      <c r="R33" s="20">
        <f t="shared" ref="R33" si="55">SQRT(POWER(P34-P32,2)+POWER(Q34-Q32,2))</f>
        <v>150.55451390783583</v>
      </c>
      <c r="S33" s="20">
        <f t="shared" ref="S33" si="56">(206265*(P34-P32))/(POWER(R33,2)*1000)</f>
        <v>1.253275742489423</v>
      </c>
      <c r="T33" s="21">
        <f t="shared" ref="T33:T40" si="57">-(206265*(Q34-Q32))/(POWER(R33,2)*1000)</f>
        <v>-0.553440747959974</v>
      </c>
      <c r="U33" s="20">
        <f t="shared" ref="U33:U42" si="58">(P34-P32)/R33</f>
        <v>0.91477623543973574</v>
      </c>
      <c r="V33" s="20">
        <f t="shared" ref="V33:V60" si="59">(Q34-Q32)/R33</f>
        <v>0.40396093756043427</v>
      </c>
      <c r="W33" s="21">
        <f>Z30-R33</f>
        <v>7.4860921641857203E-3</v>
      </c>
      <c r="X33" s="23"/>
      <c r="Y33" s="27"/>
      <c r="Z33" s="14">
        <v>66.206000000000003</v>
      </c>
      <c r="AA33" s="9"/>
    </row>
    <row r="34" spans="3:27" ht="14.25" thickBot="1" x14ac:dyDescent="0.2">
      <c r="C34" s="39"/>
      <c r="D34" s="41"/>
      <c r="E34" s="38"/>
      <c r="F34" s="29" t="s">
        <v>35</v>
      </c>
      <c r="G34" s="37">
        <f>E2+D3+D5+D7+D9+D25+D27+D29+D31+D33+D35</f>
        <v>392.64773500000007</v>
      </c>
      <c r="H34" s="19">
        <f t="shared" ref="H34" si="60">G32-G34+D35</f>
        <v>-1.6986412276764895E-14</v>
      </c>
      <c r="I34" s="19"/>
      <c r="J34" s="19" t="s">
        <v>55</v>
      </c>
      <c r="K34" s="19">
        <f t="shared" ref="K34" si="61">-G30+G32-D33</f>
        <v>2.2648549702353193E-14</v>
      </c>
      <c r="L34" s="34">
        <f t="shared" ref="L34" si="62">K34*1000</f>
        <v>2.2648549702353193E-11</v>
      </c>
      <c r="M34" s="32"/>
      <c r="N34" s="33"/>
      <c r="O34" s="26">
        <v>6</v>
      </c>
      <c r="P34" s="20">
        <v>53534.177690797544</v>
      </c>
      <c r="Q34" s="20">
        <v>39329.134459824811</v>
      </c>
      <c r="R34" s="20"/>
      <c r="S34" s="20"/>
      <c r="T34" s="22"/>
      <c r="U34" s="20"/>
      <c r="V34" s="20"/>
      <c r="W34" s="22"/>
      <c r="X34" s="23"/>
      <c r="Y34" s="27"/>
      <c r="Z34" s="14">
        <v>101.093</v>
      </c>
      <c r="AA34" s="9"/>
    </row>
    <row r="35" spans="3:27" ht="14.25" thickBot="1" x14ac:dyDescent="0.2">
      <c r="C35" s="39" t="s">
        <v>16</v>
      </c>
      <c r="D35" s="40">
        <v>0.85428000000000004</v>
      </c>
      <c r="E35" s="38"/>
      <c r="F35" s="29"/>
      <c r="G35" s="37"/>
      <c r="H35" s="29"/>
      <c r="I35" s="29"/>
      <c r="J35" s="19"/>
      <c r="K35" s="29"/>
      <c r="L35" s="34"/>
      <c r="M35" s="32"/>
      <c r="N35" s="33">
        <v>1.1816898148148161</v>
      </c>
      <c r="O35" s="26"/>
      <c r="P35" s="20"/>
      <c r="Q35" s="20"/>
      <c r="R35" s="20">
        <f t="shared" ref="R35" si="63">SQRT(POWER(P36-P34,2)+POWER(Q36-Q34,2))</f>
        <v>91.454017417174455</v>
      </c>
      <c r="S35" s="20">
        <f t="shared" ref="S35" si="64">(206265*(P36-P34))/(POWER(R35,2)*1000)</f>
        <v>1.9847082822227107</v>
      </c>
      <c r="T35" s="21">
        <f t="shared" ref="T35:T40" si="65">-(206265*(Q36-Q34))/(POWER(R35,2)*1000)</f>
        <v>-1.0713276412610524</v>
      </c>
      <c r="U35" s="20">
        <f t="shared" ref="U35:U42" si="66">(P36-P34)/R35</f>
        <v>0.87998228400555678</v>
      </c>
      <c r="V35" s="20">
        <f t="shared" ref="V35:V60" si="67">(Q36-Q34)/R35</f>
        <v>0.47500650504636616</v>
      </c>
      <c r="W35" s="21">
        <f>Z31-R35</f>
        <v>4.482582825545478E-3</v>
      </c>
      <c r="X35" s="23"/>
      <c r="Y35" s="27"/>
      <c r="Z35" s="11">
        <v>152.24100000000001</v>
      </c>
      <c r="AA35" s="9"/>
    </row>
    <row r="36" spans="3:27" ht="14.25" thickBot="1" x14ac:dyDescent="0.2">
      <c r="C36" s="39"/>
      <c r="D36" s="41"/>
      <c r="E36" s="38"/>
      <c r="F36" s="29" t="s">
        <v>36</v>
      </c>
      <c r="G36" s="37">
        <f>E2+D3+D5+D7+D9+D25+D27+D29+D31+D33+D35+D37</f>
        <v>393.13376000000005</v>
      </c>
      <c r="H36" s="19">
        <f>G34-G36+D37</f>
        <v>1.6264767310758543E-14</v>
      </c>
      <c r="I36" s="19"/>
      <c r="J36" s="19" t="s">
        <v>56</v>
      </c>
      <c r="K36" s="19">
        <f t="shared" ref="K36" si="68">-G32+G34-D35</f>
        <v>1.6986412276764895E-14</v>
      </c>
      <c r="L36" s="34">
        <f t="shared" ref="L36" si="69">K36*1000</f>
        <v>1.6986412276764895E-11</v>
      </c>
      <c r="M36" s="32"/>
      <c r="N36" s="33"/>
      <c r="O36" s="26">
        <v>7</v>
      </c>
      <c r="P36" s="20">
        <v>53614.655605925793</v>
      </c>
      <c r="Q36" s="20">
        <v>39372.575713010592</v>
      </c>
      <c r="R36" s="20"/>
      <c r="S36" s="20"/>
      <c r="T36" s="22"/>
      <c r="U36" s="20"/>
      <c r="V36" s="20"/>
      <c r="W36" s="22"/>
      <c r="X36" s="23"/>
      <c r="Y36" s="27"/>
      <c r="Z36" s="12">
        <v>91.94</v>
      </c>
      <c r="AA36" s="9"/>
    </row>
    <row r="37" spans="3:27" ht="14.25" thickBot="1" x14ac:dyDescent="0.2">
      <c r="C37" s="39" t="s">
        <v>17</v>
      </c>
      <c r="D37" s="40">
        <v>0.48602499999999998</v>
      </c>
      <c r="E37" s="38"/>
      <c r="F37" s="29"/>
      <c r="G37" s="37"/>
      <c r="H37" s="29"/>
      <c r="I37" s="29"/>
      <c r="J37" s="29"/>
      <c r="K37" s="29"/>
      <c r="L37" s="34"/>
      <c r="M37" s="32"/>
      <c r="N37" s="33">
        <v>1.8650578703703724</v>
      </c>
      <c r="O37" s="26"/>
      <c r="P37" s="20"/>
      <c r="Q37" s="20"/>
      <c r="R37" s="20">
        <f t="shared" ref="R37" si="70">SQRT(POWER(P38-P36,2)+POWER(Q38-Q36,2))</f>
        <v>143.65899632029769</v>
      </c>
      <c r="S37" s="20">
        <f t="shared" ref="S37" si="71">(206265*(P38-P36))/(POWER(R37,2)*1000)</f>
        <v>1.0194711959439762</v>
      </c>
      <c r="T37" s="21">
        <f t="shared" ref="T37:T40" si="72">-(206265*(Q38-Q36))/(POWER(R37,2)*1000)</f>
        <v>-1.0110333272342451</v>
      </c>
      <c r="U37" s="20">
        <f t="shared" ref="U37:U42" si="73">(P38-P36)/R37</f>
        <v>0.71003907006406863</v>
      </c>
      <c r="V37" s="20">
        <f t="shared" ref="V37:V60" si="74">(Q38-Q36)/R37</f>
        <v>0.70416228170965856</v>
      </c>
      <c r="W37" s="21">
        <f>Z32-R37</f>
        <v>-9.699632029767713E-2</v>
      </c>
      <c r="X37" s="23"/>
      <c r="Y37" s="27"/>
      <c r="Z37" s="12">
        <v>80.376000000000005</v>
      </c>
      <c r="AA37" s="9"/>
    </row>
    <row r="38" spans="3:27" ht="14.25" thickBot="1" x14ac:dyDescent="0.2">
      <c r="C38" s="39"/>
      <c r="D38" s="41"/>
      <c r="E38" s="38"/>
      <c r="F38" s="29" t="s">
        <v>19</v>
      </c>
      <c r="G38" s="19"/>
      <c r="H38" s="29"/>
      <c r="I38" s="19"/>
      <c r="J38" s="19" t="s">
        <v>57</v>
      </c>
      <c r="K38" s="19">
        <f t="shared" ref="K38" si="75">-G34+G36-D37</f>
        <v>-1.6264767310758543E-14</v>
      </c>
      <c r="L38" s="34">
        <f t="shared" ref="L38" si="76">K38*1000</f>
        <v>-1.6264767310758543E-11</v>
      </c>
      <c r="M38" s="32"/>
      <c r="N38" s="33"/>
      <c r="O38" s="26">
        <v>8</v>
      </c>
      <c r="P38" s="20">
        <v>53716.659106079394</v>
      </c>
      <c r="Q38" s="20">
        <v>39473.734959647612</v>
      </c>
      <c r="R38" s="20"/>
      <c r="S38" s="20"/>
      <c r="T38" s="22"/>
      <c r="U38" s="20"/>
      <c r="V38" s="20"/>
      <c r="W38" s="22"/>
      <c r="X38" s="23"/>
      <c r="Y38" s="27"/>
      <c r="Z38" s="12">
        <v>144.91900000000001</v>
      </c>
      <c r="AA38" s="9"/>
    </row>
    <row r="39" spans="3:27" ht="14.25" thickBot="1" x14ac:dyDescent="0.2">
      <c r="C39" s="39" t="s">
        <v>18</v>
      </c>
      <c r="D39" s="40">
        <v>-1.3975500000000001</v>
      </c>
      <c r="E39" s="38"/>
      <c r="F39" s="29"/>
      <c r="G39" s="19"/>
      <c r="H39" s="29"/>
      <c r="I39" s="29"/>
      <c r="J39" s="19"/>
      <c r="K39" s="29"/>
      <c r="L39" s="34"/>
      <c r="M39" s="32"/>
      <c r="N39" s="33">
        <v>3.3259490740740754</v>
      </c>
      <c r="O39" s="26"/>
      <c r="P39" s="20"/>
      <c r="Q39" s="20"/>
      <c r="R39" s="20">
        <f t="shared" ref="R39:R41" si="77">SQRT(POWER(P40-P38,2)+POWER(Q40-Q38,2))</f>
        <v>66.201631498239109</v>
      </c>
      <c r="S39" s="20">
        <f t="shared" ref="S39:S59" si="78">(206265*(P40-P38))/(POWER(R39,2)*1000)</f>
        <v>0.5503886378921462</v>
      </c>
      <c r="T39" s="21">
        <f t="shared" ref="T39:T40" si="79">-(206265*(Q40-Q38))/(POWER(R39,2)*1000)</f>
        <v>-3.0667104728991434</v>
      </c>
      <c r="U39" s="20">
        <f t="shared" ref="U39:U59" si="80">(P40-P38)/R39</f>
        <v>0.17664958081377657</v>
      </c>
      <c r="V39" s="20">
        <f t="shared" ref="V39:V60" si="81">(Q40-Q38)/R39</f>
        <v>0.98427380621365568</v>
      </c>
      <c r="W39" s="21">
        <f>Z33-R39</f>
        <v>4.3685017608936505E-3</v>
      </c>
      <c r="X39" s="23"/>
      <c r="Y39" s="27"/>
      <c r="Z39" s="12">
        <v>114.38200000000001</v>
      </c>
      <c r="AA39" s="9"/>
    </row>
    <row r="40" spans="3:27" ht="14.25" thickBot="1" x14ac:dyDescent="0.2">
      <c r="C40" s="39"/>
      <c r="D40" s="41"/>
      <c r="E40" s="38"/>
      <c r="F40" s="29"/>
      <c r="G40" s="19"/>
      <c r="H40" s="29"/>
      <c r="I40" s="19"/>
      <c r="J40" s="19" t="s">
        <v>58</v>
      </c>
      <c r="K40" s="19">
        <f>-G36+E2-D39</f>
        <v>-3.9100000000427126E-3</v>
      </c>
      <c r="L40" s="34">
        <f t="shared" ref="L40" si="82">K40*1000</f>
        <v>-3.9100000000427126</v>
      </c>
      <c r="M40" s="32"/>
      <c r="N40" s="33"/>
      <c r="O40" s="26">
        <v>9</v>
      </c>
      <c r="P40" s="20">
        <v>53728.353596532746</v>
      </c>
      <c r="Q40" s="20">
        <v>39538.895491459938</v>
      </c>
      <c r="R40" s="20"/>
      <c r="S40" s="20"/>
      <c r="T40" s="22"/>
      <c r="U40" s="20"/>
      <c r="V40" s="20"/>
      <c r="W40" s="22"/>
      <c r="X40" s="23"/>
      <c r="Y40" s="27"/>
      <c r="Z40" s="12">
        <v>85.308000000000007</v>
      </c>
      <c r="AA40" s="9"/>
    </row>
    <row r="41" spans="3:27" ht="14.25" thickBot="1" x14ac:dyDescent="0.2">
      <c r="E41" s="38"/>
      <c r="F41" s="29"/>
      <c r="G41" s="19"/>
      <c r="H41" s="29"/>
      <c r="I41" s="29"/>
      <c r="J41" s="29"/>
      <c r="K41" s="29"/>
      <c r="L41" s="34"/>
      <c r="M41" s="32"/>
      <c r="N41" s="33">
        <v>6.0132870370370375</v>
      </c>
      <c r="O41" s="26"/>
      <c r="P41" s="20"/>
      <c r="Q41" s="20"/>
      <c r="R41" s="20">
        <f t="shared" si="77"/>
        <v>101.09280359392731</v>
      </c>
      <c r="S41" s="20">
        <f t="shared" si="78"/>
        <v>-1.6574778432354229</v>
      </c>
      <c r="T41" s="21">
        <f>-(206265*(Q42-Q40))/(POWER(R41,2)*1000)</f>
        <v>-1.1898770349403072</v>
      </c>
      <c r="U41" s="20">
        <f t="shared" si="80"/>
        <v>-0.81234859073272181</v>
      </c>
      <c r="V41" s="20">
        <f t="shared" ref="V41:V60" si="83">(Q42-Q40)/R41</f>
        <v>0.58317215908731523</v>
      </c>
      <c r="W41" s="21">
        <f>Z34-R41</f>
        <v>1.9640607268911481E-4</v>
      </c>
      <c r="X41" s="23"/>
      <c r="Y41" s="24"/>
      <c r="Z41" s="12">
        <v>86.811000000000007</v>
      </c>
      <c r="AA41" s="9"/>
    </row>
    <row r="42" spans="3:27" ht="14.25" thickBot="1" x14ac:dyDescent="0.2">
      <c r="E42" s="4"/>
      <c r="F42" s="2"/>
      <c r="G42" s="3"/>
      <c r="H42" s="2"/>
      <c r="I42" s="2"/>
      <c r="J42" s="2"/>
      <c r="K42" s="2"/>
      <c r="L42" s="16"/>
      <c r="M42" s="32"/>
      <c r="N42" s="33"/>
      <c r="O42" s="26" t="s">
        <v>19</v>
      </c>
      <c r="P42" s="20">
        <v>53646.231</v>
      </c>
      <c r="Q42" s="20">
        <v>39597.85</v>
      </c>
      <c r="R42" s="20"/>
      <c r="S42" s="20"/>
      <c r="T42" s="22"/>
      <c r="U42" s="20"/>
      <c r="V42" s="20"/>
      <c r="W42" s="22"/>
      <c r="X42" s="23"/>
      <c r="Y42" s="25"/>
      <c r="Z42" s="12">
        <v>73.978999999999999</v>
      </c>
      <c r="AA42" s="9"/>
    </row>
    <row r="43" spans="3:27" ht="14.25" thickBot="1" x14ac:dyDescent="0.2">
      <c r="E43" s="4"/>
      <c r="F43" s="2"/>
      <c r="G43" s="3"/>
      <c r="H43" s="2"/>
      <c r="I43" s="2"/>
      <c r="J43" s="2"/>
      <c r="K43" s="2"/>
      <c r="L43" s="16"/>
      <c r="M43" s="32"/>
      <c r="N43" s="33"/>
      <c r="O43" s="26"/>
      <c r="P43" s="20"/>
      <c r="Q43" s="20"/>
      <c r="R43" s="20"/>
      <c r="S43" s="20"/>
      <c r="T43" s="20"/>
      <c r="U43" s="20"/>
      <c r="V43" s="20"/>
      <c r="W43" s="20"/>
      <c r="X43" s="23"/>
      <c r="Y43" s="24"/>
      <c r="Z43" s="12"/>
      <c r="AA43" s="9"/>
    </row>
    <row r="44" spans="3:27" ht="14.25" thickBot="1" x14ac:dyDescent="0.2">
      <c r="E44" s="4"/>
      <c r="F44" s="2"/>
      <c r="G44" s="3"/>
      <c r="H44" s="2"/>
      <c r="I44" s="2"/>
      <c r="J44" s="2"/>
      <c r="K44" s="2"/>
      <c r="L44" s="16"/>
      <c r="M44" s="32"/>
      <c r="N44" s="33"/>
      <c r="O44" s="26">
        <v>3</v>
      </c>
      <c r="P44" s="20">
        <v>53141.172055560135</v>
      </c>
      <c r="Q44" s="20">
        <v>39320.354821014364</v>
      </c>
      <c r="R44" s="20"/>
      <c r="S44" s="20"/>
      <c r="T44" s="20"/>
      <c r="U44" s="20"/>
      <c r="V44" s="20"/>
      <c r="W44" s="20"/>
      <c r="X44" s="23"/>
      <c r="Y44" s="25"/>
      <c r="Z44" s="12"/>
      <c r="AA44" s="9"/>
    </row>
    <row r="45" spans="3:27" x14ac:dyDescent="0.15">
      <c r="E45" s="4"/>
      <c r="F45" s="2"/>
      <c r="G45" s="3"/>
      <c r="H45" s="2"/>
      <c r="I45" s="2"/>
      <c r="J45" s="2"/>
      <c r="K45" s="2"/>
      <c r="L45" s="16"/>
      <c r="M45" s="32"/>
      <c r="N45" s="33">
        <v>4.720914351851853</v>
      </c>
      <c r="O45" s="26"/>
      <c r="P45" s="20"/>
      <c r="Q45" s="20"/>
      <c r="R45" s="20">
        <f t="shared" ref="R45:R47" si="84">SQRT(POWER(P46-P44,2)+POWER(Q46-Q44,2))</f>
        <v>152.24984670657233</v>
      </c>
      <c r="S45" s="20">
        <f t="shared" si="78"/>
        <v>-0.53587458814945554</v>
      </c>
      <c r="T45" s="20">
        <f>-(206265*(Q46-Q44))/(POWER(R45,2)*1000)</f>
        <v>-1.2442935473637573</v>
      </c>
      <c r="U45" s="20">
        <f t="shared" si="80"/>
        <v>-0.39554371269823863</v>
      </c>
      <c r="V45" s="20">
        <f t="shared" ref="V45:V60" si="85">(Q46-Q44)/R45</f>
        <v>0.91844715217855255</v>
      </c>
      <c r="W45" s="20">
        <f>Z35-R45</f>
        <v>-8.8467065723136784E-3</v>
      </c>
      <c r="X45" s="23"/>
      <c r="Y45" s="24"/>
      <c r="AA45" s="9"/>
    </row>
    <row r="46" spans="3:27" x14ac:dyDescent="0.15">
      <c r="I46" s="19"/>
      <c r="J46" s="19"/>
      <c r="K46" s="19"/>
      <c r="L46" s="19"/>
      <c r="M46" s="32"/>
      <c r="N46" s="33"/>
      <c r="O46" s="26">
        <v>10</v>
      </c>
      <c r="P46" s="20">
        <v>53080.95058593608</v>
      </c>
      <c r="Q46" s="20">
        <v>39460.188259141636</v>
      </c>
      <c r="R46" s="20"/>
      <c r="S46" s="20"/>
      <c r="T46" s="20"/>
      <c r="U46" s="20"/>
      <c r="V46" s="20"/>
      <c r="W46" s="20"/>
      <c r="X46" s="23"/>
      <c r="Y46" s="25"/>
      <c r="AA46" s="9"/>
    </row>
    <row r="47" spans="3:27" x14ac:dyDescent="0.15">
      <c r="I47" s="29"/>
      <c r="J47" s="29"/>
      <c r="K47" s="29"/>
      <c r="L47" s="29"/>
      <c r="M47" s="32"/>
      <c r="N47" s="33">
        <v>1.2567939814814828</v>
      </c>
      <c r="O47" s="26"/>
      <c r="P47" s="20"/>
      <c r="Q47" s="20"/>
      <c r="R47" s="20">
        <f t="shared" si="84"/>
        <v>91.942292652761353</v>
      </c>
      <c r="S47" s="20">
        <f t="shared" si="78"/>
        <v>1.9395709624168449</v>
      </c>
      <c r="T47" s="20">
        <f t="shared" ref="T47:T60" si="86">-(206265*(Q48-Q46))/(POWER(R47,2)*1000)</f>
        <v>-1.1273815160411178</v>
      </c>
      <c r="U47" s="20">
        <f t="shared" si="80"/>
        <v>0.86456064309178737</v>
      </c>
      <c r="V47" s="20">
        <f t="shared" ref="V47:V60" si="87">(Q48-Q46)/R47</f>
        <v>0.50252850109890779</v>
      </c>
      <c r="W47" s="20">
        <f>Z36-R47</f>
        <v>-2.2926527613549297E-3</v>
      </c>
      <c r="X47" s="23"/>
      <c r="Y47" s="27"/>
      <c r="Z47" s="15"/>
      <c r="AA47" s="9"/>
    </row>
    <row r="48" spans="3:27" x14ac:dyDescent="0.15">
      <c r="I48" s="19"/>
      <c r="J48" s="19"/>
      <c r="K48" s="19"/>
      <c r="L48" s="19"/>
      <c r="M48" s="32"/>
      <c r="N48" s="33"/>
      <c r="O48" s="26">
        <v>11</v>
      </c>
      <c r="P48" s="20">
        <v>53160.440273599284</v>
      </c>
      <c r="Q48" s="20">
        <v>39506.391881656025</v>
      </c>
      <c r="R48" s="20"/>
      <c r="S48" s="20"/>
      <c r="T48" s="20"/>
      <c r="U48" s="20"/>
      <c r="V48" s="20"/>
      <c r="W48" s="20"/>
      <c r="X48" s="23"/>
      <c r="Y48" s="27"/>
      <c r="Z48" s="15"/>
      <c r="AA48" s="9"/>
    </row>
    <row r="49" spans="9:28" x14ac:dyDescent="0.15">
      <c r="I49" s="29"/>
      <c r="J49" s="29"/>
      <c r="K49" s="29"/>
      <c r="L49" s="29"/>
      <c r="M49" s="32"/>
      <c r="N49" s="33">
        <v>1.2499189814814828</v>
      </c>
      <c r="O49" s="26"/>
      <c r="P49" s="20"/>
      <c r="Q49" s="20"/>
      <c r="R49" s="20">
        <f t="shared" ref="R49" si="88">SQRT(POWER(P50-P48,2)+POWER(Q50-Q48,2))</f>
        <v>80.377677187788095</v>
      </c>
      <c r="S49" s="20">
        <f t="shared" si="78"/>
        <v>2.2223562695119927</v>
      </c>
      <c r="T49" s="20">
        <f t="shared" ref="T49:T60" si="89">-(206265*(Q50-Q48))/(POWER(R49,2)*1000)</f>
        <v>-1.2831611696113354</v>
      </c>
      <c r="U49" s="20">
        <f t="shared" si="80"/>
        <v>0.86601136803186163</v>
      </c>
      <c r="V49" s="20">
        <f t="shared" ref="V49:V60" si="90">(Q50-Q48)/R49</f>
        <v>0.50002430984861479</v>
      </c>
      <c r="W49" s="20">
        <f>Z37-R49</f>
        <v>-1.6771877880898955E-3</v>
      </c>
      <c r="X49" s="23"/>
      <c r="Y49" s="27"/>
      <c r="Z49" s="15"/>
      <c r="AA49" s="9"/>
      <c r="AB49" t="s">
        <v>65</v>
      </c>
    </row>
    <row r="50" spans="9:28" x14ac:dyDescent="0.15">
      <c r="I50" s="19"/>
      <c r="J50" s="19"/>
      <c r="K50" s="19"/>
      <c r="L50" s="19"/>
      <c r="M50" s="32"/>
      <c r="N50" s="33"/>
      <c r="O50" s="26">
        <v>12</v>
      </c>
      <c r="P50" s="20">
        <v>53230.048255779904</v>
      </c>
      <c r="Q50" s="20">
        <v>39546.582674219084</v>
      </c>
      <c r="R50" s="20"/>
      <c r="S50" s="20"/>
      <c r="T50" s="20"/>
      <c r="U50" s="20"/>
      <c r="V50" s="20"/>
      <c r="W50" s="20"/>
      <c r="X50" s="23"/>
      <c r="Y50" s="27"/>
      <c r="Z50" s="15"/>
      <c r="AA50" s="9"/>
    </row>
    <row r="51" spans="9:28" x14ac:dyDescent="0.15">
      <c r="I51" s="29"/>
      <c r="J51" s="29"/>
      <c r="K51" s="29"/>
      <c r="L51" s="29"/>
      <c r="M51" s="32"/>
      <c r="N51" s="33">
        <v>2.0844560185185204</v>
      </c>
      <c r="O51" s="26"/>
      <c r="P51" s="20"/>
      <c r="Q51" s="20"/>
      <c r="R51" s="20">
        <f t="shared" ref="R51" si="91">SQRT(POWER(P52-P50,2)+POWER(Q52-Q50,2))</f>
        <v>144.92084479493187</v>
      </c>
      <c r="S51" s="20">
        <f t="shared" si="78"/>
        <v>0.91431909360281827</v>
      </c>
      <c r="T51" s="20">
        <f t="shared" ref="T51:T60" si="92">-(206265*(Q52-Q50))/(POWER(R51,2)*1000)</f>
        <v>-1.0907735864722632</v>
      </c>
      <c r="U51" s="20">
        <f t="shared" si="80"/>
        <v>0.64239640974986945</v>
      </c>
      <c r="V51" s="20">
        <f t="shared" ref="V51:V60" si="93">(Q52-Q50)/R51</f>
        <v>0.76637252869637618</v>
      </c>
      <c r="W51" s="20">
        <f>Z38-R51</f>
        <v>-1.8447949318556311E-3</v>
      </c>
      <c r="X51" s="23"/>
      <c r="Y51" s="27"/>
      <c r="Z51" s="15"/>
      <c r="AA51" s="9"/>
    </row>
    <row r="52" spans="9:28" x14ac:dyDescent="0.15">
      <c r="I52" s="19"/>
      <c r="J52" s="19"/>
      <c r="K52" s="19"/>
      <c r="L52" s="19"/>
      <c r="M52" s="32"/>
      <c r="N52" s="33"/>
      <c r="O52" s="26">
        <v>13</v>
      </c>
      <c r="P52" s="20">
        <v>53323.144886174086</v>
      </c>
      <c r="Q52" s="20">
        <v>39657.646028505391</v>
      </c>
      <c r="R52" s="20"/>
      <c r="S52" s="20"/>
      <c r="T52" s="20"/>
      <c r="U52" s="20"/>
      <c r="V52" s="20"/>
      <c r="W52" s="20"/>
      <c r="X52" s="23"/>
      <c r="Y52" s="27"/>
      <c r="Z52" s="15"/>
      <c r="AA52" s="9"/>
    </row>
    <row r="53" spans="9:28" x14ac:dyDescent="0.15">
      <c r="I53" s="29"/>
      <c r="J53" s="29"/>
      <c r="K53" s="29"/>
      <c r="L53" s="29"/>
      <c r="M53" s="32"/>
      <c r="N53" s="33">
        <v>0.80995370370370612</v>
      </c>
      <c r="O53" s="26"/>
      <c r="P53" s="20"/>
      <c r="Q53" s="20"/>
      <c r="R53" s="20">
        <f t="shared" ref="R53" si="94">SQRT(POWER(P54-P52,2)+POWER(Q54-Q52,2))</f>
        <v>114.3836658390117</v>
      </c>
      <c r="S53" s="20">
        <f t="shared" si="78"/>
        <v>1.7004349395637874</v>
      </c>
      <c r="T53" s="20">
        <f t="shared" ref="T53:T60" si="95">-(206265*(Q54-Q52))/(POWER(R53,2)*1000)</f>
        <v>-0.60026267394381483</v>
      </c>
      <c r="U53" s="20">
        <f t="shared" si="80"/>
        <v>0.9429713325481508</v>
      </c>
      <c r="V53" s="20">
        <f t="shared" ref="V53:V60" si="96">(Q54-Q52)/R53</f>
        <v>0.33287394910440915</v>
      </c>
      <c r="W53" s="20">
        <f>Z39-R53</f>
        <v>-1.6658390116930377E-3</v>
      </c>
      <c r="X53" s="23"/>
      <c r="Y53" s="27"/>
      <c r="Z53" s="15"/>
      <c r="AA53" s="9"/>
    </row>
    <row r="54" spans="9:28" x14ac:dyDescent="0.15">
      <c r="I54" s="19"/>
      <c r="J54" s="19"/>
      <c r="K54" s="19"/>
      <c r="L54" s="19"/>
      <c r="M54" s="32"/>
      <c r="N54" s="33"/>
      <c r="O54" s="26">
        <v>14</v>
      </c>
      <c r="P54" s="20">
        <v>53431.005403972042</v>
      </c>
      <c r="Q54" s="20">
        <v>39695.721371066262</v>
      </c>
      <c r="R54" s="20"/>
      <c r="S54" s="20"/>
      <c r="T54" s="20"/>
      <c r="U54" s="20"/>
      <c r="V54" s="20"/>
      <c r="W54" s="20"/>
      <c r="X54" s="23"/>
      <c r="Y54" s="27"/>
      <c r="Z54" s="15"/>
      <c r="AA54" s="9"/>
    </row>
    <row r="55" spans="9:28" x14ac:dyDescent="0.15">
      <c r="I55" s="29"/>
      <c r="J55" s="29"/>
      <c r="K55" s="29"/>
      <c r="L55" s="29"/>
      <c r="M55" s="32"/>
      <c r="N55" s="33">
        <v>14.833958333333335</v>
      </c>
      <c r="O55" s="26"/>
      <c r="P55" s="20"/>
      <c r="Q55" s="20"/>
      <c r="R55" s="20">
        <f t="shared" ref="R55:R59" si="97">SQRT(POWER(P56-P54,2)+POWER(Q56-Q54,2))</f>
        <v>85.307483878330117</v>
      </c>
      <c r="S55" s="20">
        <f t="shared" si="78"/>
        <v>2.4120689483512909</v>
      </c>
      <c r="T55" s="20">
        <f t="shared" ref="T55:T60" si="98">-(206265*(Q56-Q54))/(POWER(R55,2)*1000)</f>
        <v>0.16782659849396164</v>
      </c>
      <c r="U55" s="20">
        <f t="shared" si="80"/>
        <v>0.99758821382638074</v>
      </c>
      <c r="V55" s="20">
        <f t="shared" ref="V55:V60" si="99">(Q56-Q54)/R55</f>
        <v>-6.9410054276676195E-2</v>
      </c>
      <c r="W55" s="20">
        <f>Z40-R55</f>
        <v>5.1612166988945773E-4</v>
      </c>
      <c r="X55" s="23"/>
      <c r="Y55" s="27"/>
      <c r="Z55" s="15"/>
      <c r="AA55" s="9"/>
    </row>
    <row r="56" spans="9:28" x14ac:dyDescent="0.15">
      <c r="I56" s="19"/>
      <c r="J56" s="19"/>
      <c r="K56" s="19"/>
      <c r="L56" s="19"/>
      <c r="M56" s="32"/>
      <c r="N56" s="33"/>
      <c r="O56" s="26">
        <v>15</v>
      </c>
      <c r="P56" s="20">
        <v>53516.107144440248</v>
      </c>
      <c r="Q56" s="20">
        <v>39689.80017398006</v>
      </c>
      <c r="R56" s="20"/>
      <c r="S56" s="20"/>
      <c r="T56" s="20"/>
      <c r="U56" s="20"/>
      <c r="V56" s="20"/>
      <c r="W56" s="20"/>
      <c r="X56" s="23"/>
      <c r="Y56" s="27"/>
      <c r="Z56" s="15"/>
      <c r="AA56" s="9"/>
    </row>
    <row r="57" spans="9:28" x14ac:dyDescent="0.15">
      <c r="I57" s="29"/>
      <c r="J57" s="29"/>
      <c r="K57" s="29"/>
      <c r="L57" s="29"/>
      <c r="M57" s="32"/>
      <c r="N57" s="33">
        <v>13.826805555555559</v>
      </c>
      <c r="O57" s="26"/>
      <c r="P57" s="20"/>
      <c r="Q57" s="20"/>
      <c r="R57" s="20">
        <f t="shared" si="97"/>
        <v>86.808774887994829</v>
      </c>
      <c r="S57" s="20">
        <f t="shared" si="78"/>
        <v>2.0949784966839973</v>
      </c>
      <c r="T57" s="20">
        <f t="shared" ref="T57:T60" si="100">-(206265*(Q58-Q56))/(POWER(R57,2)*1000)</f>
        <v>1.1210903172523514</v>
      </c>
      <c r="U57" s="20">
        <f t="shared" si="80"/>
        <v>0.88169353362824976</v>
      </c>
      <c r="V57" s="20">
        <f t="shared" ref="V57:V60" si="101">(Q58-Q56)/R57</f>
        <v>-0.4718225437154635</v>
      </c>
      <c r="W57" s="20">
        <f>Z41-R57</f>
        <v>2.2251120051777207E-3</v>
      </c>
      <c r="X57" s="23"/>
      <c r="Y57" s="27"/>
      <c r="Z57" s="15"/>
      <c r="AA57" s="9"/>
    </row>
    <row r="58" spans="9:28" x14ac:dyDescent="0.15">
      <c r="I58" s="19"/>
      <c r="J58" s="19"/>
      <c r="K58" s="19"/>
      <c r="L58" s="19"/>
      <c r="M58" s="32"/>
      <c r="N58" s="33"/>
      <c r="O58" s="26">
        <v>16</v>
      </c>
      <c r="P58" s="20">
        <v>53592.645879921183</v>
      </c>
      <c r="Q58" s="20">
        <v>39648.841836995583</v>
      </c>
      <c r="R58" s="20"/>
      <c r="S58" s="20"/>
      <c r="T58" s="20"/>
      <c r="U58" s="20"/>
      <c r="V58" s="20"/>
      <c r="W58" s="20"/>
      <c r="X58" s="23"/>
      <c r="Y58" s="27"/>
      <c r="Z58" s="9"/>
      <c r="AA58" s="9"/>
    </row>
    <row r="59" spans="9:28" x14ac:dyDescent="0.15">
      <c r="I59" s="29"/>
      <c r="J59" s="29"/>
      <c r="K59" s="29"/>
      <c r="L59" s="29"/>
      <c r="M59" s="32"/>
      <c r="N59" s="33">
        <v>13.183807870370373</v>
      </c>
      <c r="O59" s="26"/>
      <c r="P59" s="20"/>
      <c r="Q59" s="20"/>
      <c r="R59" s="20">
        <f t="shared" si="97"/>
        <v>73.969808260164413</v>
      </c>
      <c r="S59" s="20">
        <f t="shared" si="78"/>
        <v>2.0200436942088387</v>
      </c>
      <c r="T59" s="20">
        <f t="shared" ref="T59:T60" si="102">-(206265*(Q60-Q58))/(POWER(R59,2)*1000)</f>
        <v>1.9222825035671947</v>
      </c>
      <c r="U59" s="20">
        <f t="shared" si="80"/>
        <v>0.72441880463375752</v>
      </c>
      <c r="V59" s="20">
        <f t="shared" ref="V59:V60" si="103">(Q60-Q58)/R59</f>
        <v>-0.6893601348301176</v>
      </c>
      <c r="W59" s="20">
        <f>Z42-R59</f>
        <v>9.1917398355860769E-3</v>
      </c>
      <c r="X59" s="23"/>
      <c r="Y59" s="27"/>
      <c r="Z59" s="9"/>
      <c r="AA59" s="9"/>
    </row>
    <row r="60" spans="9:28" x14ac:dyDescent="0.15">
      <c r="I60" s="19"/>
      <c r="J60" s="19"/>
      <c r="K60" s="19"/>
      <c r="L60" s="19"/>
      <c r="M60" s="32"/>
      <c r="N60" s="33"/>
      <c r="O60" s="26" t="s">
        <v>19</v>
      </c>
      <c r="P60" s="20">
        <v>53646.231</v>
      </c>
      <c r="Q60" s="20">
        <v>39597.85</v>
      </c>
      <c r="R60" s="20"/>
      <c r="S60" s="20"/>
      <c r="T60" s="20"/>
      <c r="U60" s="20"/>
      <c r="V60" s="20"/>
      <c r="W60" s="20"/>
      <c r="X60" s="23"/>
      <c r="Y60" s="27"/>
      <c r="Z60" s="28"/>
      <c r="AA60" s="28"/>
    </row>
    <row r="61" spans="9:28" x14ac:dyDescent="0.15">
      <c r="I61" s="29"/>
      <c r="J61" s="29"/>
      <c r="K61" s="29"/>
      <c r="L61" s="29"/>
      <c r="M61" s="18"/>
      <c r="N61" s="18"/>
      <c r="O61" s="26"/>
      <c r="P61" s="20"/>
      <c r="Q61" s="20"/>
      <c r="R61" s="10"/>
      <c r="S61" s="10"/>
      <c r="T61" s="10"/>
      <c r="U61" s="10"/>
      <c r="V61" s="10"/>
      <c r="W61" s="10"/>
      <c r="X61" s="15"/>
      <c r="Y61" s="9"/>
      <c r="Z61" s="28"/>
      <c r="AA61" s="28"/>
    </row>
    <row r="62" spans="9:28" x14ac:dyDescent="0.15">
      <c r="I62" s="19"/>
      <c r="J62" s="19"/>
      <c r="K62" s="19"/>
      <c r="L62" s="19"/>
      <c r="M62" s="19"/>
      <c r="N62" s="31"/>
      <c r="O62" s="30"/>
      <c r="P62" s="28"/>
      <c r="Q62" s="28"/>
      <c r="R62" s="28"/>
      <c r="S62" s="28"/>
      <c r="T62" s="28"/>
      <c r="U62" s="8"/>
      <c r="V62" s="8"/>
      <c r="W62" s="28"/>
      <c r="X62" s="8"/>
      <c r="Y62" s="28"/>
      <c r="Z62" s="28"/>
      <c r="AA62" s="28"/>
    </row>
    <row r="63" spans="9:28" x14ac:dyDescent="0.15">
      <c r="I63" s="29"/>
      <c r="J63" s="29"/>
      <c r="K63" s="29"/>
      <c r="L63" s="29"/>
      <c r="M63" s="29"/>
      <c r="N63" s="31"/>
      <c r="O63" s="30"/>
      <c r="P63" s="28"/>
      <c r="Q63" s="28"/>
      <c r="R63" s="28"/>
      <c r="S63" s="28"/>
      <c r="T63" s="28"/>
      <c r="U63" s="8"/>
      <c r="V63" s="8"/>
      <c r="W63" s="28"/>
      <c r="X63" s="8"/>
      <c r="Y63" s="28"/>
      <c r="Z63" s="28"/>
      <c r="AA63" s="28"/>
    </row>
    <row r="64" spans="9:28" x14ac:dyDescent="0.15">
      <c r="I64" s="19"/>
      <c r="J64" s="19"/>
      <c r="K64" s="19"/>
      <c r="L64" s="19"/>
      <c r="M64" s="19"/>
      <c r="N64" s="31"/>
      <c r="O64" s="30"/>
      <c r="P64" s="19"/>
      <c r="Q64" s="19"/>
      <c r="R64" s="19"/>
      <c r="S64" s="19"/>
      <c r="T64" s="19"/>
      <c r="U64" s="5"/>
      <c r="V64" s="5"/>
      <c r="W64" s="19"/>
      <c r="X64" s="19"/>
      <c r="Y64" s="19"/>
    </row>
    <row r="65" spans="9:25" x14ac:dyDescent="0.15">
      <c r="I65" s="29"/>
      <c r="J65" s="29"/>
      <c r="K65" s="29"/>
      <c r="L65" s="29"/>
      <c r="M65" s="29"/>
      <c r="N65" s="31"/>
      <c r="O65" s="30"/>
      <c r="P65" s="19"/>
      <c r="Q65" s="19"/>
      <c r="R65" s="19"/>
      <c r="S65" s="19"/>
      <c r="T65" s="19"/>
      <c r="U65" s="5"/>
      <c r="V65" s="5"/>
      <c r="W65" s="19"/>
      <c r="X65" s="19"/>
      <c r="Y65" s="19"/>
    </row>
    <row r="66" spans="9:25" x14ac:dyDescent="0.15">
      <c r="I66" s="19"/>
      <c r="J66" s="19"/>
      <c r="K66" s="19"/>
      <c r="L66" s="19"/>
      <c r="M66" s="19"/>
      <c r="N66" s="31"/>
      <c r="O66" s="30"/>
      <c r="P66" s="19"/>
      <c r="Q66" s="19"/>
      <c r="R66" s="19"/>
      <c r="S66" s="19"/>
      <c r="T66" s="19"/>
      <c r="U66" s="5"/>
      <c r="V66" s="5"/>
      <c r="W66" s="19"/>
      <c r="X66" s="19"/>
      <c r="Y66" s="19"/>
    </row>
    <row r="67" spans="9:25" x14ac:dyDescent="0.15">
      <c r="I67" s="29"/>
      <c r="J67" s="29"/>
      <c r="K67" s="29"/>
      <c r="L67" s="29"/>
      <c r="M67" s="29"/>
      <c r="N67" s="31"/>
      <c r="O67" s="30"/>
      <c r="P67" s="19"/>
      <c r="Q67" s="19"/>
      <c r="R67" s="19"/>
      <c r="S67" s="19"/>
      <c r="T67" s="19"/>
      <c r="U67" s="5"/>
      <c r="V67" s="5"/>
      <c r="W67" s="19"/>
      <c r="X67" s="19"/>
      <c r="Y67" s="19"/>
    </row>
    <row r="68" spans="9:25" x14ac:dyDescent="0.15">
      <c r="I68" s="19"/>
      <c r="J68" s="19"/>
      <c r="K68" s="19"/>
      <c r="L68" s="19"/>
      <c r="M68" s="19"/>
      <c r="N68" s="31"/>
      <c r="O68" s="30"/>
      <c r="P68" s="19"/>
      <c r="Q68" s="19"/>
      <c r="R68" s="19"/>
      <c r="S68" s="19"/>
      <c r="T68" s="19"/>
      <c r="U68" s="5"/>
      <c r="V68" s="5"/>
      <c r="W68" s="19"/>
      <c r="X68" s="19"/>
      <c r="Y68" s="19"/>
    </row>
    <row r="69" spans="9:25" x14ac:dyDescent="0.15">
      <c r="I69" s="29"/>
      <c r="J69" s="29"/>
      <c r="K69" s="29"/>
      <c r="L69" s="29"/>
      <c r="M69" s="29"/>
      <c r="N69" s="31"/>
      <c r="O69" s="30"/>
      <c r="P69" s="19"/>
      <c r="Q69" s="19"/>
      <c r="R69" s="19"/>
      <c r="S69" s="19"/>
      <c r="T69" s="19"/>
      <c r="U69" s="5"/>
      <c r="V69" s="5"/>
      <c r="W69" s="19"/>
      <c r="X69" s="19"/>
      <c r="Y69" s="19"/>
    </row>
    <row r="70" spans="9:25" x14ac:dyDescent="0.15">
      <c r="I70" s="19"/>
      <c r="J70" s="19"/>
      <c r="K70" s="19"/>
      <c r="L70" s="19"/>
      <c r="M70" s="19"/>
      <c r="N70" s="31"/>
      <c r="O70" s="30"/>
      <c r="P70" s="19"/>
      <c r="Q70" s="19"/>
      <c r="R70" s="19"/>
      <c r="S70" s="19"/>
      <c r="T70" s="19"/>
      <c r="U70" s="5"/>
      <c r="V70" s="5"/>
      <c r="W70" s="19"/>
      <c r="X70" s="19"/>
      <c r="Y70" s="19"/>
    </row>
    <row r="71" spans="9:25" x14ac:dyDescent="0.15">
      <c r="I71" s="29"/>
      <c r="J71" s="29"/>
      <c r="K71" s="29"/>
      <c r="L71" s="29"/>
      <c r="M71" s="29"/>
      <c r="N71" s="31"/>
      <c r="O71" s="30"/>
      <c r="P71" s="19"/>
      <c r="Q71" s="19"/>
      <c r="R71" s="19"/>
      <c r="S71" s="19"/>
      <c r="T71" s="19"/>
      <c r="U71" s="5"/>
      <c r="V71" s="5"/>
      <c r="W71" s="19"/>
      <c r="X71" s="19"/>
      <c r="Y71" s="19"/>
    </row>
    <row r="72" spans="9:25" x14ac:dyDescent="0.15">
      <c r="I72" s="19"/>
      <c r="J72" s="19"/>
      <c r="K72" s="19"/>
      <c r="L72" s="19"/>
      <c r="M72" s="19"/>
      <c r="N72" s="31"/>
      <c r="O72" s="30"/>
      <c r="P72" s="19"/>
      <c r="Q72" s="19"/>
      <c r="R72" s="19"/>
      <c r="S72" s="19"/>
      <c r="T72" s="19"/>
      <c r="U72" s="5"/>
      <c r="V72" s="5"/>
      <c r="W72" s="19"/>
      <c r="X72" s="19"/>
      <c r="Y72" s="19"/>
    </row>
    <row r="73" spans="9:25" x14ac:dyDescent="0.15">
      <c r="I73" s="29"/>
      <c r="J73" s="29"/>
      <c r="K73" s="29"/>
      <c r="L73" s="29"/>
      <c r="M73" s="29"/>
      <c r="N73" s="31"/>
      <c r="O73" s="30"/>
      <c r="P73" s="19"/>
      <c r="Q73" s="19"/>
      <c r="R73" s="19"/>
      <c r="S73" s="19"/>
      <c r="T73" s="19"/>
      <c r="U73" s="5"/>
      <c r="V73" s="5"/>
      <c r="W73" s="19"/>
      <c r="X73" s="19"/>
      <c r="Y73" s="19"/>
    </row>
    <row r="74" spans="9:25" x14ac:dyDescent="0.15">
      <c r="I74" s="19"/>
      <c r="J74" s="19"/>
      <c r="K74" s="19"/>
      <c r="L74" s="19"/>
      <c r="M74" s="19"/>
      <c r="N74" s="31"/>
      <c r="O74" s="30"/>
      <c r="P74" s="19"/>
      <c r="Q74" s="19"/>
      <c r="R74" s="19"/>
      <c r="S74" s="19"/>
      <c r="T74" s="19"/>
      <c r="U74" s="5"/>
      <c r="V74" s="5"/>
      <c r="W74" s="19"/>
      <c r="X74" s="19"/>
      <c r="Y74" s="19"/>
    </row>
    <row r="75" spans="9:25" x14ac:dyDescent="0.15">
      <c r="I75" s="29"/>
      <c r="J75" s="29"/>
      <c r="K75" s="29"/>
      <c r="L75" s="29"/>
      <c r="M75" s="29"/>
      <c r="N75" s="31"/>
      <c r="O75" s="30"/>
      <c r="P75" s="19"/>
      <c r="Q75" s="19"/>
      <c r="R75" s="19"/>
      <c r="S75" s="19"/>
      <c r="T75" s="19"/>
      <c r="U75" s="5"/>
      <c r="V75" s="5"/>
      <c r="W75" s="19"/>
      <c r="X75" s="19"/>
      <c r="Y75" s="19"/>
    </row>
    <row r="76" spans="9:25" x14ac:dyDescent="0.15">
      <c r="I76" s="19"/>
      <c r="J76" s="19"/>
      <c r="K76" s="19"/>
      <c r="L76" s="19"/>
      <c r="M76" s="19"/>
      <c r="N76" s="31"/>
      <c r="O76" s="30"/>
      <c r="P76" s="19"/>
      <c r="Q76" s="19"/>
      <c r="R76" s="19"/>
      <c r="S76" s="19"/>
      <c r="T76" s="19"/>
      <c r="U76" s="5"/>
      <c r="V76" s="5"/>
      <c r="W76" s="19"/>
      <c r="X76" s="19"/>
      <c r="Y76" s="19"/>
    </row>
    <row r="77" spans="9:25" x14ac:dyDescent="0.15">
      <c r="I77" s="29"/>
      <c r="J77" s="29"/>
      <c r="K77" s="29"/>
      <c r="L77" s="29"/>
      <c r="M77" s="29"/>
      <c r="N77" s="31"/>
      <c r="O77" s="30"/>
      <c r="P77" s="19"/>
      <c r="Q77" s="19"/>
      <c r="R77" s="19"/>
      <c r="S77" s="19"/>
      <c r="T77" s="19"/>
      <c r="U77" s="5"/>
      <c r="V77" s="5"/>
      <c r="W77" s="19"/>
      <c r="X77" s="19"/>
      <c r="Y77" s="19"/>
    </row>
    <row r="78" spans="9:25" x14ac:dyDescent="0.15">
      <c r="I78" s="19"/>
      <c r="J78" s="19"/>
      <c r="K78" s="19"/>
      <c r="L78" s="19"/>
      <c r="M78" s="19"/>
      <c r="N78" s="31"/>
      <c r="O78" s="30"/>
      <c r="P78" s="19"/>
      <c r="Q78" s="19"/>
      <c r="R78" s="19"/>
      <c r="S78" s="19"/>
      <c r="T78" s="19"/>
      <c r="U78" s="5"/>
      <c r="V78" s="5"/>
      <c r="W78" s="19"/>
      <c r="X78" s="19"/>
      <c r="Y78" s="19"/>
    </row>
    <row r="79" spans="9:25" x14ac:dyDescent="0.15">
      <c r="I79" s="29"/>
      <c r="J79" s="29"/>
      <c r="K79" s="29"/>
      <c r="L79" s="29"/>
      <c r="M79" s="29"/>
      <c r="N79" s="31"/>
      <c r="O79" s="30"/>
      <c r="P79" s="19"/>
      <c r="Q79" s="19"/>
      <c r="R79" s="19"/>
      <c r="S79" s="19"/>
      <c r="T79" s="19"/>
      <c r="U79" s="5"/>
      <c r="V79" s="5"/>
      <c r="W79" s="19"/>
      <c r="X79" s="19"/>
      <c r="Y79" s="19"/>
    </row>
    <row r="80" spans="9:25" x14ac:dyDescent="0.15">
      <c r="I80" s="19"/>
      <c r="J80" s="19"/>
      <c r="K80" s="19"/>
      <c r="L80" s="19"/>
      <c r="M80" s="19"/>
      <c r="N80" s="31"/>
      <c r="O80" s="30"/>
      <c r="P80" s="19"/>
      <c r="Q80" s="19"/>
      <c r="R80" s="19"/>
      <c r="S80" s="19"/>
      <c r="T80" s="19"/>
      <c r="U80" s="5"/>
      <c r="V80" s="5"/>
      <c r="W80" s="19"/>
      <c r="X80" s="19"/>
      <c r="Y80" s="19"/>
    </row>
    <row r="81" spans="9:25" x14ac:dyDescent="0.15">
      <c r="I81" s="29"/>
      <c r="J81" s="29"/>
      <c r="K81" s="29"/>
      <c r="L81" s="29"/>
      <c r="M81" s="29"/>
      <c r="N81" s="31"/>
      <c r="O81" s="30"/>
      <c r="P81" s="19"/>
      <c r="Q81" s="19"/>
      <c r="R81" s="19"/>
      <c r="S81" s="19"/>
      <c r="T81" s="19"/>
      <c r="U81" s="5"/>
      <c r="V81" s="5"/>
      <c r="W81" s="19"/>
      <c r="X81" s="19"/>
      <c r="Y81" s="19"/>
    </row>
    <row r="82" spans="9:25" x14ac:dyDescent="0.15">
      <c r="I82" s="19"/>
      <c r="J82" s="19"/>
      <c r="K82" s="19"/>
      <c r="L82" s="19"/>
      <c r="M82" s="19"/>
      <c r="N82" s="31"/>
      <c r="O82" s="30"/>
      <c r="P82" s="19"/>
      <c r="Q82" s="19"/>
      <c r="R82" s="19"/>
      <c r="S82" s="19"/>
      <c r="T82" s="19"/>
      <c r="U82" s="5"/>
      <c r="V82" s="5"/>
      <c r="W82" s="19"/>
      <c r="X82" s="19"/>
      <c r="Y82" s="19"/>
    </row>
    <row r="83" spans="9:25" x14ac:dyDescent="0.15">
      <c r="I83" s="29"/>
      <c r="J83" s="29"/>
      <c r="K83" s="29"/>
      <c r="L83" s="29"/>
      <c r="M83" s="29"/>
      <c r="N83" s="31"/>
      <c r="O83" s="30"/>
      <c r="P83" s="19"/>
      <c r="Q83" s="19"/>
      <c r="R83" s="19"/>
      <c r="S83" s="19"/>
      <c r="T83" s="19"/>
      <c r="U83" s="5"/>
      <c r="V83" s="5"/>
      <c r="W83" s="19"/>
      <c r="X83" s="19"/>
      <c r="Y83" s="19"/>
    </row>
    <row r="84" spans="9:25" x14ac:dyDescent="0.15">
      <c r="I84" s="19"/>
      <c r="J84" s="19"/>
      <c r="K84" s="19"/>
      <c r="L84" s="19"/>
      <c r="M84" s="19"/>
      <c r="N84" s="31"/>
      <c r="O84" s="30"/>
      <c r="P84" s="19"/>
      <c r="Q84" s="19"/>
      <c r="R84" s="19"/>
      <c r="S84" s="19"/>
      <c r="T84" s="19"/>
      <c r="U84" s="5"/>
      <c r="V84" s="5"/>
      <c r="W84" s="19"/>
      <c r="X84" s="19"/>
      <c r="Y84" s="19"/>
    </row>
    <row r="85" spans="9:25" x14ac:dyDescent="0.15">
      <c r="I85" s="29"/>
      <c r="J85" s="29"/>
      <c r="K85" s="29"/>
      <c r="L85" s="29"/>
      <c r="M85" s="29"/>
      <c r="N85" s="31"/>
      <c r="O85" s="30"/>
      <c r="P85" s="19"/>
      <c r="Q85" s="19"/>
      <c r="R85" s="19"/>
      <c r="S85" s="19"/>
      <c r="T85" s="19"/>
      <c r="U85" s="5"/>
      <c r="V85" s="5"/>
      <c r="W85" s="19"/>
      <c r="X85" s="19"/>
      <c r="Y85" s="19"/>
    </row>
    <row r="86" spans="9:25" x14ac:dyDescent="0.15">
      <c r="I86" s="19"/>
      <c r="J86" s="19"/>
      <c r="K86" s="19"/>
      <c r="L86" s="19"/>
      <c r="M86" s="19"/>
      <c r="N86" s="31"/>
      <c r="O86" s="30"/>
      <c r="P86" s="19"/>
      <c r="Q86" s="19"/>
      <c r="R86" s="19"/>
      <c r="S86" s="19"/>
      <c r="T86" s="19"/>
      <c r="U86" s="5"/>
      <c r="V86" s="5"/>
      <c r="W86" s="19"/>
      <c r="X86" s="19"/>
      <c r="Y86" s="19"/>
    </row>
    <row r="87" spans="9:25" x14ac:dyDescent="0.15">
      <c r="I87" s="29"/>
      <c r="J87" s="29"/>
      <c r="K87" s="29"/>
      <c r="L87" s="29"/>
      <c r="M87" s="29"/>
      <c r="N87" s="31"/>
      <c r="O87" s="30"/>
      <c r="P87" s="19"/>
      <c r="Q87" s="19"/>
      <c r="R87" s="19"/>
      <c r="S87" s="19"/>
      <c r="T87" s="19"/>
      <c r="U87" s="5"/>
      <c r="V87" s="5"/>
      <c r="W87" s="19"/>
      <c r="X87" s="19"/>
      <c r="Y87" s="19"/>
    </row>
    <row r="88" spans="9:25" x14ac:dyDescent="0.15">
      <c r="I88" s="19"/>
      <c r="J88" s="19"/>
      <c r="K88" s="19"/>
      <c r="L88" s="19"/>
      <c r="M88" s="19"/>
      <c r="N88" s="31"/>
      <c r="O88" s="30"/>
      <c r="P88" s="19"/>
      <c r="Q88" s="19"/>
      <c r="R88" s="19"/>
      <c r="S88" s="19"/>
      <c r="T88" s="19"/>
      <c r="U88" s="5"/>
      <c r="V88" s="5"/>
      <c r="W88" s="19"/>
      <c r="X88" s="19"/>
      <c r="Y88" s="19"/>
    </row>
    <row r="89" spans="9:25" x14ac:dyDescent="0.15">
      <c r="I89" s="29"/>
      <c r="J89" s="29"/>
      <c r="K89" s="29"/>
      <c r="L89" s="29"/>
      <c r="M89" s="29"/>
      <c r="N89" s="31"/>
      <c r="O89" s="30"/>
      <c r="P89" s="19"/>
      <c r="Q89" s="19"/>
      <c r="R89" s="19"/>
      <c r="S89" s="19"/>
      <c r="T89" s="19"/>
      <c r="U89" s="5"/>
      <c r="V89" s="5"/>
      <c r="W89" s="19"/>
      <c r="X89" s="19"/>
      <c r="Y89" s="19"/>
    </row>
    <row r="90" spans="9:25" x14ac:dyDescent="0.15">
      <c r="I90" s="19"/>
      <c r="J90" s="19"/>
      <c r="K90" s="19"/>
      <c r="L90" s="19"/>
      <c r="M90" s="19"/>
      <c r="N90" s="31"/>
      <c r="O90" s="30"/>
      <c r="P90" s="19"/>
      <c r="Q90" s="19"/>
      <c r="R90" s="19"/>
      <c r="S90" s="19"/>
      <c r="T90" s="19"/>
      <c r="U90" s="5"/>
      <c r="V90" s="5"/>
      <c r="W90" s="19"/>
      <c r="X90" s="19"/>
      <c r="Y90" s="19"/>
    </row>
    <row r="91" spans="9:25" x14ac:dyDescent="0.15">
      <c r="I91" s="29"/>
      <c r="J91" s="29"/>
      <c r="K91" s="29"/>
      <c r="L91" s="29"/>
      <c r="M91" s="29"/>
      <c r="N91" s="31"/>
      <c r="O91" s="30"/>
      <c r="P91" s="19"/>
      <c r="Q91" s="19"/>
      <c r="R91" s="19"/>
      <c r="S91" s="19"/>
      <c r="T91" s="19"/>
      <c r="U91" s="5"/>
      <c r="V91" s="5"/>
      <c r="W91" s="19"/>
      <c r="X91" s="19"/>
      <c r="Y91" s="19"/>
    </row>
    <row r="92" spans="9:25" x14ac:dyDescent="0.15">
      <c r="I92" s="19"/>
      <c r="J92" s="19"/>
      <c r="K92" s="19"/>
      <c r="L92" s="19"/>
      <c r="M92" s="19"/>
      <c r="N92" s="31"/>
      <c r="O92" s="30"/>
      <c r="P92" s="19"/>
      <c r="Q92" s="19"/>
      <c r="R92" s="19"/>
      <c r="S92" s="19"/>
      <c r="T92" s="19"/>
      <c r="U92" s="5"/>
      <c r="V92" s="5"/>
      <c r="W92" s="19"/>
      <c r="X92" s="19"/>
      <c r="Y92" s="19"/>
    </row>
    <row r="93" spans="9:25" x14ac:dyDescent="0.15">
      <c r="I93" s="29"/>
      <c r="J93" s="29"/>
      <c r="K93" s="29"/>
      <c r="L93" s="29"/>
      <c r="M93" s="29"/>
      <c r="N93" s="31"/>
      <c r="O93" s="30"/>
      <c r="P93" s="19"/>
      <c r="Q93" s="19"/>
      <c r="R93" s="19"/>
      <c r="S93" s="19"/>
      <c r="T93" s="19"/>
      <c r="U93" s="5"/>
      <c r="V93" s="5"/>
      <c r="W93" s="19"/>
      <c r="X93" s="19"/>
      <c r="Y93" s="19"/>
    </row>
    <row r="94" spans="9:25" x14ac:dyDescent="0.15">
      <c r="I94" s="19"/>
      <c r="J94" s="19"/>
      <c r="K94" s="19"/>
      <c r="L94" s="19"/>
      <c r="M94" s="19"/>
      <c r="N94" s="31"/>
      <c r="O94" s="30"/>
      <c r="P94" s="19"/>
      <c r="Q94" s="19"/>
      <c r="R94" s="19"/>
      <c r="S94" s="19"/>
      <c r="T94" s="19"/>
      <c r="U94" s="5"/>
      <c r="V94" s="5"/>
      <c r="W94" s="19"/>
      <c r="X94" s="19"/>
      <c r="Y94" s="19"/>
    </row>
    <row r="95" spans="9:25" x14ac:dyDescent="0.15">
      <c r="I95" s="29"/>
      <c r="J95" s="29"/>
      <c r="K95" s="29"/>
      <c r="L95" s="29"/>
      <c r="M95" s="29"/>
      <c r="N95" s="31"/>
      <c r="O95" s="30"/>
      <c r="P95" s="19"/>
      <c r="Q95" s="19"/>
      <c r="R95" s="19"/>
      <c r="S95" s="19"/>
      <c r="T95" s="19"/>
      <c r="U95" s="5"/>
      <c r="V95" s="5"/>
      <c r="W95" s="19"/>
      <c r="X95" s="19"/>
      <c r="Y95" s="19"/>
    </row>
    <row r="96" spans="9:25" x14ac:dyDescent="0.15">
      <c r="I96" s="19"/>
      <c r="J96" s="19"/>
      <c r="K96" s="19"/>
      <c r="L96" s="19"/>
      <c r="M96" s="19"/>
      <c r="N96" s="31"/>
      <c r="O96" s="30"/>
      <c r="P96" s="19"/>
      <c r="Q96" s="19"/>
      <c r="R96" s="19"/>
      <c r="S96" s="19"/>
      <c r="T96" s="19"/>
      <c r="U96" s="5"/>
      <c r="V96" s="5"/>
      <c r="W96" s="19"/>
      <c r="X96" s="19"/>
      <c r="Y96" s="19"/>
    </row>
    <row r="97" spans="9:25" x14ac:dyDescent="0.15">
      <c r="I97" s="29"/>
      <c r="J97" s="29"/>
      <c r="K97" s="29"/>
      <c r="L97" s="29"/>
      <c r="M97" s="29"/>
      <c r="N97" s="31"/>
      <c r="O97" s="30"/>
      <c r="P97" s="19"/>
      <c r="Q97" s="19"/>
      <c r="R97" s="19"/>
      <c r="S97" s="19"/>
      <c r="T97" s="19"/>
      <c r="U97" s="5"/>
      <c r="V97" s="5"/>
      <c r="W97" s="19"/>
      <c r="X97" s="19"/>
      <c r="Y97" s="19"/>
    </row>
    <row r="98" spans="9:25" x14ac:dyDescent="0.15">
      <c r="I98" s="19"/>
      <c r="J98" s="19"/>
      <c r="K98" s="19"/>
      <c r="L98" s="19"/>
      <c r="M98" s="19"/>
      <c r="N98" s="31"/>
      <c r="O98" s="30"/>
      <c r="P98" s="19"/>
      <c r="Q98" s="19"/>
      <c r="R98" s="19"/>
      <c r="S98" s="19"/>
      <c r="T98" s="19"/>
      <c r="U98" s="5"/>
      <c r="V98" s="5"/>
      <c r="W98" s="19"/>
      <c r="X98" s="19"/>
      <c r="Y98" s="19"/>
    </row>
    <row r="99" spans="9:25" x14ac:dyDescent="0.15">
      <c r="I99" s="29"/>
      <c r="J99" s="29"/>
      <c r="K99" s="29"/>
      <c r="L99" s="29"/>
      <c r="M99" s="29"/>
      <c r="N99" s="31"/>
      <c r="O99" s="30"/>
      <c r="P99" s="19"/>
      <c r="Q99" s="19"/>
      <c r="R99" s="19"/>
      <c r="S99" s="19"/>
      <c r="T99" s="19"/>
      <c r="U99" s="5"/>
      <c r="V99" s="5"/>
      <c r="W99" s="19"/>
      <c r="X99" s="19"/>
      <c r="Y99" s="19"/>
    </row>
    <row r="100" spans="9:25" x14ac:dyDescent="0.15">
      <c r="I100" s="19"/>
      <c r="J100" s="19"/>
      <c r="K100" s="19"/>
      <c r="L100" s="19"/>
      <c r="M100" s="19"/>
      <c r="N100" s="31"/>
      <c r="O100" s="30"/>
      <c r="P100" s="19"/>
      <c r="Q100" s="19"/>
      <c r="R100" s="19"/>
      <c r="S100" s="19"/>
      <c r="T100" s="19"/>
      <c r="U100" s="5"/>
      <c r="V100" s="5"/>
      <c r="W100" s="19"/>
      <c r="X100" s="19"/>
      <c r="Y100" s="19"/>
    </row>
    <row r="101" spans="9:25" x14ac:dyDescent="0.15">
      <c r="I101" s="29"/>
      <c r="J101" s="29"/>
      <c r="K101" s="29"/>
      <c r="L101" s="29"/>
      <c r="M101" s="29"/>
      <c r="N101" s="31"/>
      <c r="O101" s="30"/>
      <c r="P101" s="19"/>
      <c r="Q101" s="19"/>
      <c r="R101" s="19"/>
      <c r="S101" s="19"/>
      <c r="T101" s="19"/>
      <c r="U101" s="5"/>
      <c r="V101" s="5"/>
      <c r="W101" s="19"/>
      <c r="X101" s="19"/>
      <c r="Y101" s="19"/>
    </row>
    <row r="102" spans="9:25" x14ac:dyDescent="0.15">
      <c r="I102" s="19"/>
      <c r="J102" s="19"/>
      <c r="K102" s="19"/>
      <c r="L102" s="19"/>
      <c r="M102" s="19"/>
      <c r="N102" s="31"/>
      <c r="O102" s="30"/>
      <c r="P102" s="19"/>
      <c r="Q102" s="19"/>
      <c r="R102" s="19"/>
      <c r="S102" s="19"/>
      <c r="T102" s="19"/>
      <c r="U102" s="5"/>
      <c r="V102" s="5"/>
      <c r="W102" s="19"/>
      <c r="X102" s="19"/>
      <c r="Y102" s="19"/>
    </row>
    <row r="103" spans="9:25" x14ac:dyDescent="0.15">
      <c r="I103" s="29"/>
      <c r="J103" s="29"/>
      <c r="K103" s="29"/>
      <c r="L103" s="29"/>
      <c r="M103" s="29"/>
      <c r="N103" s="31"/>
      <c r="O103" s="30"/>
      <c r="P103" s="19"/>
      <c r="Q103" s="19"/>
      <c r="R103" s="19"/>
      <c r="S103" s="19"/>
      <c r="T103" s="19"/>
      <c r="U103" s="5"/>
      <c r="V103" s="5"/>
      <c r="W103" s="19"/>
      <c r="X103" s="19"/>
      <c r="Y103" s="19"/>
    </row>
    <row r="104" spans="9:25" x14ac:dyDescent="0.15">
      <c r="I104" s="19"/>
      <c r="J104" s="19"/>
      <c r="K104" s="19"/>
      <c r="L104" s="19"/>
      <c r="M104" s="19"/>
      <c r="N104" s="31"/>
      <c r="O104" s="30"/>
      <c r="P104" s="19"/>
      <c r="Q104" s="19"/>
      <c r="R104" s="19"/>
      <c r="S104" s="19"/>
      <c r="T104" s="19"/>
      <c r="U104" s="5"/>
      <c r="V104" s="5"/>
      <c r="W104" s="19"/>
      <c r="X104" s="19"/>
      <c r="Y104" s="19"/>
    </row>
    <row r="105" spans="9:25" x14ac:dyDescent="0.15">
      <c r="I105" s="29"/>
      <c r="J105" s="29"/>
      <c r="K105" s="29"/>
      <c r="L105" s="29"/>
      <c r="M105" s="29"/>
      <c r="N105" s="31"/>
      <c r="O105" s="30"/>
      <c r="P105" s="19"/>
      <c r="Q105" s="19"/>
      <c r="R105" s="19"/>
      <c r="S105" s="19"/>
      <c r="T105" s="19"/>
      <c r="U105" s="5"/>
      <c r="V105" s="5"/>
      <c r="W105" s="19"/>
      <c r="X105" s="19"/>
      <c r="Y105" s="19"/>
    </row>
    <row r="106" spans="9:25" x14ac:dyDescent="0.15">
      <c r="I106" s="19"/>
      <c r="J106" s="19"/>
      <c r="K106" s="19"/>
      <c r="L106" s="19"/>
      <c r="M106" s="19"/>
      <c r="N106" s="31"/>
      <c r="O106" s="30"/>
      <c r="P106" s="19"/>
      <c r="Q106" s="19"/>
      <c r="R106" s="19"/>
      <c r="S106" s="19"/>
      <c r="T106" s="19"/>
      <c r="U106" s="5"/>
      <c r="V106" s="5"/>
      <c r="W106" s="19"/>
      <c r="X106" s="19"/>
      <c r="Y106" s="19"/>
    </row>
    <row r="107" spans="9:25" x14ac:dyDescent="0.15">
      <c r="I107" s="29"/>
      <c r="J107" s="29"/>
      <c r="K107" s="29"/>
      <c r="L107" s="29"/>
      <c r="M107" s="29"/>
      <c r="N107" s="31"/>
      <c r="O107" s="30"/>
      <c r="P107" s="19"/>
      <c r="Q107" s="19"/>
      <c r="R107" s="19"/>
      <c r="S107" s="19"/>
      <c r="T107" s="19"/>
      <c r="U107" s="5"/>
      <c r="V107" s="5"/>
      <c r="W107" s="19"/>
      <c r="X107" s="19"/>
      <c r="Y107" s="19"/>
    </row>
    <row r="108" spans="9:25" x14ac:dyDescent="0.15">
      <c r="I108" s="19"/>
      <c r="J108" s="19"/>
      <c r="K108" s="19"/>
      <c r="L108" s="19"/>
      <c r="M108" s="19"/>
      <c r="N108" s="31"/>
      <c r="O108" s="30"/>
      <c r="P108" s="3"/>
      <c r="Q108" s="3"/>
      <c r="R108" s="3"/>
      <c r="S108" s="3"/>
      <c r="T108" s="3"/>
      <c r="U108" s="5"/>
      <c r="V108" s="5"/>
      <c r="W108" s="3"/>
      <c r="X108" s="3"/>
      <c r="Y108" s="3"/>
    </row>
    <row r="109" spans="9:25" x14ac:dyDescent="0.15">
      <c r="I109" s="29"/>
      <c r="J109" s="29"/>
      <c r="K109" s="29"/>
      <c r="L109" s="29"/>
      <c r="M109" s="29"/>
      <c r="N109" s="31"/>
      <c r="O109" s="30"/>
    </row>
    <row r="110" spans="9:25" x14ac:dyDescent="0.15">
      <c r="I110" s="19"/>
      <c r="J110" s="19"/>
      <c r="K110" s="19"/>
      <c r="L110" s="19"/>
      <c r="M110" s="19"/>
      <c r="N110" s="31"/>
      <c r="O110" s="30"/>
    </row>
    <row r="111" spans="9:25" x14ac:dyDescent="0.15">
      <c r="I111" s="29"/>
      <c r="J111" s="29"/>
      <c r="K111" s="29"/>
      <c r="L111" s="29"/>
      <c r="M111" s="29"/>
      <c r="N111" s="31"/>
      <c r="O111" s="30"/>
    </row>
    <row r="112" spans="9:25" x14ac:dyDescent="0.15">
      <c r="I112" s="19"/>
      <c r="J112" s="19"/>
      <c r="K112" s="19"/>
      <c r="L112" s="19"/>
      <c r="M112" s="19"/>
      <c r="N112" s="31"/>
      <c r="O112" s="30"/>
    </row>
    <row r="113" spans="9:15" x14ac:dyDescent="0.15">
      <c r="I113" s="29"/>
      <c r="J113" s="29"/>
      <c r="K113" s="29"/>
      <c r="L113" s="29"/>
      <c r="M113" s="29"/>
      <c r="N113" s="31"/>
      <c r="O113" s="30"/>
    </row>
    <row r="114" spans="9:15" x14ac:dyDescent="0.15">
      <c r="I114" s="19"/>
      <c r="J114" s="19"/>
      <c r="K114" s="19"/>
      <c r="L114" s="19"/>
      <c r="M114" s="19"/>
      <c r="N114" s="31"/>
      <c r="O114" s="30"/>
    </row>
    <row r="115" spans="9:15" x14ac:dyDescent="0.15">
      <c r="I115" s="29"/>
      <c r="J115" s="29"/>
      <c r="K115" s="29"/>
      <c r="L115" s="29"/>
      <c r="M115" s="29"/>
      <c r="N115" s="31"/>
      <c r="O115" s="30"/>
    </row>
    <row r="116" spans="9:15" x14ac:dyDescent="0.15">
      <c r="I116" s="19"/>
      <c r="J116" s="19"/>
      <c r="K116" s="19"/>
      <c r="L116" s="19"/>
      <c r="M116" s="19"/>
      <c r="N116" s="31"/>
      <c r="O116" s="30"/>
    </row>
    <row r="117" spans="9:15" x14ac:dyDescent="0.15">
      <c r="I117" s="29"/>
      <c r="J117" s="29"/>
      <c r="K117" s="29"/>
      <c r="L117" s="29"/>
      <c r="M117" s="29"/>
      <c r="N117" s="31"/>
      <c r="O117" s="30"/>
    </row>
    <row r="118" spans="9:15" x14ac:dyDescent="0.15">
      <c r="I118" s="19"/>
      <c r="J118" s="19"/>
      <c r="K118" s="19"/>
      <c r="L118" s="19"/>
      <c r="M118" s="19"/>
      <c r="N118" s="19"/>
      <c r="O118" s="30"/>
    </row>
    <row r="119" spans="9:15" x14ac:dyDescent="0.15">
      <c r="I119" s="29"/>
      <c r="J119" s="29"/>
      <c r="K119" s="29"/>
      <c r="L119" s="29"/>
      <c r="M119" s="29"/>
      <c r="N119" s="29"/>
      <c r="O119" s="30"/>
    </row>
    <row r="120" spans="9:15" x14ac:dyDescent="0.15">
      <c r="I120" s="19"/>
      <c r="J120" s="19"/>
      <c r="K120" s="19"/>
      <c r="L120" s="19"/>
      <c r="M120" s="19"/>
      <c r="N120" s="19"/>
      <c r="O120" s="30"/>
    </row>
    <row r="121" spans="9:15" x14ac:dyDescent="0.15">
      <c r="I121" s="29"/>
      <c r="J121" s="29"/>
      <c r="K121" s="29"/>
      <c r="L121" s="29"/>
      <c r="M121" s="29"/>
      <c r="N121" s="29"/>
      <c r="O121" s="30"/>
    </row>
    <row r="122" spans="9:15" x14ac:dyDescent="0.15">
      <c r="I122" s="3"/>
      <c r="J122" s="3"/>
      <c r="K122" s="3"/>
      <c r="L122" s="3"/>
      <c r="M122" s="3"/>
      <c r="N122" s="3"/>
      <c r="O122" s="7"/>
    </row>
  </sheetData>
  <mergeCells count="969">
    <mergeCell ref="W20:W22"/>
    <mergeCell ref="U57:U58"/>
    <mergeCell ref="U59:U60"/>
    <mergeCell ref="V23:V24"/>
    <mergeCell ref="V25:V26"/>
    <mergeCell ref="V27:V28"/>
    <mergeCell ref="V29:V30"/>
    <mergeCell ref="V31:V32"/>
    <mergeCell ref="V33:V34"/>
    <mergeCell ref="V35:V36"/>
    <mergeCell ref="V37:V38"/>
    <mergeCell ref="V39:V40"/>
    <mergeCell ref="V41:V42"/>
    <mergeCell ref="V43:V44"/>
    <mergeCell ref="V45:V46"/>
    <mergeCell ref="V47:V48"/>
    <mergeCell ref="V49:V50"/>
    <mergeCell ref="V51:V52"/>
    <mergeCell ref="V53:V54"/>
    <mergeCell ref="V55:V56"/>
    <mergeCell ref="V57:V58"/>
    <mergeCell ref="V59:V60"/>
    <mergeCell ref="U20:U22"/>
    <mergeCell ref="V20:V22"/>
    <mergeCell ref="C5:C6"/>
    <mergeCell ref="C3:C4"/>
    <mergeCell ref="C7:C8"/>
    <mergeCell ref="C9:C10"/>
    <mergeCell ref="C11:C12"/>
    <mergeCell ref="C13:C14"/>
    <mergeCell ref="C15:C16"/>
    <mergeCell ref="D21:D22"/>
    <mergeCell ref="D23:D24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C29:C30"/>
    <mergeCell ref="C31:C32"/>
    <mergeCell ref="C33:C34"/>
    <mergeCell ref="C35:C36"/>
    <mergeCell ref="C37:C38"/>
    <mergeCell ref="D39:D40"/>
    <mergeCell ref="C39:C40"/>
    <mergeCell ref="C17:C18"/>
    <mergeCell ref="C19:C20"/>
    <mergeCell ref="C21:C22"/>
    <mergeCell ref="C23:C24"/>
    <mergeCell ref="C25:C26"/>
    <mergeCell ref="C27:C28"/>
    <mergeCell ref="D33:D34"/>
    <mergeCell ref="D35:D36"/>
    <mergeCell ref="D37:D38"/>
    <mergeCell ref="D25:D26"/>
    <mergeCell ref="D27:D28"/>
    <mergeCell ref="D29:D30"/>
    <mergeCell ref="D31:D32"/>
    <mergeCell ref="F36:F37"/>
    <mergeCell ref="F38:F39"/>
    <mergeCell ref="F40:F41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  <mergeCell ref="F12:F13"/>
    <mergeCell ref="F14:F15"/>
    <mergeCell ref="F16:F17"/>
    <mergeCell ref="F24:F25"/>
    <mergeCell ref="F26:F27"/>
    <mergeCell ref="F28:F29"/>
    <mergeCell ref="F30:F31"/>
    <mergeCell ref="F18:F19"/>
    <mergeCell ref="F20:F21"/>
    <mergeCell ref="F22:F23"/>
    <mergeCell ref="E36:E37"/>
    <mergeCell ref="E38:E39"/>
    <mergeCell ref="E40:E41"/>
    <mergeCell ref="G2:G3"/>
    <mergeCell ref="H2:H3"/>
    <mergeCell ref="I2:I3"/>
    <mergeCell ref="G8:G9"/>
    <mergeCell ref="H8:H9"/>
    <mergeCell ref="I8:I9"/>
    <mergeCell ref="G14:G15"/>
    <mergeCell ref="E24:E25"/>
    <mergeCell ref="E26:E27"/>
    <mergeCell ref="E28:E29"/>
    <mergeCell ref="E30:E31"/>
    <mergeCell ref="E32:E33"/>
    <mergeCell ref="E34:E35"/>
    <mergeCell ref="E12:E13"/>
    <mergeCell ref="E14:E15"/>
    <mergeCell ref="E16:E17"/>
    <mergeCell ref="E18:E19"/>
    <mergeCell ref="E20:E21"/>
    <mergeCell ref="E22:E23"/>
    <mergeCell ref="F32:F33"/>
    <mergeCell ref="F34:F35"/>
    <mergeCell ref="H14:H15"/>
    <mergeCell ref="G10:G11"/>
    <mergeCell ref="H10:H11"/>
    <mergeCell ref="I10:I11"/>
    <mergeCell ref="J10:J11"/>
    <mergeCell ref="G12:G13"/>
    <mergeCell ref="H12:H13"/>
    <mergeCell ref="I12:I13"/>
    <mergeCell ref="J12:J13"/>
    <mergeCell ref="J2:J3"/>
    <mergeCell ref="G4:G5"/>
    <mergeCell ref="H4:H5"/>
    <mergeCell ref="I4:I5"/>
    <mergeCell ref="J4:J5"/>
    <mergeCell ref="G6:G7"/>
    <mergeCell ref="H6:H7"/>
    <mergeCell ref="I6:I7"/>
    <mergeCell ref="J6:J7"/>
    <mergeCell ref="G18:G19"/>
    <mergeCell ref="H18:H19"/>
    <mergeCell ref="I18:I19"/>
    <mergeCell ref="J18:J19"/>
    <mergeCell ref="G20:G21"/>
    <mergeCell ref="H20:H21"/>
    <mergeCell ref="I20:I21"/>
    <mergeCell ref="J20:J21"/>
    <mergeCell ref="I14:I15"/>
    <mergeCell ref="J14:J15"/>
    <mergeCell ref="G16:G17"/>
    <mergeCell ref="H16:H17"/>
    <mergeCell ref="I16:I17"/>
    <mergeCell ref="J16:J17"/>
    <mergeCell ref="G26:G27"/>
    <mergeCell ref="H26:H27"/>
    <mergeCell ref="I26:I27"/>
    <mergeCell ref="J26:J27"/>
    <mergeCell ref="G28:G29"/>
    <mergeCell ref="H28:H29"/>
    <mergeCell ref="I28:I29"/>
    <mergeCell ref="J28:J29"/>
    <mergeCell ref="G22:G23"/>
    <mergeCell ref="H22:H23"/>
    <mergeCell ref="I22:I23"/>
    <mergeCell ref="J22:J23"/>
    <mergeCell ref="G24:G25"/>
    <mergeCell ref="H24:H25"/>
    <mergeCell ref="I24:I25"/>
    <mergeCell ref="J24:J25"/>
    <mergeCell ref="K2:K3"/>
    <mergeCell ref="K4:K5"/>
    <mergeCell ref="K6:K7"/>
    <mergeCell ref="K8:K9"/>
    <mergeCell ref="K10:K11"/>
    <mergeCell ref="K12:K13"/>
    <mergeCell ref="G38:G39"/>
    <mergeCell ref="H38:H39"/>
    <mergeCell ref="G40:G41"/>
    <mergeCell ref="H40:H41"/>
    <mergeCell ref="G34:G35"/>
    <mergeCell ref="H34:H35"/>
    <mergeCell ref="I34:I35"/>
    <mergeCell ref="J34:J35"/>
    <mergeCell ref="G36:G37"/>
    <mergeCell ref="H36:H37"/>
    <mergeCell ref="I36:I37"/>
    <mergeCell ref="J36:J37"/>
    <mergeCell ref="G30:G31"/>
    <mergeCell ref="H30:H31"/>
    <mergeCell ref="I30:I31"/>
    <mergeCell ref="J30:J31"/>
    <mergeCell ref="G32:G33"/>
    <mergeCell ref="H32:H33"/>
    <mergeCell ref="K26:K27"/>
    <mergeCell ref="K28:K29"/>
    <mergeCell ref="K30:K31"/>
    <mergeCell ref="K32:K33"/>
    <mergeCell ref="K34:K35"/>
    <mergeCell ref="K36:K37"/>
    <mergeCell ref="K14:K15"/>
    <mergeCell ref="K16:K17"/>
    <mergeCell ref="K18:K19"/>
    <mergeCell ref="K20:K21"/>
    <mergeCell ref="K22:K23"/>
    <mergeCell ref="K24:K25"/>
    <mergeCell ref="N4:N5"/>
    <mergeCell ref="O4:O5"/>
    <mergeCell ref="L6:L7"/>
    <mergeCell ref="M6:M7"/>
    <mergeCell ref="N6:N7"/>
    <mergeCell ref="O6:O7"/>
    <mergeCell ref="L8:L9"/>
    <mergeCell ref="M8:M9"/>
    <mergeCell ref="N8:N9"/>
    <mergeCell ref="O8:O9"/>
    <mergeCell ref="L10:L11"/>
    <mergeCell ref="M10:M11"/>
    <mergeCell ref="N10:N11"/>
    <mergeCell ref="O10:O11"/>
    <mergeCell ref="L12:L13"/>
    <mergeCell ref="M12:M13"/>
    <mergeCell ref="N12:N13"/>
    <mergeCell ref="O12:O13"/>
    <mergeCell ref="L14:L15"/>
    <mergeCell ref="M14:M15"/>
    <mergeCell ref="N14:N15"/>
    <mergeCell ref="O14:O15"/>
    <mergeCell ref="L16:L17"/>
    <mergeCell ref="M16:M17"/>
    <mergeCell ref="N16:N17"/>
    <mergeCell ref="O16:O17"/>
    <mergeCell ref="L18:L19"/>
    <mergeCell ref="M18:M19"/>
    <mergeCell ref="N18:N19"/>
    <mergeCell ref="O18:O19"/>
    <mergeCell ref="L20:L21"/>
    <mergeCell ref="M20:M21"/>
    <mergeCell ref="N20:N21"/>
    <mergeCell ref="O20:O21"/>
    <mergeCell ref="L22:L23"/>
    <mergeCell ref="O22:O23"/>
    <mergeCell ref="L24:L25"/>
    <mergeCell ref="O24:O25"/>
    <mergeCell ref="L26:L27"/>
    <mergeCell ref="O26:O27"/>
    <mergeCell ref="N23:N24"/>
    <mergeCell ref="M23:M24"/>
    <mergeCell ref="M25:M26"/>
    <mergeCell ref="N25:N26"/>
    <mergeCell ref="L28:L29"/>
    <mergeCell ref="O28:O29"/>
    <mergeCell ref="L30:L31"/>
    <mergeCell ref="O30:O31"/>
    <mergeCell ref="L32:L33"/>
    <mergeCell ref="O32:O33"/>
    <mergeCell ref="M27:M28"/>
    <mergeCell ref="N27:N28"/>
    <mergeCell ref="M29:M30"/>
    <mergeCell ref="N29:N30"/>
    <mergeCell ref="M31:M32"/>
    <mergeCell ref="N31:N32"/>
    <mergeCell ref="L34:L35"/>
    <mergeCell ref="O34:O35"/>
    <mergeCell ref="L36:L37"/>
    <mergeCell ref="O36:O37"/>
    <mergeCell ref="I38:I39"/>
    <mergeCell ref="J38:J39"/>
    <mergeCell ref="K38:K39"/>
    <mergeCell ref="L38:L39"/>
    <mergeCell ref="O38:O39"/>
    <mergeCell ref="M33:M34"/>
    <mergeCell ref="N33:N34"/>
    <mergeCell ref="M35:M36"/>
    <mergeCell ref="N35:N36"/>
    <mergeCell ref="M37:M38"/>
    <mergeCell ref="N37:N38"/>
    <mergeCell ref="I32:I33"/>
    <mergeCell ref="J32:J33"/>
    <mergeCell ref="I40:I41"/>
    <mergeCell ref="J40:J41"/>
    <mergeCell ref="K40:K41"/>
    <mergeCell ref="L40:L41"/>
    <mergeCell ref="O40:O41"/>
    <mergeCell ref="I46:I47"/>
    <mergeCell ref="J46:J47"/>
    <mergeCell ref="K46:K47"/>
    <mergeCell ref="L46:L47"/>
    <mergeCell ref="O46:O47"/>
    <mergeCell ref="O44:O45"/>
    <mergeCell ref="M39:M40"/>
    <mergeCell ref="N39:N40"/>
    <mergeCell ref="M41:M42"/>
    <mergeCell ref="N41:N42"/>
    <mergeCell ref="M43:M44"/>
    <mergeCell ref="N43:N44"/>
    <mergeCell ref="M45:M46"/>
    <mergeCell ref="N45:N46"/>
    <mergeCell ref="I48:I49"/>
    <mergeCell ref="J48:J49"/>
    <mergeCell ref="K48:K49"/>
    <mergeCell ref="L48:L49"/>
    <mergeCell ref="O48:O49"/>
    <mergeCell ref="I50:I51"/>
    <mergeCell ref="J50:J51"/>
    <mergeCell ref="K50:K51"/>
    <mergeCell ref="L50:L51"/>
    <mergeCell ref="O50:O51"/>
    <mergeCell ref="M47:M48"/>
    <mergeCell ref="N47:N48"/>
    <mergeCell ref="M49:M50"/>
    <mergeCell ref="N49:N50"/>
    <mergeCell ref="I52:I53"/>
    <mergeCell ref="J52:J53"/>
    <mergeCell ref="K52:K53"/>
    <mergeCell ref="L52:L53"/>
    <mergeCell ref="O52:O53"/>
    <mergeCell ref="I54:I55"/>
    <mergeCell ref="J54:J55"/>
    <mergeCell ref="K54:K55"/>
    <mergeCell ref="L54:L55"/>
    <mergeCell ref="O54:O55"/>
    <mergeCell ref="M51:M52"/>
    <mergeCell ref="N51:N52"/>
    <mergeCell ref="M53:M54"/>
    <mergeCell ref="N53:N54"/>
    <mergeCell ref="I56:I57"/>
    <mergeCell ref="J56:J57"/>
    <mergeCell ref="K56:K57"/>
    <mergeCell ref="L56:L57"/>
    <mergeCell ref="O56:O57"/>
    <mergeCell ref="I58:I59"/>
    <mergeCell ref="J58:J59"/>
    <mergeCell ref="K58:K59"/>
    <mergeCell ref="L58:L59"/>
    <mergeCell ref="O58:O59"/>
    <mergeCell ref="M55:M56"/>
    <mergeCell ref="N55:N56"/>
    <mergeCell ref="M57:M58"/>
    <mergeCell ref="N57:N58"/>
    <mergeCell ref="I60:I61"/>
    <mergeCell ref="J60:J61"/>
    <mergeCell ref="K60:K61"/>
    <mergeCell ref="L60:L61"/>
    <mergeCell ref="O60:O61"/>
    <mergeCell ref="I62:I63"/>
    <mergeCell ref="J62:J63"/>
    <mergeCell ref="K62:K63"/>
    <mergeCell ref="L62:L63"/>
    <mergeCell ref="M62:M63"/>
    <mergeCell ref="N62:N63"/>
    <mergeCell ref="O62:O63"/>
    <mergeCell ref="M59:M60"/>
    <mergeCell ref="N59:N60"/>
    <mergeCell ref="I64:I65"/>
    <mergeCell ref="J64:J65"/>
    <mergeCell ref="K64:K65"/>
    <mergeCell ref="L64:L65"/>
    <mergeCell ref="M64:M65"/>
    <mergeCell ref="N64:N65"/>
    <mergeCell ref="O64:O65"/>
    <mergeCell ref="I66:I67"/>
    <mergeCell ref="J66:J67"/>
    <mergeCell ref="K66:K67"/>
    <mergeCell ref="L66:L67"/>
    <mergeCell ref="M66:M67"/>
    <mergeCell ref="N66:N67"/>
    <mergeCell ref="O66:O67"/>
    <mergeCell ref="I68:I69"/>
    <mergeCell ref="J68:J69"/>
    <mergeCell ref="K68:K69"/>
    <mergeCell ref="L68:L69"/>
    <mergeCell ref="M68:M69"/>
    <mergeCell ref="N68:N69"/>
    <mergeCell ref="O68:O69"/>
    <mergeCell ref="I70:I71"/>
    <mergeCell ref="J70:J71"/>
    <mergeCell ref="K70:K71"/>
    <mergeCell ref="L70:L71"/>
    <mergeCell ref="M70:M71"/>
    <mergeCell ref="N70:N71"/>
    <mergeCell ref="O70:O71"/>
    <mergeCell ref="I72:I73"/>
    <mergeCell ref="J72:J73"/>
    <mergeCell ref="K72:K73"/>
    <mergeCell ref="L72:L73"/>
    <mergeCell ref="M72:M73"/>
    <mergeCell ref="N72:N73"/>
    <mergeCell ref="O72:O73"/>
    <mergeCell ref="I74:I75"/>
    <mergeCell ref="J74:J75"/>
    <mergeCell ref="K74:K75"/>
    <mergeCell ref="L74:L75"/>
    <mergeCell ref="M74:M75"/>
    <mergeCell ref="N74:N75"/>
    <mergeCell ref="O74:O75"/>
    <mergeCell ref="I76:I77"/>
    <mergeCell ref="J76:J77"/>
    <mergeCell ref="K76:K77"/>
    <mergeCell ref="L76:L77"/>
    <mergeCell ref="M76:M77"/>
    <mergeCell ref="N76:N77"/>
    <mergeCell ref="O76:O77"/>
    <mergeCell ref="I78:I79"/>
    <mergeCell ref="J78:J79"/>
    <mergeCell ref="K78:K79"/>
    <mergeCell ref="L78:L79"/>
    <mergeCell ref="M78:M79"/>
    <mergeCell ref="N78:N79"/>
    <mergeCell ref="O78:O79"/>
    <mergeCell ref="I80:I81"/>
    <mergeCell ref="J80:J81"/>
    <mergeCell ref="K80:K81"/>
    <mergeCell ref="L80:L81"/>
    <mergeCell ref="M80:M81"/>
    <mergeCell ref="N80:N81"/>
    <mergeCell ref="O80:O81"/>
    <mergeCell ref="I82:I83"/>
    <mergeCell ref="J82:J83"/>
    <mergeCell ref="K82:K83"/>
    <mergeCell ref="L82:L83"/>
    <mergeCell ref="M82:M83"/>
    <mergeCell ref="N82:N83"/>
    <mergeCell ref="O82:O83"/>
    <mergeCell ref="I84:I85"/>
    <mergeCell ref="J84:J85"/>
    <mergeCell ref="K84:K85"/>
    <mergeCell ref="L84:L85"/>
    <mergeCell ref="M84:M85"/>
    <mergeCell ref="N84:N85"/>
    <mergeCell ref="O84:O85"/>
    <mergeCell ref="I86:I87"/>
    <mergeCell ref="J86:J87"/>
    <mergeCell ref="K86:K87"/>
    <mergeCell ref="L86:L87"/>
    <mergeCell ref="M86:M87"/>
    <mergeCell ref="N86:N87"/>
    <mergeCell ref="O86:O87"/>
    <mergeCell ref="I88:I89"/>
    <mergeCell ref="J88:J89"/>
    <mergeCell ref="K88:K89"/>
    <mergeCell ref="L88:L89"/>
    <mergeCell ref="M88:M89"/>
    <mergeCell ref="N88:N89"/>
    <mergeCell ref="O88:O89"/>
    <mergeCell ref="I90:I91"/>
    <mergeCell ref="J90:J91"/>
    <mergeCell ref="K90:K91"/>
    <mergeCell ref="L90:L91"/>
    <mergeCell ref="M90:M91"/>
    <mergeCell ref="N90:N91"/>
    <mergeCell ref="O90:O91"/>
    <mergeCell ref="I92:I93"/>
    <mergeCell ref="J92:J93"/>
    <mergeCell ref="K92:K93"/>
    <mergeCell ref="L92:L93"/>
    <mergeCell ref="M92:M93"/>
    <mergeCell ref="N92:N93"/>
    <mergeCell ref="O92:O93"/>
    <mergeCell ref="I94:I95"/>
    <mergeCell ref="J94:J95"/>
    <mergeCell ref="K94:K95"/>
    <mergeCell ref="L94:L95"/>
    <mergeCell ref="M94:M95"/>
    <mergeCell ref="N94:N95"/>
    <mergeCell ref="O94:O95"/>
    <mergeCell ref="I96:I97"/>
    <mergeCell ref="J96:J97"/>
    <mergeCell ref="K96:K97"/>
    <mergeCell ref="L96:L97"/>
    <mergeCell ref="M96:M97"/>
    <mergeCell ref="N96:N97"/>
    <mergeCell ref="O96:O97"/>
    <mergeCell ref="I98:I99"/>
    <mergeCell ref="J98:J99"/>
    <mergeCell ref="K98:K99"/>
    <mergeCell ref="L98:L99"/>
    <mergeCell ref="M98:M99"/>
    <mergeCell ref="N98:N99"/>
    <mergeCell ref="O98:O99"/>
    <mergeCell ref="I100:I101"/>
    <mergeCell ref="J100:J101"/>
    <mergeCell ref="K100:K101"/>
    <mergeCell ref="L100:L101"/>
    <mergeCell ref="M100:M101"/>
    <mergeCell ref="N100:N101"/>
    <mergeCell ref="O100:O101"/>
    <mergeCell ref="I102:I103"/>
    <mergeCell ref="J102:J103"/>
    <mergeCell ref="K102:K103"/>
    <mergeCell ref="L102:L103"/>
    <mergeCell ref="M102:M103"/>
    <mergeCell ref="N102:N103"/>
    <mergeCell ref="O102:O103"/>
    <mergeCell ref="I104:I105"/>
    <mergeCell ref="J104:J105"/>
    <mergeCell ref="K104:K105"/>
    <mergeCell ref="L104:L105"/>
    <mergeCell ref="M104:M105"/>
    <mergeCell ref="N104:N105"/>
    <mergeCell ref="O104:O105"/>
    <mergeCell ref="I106:I107"/>
    <mergeCell ref="J106:J107"/>
    <mergeCell ref="K106:K107"/>
    <mergeCell ref="L106:L107"/>
    <mergeCell ref="M106:M107"/>
    <mergeCell ref="N106:N107"/>
    <mergeCell ref="O106:O107"/>
    <mergeCell ref="I108:I109"/>
    <mergeCell ref="J108:J109"/>
    <mergeCell ref="K108:K109"/>
    <mergeCell ref="L108:L109"/>
    <mergeCell ref="M108:M109"/>
    <mergeCell ref="N108:N109"/>
    <mergeCell ref="O108:O109"/>
    <mergeCell ref="I110:I111"/>
    <mergeCell ref="J110:J111"/>
    <mergeCell ref="K110:K111"/>
    <mergeCell ref="L110:L111"/>
    <mergeCell ref="M110:M111"/>
    <mergeCell ref="N110:N111"/>
    <mergeCell ref="O110:O111"/>
    <mergeCell ref="I112:I113"/>
    <mergeCell ref="J112:J113"/>
    <mergeCell ref="K112:K113"/>
    <mergeCell ref="L112:L113"/>
    <mergeCell ref="M112:M113"/>
    <mergeCell ref="N112:N113"/>
    <mergeCell ref="O112:O113"/>
    <mergeCell ref="I114:I115"/>
    <mergeCell ref="J114:J115"/>
    <mergeCell ref="K114:K115"/>
    <mergeCell ref="L114:L115"/>
    <mergeCell ref="M114:M115"/>
    <mergeCell ref="N114:N115"/>
    <mergeCell ref="O114:O115"/>
    <mergeCell ref="I120:I121"/>
    <mergeCell ref="J120:J121"/>
    <mergeCell ref="K120:K121"/>
    <mergeCell ref="L120:L121"/>
    <mergeCell ref="M120:M121"/>
    <mergeCell ref="N120:N121"/>
    <mergeCell ref="O120:O121"/>
    <mergeCell ref="I116:I117"/>
    <mergeCell ref="J116:J117"/>
    <mergeCell ref="K116:K117"/>
    <mergeCell ref="L116:L117"/>
    <mergeCell ref="M116:M117"/>
    <mergeCell ref="N116:N117"/>
    <mergeCell ref="O116:O117"/>
    <mergeCell ref="I118:I119"/>
    <mergeCell ref="J118:J119"/>
    <mergeCell ref="K118:K119"/>
    <mergeCell ref="L118:L119"/>
    <mergeCell ref="M118:M119"/>
    <mergeCell ref="N118:N119"/>
    <mergeCell ref="O118:O119"/>
    <mergeCell ref="J8:J9"/>
    <mergeCell ref="P4:P5"/>
    <mergeCell ref="Q4:Q5"/>
    <mergeCell ref="R4:R5"/>
    <mergeCell ref="S4:S5"/>
    <mergeCell ref="T4:T5"/>
    <mergeCell ref="W4:W5"/>
    <mergeCell ref="Y4:Y5"/>
    <mergeCell ref="P6:P7"/>
    <mergeCell ref="Q6:Q7"/>
    <mergeCell ref="R6:R7"/>
    <mergeCell ref="S6:S7"/>
    <mergeCell ref="T6:T7"/>
    <mergeCell ref="W6:W7"/>
    <mergeCell ref="Y6:Y7"/>
    <mergeCell ref="P8:P9"/>
    <mergeCell ref="Q8:Q9"/>
    <mergeCell ref="R8:R9"/>
    <mergeCell ref="S8:S9"/>
    <mergeCell ref="T8:T9"/>
    <mergeCell ref="W8:W9"/>
    <mergeCell ref="Y8:Y9"/>
    <mergeCell ref="L4:L5"/>
    <mergeCell ref="M4:M5"/>
    <mergeCell ref="P10:P11"/>
    <mergeCell ref="Q10:Q11"/>
    <mergeCell ref="R10:R11"/>
    <mergeCell ref="S10:S11"/>
    <mergeCell ref="T10:T11"/>
    <mergeCell ref="W10:W11"/>
    <mergeCell ref="Y10:Y11"/>
    <mergeCell ref="P12:P13"/>
    <mergeCell ref="Q12:Q13"/>
    <mergeCell ref="R12:R13"/>
    <mergeCell ref="S12:S13"/>
    <mergeCell ref="T12:T13"/>
    <mergeCell ref="W12:W13"/>
    <mergeCell ref="Y12:Y13"/>
    <mergeCell ref="P14:P15"/>
    <mergeCell ref="Q14:Q15"/>
    <mergeCell ref="R14:R15"/>
    <mergeCell ref="S14:S15"/>
    <mergeCell ref="T14:T15"/>
    <mergeCell ref="W14:W15"/>
    <mergeCell ref="Y14:Y15"/>
    <mergeCell ref="P16:P17"/>
    <mergeCell ref="Q16:Q17"/>
    <mergeCell ref="R16:R17"/>
    <mergeCell ref="S16:S17"/>
    <mergeCell ref="T16:T17"/>
    <mergeCell ref="W16:W17"/>
    <mergeCell ref="Y16:Y17"/>
    <mergeCell ref="P22:P23"/>
    <mergeCell ref="Q22:Q23"/>
    <mergeCell ref="P24:P25"/>
    <mergeCell ref="Q24:Q25"/>
    <mergeCell ref="Y23:Y24"/>
    <mergeCell ref="X23:X24"/>
    <mergeCell ref="P18:P19"/>
    <mergeCell ref="Q18:Q19"/>
    <mergeCell ref="R18:R19"/>
    <mergeCell ref="S18:S19"/>
    <mergeCell ref="T18:T19"/>
    <mergeCell ref="W18:W19"/>
    <mergeCell ref="Y18:Y19"/>
    <mergeCell ref="P20:P21"/>
    <mergeCell ref="Q20:Q21"/>
    <mergeCell ref="X21:X22"/>
    <mergeCell ref="Y21:Y22"/>
    <mergeCell ref="U23:U24"/>
    <mergeCell ref="U25:U26"/>
    <mergeCell ref="R20:R22"/>
    <mergeCell ref="S20:S22"/>
    <mergeCell ref="T20:T22"/>
    <mergeCell ref="Y29:Y30"/>
    <mergeCell ref="Y31:Y32"/>
    <mergeCell ref="P26:P27"/>
    <mergeCell ref="Q26:Q27"/>
    <mergeCell ref="P28:P29"/>
    <mergeCell ref="Q28:Q29"/>
    <mergeCell ref="R25:R26"/>
    <mergeCell ref="R27:R28"/>
    <mergeCell ref="Y25:Y26"/>
    <mergeCell ref="Y27:Y28"/>
    <mergeCell ref="X25:X26"/>
    <mergeCell ref="X27:X28"/>
    <mergeCell ref="X29:X30"/>
    <mergeCell ref="U27:U28"/>
    <mergeCell ref="U29:U30"/>
    <mergeCell ref="U31:U32"/>
    <mergeCell ref="P30:P31"/>
    <mergeCell ref="Q30:Q31"/>
    <mergeCell ref="P32:P33"/>
    <mergeCell ref="Q32:Q33"/>
    <mergeCell ref="R29:R30"/>
    <mergeCell ref="R31:R32"/>
    <mergeCell ref="S29:S30"/>
    <mergeCell ref="T29:T30"/>
    <mergeCell ref="W29:W30"/>
    <mergeCell ref="S31:S32"/>
    <mergeCell ref="T31:T32"/>
    <mergeCell ref="W31:W32"/>
    <mergeCell ref="U33:U34"/>
    <mergeCell ref="Y37:Y38"/>
    <mergeCell ref="Y39:Y40"/>
    <mergeCell ref="P34:P35"/>
    <mergeCell ref="Q34:Q35"/>
    <mergeCell ref="P36:P37"/>
    <mergeCell ref="Q36:Q37"/>
    <mergeCell ref="R33:R34"/>
    <mergeCell ref="R35:R36"/>
    <mergeCell ref="S33:S34"/>
    <mergeCell ref="T33:T34"/>
    <mergeCell ref="W33:W34"/>
    <mergeCell ref="S35:S36"/>
    <mergeCell ref="T35:T36"/>
    <mergeCell ref="W35:W36"/>
    <mergeCell ref="Y33:Y34"/>
    <mergeCell ref="Y35:Y36"/>
    <mergeCell ref="U35:U36"/>
    <mergeCell ref="U37:U38"/>
    <mergeCell ref="U39:U40"/>
    <mergeCell ref="Q48:Q49"/>
    <mergeCell ref="S47:S48"/>
    <mergeCell ref="T47:T48"/>
    <mergeCell ref="W47:W48"/>
    <mergeCell ref="S49:S50"/>
    <mergeCell ref="T49:T50"/>
    <mergeCell ref="W49:W50"/>
    <mergeCell ref="P38:P39"/>
    <mergeCell ref="Q38:Q39"/>
    <mergeCell ref="P40:P41"/>
    <mergeCell ref="Q40:Q41"/>
    <mergeCell ref="R37:R38"/>
    <mergeCell ref="S37:S38"/>
    <mergeCell ref="T37:T38"/>
    <mergeCell ref="W37:W38"/>
    <mergeCell ref="U41:U42"/>
    <mergeCell ref="U43:U44"/>
    <mergeCell ref="U45:U46"/>
    <mergeCell ref="U47:U48"/>
    <mergeCell ref="U49:U50"/>
    <mergeCell ref="Y62:Y63"/>
    <mergeCell ref="Z62:Z63"/>
    <mergeCell ref="AA62:AA63"/>
    <mergeCell ref="P60:P61"/>
    <mergeCell ref="Q60:Q61"/>
    <mergeCell ref="Z60:Z61"/>
    <mergeCell ref="AA60:AA61"/>
    <mergeCell ref="R59:R60"/>
    <mergeCell ref="S59:S60"/>
    <mergeCell ref="T59:T60"/>
    <mergeCell ref="W59:W60"/>
    <mergeCell ref="Y59:Y60"/>
    <mergeCell ref="P58:P59"/>
    <mergeCell ref="Q58:Q59"/>
    <mergeCell ref="R57:R58"/>
    <mergeCell ref="S57:S58"/>
    <mergeCell ref="T57:T58"/>
    <mergeCell ref="W57:W58"/>
    <mergeCell ref="P56:P57"/>
    <mergeCell ref="Q56:Q57"/>
    <mergeCell ref="R55:R56"/>
    <mergeCell ref="P54:P55"/>
    <mergeCell ref="Q54:Q55"/>
    <mergeCell ref="R53:R54"/>
    <mergeCell ref="R23:R24"/>
    <mergeCell ref="S23:S24"/>
    <mergeCell ref="T23:T24"/>
    <mergeCell ref="W23:W24"/>
    <mergeCell ref="P62:P63"/>
    <mergeCell ref="Q62:Q63"/>
    <mergeCell ref="R62:R63"/>
    <mergeCell ref="S62:S63"/>
    <mergeCell ref="T62:T63"/>
    <mergeCell ref="W62:W63"/>
    <mergeCell ref="P52:P53"/>
    <mergeCell ref="Q52:Q53"/>
    <mergeCell ref="R39:R40"/>
    <mergeCell ref="R47:R48"/>
    <mergeCell ref="R49:R50"/>
    <mergeCell ref="R51:R52"/>
    <mergeCell ref="S39:S40"/>
    <mergeCell ref="T39:T40"/>
    <mergeCell ref="W39:W40"/>
    <mergeCell ref="P50:P51"/>
    <mergeCell ref="Q50:Q51"/>
    <mergeCell ref="P46:P47"/>
    <mergeCell ref="Q46:Q47"/>
    <mergeCell ref="P48:P49"/>
    <mergeCell ref="S55:S56"/>
    <mergeCell ref="T55:T56"/>
    <mergeCell ref="W55:W56"/>
    <mergeCell ref="S25:S26"/>
    <mergeCell ref="T25:T26"/>
    <mergeCell ref="W25:W26"/>
    <mergeCell ref="S27:S28"/>
    <mergeCell ref="T27:T28"/>
    <mergeCell ref="W27:W28"/>
    <mergeCell ref="U51:U52"/>
    <mergeCell ref="U53:U54"/>
    <mergeCell ref="U55:U56"/>
    <mergeCell ref="P70:P71"/>
    <mergeCell ref="Q70:Q71"/>
    <mergeCell ref="Y45:Y46"/>
    <mergeCell ref="O42:O43"/>
    <mergeCell ref="P42:P43"/>
    <mergeCell ref="Q42:Q43"/>
    <mergeCell ref="R41:R42"/>
    <mergeCell ref="S41:S42"/>
    <mergeCell ref="T41:T42"/>
    <mergeCell ref="W41:W42"/>
    <mergeCell ref="Y41:Y42"/>
    <mergeCell ref="R43:R44"/>
    <mergeCell ref="S43:S44"/>
    <mergeCell ref="T43:T44"/>
    <mergeCell ref="W43:W44"/>
    <mergeCell ref="Y43:Y44"/>
    <mergeCell ref="P44:P45"/>
    <mergeCell ref="Q44:Q45"/>
    <mergeCell ref="R45:R46"/>
    <mergeCell ref="T45:T46"/>
    <mergeCell ref="S45:S46"/>
    <mergeCell ref="W45:W46"/>
    <mergeCell ref="Y47:Y48"/>
    <mergeCell ref="Y49:Y50"/>
    <mergeCell ref="P64:P65"/>
    <mergeCell ref="Q64:Q65"/>
    <mergeCell ref="R64:R65"/>
    <mergeCell ref="S64:S65"/>
    <mergeCell ref="T64:T65"/>
    <mergeCell ref="W64:W65"/>
    <mergeCell ref="P66:P67"/>
    <mergeCell ref="Q66:Q67"/>
    <mergeCell ref="P68:P69"/>
    <mergeCell ref="Q68:Q69"/>
    <mergeCell ref="P78:P79"/>
    <mergeCell ref="Q78:Q79"/>
    <mergeCell ref="P80:P81"/>
    <mergeCell ref="Q80:Q81"/>
    <mergeCell ref="P82:P83"/>
    <mergeCell ref="Q82:Q83"/>
    <mergeCell ref="P84:P85"/>
    <mergeCell ref="Q84:Q85"/>
    <mergeCell ref="P72:P73"/>
    <mergeCell ref="Q72:Q73"/>
    <mergeCell ref="P74:P75"/>
    <mergeCell ref="Q74:Q75"/>
    <mergeCell ref="P76:P77"/>
    <mergeCell ref="Q76:Q77"/>
    <mergeCell ref="P92:P93"/>
    <mergeCell ref="Q92:Q93"/>
    <mergeCell ref="P94:P95"/>
    <mergeCell ref="Q94:Q95"/>
    <mergeCell ref="P96:P97"/>
    <mergeCell ref="Q96:Q97"/>
    <mergeCell ref="P98:P99"/>
    <mergeCell ref="Q98:Q99"/>
    <mergeCell ref="P86:P87"/>
    <mergeCell ref="Q86:Q87"/>
    <mergeCell ref="P88:P89"/>
    <mergeCell ref="Q88:Q89"/>
    <mergeCell ref="P90:P91"/>
    <mergeCell ref="Q90:Q91"/>
    <mergeCell ref="P100:P101"/>
    <mergeCell ref="Q100:Q101"/>
    <mergeCell ref="P102:P103"/>
    <mergeCell ref="Q102:Q103"/>
    <mergeCell ref="P104:P105"/>
    <mergeCell ref="Q104:Q105"/>
    <mergeCell ref="R100:R101"/>
    <mergeCell ref="S100:S101"/>
    <mergeCell ref="T100:T101"/>
    <mergeCell ref="X31:X32"/>
    <mergeCell ref="X33:X34"/>
    <mergeCell ref="X35:X36"/>
    <mergeCell ref="X37:X38"/>
    <mergeCell ref="X39:X40"/>
    <mergeCell ref="X41:X42"/>
    <mergeCell ref="X43:X44"/>
    <mergeCell ref="X45:X46"/>
    <mergeCell ref="X47:X48"/>
    <mergeCell ref="X49:X50"/>
    <mergeCell ref="X51:X52"/>
    <mergeCell ref="X53:X54"/>
    <mergeCell ref="X55:X56"/>
    <mergeCell ref="X57:X58"/>
    <mergeCell ref="X59:X60"/>
    <mergeCell ref="X64:X65"/>
    <mergeCell ref="Y64:Y65"/>
    <mergeCell ref="R66:R67"/>
    <mergeCell ref="S66:S67"/>
    <mergeCell ref="T66:T67"/>
    <mergeCell ref="W66:W67"/>
    <mergeCell ref="X66:X67"/>
    <mergeCell ref="Y66:Y67"/>
    <mergeCell ref="Y51:Y52"/>
    <mergeCell ref="Y53:Y54"/>
    <mergeCell ref="Y55:Y56"/>
    <mergeCell ref="Y57:Y58"/>
    <mergeCell ref="S51:S52"/>
    <mergeCell ref="T51:T52"/>
    <mergeCell ref="W51:W52"/>
    <mergeCell ref="S53:S54"/>
    <mergeCell ref="T53:T54"/>
    <mergeCell ref="W53:W54"/>
    <mergeCell ref="R68:R69"/>
    <mergeCell ref="S68:S69"/>
    <mergeCell ref="T68:T69"/>
    <mergeCell ref="W68:W69"/>
    <mergeCell ref="X68:X69"/>
    <mergeCell ref="Y68:Y69"/>
    <mergeCell ref="R70:R71"/>
    <mergeCell ref="S70:S71"/>
    <mergeCell ref="T70:T71"/>
    <mergeCell ref="W70:W71"/>
    <mergeCell ref="X70:X71"/>
    <mergeCell ref="Y70:Y71"/>
    <mergeCell ref="R72:R73"/>
    <mergeCell ref="S72:S73"/>
    <mergeCell ref="T72:T73"/>
    <mergeCell ref="W72:W73"/>
    <mergeCell ref="X72:X73"/>
    <mergeCell ref="Y72:Y73"/>
    <mergeCell ref="R74:R75"/>
    <mergeCell ref="S74:S75"/>
    <mergeCell ref="T74:T75"/>
    <mergeCell ref="W74:W75"/>
    <mergeCell ref="X74:X75"/>
    <mergeCell ref="Y74:Y75"/>
    <mergeCell ref="R76:R77"/>
    <mergeCell ref="S76:S77"/>
    <mergeCell ref="T76:T77"/>
    <mergeCell ref="W76:W77"/>
    <mergeCell ref="X76:X77"/>
    <mergeCell ref="Y76:Y77"/>
    <mergeCell ref="R78:R79"/>
    <mergeCell ref="S78:S79"/>
    <mergeCell ref="T78:T79"/>
    <mergeCell ref="W78:W79"/>
    <mergeCell ref="X78:X79"/>
    <mergeCell ref="Y78:Y79"/>
    <mergeCell ref="R80:R81"/>
    <mergeCell ref="S80:S81"/>
    <mergeCell ref="T80:T81"/>
    <mergeCell ref="W80:W81"/>
    <mergeCell ref="X80:X81"/>
    <mergeCell ref="Y80:Y81"/>
    <mergeCell ref="R82:R83"/>
    <mergeCell ref="S82:S83"/>
    <mergeCell ref="T82:T83"/>
    <mergeCell ref="W82:W83"/>
    <mergeCell ref="X82:X83"/>
    <mergeCell ref="Y82:Y83"/>
    <mergeCell ref="R84:R85"/>
    <mergeCell ref="S84:S85"/>
    <mergeCell ref="T84:T85"/>
    <mergeCell ref="W84:W85"/>
    <mergeCell ref="X84:X85"/>
    <mergeCell ref="Y84:Y85"/>
    <mergeCell ref="R86:R87"/>
    <mergeCell ref="S86:S87"/>
    <mergeCell ref="T86:T87"/>
    <mergeCell ref="W86:W87"/>
    <mergeCell ref="X86:X87"/>
    <mergeCell ref="Y86:Y87"/>
    <mergeCell ref="R88:R89"/>
    <mergeCell ref="S88:S89"/>
    <mergeCell ref="T88:T89"/>
    <mergeCell ref="W88:W89"/>
    <mergeCell ref="X88:X89"/>
    <mergeCell ref="Y88:Y89"/>
    <mergeCell ref="R90:R91"/>
    <mergeCell ref="S90:S91"/>
    <mergeCell ref="T90:T91"/>
    <mergeCell ref="W90:W91"/>
    <mergeCell ref="X90:X91"/>
    <mergeCell ref="Y90:Y91"/>
    <mergeCell ref="R92:R93"/>
    <mergeCell ref="S92:S93"/>
    <mergeCell ref="T92:T93"/>
    <mergeCell ref="W92:W93"/>
    <mergeCell ref="X92:X93"/>
    <mergeCell ref="Y92:Y93"/>
    <mergeCell ref="R94:R95"/>
    <mergeCell ref="S94:S95"/>
    <mergeCell ref="T94:T95"/>
    <mergeCell ref="W94:W95"/>
    <mergeCell ref="X94:X95"/>
    <mergeCell ref="Y94:Y95"/>
    <mergeCell ref="W104:W105"/>
    <mergeCell ref="X104:X105"/>
    <mergeCell ref="Y104:Y105"/>
    <mergeCell ref="R96:R97"/>
    <mergeCell ref="S96:S97"/>
    <mergeCell ref="T96:T97"/>
    <mergeCell ref="W96:W97"/>
    <mergeCell ref="X96:X97"/>
    <mergeCell ref="Y96:Y97"/>
    <mergeCell ref="R98:R99"/>
    <mergeCell ref="S98:S99"/>
    <mergeCell ref="T98:T99"/>
    <mergeCell ref="W98:W99"/>
    <mergeCell ref="X98:X99"/>
    <mergeCell ref="Y98:Y99"/>
    <mergeCell ref="W100:W101"/>
    <mergeCell ref="P106:P107"/>
    <mergeCell ref="Q106:Q107"/>
    <mergeCell ref="R106:R107"/>
    <mergeCell ref="S106:S107"/>
    <mergeCell ref="T106:T107"/>
    <mergeCell ref="W106:W107"/>
    <mergeCell ref="X106:X107"/>
    <mergeCell ref="Y106:Y107"/>
    <mergeCell ref="X100:X101"/>
    <mergeCell ref="Y100:Y101"/>
    <mergeCell ref="R102:R103"/>
    <mergeCell ref="S102:S103"/>
    <mergeCell ref="T102:T103"/>
    <mergeCell ref="W102:W103"/>
    <mergeCell ref="X102:X103"/>
    <mergeCell ref="Y102:Y103"/>
    <mergeCell ref="R104:R105"/>
    <mergeCell ref="S104:S105"/>
    <mergeCell ref="T104:T10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2020-07-04T12:49:48Z</dcterms:created>
  <dcterms:modified xsi:type="dcterms:W3CDTF">2020-07-06T14:00:11Z</dcterms:modified>
</cp:coreProperties>
</file>