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0152" activeTab="1"/>
  </bookViews>
  <sheets>
    <sheet name="Case Study1- TFandIDF" sheetId="1" r:id="rId1"/>
    <sheet name="Full walkthrough AnalyticsVidya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16" i="2"/>
  <c r="J17" i="2"/>
  <c r="J18" i="2"/>
  <c r="J19" i="2"/>
  <c r="J14" i="2"/>
  <c r="E26" i="2"/>
  <c r="F26" i="2"/>
  <c r="G26" i="2"/>
  <c r="H26" i="2"/>
  <c r="D26" i="2"/>
  <c r="E18" i="2"/>
  <c r="F18" i="2"/>
  <c r="G18" i="2"/>
  <c r="H18" i="2"/>
  <c r="D18" i="2"/>
  <c r="E19" i="2"/>
  <c r="F19" i="2"/>
  <c r="G19" i="2"/>
  <c r="H19" i="2"/>
  <c r="D19" i="2"/>
  <c r="E17" i="2"/>
  <c r="F17" i="2"/>
  <c r="F23" i="2" s="1"/>
  <c r="G17" i="2"/>
  <c r="H17" i="2"/>
  <c r="D17" i="2"/>
  <c r="E16" i="2"/>
  <c r="E22" i="2" s="1"/>
  <c r="F16" i="2"/>
  <c r="G16" i="2"/>
  <c r="H16" i="2"/>
  <c r="D16" i="2"/>
  <c r="D22" i="2" s="1"/>
  <c r="E15" i="2"/>
  <c r="F15" i="2"/>
  <c r="G15" i="2"/>
  <c r="H15" i="2"/>
  <c r="H22" i="2" s="1"/>
  <c r="D15" i="2"/>
  <c r="E14" i="2"/>
  <c r="F14" i="2"/>
  <c r="G14" i="2"/>
  <c r="G23" i="2" s="1"/>
  <c r="H14" i="2"/>
  <c r="D14" i="2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2" i="1"/>
  <c r="E32" i="1"/>
  <c r="F32" i="1"/>
  <c r="G32" i="1"/>
  <c r="H32" i="1"/>
  <c r="I32" i="1"/>
  <c r="E29" i="1"/>
  <c r="F29" i="1"/>
  <c r="G29" i="1"/>
  <c r="H29" i="1"/>
  <c r="D29" i="1"/>
  <c r="I18" i="1"/>
  <c r="I19" i="1"/>
  <c r="I20" i="1"/>
  <c r="I21" i="1"/>
  <c r="I22" i="1"/>
  <c r="I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E17" i="1"/>
  <c r="F17" i="1"/>
  <c r="G17" i="1"/>
  <c r="H17" i="1"/>
  <c r="D17" i="1"/>
  <c r="F22" i="2" l="1"/>
  <c r="D23" i="2"/>
  <c r="E23" i="2"/>
  <c r="G22" i="2"/>
  <c r="H23" i="2"/>
</calcChain>
</file>

<file path=xl/sharedStrings.xml><?xml version="1.0" encoding="utf-8"?>
<sst xmlns="http://schemas.openxmlformats.org/spreadsheetml/2006/main" count="139" uniqueCount="62">
  <si>
    <t xml:space="preserve">Search Term </t>
  </si>
  <si>
    <t>Iot and analytics</t>
  </si>
  <si>
    <t>Articles</t>
  </si>
  <si>
    <t>Analytics</t>
  </si>
  <si>
    <t>Data</t>
  </si>
  <si>
    <t>Cloud</t>
  </si>
  <si>
    <t>Smart</t>
  </si>
  <si>
    <t>Insight</t>
  </si>
  <si>
    <t>Article1</t>
  </si>
  <si>
    <t>Article2</t>
  </si>
  <si>
    <t>Article3</t>
  </si>
  <si>
    <t>Article4</t>
  </si>
  <si>
    <t>Article5</t>
  </si>
  <si>
    <t>Artcle6</t>
  </si>
  <si>
    <t>DF</t>
  </si>
  <si>
    <t>Length of vector</t>
  </si>
  <si>
    <t>Total articles</t>
  </si>
  <si>
    <t>IDF</t>
  </si>
  <si>
    <t>Normalize</t>
  </si>
  <si>
    <t>Similarity Matrix</t>
  </si>
  <si>
    <t>(A1,A2)</t>
  </si>
  <si>
    <t>(A2,A3)</t>
  </si>
  <si>
    <t>(A3,A4)</t>
  </si>
  <si>
    <t>(A4,A5)</t>
  </si>
  <si>
    <t>(A4,A6)</t>
  </si>
  <si>
    <t>(A5,A6)</t>
  </si>
  <si>
    <t>(A1,A3)</t>
  </si>
  <si>
    <t>(A1,A4)</t>
  </si>
  <si>
    <t>(A1,A5)</t>
  </si>
  <si>
    <t>(A1,A6)</t>
  </si>
  <si>
    <t>(A2,A4)</t>
  </si>
  <si>
    <t>(A2,A5)</t>
  </si>
  <si>
    <t>(A2,A6)</t>
  </si>
  <si>
    <t>(A3,A5)</t>
  </si>
  <si>
    <t>(A3,A6)</t>
  </si>
  <si>
    <t>sorted</t>
  </si>
  <si>
    <t>Big data</t>
  </si>
  <si>
    <t>R</t>
  </si>
  <si>
    <t>Python</t>
  </si>
  <si>
    <t>Machine Learning</t>
  </si>
  <si>
    <t>Learning Paths</t>
  </si>
  <si>
    <t>Total Attributes</t>
  </si>
  <si>
    <t>User1</t>
  </si>
  <si>
    <t>User2</t>
  </si>
  <si>
    <t>User profiles</t>
  </si>
  <si>
    <t>user1</t>
  </si>
  <si>
    <t>user2</t>
  </si>
  <si>
    <t>Assume total no.of Articles is 10</t>
  </si>
  <si>
    <t>Step1</t>
  </si>
  <si>
    <t>Step2</t>
  </si>
  <si>
    <t>Calculate TF for all attributes of all items   if val&gt;0 then 1+log10 (val) else 0</t>
  </si>
  <si>
    <t>Then Calculate IDF, ABS(Log10(DF/Total no of items))</t>
  </si>
  <si>
    <t>Calculate length of item vector calculatedby sqrt(sum of square of all attribute values of the item)</t>
  </si>
  <si>
    <t>Divide each attribute of the item by length of the item vector</t>
  </si>
  <si>
    <t xml:space="preserve">Step3 </t>
  </si>
  <si>
    <t>get user profile by dot product of user vector with attribute vector</t>
  </si>
  <si>
    <t xml:space="preserve">Step 4 </t>
  </si>
  <si>
    <t>Get weighted score for each article . Dot product of article vector with IDF</t>
  </si>
  <si>
    <t>Step5</t>
  </si>
  <si>
    <t>PredUser</t>
  </si>
  <si>
    <t>Get prediction, dot product of user profile vector with weighted score</t>
  </si>
  <si>
    <t>Here sumproduct uses 3 vectors namely user profile, article vector and IDF vector. So the step4 and step5 are merged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</si>
</sst>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2" borderId="2" xfId="0" applyFont="1" applyFill="1" applyBorder="1"/>
    <xf numFmtId="0" fontId="0" fillId="0" borderId="2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6" workbookViewId="0">
      <selection activeCell="C61" sqref="C61"/>
    </sheetView>
  </sheetViews>
  <sheetFormatPr defaultRowHeight="14.4" x14ac:dyDescent="0.3"/>
  <cols>
    <col min="1" max="1" width="11.5546875" bestFit="1" customWidth="1"/>
    <col min="2" max="2" width="15.44140625" bestFit="1" customWidth="1"/>
    <col min="6" max="6" width="14.33203125" bestFit="1" customWidth="1"/>
    <col min="9" max="9" width="14.88671875" bestFit="1" customWidth="1"/>
  </cols>
  <sheetData>
    <row r="1" spans="1:11" x14ac:dyDescent="0.3">
      <c r="A1" s="1" t="s">
        <v>0</v>
      </c>
      <c r="B1" s="1" t="s">
        <v>1</v>
      </c>
    </row>
    <row r="3" spans="1:11" x14ac:dyDescent="0.3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1" x14ac:dyDescent="0.3">
      <c r="C4" s="4" t="s">
        <v>8</v>
      </c>
      <c r="D4" s="4">
        <v>21</v>
      </c>
      <c r="E4" s="4">
        <v>24</v>
      </c>
      <c r="F4" s="4">
        <v>0</v>
      </c>
      <c r="G4" s="4">
        <v>2</v>
      </c>
      <c r="H4" s="4">
        <v>2</v>
      </c>
    </row>
    <row r="5" spans="1:11" x14ac:dyDescent="0.3">
      <c r="C5" s="4" t="s">
        <v>9</v>
      </c>
      <c r="D5" s="4">
        <v>24</v>
      </c>
      <c r="E5" s="4">
        <v>59</v>
      </c>
      <c r="F5" s="4">
        <v>2</v>
      </c>
      <c r="G5" s="4">
        <v>1</v>
      </c>
      <c r="H5" s="4">
        <v>0</v>
      </c>
    </row>
    <row r="6" spans="1:11" x14ac:dyDescent="0.3">
      <c r="C6" s="4" t="s">
        <v>10</v>
      </c>
      <c r="D6" s="4">
        <v>40</v>
      </c>
      <c r="E6" s="4">
        <v>115</v>
      </c>
      <c r="F6" s="4">
        <v>8</v>
      </c>
      <c r="G6" s="4">
        <v>10</v>
      </c>
      <c r="H6" s="4">
        <v>19</v>
      </c>
    </row>
    <row r="7" spans="1:11" x14ac:dyDescent="0.3">
      <c r="C7" s="4" t="s">
        <v>11</v>
      </c>
      <c r="D7" s="4">
        <v>4</v>
      </c>
      <c r="E7" s="4">
        <v>28</v>
      </c>
      <c r="F7" s="4">
        <v>5</v>
      </c>
      <c r="G7" s="4">
        <v>0</v>
      </c>
      <c r="H7" s="4">
        <v>1</v>
      </c>
    </row>
    <row r="8" spans="1:11" x14ac:dyDescent="0.3">
      <c r="C8" s="4" t="s">
        <v>12</v>
      </c>
      <c r="D8" s="4">
        <v>8</v>
      </c>
      <c r="E8" s="4">
        <v>48</v>
      </c>
      <c r="F8" s="4">
        <v>4</v>
      </c>
      <c r="G8" s="4">
        <v>3</v>
      </c>
      <c r="H8" s="4">
        <v>4</v>
      </c>
    </row>
    <row r="9" spans="1:11" x14ac:dyDescent="0.3">
      <c r="C9" s="4" t="s">
        <v>13</v>
      </c>
      <c r="D9" s="4">
        <v>17</v>
      </c>
      <c r="E9" s="4">
        <v>49</v>
      </c>
      <c r="F9" s="4">
        <v>8</v>
      </c>
      <c r="G9" s="4">
        <v>0</v>
      </c>
      <c r="H9" s="4">
        <v>5</v>
      </c>
    </row>
    <row r="10" spans="1:11" x14ac:dyDescent="0.3">
      <c r="C10" s="4"/>
      <c r="D10" s="4"/>
      <c r="E10" s="4"/>
      <c r="F10" s="4"/>
      <c r="G10" s="4"/>
      <c r="H10" s="4"/>
    </row>
    <row r="11" spans="1:11" x14ac:dyDescent="0.3">
      <c r="C11" s="5" t="s">
        <v>14</v>
      </c>
      <c r="D11" s="4">
        <v>5000</v>
      </c>
      <c r="E11" s="4">
        <v>50000</v>
      </c>
      <c r="F11" s="4">
        <v>10000</v>
      </c>
      <c r="G11" s="4">
        <v>500000</v>
      </c>
      <c r="H11" s="4">
        <v>7000</v>
      </c>
    </row>
    <row r="14" spans="1:11" x14ac:dyDescent="0.3">
      <c r="B14" s="1" t="s">
        <v>16</v>
      </c>
      <c r="C14">
        <v>1000000</v>
      </c>
      <c r="K14" s="1" t="s">
        <v>48</v>
      </c>
    </row>
    <row r="15" spans="1:11" x14ac:dyDescent="0.3">
      <c r="K15" t="s">
        <v>50</v>
      </c>
    </row>
    <row r="16" spans="1:11" x14ac:dyDescent="0.3"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6" t="s">
        <v>15</v>
      </c>
      <c r="K16" t="s">
        <v>51</v>
      </c>
    </row>
    <row r="17" spans="2:15" x14ac:dyDescent="0.3">
      <c r="C17" s="4" t="s">
        <v>8</v>
      </c>
      <c r="D17" s="4">
        <f>IF(D4&gt;0,(1+LOG10(D4)),0)</f>
        <v>2.3222192947339195</v>
      </c>
      <c r="E17" s="4">
        <f t="shared" ref="E17:H17" si="0">IF(E4&gt;0,(1+LOG10(E4)),0)</f>
        <v>2.3802112417116059</v>
      </c>
      <c r="F17" s="4">
        <f t="shared" si="0"/>
        <v>0</v>
      </c>
      <c r="G17" s="4">
        <f t="shared" si="0"/>
        <v>1.3010299956639813</v>
      </c>
      <c r="H17" s="4">
        <f t="shared" si="0"/>
        <v>1.3010299956639813</v>
      </c>
      <c r="I17" s="7">
        <f>SQRT(D17*D17+E17*E17+F17*F17+G17*G17+H17*H17)</f>
        <v>3.8004560393773335</v>
      </c>
      <c r="K17" t="s">
        <v>52</v>
      </c>
    </row>
    <row r="18" spans="2:15" x14ac:dyDescent="0.3">
      <c r="C18" s="4" t="s">
        <v>9</v>
      </c>
      <c r="D18" s="4">
        <f t="shared" ref="D18:H18" si="1">IF(D5&gt;0,(1+LOG10(D5)),0)</f>
        <v>2.3802112417116059</v>
      </c>
      <c r="E18" s="4">
        <f t="shared" si="1"/>
        <v>2.7708520116421442</v>
      </c>
      <c r="F18" s="4">
        <f t="shared" si="1"/>
        <v>1.3010299956639813</v>
      </c>
      <c r="G18" s="4">
        <f t="shared" si="1"/>
        <v>1</v>
      </c>
      <c r="H18" s="4">
        <f t="shared" si="1"/>
        <v>0</v>
      </c>
      <c r="I18" s="7">
        <f t="shared" ref="I18:I22" si="2">SQRT(D18*D18+E18*E18+F18*F18+G18*G18+H18*H18)</f>
        <v>4.0044606971737204</v>
      </c>
      <c r="K18" s="1" t="s">
        <v>49</v>
      </c>
    </row>
    <row r="19" spans="2:15" x14ac:dyDescent="0.3">
      <c r="C19" s="4" t="s">
        <v>10</v>
      </c>
      <c r="D19" s="4">
        <f t="shared" ref="D19:H19" si="3">IF(D6&gt;0,(1+LOG10(D6)),0)</f>
        <v>2.6020599913279625</v>
      </c>
      <c r="E19" s="4">
        <f t="shared" si="3"/>
        <v>3.0606978403536118</v>
      </c>
      <c r="F19" s="4">
        <f t="shared" si="3"/>
        <v>1.9030899869919435</v>
      </c>
      <c r="G19" s="4">
        <f t="shared" si="3"/>
        <v>2</v>
      </c>
      <c r="H19" s="4">
        <f t="shared" si="3"/>
        <v>2.2787536009528289</v>
      </c>
      <c r="I19" s="7">
        <f t="shared" si="2"/>
        <v>5.3808044882581845</v>
      </c>
      <c r="K19" t="s">
        <v>18</v>
      </c>
    </row>
    <row r="20" spans="2:15" x14ac:dyDescent="0.3">
      <c r="C20" s="4" t="s">
        <v>11</v>
      </c>
      <c r="D20" s="4">
        <f t="shared" ref="D20:H20" si="4">IF(D7&gt;0,(1+LOG10(D7)),0)</f>
        <v>1.6020599913279625</v>
      </c>
      <c r="E20" s="4">
        <f t="shared" si="4"/>
        <v>2.4471580313422194</v>
      </c>
      <c r="F20" s="4">
        <f t="shared" si="4"/>
        <v>1.6989700043360187</v>
      </c>
      <c r="G20" s="4">
        <f t="shared" si="4"/>
        <v>0</v>
      </c>
      <c r="H20" s="4">
        <f t="shared" si="4"/>
        <v>1</v>
      </c>
      <c r="I20" s="7">
        <f t="shared" si="2"/>
        <v>3.5272762468808723</v>
      </c>
      <c r="K20" t="s">
        <v>53</v>
      </c>
    </row>
    <row r="21" spans="2:15" x14ac:dyDescent="0.3">
      <c r="C21" s="4" t="s">
        <v>12</v>
      </c>
      <c r="D21" s="4">
        <f t="shared" ref="D21:H21" si="5">IF(D8&gt;0,(1+LOG10(D8)),0)</f>
        <v>1.9030899869919435</v>
      </c>
      <c r="E21" s="4">
        <f t="shared" si="5"/>
        <v>2.6812412373755872</v>
      </c>
      <c r="F21" s="4">
        <f t="shared" si="5"/>
        <v>1.6020599913279625</v>
      </c>
      <c r="G21" s="4">
        <f t="shared" si="5"/>
        <v>1.4771212547196624</v>
      </c>
      <c r="H21" s="4">
        <f t="shared" si="5"/>
        <v>1.6020599913279625</v>
      </c>
      <c r="I21" s="7">
        <f t="shared" si="2"/>
        <v>4.2574506109131152</v>
      </c>
    </row>
    <row r="22" spans="2:15" x14ac:dyDescent="0.3">
      <c r="C22" s="4" t="s">
        <v>13</v>
      </c>
      <c r="D22" s="4">
        <f t="shared" ref="D22:H22" si="6">IF(D9&gt;0,(1+LOG10(D9)),0)</f>
        <v>2.2304489213782741</v>
      </c>
      <c r="E22" s="4">
        <f t="shared" si="6"/>
        <v>2.6901960800285138</v>
      </c>
      <c r="F22" s="4">
        <f t="shared" si="6"/>
        <v>1.9030899869919435</v>
      </c>
      <c r="G22" s="4">
        <f t="shared" si="6"/>
        <v>0</v>
      </c>
      <c r="H22" s="4">
        <f t="shared" si="6"/>
        <v>1.6989700043360187</v>
      </c>
      <c r="I22" s="7">
        <f t="shared" si="2"/>
        <v>4.326697113746329</v>
      </c>
    </row>
    <row r="23" spans="2:15" x14ac:dyDescent="0.3">
      <c r="C23" s="4"/>
      <c r="D23" s="4"/>
      <c r="E23" s="4"/>
      <c r="F23" s="4"/>
      <c r="G23" s="4"/>
      <c r="H23" s="4"/>
    </row>
    <row r="24" spans="2:15" x14ac:dyDescent="0.3">
      <c r="C24" s="5" t="s">
        <v>14</v>
      </c>
      <c r="D24" s="4">
        <v>5000</v>
      </c>
      <c r="E24" s="4">
        <v>50000</v>
      </c>
      <c r="F24" s="4">
        <v>10000</v>
      </c>
      <c r="G24" s="4">
        <v>500000</v>
      </c>
      <c r="H24" s="4">
        <v>7000</v>
      </c>
    </row>
    <row r="27" spans="2:15" x14ac:dyDescent="0.3">
      <c r="C27" s="1" t="s">
        <v>17</v>
      </c>
    </row>
    <row r="28" spans="2:15" x14ac:dyDescent="0.3">
      <c r="C28" s="5" t="s">
        <v>14</v>
      </c>
      <c r="D28" s="4">
        <v>5000</v>
      </c>
      <c r="E28" s="4">
        <v>50000</v>
      </c>
      <c r="F28" s="4">
        <v>10000</v>
      </c>
      <c r="G28" s="4">
        <v>500000</v>
      </c>
      <c r="H28" s="4">
        <v>7000</v>
      </c>
    </row>
    <row r="29" spans="2:15" x14ac:dyDescent="0.3">
      <c r="C29" s="8" t="s">
        <v>17</v>
      </c>
      <c r="D29">
        <f>ABS(LOG10(D28/1000000))</f>
        <v>2.3010299956639813</v>
      </c>
      <c r="E29">
        <f t="shared" ref="E29:H29" si="7">ABS(LOG10(E28/1000000))</f>
        <v>1.3010299956639813</v>
      </c>
      <c r="F29">
        <f t="shared" si="7"/>
        <v>2</v>
      </c>
      <c r="G29">
        <f t="shared" si="7"/>
        <v>0.3010299956639812</v>
      </c>
      <c r="H29">
        <f t="shared" si="7"/>
        <v>2.1549019599857431</v>
      </c>
    </row>
    <row r="31" spans="2:15" x14ac:dyDescent="0.3">
      <c r="B31" s="1" t="s">
        <v>18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15</v>
      </c>
    </row>
    <row r="32" spans="2:15" x14ac:dyDescent="0.3">
      <c r="C32" s="4" t="s">
        <v>8</v>
      </c>
      <c r="D32" s="4">
        <f t="shared" ref="D32:H32" si="8">D17/J32</f>
        <v>0.61103700994641474</v>
      </c>
      <c r="E32" s="4">
        <f t="shared" si="8"/>
        <v>0.62629621736174057</v>
      </c>
      <c r="F32" s="4">
        <f t="shared" si="8"/>
        <v>0</v>
      </c>
      <c r="G32" s="4">
        <f t="shared" si="8"/>
        <v>0.3423352308732775</v>
      </c>
      <c r="H32" s="4">
        <f t="shared" si="8"/>
        <v>0.3423352308732775</v>
      </c>
      <c r="I32" s="4">
        <f>I17/O32</f>
        <v>1.0000000000000009</v>
      </c>
      <c r="J32">
        <v>3.8004560393773335</v>
      </c>
      <c r="K32">
        <v>3.8004560393773335</v>
      </c>
      <c r="L32">
        <v>3.8004560393773335</v>
      </c>
      <c r="M32">
        <v>3.8004560393773335</v>
      </c>
      <c r="N32">
        <v>3.8004560393773335</v>
      </c>
      <c r="O32">
        <v>3.8004560393773299</v>
      </c>
    </row>
    <row r="33" spans="2:15" x14ac:dyDescent="0.3">
      <c r="C33" s="4" t="s">
        <v>9</v>
      </c>
      <c r="D33" s="4">
        <f t="shared" ref="D33:D37" si="9">D18/J33</f>
        <v>0.59438996202198169</v>
      </c>
      <c r="E33" s="4">
        <f t="shared" ref="E33:E37" si="10">E18/K33</f>
        <v>0.69194136768473313</v>
      </c>
      <c r="F33" s="4">
        <f t="shared" ref="F33:F37" si="11">F18/L33</f>
        <v>0.32489518415856244</v>
      </c>
      <c r="G33" s="4">
        <f t="shared" ref="G33:G37" si="12">G18/M33</f>
        <v>0.24972151698374337</v>
      </c>
      <c r="H33" s="4">
        <f t="shared" ref="H33:I37" si="13">H18/N33</f>
        <v>0</v>
      </c>
      <c r="I33" s="4">
        <f t="shared" si="13"/>
        <v>1</v>
      </c>
      <c r="J33">
        <v>4.0044606971737204</v>
      </c>
      <c r="K33">
        <v>4.0044606971737204</v>
      </c>
      <c r="L33">
        <v>4.0044606971737204</v>
      </c>
      <c r="M33">
        <v>4.0044606971737204</v>
      </c>
      <c r="N33">
        <v>4.0044606971737204</v>
      </c>
      <c r="O33">
        <v>4.0044606971737204</v>
      </c>
    </row>
    <row r="34" spans="2:15" x14ac:dyDescent="0.3">
      <c r="C34" s="4" t="s">
        <v>10</v>
      </c>
      <c r="D34" s="4">
        <f t="shared" si="9"/>
        <v>0.48358196195496284</v>
      </c>
      <c r="E34" s="4">
        <f t="shared" si="10"/>
        <v>0.56881788718258885</v>
      </c>
      <c r="F34" s="4">
        <f t="shared" si="11"/>
        <v>0.35368131125091135</v>
      </c>
      <c r="G34" s="4">
        <f t="shared" si="12"/>
        <v>0.37169163168153285</v>
      </c>
      <c r="H34" s="4">
        <f t="shared" si="13"/>
        <v>0.42349682206916278</v>
      </c>
      <c r="I34" s="4">
        <f t="shared" ref="I34:I37" si="14">I19/O34</f>
        <v>1.0000000000000009</v>
      </c>
      <c r="J34">
        <v>5.3808044882581845</v>
      </c>
      <c r="K34">
        <v>5.3808044882581845</v>
      </c>
      <c r="L34">
        <v>5.3808044882581845</v>
      </c>
      <c r="M34">
        <v>5.3808044882581845</v>
      </c>
      <c r="N34">
        <v>5.3808044882581845</v>
      </c>
      <c r="O34">
        <v>5.38080448825818</v>
      </c>
    </row>
    <row r="35" spans="2:15" x14ac:dyDescent="0.3">
      <c r="C35" s="4" t="s">
        <v>11</v>
      </c>
      <c r="D35" s="4">
        <f t="shared" si="9"/>
        <v>0.45419181237779288</v>
      </c>
      <c r="E35" s="4">
        <f t="shared" si="10"/>
        <v>0.69378122382850271</v>
      </c>
      <c r="F35" s="4">
        <f t="shared" si="11"/>
        <v>0.48166627318696609</v>
      </c>
      <c r="G35" s="4">
        <f t="shared" si="12"/>
        <v>0</v>
      </c>
      <c r="H35" s="4">
        <f t="shared" si="13"/>
        <v>0.283504871750345</v>
      </c>
      <c r="I35" s="4">
        <f t="shared" si="14"/>
        <v>1.0000000000000007</v>
      </c>
      <c r="J35">
        <v>3.5272762468808723</v>
      </c>
      <c r="K35">
        <v>3.5272762468808723</v>
      </c>
      <c r="L35">
        <v>3.5272762468808723</v>
      </c>
      <c r="M35">
        <v>3.5272762468808723</v>
      </c>
      <c r="N35">
        <v>3.5272762468808723</v>
      </c>
      <c r="O35">
        <v>3.52727624688087</v>
      </c>
    </row>
    <row r="36" spans="2:15" x14ac:dyDescent="0.3">
      <c r="C36" s="4" t="s">
        <v>12</v>
      </c>
      <c r="D36" s="4">
        <f t="shared" si="9"/>
        <v>0.44700224639453401</v>
      </c>
      <c r="E36" s="4">
        <f t="shared" si="10"/>
        <v>0.6297762399175616</v>
      </c>
      <c r="F36" s="4">
        <f t="shared" si="11"/>
        <v>0.37629561391068289</v>
      </c>
      <c r="G36" s="4">
        <f t="shared" si="12"/>
        <v>0.34694970998215696</v>
      </c>
      <c r="H36" s="4">
        <f t="shared" si="13"/>
        <v>0.37629561391068289</v>
      </c>
      <c r="I36" s="4">
        <f t="shared" si="14"/>
        <v>0.999999999999999</v>
      </c>
      <c r="J36">
        <v>4.2574506109131152</v>
      </c>
      <c r="K36">
        <v>4.2574506109131152</v>
      </c>
      <c r="L36">
        <v>4.2574506109131152</v>
      </c>
      <c r="M36">
        <v>4.2574506109131152</v>
      </c>
      <c r="N36">
        <v>4.2574506109131152</v>
      </c>
      <c r="O36">
        <v>4.2574506109131196</v>
      </c>
    </row>
    <row r="37" spans="2:15" x14ac:dyDescent="0.3">
      <c r="C37" s="4" t="s">
        <v>13</v>
      </c>
      <c r="D37" s="4">
        <f t="shared" si="9"/>
        <v>0.51550844968831433</v>
      </c>
      <c r="E37" s="4">
        <f t="shared" si="10"/>
        <v>0.62176667543505748</v>
      </c>
      <c r="F37" s="4">
        <f t="shared" si="11"/>
        <v>0.43984821145571878</v>
      </c>
      <c r="G37" s="4">
        <f t="shared" si="12"/>
        <v>0</v>
      </c>
      <c r="H37" s="4">
        <f t="shared" si="13"/>
        <v>0.39267135176581441</v>
      </c>
      <c r="I37" s="4">
        <f t="shared" si="14"/>
        <v>0.99999999999999978</v>
      </c>
      <c r="J37">
        <v>4.326697113746329</v>
      </c>
      <c r="K37">
        <v>4.326697113746329</v>
      </c>
      <c r="L37">
        <v>4.326697113746329</v>
      </c>
      <c r="M37">
        <v>4.326697113746329</v>
      </c>
      <c r="N37">
        <v>4.326697113746329</v>
      </c>
      <c r="O37">
        <v>4.3266971137463299</v>
      </c>
    </row>
    <row r="40" spans="2:15" x14ac:dyDescent="0.3">
      <c r="B40" s="2" t="s">
        <v>19</v>
      </c>
      <c r="C40" s="3" t="s">
        <v>2</v>
      </c>
      <c r="D40" s="4"/>
      <c r="F40" s="2" t="s">
        <v>19</v>
      </c>
      <c r="G40" s="5" t="s">
        <v>2</v>
      </c>
      <c r="H40" s="4"/>
    </row>
    <row r="41" spans="2:15" x14ac:dyDescent="0.3">
      <c r="C41" s="4" t="s">
        <v>20</v>
      </c>
      <c r="D41" s="4">
        <f>D32*D33+E32*E33+F32*F33+G32*G33+H32*H33</f>
        <v>0.88204299952378729</v>
      </c>
      <c r="F41" s="2" t="s">
        <v>35</v>
      </c>
      <c r="G41" s="4" t="s">
        <v>33</v>
      </c>
      <c r="H41" s="4">
        <v>0.99579724010778548</v>
      </c>
    </row>
    <row r="42" spans="2:15" x14ac:dyDescent="0.3">
      <c r="C42" s="4" t="s">
        <v>26</v>
      </c>
      <c r="D42" s="4">
        <f>D32*D34+E32*E34+F32*F34+G32*G34+H32*H34</f>
        <v>0.92395599010964302</v>
      </c>
      <c r="G42" s="4" t="s">
        <v>24</v>
      </c>
      <c r="H42" s="4">
        <v>0.98869405208134586</v>
      </c>
    </row>
    <row r="43" spans="2:15" x14ac:dyDescent="0.3">
      <c r="C43" s="4" t="s">
        <v>27</v>
      </c>
      <c r="D43" s="4">
        <f>D32*D35+E32*E35+F32*F35+G32*G35+H32*H35</f>
        <v>0.80909426886221314</v>
      </c>
      <c r="G43" s="4" t="s">
        <v>25</v>
      </c>
      <c r="H43" s="4">
        <v>0.93528077414267385</v>
      </c>
    </row>
    <row r="44" spans="2:15" x14ac:dyDescent="0.3">
      <c r="C44" s="4" t="s">
        <v>28</v>
      </c>
      <c r="D44" s="4">
        <f>D32*D36+E32*E36+F32*F36+G32*G36+H32*H36</f>
        <v>0.91515374785378922</v>
      </c>
      <c r="G44" s="4" t="s">
        <v>23</v>
      </c>
      <c r="H44" s="4">
        <v>0.92788223662592229</v>
      </c>
    </row>
    <row r="45" spans="2:15" x14ac:dyDescent="0.3">
      <c r="C45" s="4" t="s">
        <v>29</v>
      </c>
      <c r="D45" s="4">
        <f>D32*D37+E32*E37+F32*F37+G32*G37+H32*H37</f>
        <v>0.83883009647029294</v>
      </c>
      <c r="G45" s="4" t="s">
        <v>34</v>
      </c>
      <c r="H45" s="4">
        <v>0.92482375591559962</v>
      </c>
    </row>
    <row r="46" spans="2:15" x14ac:dyDescent="0.3">
      <c r="C46" s="4" t="s">
        <v>21</v>
      </c>
      <c r="D46" s="4">
        <f>D33*D34+E33*E34+F33*F34+G33*G34+H33*H34</f>
        <v>0.88875364368756848</v>
      </c>
      <c r="G46" s="4" t="s">
        <v>26</v>
      </c>
      <c r="H46" s="4">
        <v>0.92395599010964302</v>
      </c>
    </row>
    <row r="47" spans="2:15" x14ac:dyDescent="0.3">
      <c r="C47" s="4" t="s">
        <v>30</v>
      </c>
      <c r="D47" s="4">
        <f>D33*D35+E33*E35+F33*F35+G33*G35+H33*H35</f>
        <v>0.90651403552986132</v>
      </c>
      <c r="G47" s="4" t="s">
        <v>28</v>
      </c>
      <c r="H47" s="4">
        <v>0.91515374785378922</v>
      </c>
    </row>
    <row r="48" spans="2:15" x14ac:dyDescent="0.3">
      <c r="C48" s="4" t="s">
        <v>31</v>
      </c>
      <c r="D48" s="4">
        <f>D33*D36+E33*E36+F33*F36+G33*G36+H33*H36</f>
        <v>0.91035932171547851</v>
      </c>
      <c r="G48" s="4" t="s">
        <v>31</v>
      </c>
      <c r="H48" s="4">
        <v>0.91035932171547851</v>
      </c>
    </row>
    <row r="49" spans="3:8" x14ac:dyDescent="0.3">
      <c r="C49" s="4" t="s">
        <v>32</v>
      </c>
      <c r="D49" s="4">
        <f>D33*D37+E33*E37+F33*F37+G33*G37+H33*H37</f>
        <v>0.879543697276291</v>
      </c>
      <c r="G49" s="4" t="s">
        <v>30</v>
      </c>
      <c r="H49" s="4">
        <v>0.90651403552986132</v>
      </c>
    </row>
    <row r="50" spans="3:8" x14ac:dyDescent="0.3">
      <c r="C50" s="4" t="s">
        <v>22</v>
      </c>
      <c r="D50" s="4">
        <f>D34*D35+E34*E35+F34*F35+G34*G35+H34*H35</f>
        <v>0.90469390895211577</v>
      </c>
      <c r="G50" s="4" t="s">
        <v>22</v>
      </c>
      <c r="H50" s="4">
        <v>0.90469390895211577</v>
      </c>
    </row>
    <row r="51" spans="3:8" x14ac:dyDescent="0.3">
      <c r="C51" s="4" t="s">
        <v>33</v>
      </c>
      <c r="D51" s="4">
        <f>D34*D36+E34*E36+F34*F36+G34*G36+H34*H36</f>
        <v>0.99579724010778548</v>
      </c>
      <c r="G51" s="4" t="s">
        <v>21</v>
      </c>
      <c r="H51" s="4">
        <v>0.88875364368756848</v>
      </c>
    </row>
    <row r="52" spans="3:8" x14ac:dyDescent="0.3">
      <c r="C52" s="4" t="s">
        <v>34</v>
      </c>
      <c r="D52" s="4">
        <f>D34*D37+E34*E37+F34*F37+G34*G37+H34*H37</f>
        <v>0.92482375591559962</v>
      </c>
      <c r="G52" s="4" t="s">
        <v>20</v>
      </c>
      <c r="H52" s="4">
        <v>0.88204299952378729</v>
      </c>
    </row>
    <row r="53" spans="3:8" x14ac:dyDescent="0.3">
      <c r="C53" s="4" t="s">
        <v>23</v>
      </c>
      <c r="D53" s="4">
        <f>D35*D36+E35*E36+F35*F36+G35*G36+H35*H36</f>
        <v>0.92788223662592229</v>
      </c>
      <c r="G53" s="4" t="s">
        <v>32</v>
      </c>
      <c r="H53" s="4">
        <v>0.879543697276291</v>
      </c>
    </row>
    <row r="54" spans="3:8" x14ac:dyDescent="0.3">
      <c r="C54" s="4" t="s">
        <v>24</v>
      </c>
      <c r="D54" s="4">
        <f>D35*D37+E35*E37+F35*F37+G35*G37+H35*H37</f>
        <v>0.98869405208134586</v>
      </c>
      <c r="G54" s="4" t="s">
        <v>29</v>
      </c>
      <c r="H54" s="4">
        <v>0.83883009647029294</v>
      </c>
    </row>
    <row r="55" spans="3:8" x14ac:dyDescent="0.3">
      <c r="C55" s="4" t="s">
        <v>25</v>
      </c>
      <c r="D55" s="4">
        <f>D36*D37+E36*E37+F36*F37+G36*G37+H36*H37</f>
        <v>0.93528077414267385</v>
      </c>
      <c r="G55" s="4" t="s">
        <v>27</v>
      </c>
      <c r="H55" s="4">
        <v>0.80909426886221314</v>
      </c>
    </row>
  </sheetData>
  <sortState ref="G41:H55">
    <sortCondition descending="1" ref="H41:H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6"/>
  <sheetViews>
    <sheetView tabSelected="1" topLeftCell="A14" workbookViewId="0">
      <selection activeCell="E47" sqref="E47"/>
    </sheetView>
  </sheetViews>
  <sheetFormatPr defaultRowHeight="14.4" x14ac:dyDescent="0.3"/>
  <cols>
    <col min="2" max="2" width="11.33203125" bestFit="1" customWidth="1"/>
    <col min="7" max="7" width="15.44140625" bestFit="1" customWidth="1"/>
    <col min="8" max="8" width="12.77734375" bestFit="1" customWidth="1"/>
    <col min="10" max="10" width="13.77734375" bestFit="1" customWidth="1"/>
    <col min="12" max="12" width="9.6640625" bestFit="1" customWidth="1"/>
  </cols>
  <sheetData>
    <row r="3" spans="2:16" x14ac:dyDescent="0.3">
      <c r="C3" s="3" t="s">
        <v>2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J3" s="4" t="s">
        <v>41</v>
      </c>
      <c r="L3" s="4" t="s">
        <v>42</v>
      </c>
      <c r="M3" s="4" t="s">
        <v>43</v>
      </c>
    </row>
    <row r="4" spans="2:16" x14ac:dyDescent="0.3">
      <c r="C4" s="4" t="s">
        <v>8</v>
      </c>
      <c r="D4" s="4">
        <v>1</v>
      </c>
      <c r="E4" s="4">
        <v>0</v>
      </c>
      <c r="F4" s="4">
        <v>1</v>
      </c>
      <c r="G4" s="4">
        <v>0</v>
      </c>
      <c r="H4" s="4">
        <v>1</v>
      </c>
      <c r="J4" s="4">
        <v>3</v>
      </c>
      <c r="L4" s="4">
        <v>1</v>
      </c>
      <c r="M4" s="4">
        <v>-1</v>
      </c>
    </row>
    <row r="5" spans="2:16" x14ac:dyDescent="0.3">
      <c r="C5" s="4" t="s">
        <v>9</v>
      </c>
      <c r="D5" s="4">
        <v>0</v>
      </c>
      <c r="E5" s="4">
        <v>1</v>
      </c>
      <c r="F5" s="4">
        <v>1</v>
      </c>
      <c r="G5" s="4">
        <v>1</v>
      </c>
      <c r="H5" s="4">
        <v>0</v>
      </c>
      <c r="J5" s="4">
        <v>3</v>
      </c>
      <c r="L5" s="4">
        <v>-1</v>
      </c>
      <c r="M5" s="4">
        <v>1</v>
      </c>
    </row>
    <row r="6" spans="2:16" x14ac:dyDescent="0.3">
      <c r="C6" s="4" t="s">
        <v>10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J6" s="4">
        <v>2</v>
      </c>
      <c r="L6" s="4"/>
      <c r="M6" s="4"/>
    </row>
    <row r="7" spans="2:16" x14ac:dyDescent="0.3">
      <c r="C7" s="4" t="s">
        <v>11</v>
      </c>
      <c r="D7" s="4">
        <v>0</v>
      </c>
      <c r="E7" s="4">
        <v>0</v>
      </c>
      <c r="F7" s="4">
        <v>1</v>
      </c>
      <c r="G7" s="4">
        <v>1</v>
      </c>
      <c r="H7" s="4">
        <v>0</v>
      </c>
      <c r="J7" s="4">
        <v>2</v>
      </c>
      <c r="L7" s="4"/>
      <c r="M7" s="4">
        <v>1</v>
      </c>
    </row>
    <row r="8" spans="2:16" x14ac:dyDescent="0.3">
      <c r="C8" s="4" t="s">
        <v>12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J8" s="4">
        <v>1</v>
      </c>
      <c r="L8" s="4"/>
      <c r="M8" s="4"/>
    </row>
    <row r="9" spans="2:16" x14ac:dyDescent="0.3">
      <c r="C9" s="4" t="s">
        <v>13</v>
      </c>
      <c r="D9" s="4">
        <v>1</v>
      </c>
      <c r="E9" s="4">
        <v>0</v>
      </c>
      <c r="F9" s="4">
        <v>0</v>
      </c>
      <c r="G9" s="4">
        <v>1</v>
      </c>
      <c r="H9" s="4">
        <v>0</v>
      </c>
      <c r="J9" s="4">
        <v>2</v>
      </c>
      <c r="L9" s="4">
        <v>1</v>
      </c>
      <c r="M9" s="4"/>
    </row>
    <row r="11" spans="2:16" x14ac:dyDescent="0.3">
      <c r="C11" s="4" t="s">
        <v>14</v>
      </c>
      <c r="D11" s="4">
        <v>2</v>
      </c>
      <c r="E11" s="4">
        <v>2</v>
      </c>
      <c r="F11" s="4">
        <v>3</v>
      </c>
      <c r="G11" s="4">
        <v>4</v>
      </c>
      <c r="H11" s="4">
        <v>5</v>
      </c>
    </row>
    <row r="12" spans="2:16" x14ac:dyDescent="0.3">
      <c r="K12" s="10"/>
      <c r="L12" s="10"/>
      <c r="M12" s="10"/>
      <c r="N12" s="10"/>
      <c r="O12" s="10"/>
      <c r="P12" s="10"/>
    </row>
    <row r="13" spans="2:16" x14ac:dyDescent="0.3">
      <c r="B13" s="1" t="s">
        <v>18</v>
      </c>
      <c r="C13" s="3" t="s">
        <v>2</v>
      </c>
      <c r="D13" s="4" t="s">
        <v>36</v>
      </c>
      <c r="E13" s="4" t="s">
        <v>37</v>
      </c>
      <c r="F13" s="4" t="s">
        <v>38</v>
      </c>
      <c r="G13" s="4" t="s">
        <v>39</v>
      </c>
      <c r="H13" s="4" t="s">
        <v>40</v>
      </c>
      <c r="J13" s="4" t="s">
        <v>59</v>
      </c>
      <c r="K13" s="10"/>
      <c r="L13" s="11"/>
      <c r="M13" s="11"/>
      <c r="N13" s="10"/>
      <c r="O13" s="10"/>
      <c r="P13" s="10"/>
    </row>
    <row r="14" spans="2:16" x14ac:dyDescent="0.3">
      <c r="C14" s="4" t="s">
        <v>8</v>
      </c>
      <c r="D14" s="4">
        <f>D4/SQRT(3)</f>
        <v>0.57735026918962584</v>
      </c>
      <c r="E14" s="4">
        <f t="shared" ref="E14:H14" si="0">E4/SQRT(3)</f>
        <v>0</v>
      </c>
      <c r="F14" s="4">
        <f t="shared" si="0"/>
        <v>0.57735026918962584</v>
      </c>
      <c r="G14" s="4">
        <f t="shared" si="0"/>
        <v>0</v>
      </c>
      <c r="H14" s="4">
        <f t="shared" si="0"/>
        <v>0.57735026918962584</v>
      </c>
      <c r="J14" s="4">
        <f>SUMPRODUCT(D14:H14,$D$22:$H$22,$D$26:$H$26)</f>
        <v>0.75133331224637789</v>
      </c>
      <c r="K14" s="10"/>
      <c r="L14" s="10"/>
      <c r="M14" s="10"/>
      <c r="N14" s="10"/>
      <c r="O14" s="10"/>
      <c r="P14" s="10"/>
    </row>
    <row r="15" spans="2:16" x14ac:dyDescent="0.3">
      <c r="C15" s="4" t="s">
        <v>9</v>
      </c>
      <c r="D15" s="4">
        <f>D5/SQRT(3)</f>
        <v>0</v>
      </c>
      <c r="E15" s="4">
        <f t="shared" ref="E15:H15" si="1">E5/SQRT(3)</f>
        <v>0.57735026918962584</v>
      </c>
      <c r="F15" s="4">
        <f t="shared" si="1"/>
        <v>0.57735026918962584</v>
      </c>
      <c r="G15" s="4">
        <f t="shared" si="1"/>
        <v>0.57735026918962584</v>
      </c>
      <c r="H15" s="4">
        <f t="shared" si="1"/>
        <v>0</v>
      </c>
      <c r="J15" s="4">
        <f t="shared" ref="J15:J19" si="2">SUMPRODUCT(D15:H15,$D$22:$H$22,$D$26:$H$26)</f>
        <v>-0.20317834275515137</v>
      </c>
      <c r="K15" s="10"/>
      <c r="L15" s="10"/>
      <c r="M15" s="10"/>
      <c r="N15" s="10"/>
      <c r="O15" s="10"/>
      <c r="P15" s="10"/>
    </row>
    <row r="16" spans="2:16" x14ac:dyDescent="0.3">
      <c r="C16" s="4" t="s">
        <v>10</v>
      </c>
      <c r="D16" s="4">
        <f>D6/SQRT(2)</f>
        <v>0</v>
      </c>
      <c r="E16" s="4">
        <f t="shared" ref="E16:H16" si="3">E6/SQRT(2)</f>
        <v>0</v>
      </c>
      <c r="F16" s="4">
        <f t="shared" si="3"/>
        <v>0</v>
      </c>
      <c r="G16" s="4">
        <f t="shared" si="3"/>
        <v>0.70710678118654746</v>
      </c>
      <c r="H16" s="4">
        <f t="shared" si="3"/>
        <v>0.70710678118654746</v>
      </c>
      <c r="J16" s="4">
        <f t="shared" si="2"/>
        <v>0.32186498544418318</v>
      </c>
      <c r="K16" s="10"/>
      <c r="L16" s="10"/>
      <c r="M16" s="10"/>
      <c r="N16" s="10"/>
      <c r="O16" s="10"/>
      <c r="P16" s="10"/>
    </row>
    <row r="17" spans="2:16" x14ac:dyDescent="0.3">
      <c r="C17" s="4" t="s">
        <v>11</v>
      </c>
      <c r="D17" s="4">
        <f>D7/SQRT(2)</f>
        <v>0</v>
      </c>
      <c r="E17" s="4">
        <f t="shared" ref="E17:H17" si="4">E7/SQRT(2)</f>
        <v>0</v>
      </c>
      <c r="F17" s="4">
        <f t="shared" si="4"/>
        <v>0.70710678118654746</v>
      </c>
      <c r="G17" s="4">
        <f t="shared" si="4"/>
        <v>0.70710678118654746</v>
      </c>
      <c r="H17" s="4">
        <f t="shared" si="4"/>
        <v>0</v>
      </c>
      <c r="J17" s="4">
        <f t="shared" si="2"/>
        <v>3.6511676088484581E-2</v>
      </c>
      <c r="K17" s="10"/>
      <c r="L17" s="10"/>
      <c r="M17" s="10"/>
      <c r="N17" s="10"/>
      <c r="O17" s="10"/>
      <c r="P17" s="10"/>
    </row>
    <row r="18" spans="2:16" x14ac:dyDescent="0.3">
      <c r="C18" s="4" t="s">
        <v>12</v>
      </c>
      <c r="D18" s="4">
        <f>D8/SQRT(1)</f>
        <v>0</v>
      </c>
      <c r="E18" s="4">
        <f t="shared" ref="E18:H18" si="5">E8/SQRT(1)</f>
        <v>1</v>
      </c>
      <c r="F18" s="4">
        <f t="shared" si="5"/>
        <v>0</v>
      </c>
      <c r="G18" s="4">
        <f t="shared" si="5"/>
        <v>0</v>
      </c>
      <c r="H18" s="4">
        <f t="shared" si="5"/>
        <v>0</v>
      </c>
      <c r="J18" s="4">
        <f t="shared" si="2"/>
        <v>-0.40355052015887438</v>
      </c>
      <c r="K18" s="10"/>
      <c r="L18" s="10"/>
      <c r="M18" s="10"/>
      <c r="N18" s="10"/>
      <c r="O18" s="10"/>
      <c r="P18" s="10"/>
    </row>
    <row r="19" spans="2:16" x14ac:dyDescent="0.3">
      <c r="C19" s="4" t="s">
        <v>13</v>
      </c>
      <c r="D19" s="4">
        <f>D9/SQRT(2)</f>
        <v>0.70710678118654746</v>
      </c>
      <c r="E19" s="4">
        <f t="shared" ref="E19:H19" si="6">E9/SQRT(2)</f>
        <v>0</v>
      </c>
      <c r="F19" s="4">
        <f t="shared" si="6"/>
        <v>0</v>
      </c>
      <c r="G19" s="4">
        <f t="shared" si="6"/>
        <v>0.70710678118654746</v>
      </c>
      <c r="H19" s="4">
        <f t="shared" si="6"/>
        <v>0</v>
      </c>
      <c r="J19" s="4">
        <f t="shared" si="2"/>
        <v>0.67134998761219244</v>
      </c>
      <c r="K19" s="10"/>
      <c r="L19" s="10"/>
      <c r="M19" s="10"/>
      <c r="N19" s="10"/>
      <c r="O19" s="10"/>
      <c r="P19" s="10"/>
    </row>
    <row r="20" spans="2:16" x14ac:dyDescent="0.3">
      <c r="K20" s="10"/>
      <c r="L20" s="10"/>
      <c r="M20" s="10"/>
      <c r="N20" s="10"/>
      <c r="O20" s="10"/>
      <c r="P20" s="10"/>
    </row>
    <row r="21" spans="2:16" x14ac:dyDescent="0.3">
      <c r="B21" s="1" t="s">
        <v>44</v>
      </c>
      <c r="K21" s="10"/>
      <c r="L21" s="10"/>
      <c r="M21" s="10"/>
      <c r="N21" s="10"/>
      <c r="O21" s="10"/>
      <c r="P21" s="10"/>
    </row>
    <row r="22" spans="2:16" x14ac:dyDescent="0.3">
      <c r="C22" s="2" t="s">
        <v>45</v>
      </c>
      <c r="D22">
        <f>SUMPRODUCT(D14:D19,$L$4:$L9)</f>
        <v>1.2844570503761732</v>
      </c>
      <c r="E22">
        <f>SUMPRODUCT(E14:E19,$L$4:$L9)</f>
        <v>-0.57735026918962584</v>
      </c>
      <c r="F22">
        <f>SUMPRODUCT(F14:F19,$L$4:$L9)</f>
        <v>0</v>
      </c>
      <c r="G22">
        <f>SUMPRODUCT(G14:G19,$L$4:$L9)</f>
        <v>0.12975651199692162</v>
      </c>
      <c r="H22">
        <f>SUMPRODUCT(H14:H19,$L$4:$L9)</f>
        <v>0.57735026918962584</v>
      </c>
    </row>
    <row r="23" spans="2:16" x14ac:dyDescent="0.3">
      <c r="C23" s="2" t="s">
        <v>46</v>
      </c>
      <c r="D23">
        <f>SUMPRODUCT(D14:D19,$M$4:$M9)</f>
        <v>-0.57735026918962584</v>
      </c>
      <c r="E23">
        <f>SUMPRODUCT(E14:E19,$M$4:$M9)</f>
        <v>0.57735026918962584</v>
      </c>
      <c r="F23">
        <f>SUMPRODUCT(F14:F19,$M$4:$M9)</f>
        <v>0.70710678118654746</v>
      </c>
      <c r="G23">
        <f>SUMPRODUCT(G14:G19,$M$4:$M9)</f>
        <v>1.2844570503761732</v>
      </c>
      <c r="H23">
        <f>SUMPRODUCT(H14:H19,$M$4:$M9)</f>
        <v>-0.57735026918962584</v>
      </c>
    </row>
    <row r="25" spans="2:16" x14ac:dyDescent="0.3">
      <c r="C25" s="4" t="s">
        <v>14</v>
      </c>
      <c r="D25" s="4">
        <v>2</v>
      </c>
      <c r="E25" s="4">
        <v>2</v>
      </c>
      <c r="F25" s="4">
        <v>3</v>
      </c>
      <c r="G25" s="4">
        <v>4</v>
      </c>
      <c r="H25" s="4">
        <v>2</v>
      </c>
    </row>
    <row r="26" spans="2:16" x14ac:dyDescent="0.3">
      <c r="C26" s="9" t="s">
        <v>17</v>
      </c>
      <c r="D26" s="4">
        <f>ABS(LOG10(D25/10))</f>
        <v>0.69897000433601875</v>
      </c>
      <c r="E26" s="4">
        <f t="shared" ref="E26:H26" si="7">ABS(LOG10(E25/10))</f>
        <v>0.69897000433601875</v>
      </c>
      <c r="F26" s="4">
        <f t="shared" si="7"/>
        <v>0.52287874528033762</v>
      </c>
      <c r="G26" s="4">
        <f t="shared" si="7"/>
        <v>0.3979400086720376</v>
      </c>
      <c r="H26" s="4">
        <f t="shared" si="7"/>
        <v>0.69897000433601875</v>
      </c>
      <c r="J26" t="s">
        <v>47</v>
      </c>
    </row>
    <row r="29" spans="2:16" x14ac:dyDescent="0.3">
      <c r="C29" s="1" t="s">
        <v>48</v>
      </c>
    </row>
    <row r="30" spans="2:16" x14ac:dyDescent="0.3">
      <c r="C30" t="s">
        <v>50</v>
      </c>
    </row>
    <row r="31" spans="2:16" x14ac:dyDescent="0.3">
      <c r="C31" t="s">
        <v>51</v>
      </c>
    </row>
    <row r="32" spans="2:16" x14ac:dyDescent="0.3">
      <c r="C32" t="s">
        <v>52</v>
      </c>
    </row>
    <row r="33" spans="3:5" x14ac:dyDescent="0.3">
      <c r="C33" s="1" t="s">
        <v>49</v>
      </c>
    </row>
    <row r="34" spans="3:5" x14ac:dyDescent="0.3">
      <c r="C34" t="s">
        <v>18</v>
      </c>
    </row>
    <row r="35" spans="3:5" x14ac:dyDescent="0.3">
      <c r="C35" t="s">
        <v>53</v>
      </c>
    </row>
    <row r="37" spans="3:5" x14ac:dyDescent="0.3">
      <c r="C37" s="1" t="s">
        <v>54</v>
      </c>
    </row>
    <row r="38" spans="3:5" x14ac:dyDescent="0.3">
      <c r="C38" t="s">
        <v>55</v>
      </c>
    </row>
    <row r="40" spans="3:5" x14ac:dyDescent="0.3">
      <c r="C40" s="1" t="s">
        <v>56</v>
      </c>
    </row>
    <row r="41" spans="3:5" x14ac:dyDescent="0.3">
      <c r="C41" t="s">
        <v>57</v>
      </c>
    </row>
    <row r="43" spans="3:5" x14ac:dyDescent="0.3">
      <c r="C43" s="1" t="s">
        <v>58</v>
      </c>
    </row>
    <row r="44" spans="3:5" x14ac:dyDescent="0.3">
      <c r="C44" t="s">
        <v>60</v>
      </c>
    </row>
    <row r="46" spans="3:5" x14ac:dyDescent="0.3">
      <c r="E46" t="s">
        <v>61</v>
      </c>
    </row>
  </sheetData>
  <pageMargins left="0.7" right="0.7" top="0.75" bottom="0.75" header="0.3" footer="0.3"/>
  <ignoredErrors>
    <ignoredError sqref="D18:H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Study1- TFandIDF</vt:lpstr>
      <vt:lpstr>Full walkthrough AnalyticsVidya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Akilan Tamilarrasu</dc:creator>
  <cp:lastModifiedBy>User</cp:lastModifiedBy>
  <dcterms:created xsi:type="dcterms:W3CDTF">2019-08-06T15:27:49Z</dcterms:created>
  <dcterms:modified xsi:type="dcterms:W3CDTF">2019-08-06T19:40:55Z</dcterms:modified>
</cp:coreProperties>
</file>