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355"/>
  </bookViews>
  <sheets>
    <sheet name="justificatif" sheetId="1" r:id="rId1"/>
  </sheets>
  <definedNames>
    <definedName name="_GoBack" localSheetId="0">justificatif!#REF!</definedName>
  </definedNames>
  <calcPr calcId="144525"/>
</workbook>
</file>

<file path=xl/sharedStrings.xml><?xml version="1.0" encoding="utf-8"?>
<sst xmlns="http://schemas.openxmlformats.org/spreadsheetml/2006/main" count="62" uniqueCount="49">
  <si>
    <t>Euro</t>
  </si>
  <si>
    <t>Transfert</t>
  </si>
  <si>
    <t>Douane</t>
  </si>
  <si>
    <t>Marge</t>
  </si>
  <si>
    <t>cc</t>
  </si>
  <si>
    <t>en+taxe p</t>
  </si>
  <si>
    <t>TVA</t>
  </si>
  <si>
    <t>$</t>
  </si>
  <si>
    <t>FCFA</t>
  </si>
  <si>
    <t>ELEMENT</t>
  </si>
  <si>
    <t>PRIX</t>
  </si>
  <si>
    <t>TRANSP</t>
  </si>
  <si>
    <t>TRANFERT</t>
  </si>
  <si>
    <t>DOUANE</t>
  </si>
  <si>
    <t>enr</t>
  </si>
  <si>
    <t>MARGE</t>
  </si>
  <si>
    <t>PRIX HT</t>
  </si>
  <si>
    <t>QTE</t>
  </si>
  <si>
    <t>TOTAL HT</t>
  </si>
  <si>
    <t xml:space="preserve">TOTAL TTC </t>
  </si>
  <si>
    <t>Ref</t>
  </si>
  <si>
    <t>Libelle</t>
  </si>
  <si>
    <t>UNITE</t>
  </si>
  <si>
    <t>DEVISE</t>
  </si>
  <si>
    <t>MONTANT</t>
  </si>
  <si>
    <t>Module Switch d’accès</t>
  </si>
  <si>
    <t xml:space="preserve">B09K4D3NB6 </t>
  </si>
  <si>
    <t xml:space="preserve">Dell PowerEdge R640 Serveur 2,2 GHz 4114 750W Rack (1U) 9KCXV </t>
  </si>
  <si>
    <t xml:space="preserve">B07WTPQRCJ </t>
  </si>
  <si>
    <t>Appliance Firepower 1120 avec Logiciel FTD, 8 Ports GbE, débit pouvant Atteindre 1,5 Gbit/s, Garantie limitée de 90 Jours (FPR1120-NGFW-K9) White</t>
  </si>
  <si>
    <t>B085961PP2</t>
  </si>
  <si>
    <t>Cisco 4221 Routeur IEEE 802.1ag, IEEE 802.3, IEEE 802.3ah, 10,100,1000 Mbit/s, Interne, 3DES, 128-bit AES, 256-bit AES, des, WDS, Noir</t>
  </si>
  <si>
    <t>B08T1TBF2M</t>
  </si>
  <si>
    <t xml:space="preserve"> 4 Coeurs 3.6/4.3GHZ - W10 - Pack Complet Clavier Souris écran 22" Liv Express 8 GO RAM/240 SSD/1 </t>
  </si>
  <si>
    <t xml:space="preserve">B002JPZ6PS </t>
  </si>
  <si>
    <t>Cisco Catalyst 2960-48PST-S Commutateur Géré 48 x 10/100 + 2 x SFP + 2 x 10/100/1000 Montable sur rack PoE</t>
  </si>
  <si>
    <t>B0816GP5FC</t>
  </si>
  <si>
    <t>Câble de Réseau Ethernet D'utilisation Extérieure | Imperméable | CAT6, UTP, RJ45 | LAN Gigabit</t>
  </si>
  <si>
    <t>Windows server</t>
  </si>
  <si>
    <t>Windows server essentials - 2 core</t>
  </si>
  <si>
    <t>TP-Link Routeur</t>
  </si>
  <si>
    <t>WiFi AC 1750 Mbps Archer C7, routeur wifi puissant avec 5 ports Gigabit, OneMesh, Contrôle Parental, installation simple, compatible avec toutes les Box Internet</t>
  </si>
  <si>
    <t>L-ISE-BSE- 100</t>
  </si>
  <si>
    <t>Cisco Identity Services Engine 100 Endpoint Base Licence</t>
  </si>
  <si>
    <t xml:space="preserve">B002PAR09C </t>
  </si>
  <si>
    <t xml:space="preserve">Com Wireless Unified LAN Controller WX3010 entrée et régulateur - Entrées et régulateurs (WPA, 1 Gbit/s, 10/100/1000 Mbit/s, 10/100/1000BASE-T, 3 kg, 269 x 300 x 44 mm) </t>
  </si>
  <si>
    <t>Prestation</t>
  </si>
  <si>
    <t>CFA</t>
  </si>
  <si>
    <t>TOTAL GENERAL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</si>
</sst>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176" formatCode="_-* #,##0\ _C_F_A_-;\-* #,##0\ _C_F_A_-;_-* &quot;-&quot;\ _C_F_A_-;_-@_-"/>
    <numFmt numFmtId="177" formatCode="_-* #,##0.00\ _€_-;\-* #,##0.00\ _€_-;_-* &quot;-&quot;??\ _€_-;_-@_-"/>
    <numFmt numFmtId="178" formatCode="_-* #,##0.00\ [$€-1]_-;\-* #,##0.00\ [$€-1]_-;_-* &quot;-&quot;??\ [$€-1]_-"/>
    <numFmt numFmtId="42" formatCode="_(&quot;$&quot;* #,##0_);_(&quot;$&quot;* \(#,##0\);_(&quot;$&quot;* &quot;-&quot;_);_(@_)"/>
    <numFmt numFmtId="179" formatCode="_-* #,##0.000\ _€_-;\-* #,##0.000\ _€_-;_-* &quot;-&quot;??\ _€_-;_-@_-"/>
    <numFmt numFmtId="180" formatCode="_-* #,##0\ _€_-;\-* #,##0\ _€_-;_-* &quot;-&quot;??\ _€_-;_-@_-"/>
    <numFmt numFmtId="181" formatCode="0.0%"/>
  </numFmts>
  <fonts count="26">
    <font>
      <sz val="11"/>
      <color theme="1"/>
      <name val="Calibri"/>
      <charset val="134"/>
      <scheme val="minor"/>
    </font>
    <font>
      <sz val="7"/>
      <color theme="1"/>
      <name val="Trebuchet MS"/>
      <charset val="134"/>
    </font>
    <font>
      <b/>
      <sz val="7"/>
      <color theme="1"/>
      <name val="Trebuchet MS"/>
      <charset val="134"/>
    </font>
    <font>
      <b/>
      <sz val="7"/>
      <name val="Trebuchet MS"/>
      <charset val="134"/>
    </font>
    <font>
      <sz val="7"/>
      <name val="Trebuchet MS"/>
      <charset val="134"/>
    </font>
    <font>
      <sz val="7"/>
      <color rgb="FF000000"/>
      <name val="Trebuchet MS"/>
      <charset val="134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9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42" fontId="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26" borderId="5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3" fillId="16" borderId="9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179" fontId="1" fillId="0" borderId="1" xfId="2" applyNumberFormat="1" applyFont="1" applyBorder="1"/>
    <xf numFmtId="0" fontId="1" fillId="0" borderId="1" xfId="2" applyNumberFormat="1" applyFont="1" applyBorder="1" applyAlignment="1">
      <alignment wrapText="1"/>
    </xf>
    <xf numFmtId="9" fontId="1" fillId="0" borderId="1" xfId="7" applyFont="1" applyBorder="1"/>
    <xf numFmtId="180" fontId="1" fillId="0" borderId="1" xfId="2" applyNumberFormat="1" applyFont="1" applyBorder="1" applyAlignment="1">
      <alignment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180" fontId="4" fillId="3" borderId="1" xfId="2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80" fontId="4" fillId="0" borderId="1" xfId="2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80" fontId="4" fillId="0" borderId="1" xfId="2" applyNumberFormat="1" applyFont="1" applyBorder="1" applyAlignment="1">
      <alignment horizontal="center" vertical="center"/>
    </xf>
    <xf numFmtId="180" fontId="4" fillId="0" borderId="1" xfId="2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180" fontId="4" fillId="4" borderId="3" xfId="2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80" fontId="4" fillId="4" borderId="1" xfId="2" applyNumberFormat="1" applyFont="1" applyFill="1" applyBorder="1" applyAlignment="1">
      <alignment horizontal="center" vertical="center"/>
    </xf>
    <xf numFmtId="180" fontId="4" fillId="0" borderId="3" xfId="2" applyNumberFormat="1" applyFont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vertical="center"/>
    </xf>
    <xf numFmtId="0" fontId="5" fillId="5" borderId="1" xfId="0" applyFont="1" applyFill="1" applyBorder="1"/>
    <xf numFmtId="180" fontId="1" fillId="5" borderId="1" xfId="2" applyNumberFormat="1" applyFont="1" applyFill="1" applyBorder="1" applyAlignment="1">
      <alignment horizontal="right" vertical="center"/>
    </xf>
    <xf numFmtId="176" fontId="1" fillId="0" borderId="0" xfId="3" applyFont="1"/>
    <xf numFmtId="181" fontId="1" fillId="0" borderId="1" xfId="7" applyNumberFormat="1" applyFont="1" applyBorder="1"/>
    <xf numFmtId="180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0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Euro" xfId="5"/>
    <cellStyle name="Currency" xfId="6" builtinId="4"/>
    <cellStyle name="Percent" xfId="7" builtinId="5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tabSelected="1" zoomScale="130" zoomScaleNormal="130" topLeftCell="B15" workbookViewId="0">
      <selection activeCell="G29" sqref="G29"/>
    </sheetView>
  </sheetViews>
  <sheetFormatPr defaultColWidth="9.14285714285714" defaultRowHeight="13.5"/>
  <cols>
    <col min="1" max="1" width="12.8571428571429" style="2" customWidth="1"/>
    <col min="2" max="2" width="41" style="3" customWidth="1"/>
    <col min="3" max="3" width="9.14285714285714" style="2" customWidth="1"/>
    <col min="4" max="4" width="6.14285714285714" style="2" customWidth="1"/>
    <col min="5" max="5" width="9" style="2" customWidth="1"/>
    <col min="6" max="6" width="7.57142857142857" style="2" customWidth="1"/>
    <col min="7" max="7" width="7.14285714285714" style="2" customWidth="1"/>
    <col min="8" max="8" width="8.28571428571429" style="2" customWidth="1"/>
    <col min="9" max="9" width="7.42857142857143" style="2" customWidth="1"/>
    <col min="10" max="10" width="7.85714285714286" style="2" customWidth="1"/>
    <col min="11" max="11" width="8.57142857142857" style="2" customWidth="1"/>
    <col min="12" max="12" width="9.14285714285714" style="2" customWidth="1"/>
    <col min="13" max="13" width="4.42857142857143" style="2" customWidth="1"/>
    <col min="14" max="14" width="10" style="2" customWidth="1"/>
    <col min="15" max="15" width="10.1428571428571" style="2" customWidth="1"/>
    <col min="16" max="16" width="11" style="2" customWidth="1"/>
    <col min="17" max="16384" width="9.14285714285714" style="2"/>
  </cols>
  <sheetData>
    <row r="1" spans="6:16">
      <c r="F1" s="4"/>
      <c r="G1" s="4"/>
      <c r="P1" s="36"/>
    </row>
    <row r="2" spans="6:16">
      <c r="F2" s="4"/>
      <c r="G2" s="4"/>
      <c r="P2" s="36"/>
    </row>
    <row r="3" spans="6:16">
      <c r="F3" s="4"/>
      <c r="G3" s="4"/>
      <c r="P3" s="36"/>
    </row>
    <row r="4" spans="6:16">
      <c r="F4" s="4"/>
      <c r="G4" s="4"/>
      <c r="P4" s="36"/>
    </row>
    <row r="5" spans="16:16">
      <c r="P5" s="36"/>
    </row>
    <row r="6" spans="16:16">
      <c r="P6" s="36"/>
    </row>
    <row r="7" spans="1:16">
      <c r="A7" s="5" t="s">
        <v>0</v>
      </c>
      <c r="B7" s="6">
        <v>655.95</v>
      </c>
      <c r="C7" s="5"/>
      <c r="D7" s="5" t="s">
        <v>1</v>
      </c>
      <c r="E7" s="5"/>
      <c r="F7" s="5" t="s">
        <v>2</v>
      </c>
      <c r="G7" s="5"/>
      <c r="H7" s="5" t="s">
        <v>3</v>
      </c>
      <c r="I7" s="5" t="s">
        <v>4</v>
      </c>
      <c r="J7" s="5" t="s">
        <v>5</v>
      </c>
      <c r="K7" s="5"/>
      <c r="L7" s="5" t="s">
        <v>6</v>
      </c>
      <c r="P7" s="36"/>
    </row>
    <row r="8" spans="1:16">
      <c r="A8" s="5" t="s">
        <v>7</v>
      </c>
      <c r="B8" s="6">
        <v>601</v>
      </c>
      <c r="C8" s="5"/>
      <c r="D8" s="7">
        <v>0.02</v>
      </c>
      <c r="E8" s="7"/>
      <c r="F8" s="7">
        <v>0.36</v>
      </c>
      <c r="G8" s="7"/>
      <c r="H8" s="7">
        <v>0.3</v>
      </c>
      <c r="I8" s="7">
        <v>0.03</v>
      </c>
      <c r="J8" s="37">
        <v>0.035</v>
      </c>
      <c r="K8" s="7"/>
      <c r="L8" s="7">
        <v>0.18</v>
      </c>
      <c r="P8" s="36"/>
    </row>
    <row r="9" spans="1:12">
      <c r="A9" s="5" t="s">
        <v>8</v>
      </c>
      <c r="B9" s="8">
        <v>1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2">
      <c r="A10" s="9"/>
      <c r="B10" s="6"/>
    </row>
    <row r="12" ht="12.75" customHeight="1" spans="1:16">
      <c r="A12" s="10" t="s">
        <v>9</v>
      </c>
      <c r="B12" s="10"/>
      <c r="C12" s="10" t="s">
        <v>10</v>
      </c>
      <c r="D12" s="10"/>
      <c r="E12" s="10"/>
      <c r="F12" s="10" t="s">
        <v>11</v>
      </c>
      <c r="G12" s="10" t="s">
        <v>12</v>
      </c>
      <c r="H12" s="10" t="s">
        <v>13</v>
      </c>
      <c r="I12" s="10" t="s">
        <v>4</v>
      </c>
      <c r="J12" s="10" t="s">
        <v>14</v>
      </c>
      <c r="K12" s="10" t="s">
        <v>15</v>
      </c>
      <c r="L12" s="10" t="s">
        <v>16</v>
      </c>
      <c r="M12" s="10" t="s">
        <v>17</v>
      </c>
      <c r="N12" s="10" t="s">
        <v>18</v>
      </c>
      <c r="O12" s="10" t="s">
        <v>6</v>
      </c>
      <c r="P12" s="10" t="s">
        <v>19</v>
      </c>
    </row>
    <row r="13" ht="15.75" customHeight="1" spans="1:16">
      <c r="A13" s="11" t="s">
        <v>20</v>
      </c>
      <c r="B13" s="11" t="s">
        <v>21</v>
      </c>
      <c r="C13" s="10" t="s">
        <v>22</v>
      </c>
      <c r="D13" s="11" t="s">
        <v>23</v>
      </c>
      <c r="E13" s="10" t="s">
        <v>24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="1" customFormat="1" ht="18.75" customHeight="1" spans="1:16">
      <c r="A14" s="12" t="s">
        <v>25</v>
      </c>
      <c r="B14" s="13"/>
      <c r="C14" s="14"/>
      <c r="D14" s="15"/>
      <c r="E14" s="14"/>
      <c r="F14" s="14"/>
      <c r="G14" s="14"/>
      <c r="H14" s="14"/>
      <c r="I14" s="14"/>
      <c r="J14" s="14"/>
      <c r="K14" s="14"/>
      <c r="L14" s="38"/>
      <c r="M14" s="39"/>
      <c r="N14" s="14"/>
      <c r="O14" s="38"/>
      <c r="P14" s="38"/>
    </row>
    <row r="15" s="1" customFormat="1" ht="18.75" customHeight="1" spans="1:16">
      <c r="A15" s="16" t="s">
        <v>26</v>
      </c>
      <c r="B15" s="16" t="s">
        <v>27</v>
      </c>
      <c r="C15" s="17">
        <v>499.99</v>
      </c>
      <c r="D15" s="18" t="s">
        <v>0</v>
      </c>
      <c r="E15" s="19">
        <f>C15*$B$7</f>
        <v>327968.4405</v>
      </c>
      <c r="F15" s="19"/>
      <c r="G15" s="19">
        <f t="shared" ref="G15" si="0">(E15+F15)*$D$8</f>
        <v>6559.36881</v>
      </c>
      <c r="H15" s="19">
        <f t="shared" ref="H15" si="1">(E15+F15)*$F$8</f>
        <v>118068.63858</v>
      </c>
      <c r="I15" s="19">
        <f t="shared" ref="I15" si="2">(E15+F15)*$I$8</f>
        <v>9839.053215</v>
      </c>
      <c r="J15" s="19">
        <f t="shared" ref="J15" si="3">(E15+F15)*$J$8</f>
        <v>11478.8954175</v>
      </c>
      <c r="K15" s="19">
        <f t="shared" ref="K15" si="4">SUM(E15:H15)*$H$8</f>
        <v>135778.934367</v>
      </c>
      <c r="L15" s="40">
        <f t="shared" ref="L15" si="5">SUM(E15:K15)</f>
        <v>609693.3308895</v>
      </c>
      <c r="M15" s="41">
        <v>2</v>
      </c>
      <c r="N15" s="19">
        <f>L15*M15</f>
        <v>1219386.661779</v>
      </c>
      <c r="O15" s="40">
        <f t="shared" ref="O15:O16" si="6">N15*$L$8</f>
        <v>219489.59912022</v>
      </c>
      <c r="P15" s="40">
        <f t="shared" ref="P15:P16" si="7">N15+O15</f>
        <v>1438876.26089922</v>
      </c>
    </row>
    <row r="16" s="1" customFormat="1" ht="18.75" customHeight="1" spans="1:16">
      <c r="A16" s="16" t="s">
        <v>28</v>
      </c>
      <c r="B16" s="16" t="s">
        <v>29</v>
      </c>
      <c r="C16" s="20">
        <v>2757.51</v>
      </c>
      <c r="D16" s="18" t="s">
        <v>0</v>
      </c>
      <c r="E16" s="19">
        <f>C16*$B$8</f>
        <v>1657263.51</v>
      </c>
      <c r="F16" s="19"/>
      <c r="G16" s="19">
        <f t="shared" ref="G16" si="8">(E16+F16)*$D$8</f>
        <v>33145.2702</v>
      </c>
      <c r="H16" s="19">
        <f t="shared" ref="H16" si="9">(E16+F16)*$F$8</f>
        <v>596614.8636</v>
      </c>
      <c r="I16" s="19">
        <f t="shared" ref="I16" si="10">(E16+F16)*$I$8</f>
        <v>49717.9053</v>
      </c>
      <c r="J16" s="19">
        <f t="shared" ref="J16" si="11">(E16+F16)*$J$8</f>
        <v>58004.22285</v>
      </c>
      <c r="K16" s="19">
        <f t="shared" ref="K16" si="12">SUM(E16:H16)*$H$8</f>
        <v>686107.09314</v>
      </c>
      <c r="L16" s="40">
        <f t="shared" ref="L16" si="13">SUM(E16:K16)</f>
        <v>3080852.86509</v>
      </c>
      <c r="M16" s="41">
        <v>1</v>
      </c>
      <c r="N16" s="19">
        <f>L16*M16</f>
        <v>3080852.86509</v>
      </c>
      <c r="O16" s="40">
        <f t="shared" si="6"/>
        <v>554553.5157162</v>
      </c>
      <c r="P16" s="40">
        <f t="shared" si="7"/>
        <v>3635406.3808062</v>
      </c>
    </row>
    <row r="17" s="1" customFormat="1" ht="18.75" customHeight="1" spans="1:16">
      <c r="A17" s="16" t="s">
        <v>30</v>
      </c>
      <c r="B17" s="16" t="s">
        <v>31</v>
      </c>
      <c r="C17" s="20">
        <v>610.7</v>
      </c>
      <c r="D17" s="18" t="s">
        <v>0</v>
      </c>
      <c r="E17" s="19">
        <f>C17*$B$7</f>
        <v>400588.665</v>
      </c>
      <c r="F17" s="19"/>
      <c r="G17" s="19">
        <f>(E17+F17)*$D$8</f>
        <v>8011.7733</v>
      </c>
      <c r="H17" s="19">
        <f>(E17+F17)*$F$8</f>
        <v>144211.9194</v>
      </c>
      <c r="I17" s="19">
        <f>(E17+F17)*$I$8</f>
        <v>12017.65995</v>
      </c>
      <c r="J17" s="19">
        <f t="shared" ref="J17:J20" si="14">(E17+F17)*$J$8</f>
        <v>14020.603275</v>
      </c>
      <c r="K17" s="19">
        <f t="shared" ref="K17:K20" si="15">SUM(E17:H17)*$H$8</f>
        <v>165843.70731</v>
      </c>
      <c r="L17" s="40">
        <f t="shared" ref="L17:L20" si="16">SUM(E17:K17)</f>
        <v>744694.328235</v>
      </c>
      <c r="M17" s="41">
        <v>1</v>
      </c>
      <c r="N17" s="19">
        <f t="shared" ref="N17" si="17">L17*M17</f>
        <v>744694.328235</v>
      </c>
      <c r="O17" s="40">
        <f t="shared" ref="O17" si="18">N17*$L$8</f>
        <v>134044.9790823</v>
      </c>
      <c r="P17" s="40">
        <f t="shared" ref="P17" si="19">N17+O17</f>
        <v>878739.3073173</v>
      </c>
    </row>
    <row r="18" s="1" customFormat="1" ht="18.75" customHeight="1" spans="1:16">
      <c r="A18" s="16" t="s">
        <v>32</v>
      </c>
      <c r="B18" s="16" t="s">
        <v>33</v>
      </c>
      <c r="C18" s="20">
        <v>599.99</v>
      </c>
      <c r="D18" s="18" t="s">
        <v>0</v>
      </c>
      <c r="E18" s="19">
        <f>C18*$B$7</f>
        <v>393563.4405</v>
      </c>
      <c r="F18" s="19"/>
      <c r="G18" s="19">
        <f>(E18+F18)*$D$8</f>
        <v>7871.26881</v>
      </c>
      <c r="H18" s="19">
        <f>(E18+F18)*$F$8</f>
        <v>141682.83858</v>
      </c>
      <c r="I18" s="19">
        <f>(E18+F18)*$I$8</f>
        <v>11806.903215</v>
      </c>
      <c r="J18" s="19">
        <f t="shared" si="14"/>
        <v>13774.7204175</v>
      </c>
      <c r="K18" s="19">
        <f t="shared" si="15"/>
        <v>162935.264367</v>
      </c>
      <c r="L18" s="40">
        <f t="shared" si="16"/>
        <v>731634.4358895</v>
      </c>
      <c r="M18" s="41">
        <v>4</v>
      </c>
      <c r="N18" s="19">
        <f t="shared" ref="N18:N19" si="20">L18*M18</f>
        <v>2926537.743558</v>
      </c>
      <c r="O18" s="40">
        <f t="shared" ref="O18:O20" si="21">N18*$L$8</f>
        <v>526776.79384044</v>
      </c>
      <c r="P18" s="40">
        <f t="shared" ref="P18:P19" si="22">N18+O18</f>
        <v>3453314.53739844</v>
      </c>
    </row>
    <row r="19" s="1" customFormat="1" ht="18.75" customHeight="1" spans="1:16">
      <c r="A19" s="16" t="s">
        <v>34</v>
      </c>
      <c r="B19" s="16" t="s">
        <v>35</v>
      </c>
      <c r="C19" s="20">
        <v>129</v>
      </c>
      <c r="D19" s="18" t="s">
        <v>0</v>
      </c>
      <c r="E19" s="19">
        <f>C19*$B$8</f>
        <v>77529</v>
      </c>
      <c r="F19" s="19"/>
      <c r="G19" s="19">
        <f>(E19+F19)*$D$8</f>
        <v>1550.58</v>
      </c>
      <c r="H19" s="19">
        <f>(E19+F19)*$F$8</f>
        <v>27910.44</v>
      </c>
      <c r="I19" s="19">
        <f>(E19+F19)*$I$8</f>
        <v>2325.87</v>
      </c>
      <c r="J19" s="19">
        <f t="shared" si="14"/>
        <v>2713.515</v>
      </c>
      <c r="K19" s="19">
        <f t="shared" si="15"/>
        <v>32097.006</v>
      </c>
      <c r="L19" s="40">
        <f t="shared" si="16"/>
        <v>144126.411</v>
      </c>
      <c r="M19" s="41">
        <v>1</v>
      </c>
      <c r="N19" s="19">
        <f t="shared" si="20"/>
        <v>144126.411</v>
      </c>
      <c r="O19" s="40">
        <f t="shared" si="21"/>
        <v>25942.75398</v>
      </c>
      <c r="P19" s="40">
        <f t="shared" si="22"/>
        <v>170069.16498</v>
      </c>
    </row>
    <row r="20" s="1" customFormat="1" ht="18.75" customHeight="1" spans="1:16">
      <c r="A20" s="16" t="s">
        <v>36</v>
      </c>
      <c r="B20" s="16" t="s">
        <v>37</v>
      </c>
      <c r="C20" s="20">
        <v>65.99</v>
      </c>
      <c r="D20" s="18" t="s">
        <v>0</v>
      </c>
      <c r="E20" s="19">
        <f>C20*$B$8</f>
        <v>39659.99</v>
      </c>
      <c r="F20" s="19"/>
      <c r="G20" s="19">
        <f>(E20+F20)*$D$8</f>
        <v>793.1998</v>
      </c>
      <c r="H20" s="19">
        <f>(E20+F20)*$F$8</f>
        <v>14277.5964</v>
      </c>
      <c r="I20" s="19">
        <f>(E20+F20)*$I$8</f>
        <v>1189.7997</v>
      </c>
      <c r="J20" s="19">
        <f>(E20+F20)*$J$8</f>
        <v>1388.09965</v>
      </c>
      <c r="K20" s="19">
        <f>SUM(E20:H20)*$H$8</f>
        <v>16419.23586</v>
      </c>
      <c r="L20" s="40">
        <f>SUM(E20:K20)</f>
        <v>73727.92141</v>
      </c>
      <c r="M20" s="41">
        <v>5</v>
      </c>
      <c r="N20" s="19">
        <f>L20*M20</f>
        <v>368639.60705</v>
      </c>
      <c r="O20" s="40">
        <f>N20*$L$8</f>
        <v>66355.129269</v>
      </c>
      <c r="P20" s="40">
        <f>N20+O20</f>
        <v>434994.736319</v>
      </c>
    </row>
    <row r="21" s="1" customFormat="1" ht="18.75" customHeight="1" spans="1:16">
      <c r="A21" s="16" t="s">
        <v>38</v>
      </c>
      <c r="B21" s="16" t="s">
        <v>39</v>
      </c>
      <c r="C21" s="20">
        <v>200</v>
      </c>
      <c r="D21" s="18" t="s">
        <v>0</v>
      </c>
      <c r="E21" s="19">
        <f>C21*$B$8</f>
        <v>120200</v>
      </c>
      <c r="F21" s="19"/>
      <c r="G21" s="19">
        <f>(E21+F21)*$D$8</f>
        <v>2404</v>
      </c>
      <c r="H21" s="19">
        <f>(E21+F21)*$F$8</f>
        <v>43272</v>
      </c>
      <c r="I21" s="19">
        <f>(E21+F21)*$I$8</f>
        <v>3606</v>
      </c>
      <c r="J21" s="19">
        <f>(E21+F21)*$I$8</f>
        <v>3606</v>
      </c>
      <c r="K21" s="19">
        <f>SUM(E21:H21)*$H$8</f>
        <v>49762.8</v>
      </c>
      <c r="L21" s="40">
        <f>SUM(E21:K21)</f>
        <v>222850.8</v>
      </c>
      <c r="M21" s="41">
        <v>1</v>
      </c>
      <c r="N21" s="19">
        <f>L21*M21</f>
        <v>222850.8</v>
      </c>
      <c r="O21" s="40">
        <f>N21*$L$8</f>
        <v>40113.144</v>
      </c>
      <c r="P21" s="40">
        <f>N21+O21</f>
        <v>262963.944</v>
      </c>
    </row>
    <row r="22" s="1" customFormat="1" ht="18.75" customHeight="1" spans="1:16">
      <c r="A22" s="16" t="s">
        <v>40</v>
      </c>
      <c r="B22" s="16" t="s">
        <v>41</v>
      </c>
      <c r="C22" s="19">
        <v>149.9</v>
      </c>
      <c r="D22" s="18" t="s">
        <v>0</v>
      </c>
      <c r="E22" s="19">
        <f>C22*$B$7</f>
        <v>98326.905</v>
      </c>
      <c r="F22" s="19"/>
      <c r="G22" s="19">
        <f>(E22+F22)*$D$8</f>
        <v>1966.5381</v>
      </c>
      <c r="H22" s="19">
        <f>(E22+F22)*$F$8</f>
        <v>35397.6858</v>
      </c>
      <c r="I22" s="19">
        <f>(E22+F22)*$I$8</f>
        <v>2949.80715</v>
      </c>
      <c r="J22" s="19">
        <f>(E22+F22)*$J$8</f>
        <v>3441.441675</v>
      </c>
      <c r="K22" s="19">
        <f>SUM(E22:H22)*$H$8</f>
        <v>40707.33867</v>
      </c>
      <c r="L22" s="40">
        <f>SUM(E22:K22)</f>
        <v>182789.716395</v>
      </c>
      <c r="M22" s="41">
        <v>1</v>
      </c>
      <c r="N22" s="19">
        <f>L22*M22</f>
        <v>182789.716395</v>
      </c>
      <c r="O22" s="40">
        <f>N22*$L$8</f>
        <v>32902.1489511</v>
      </c>
      <c r="P22" s="40">
        <f>N22+O22</f>
        <v>215691.8653461</v>
      </c>
    </row>
    <row r="23" s="1" customFormat="1" ht="18.75" customHeight="1" spans="1:16">
      <c r="A23" s="21" t="s">
        <v>42</v>
      </c>
      <c r="B23" s="22" t="s">
        <v>43</v>
      </c>
      <c r="C23" s="19">
        <v>501</v>
      </c>
      <c r="D23" s="18" t="s">
        <v>0</v>
      </c>
      <c r="E23" s="19">
        <f>C23*$B$7</f>
        <v>328630.95</v>
      </c>
      <c r="F23" s="19"/>
      <c r="G23" s="19">
        <f>(E23+F23)*$D$8</f>
        <v>6572.619</v>
      </c>
      <c r="H23" s="19">
        <f>(E23+F23)*$F$8</f>
        <v>118307.142</v>
      </c>
      <c r="I23" s="19">
        <f>(E23+F23)*$I$8</f>
        <v>9858.9285</v>
      </c>
      <c r="J23" s="19">
        <f>(E23+F23)*$J$8</f>
        <v>11502.08325</v>
      </c>
      <c r="K23" s="19">
        <f>SUM(E23:H23)*$H$8</f>
        <v>136053.2133</v>
      </c>
      <c r="L23" s="40">
        <f>SUM(E23:K23)</f>
        <v>610924.93605</v>
      </c>
      <c r="M23" s="41">
        <v>1</v>
      </c>
      <c r="N23" s="19">
        <f>L23*M23</f>
        <v>610924.93605</v>
      </c>
      <c r="O23" s="40">
        <f>N23*$L$8</f>
        <v>109966.488489</v>
      </c>
      <c r="P23" s="40">
        <f>N23+O23</f>
        <v>720891.424539</v>
      </c>
    </row>
    <row r="24" s="1" customFormat="1" ht="18.75" customHeight="1" spans="1:16">
      <c r="A24" s="23" t="s">
        <v>44</v>
      </c>
      <c r="B24" s="24" t="s">
        <v>45</v>
      </c>
      <c r="C24" s="19">
        <v>281.2</v>
      </c>
      <c r="D24" s="18" t="s">
        <v>0</v>
      </c>
      <c r="E24" s="19">
        <f>C24*$B$8</f>
        <v>169001.2</v>
      </c>
      <c r="F24" s="19"/>
      <c r="G24" s="19">
        <f>(E24+F24)*$D$8</f>
        <v>3380.024</v>
      </c>
      <c r="H24" s="19">
        <f>(E24+F24)*$F$8</f>
        <v>60840.432</v>
      </c>
      <c r="I24" s="19">
        <f>(E24+F24)*$I$8</f>
        <v>5070.036</v>
      </c>
      <c r="J24" s="19">
        <f>(E24+F24)*$J$8</f>
        <v>5915.042</v>
      </c>
      <c r="K24" s="19">
        <f>SUM(E24:H24)*$H$8</f>
        <v>69966.4968</v>
      </c>
      <c r="L24" s="40">
        <f>SUM(E24:K24)</f>
        <v>314173.2308</v>
      </c>
      <c r="M24" s="41">
        <v>1</v>
      </c>
      <c r="N24" s="19">
        <f>L24*M24</f>
        <v>314173.2308</v>
      </c>
      <c r="O24" s="40">
        <f>N24*$L$8</f>
        <v>56551.181544</v>
      </c>
      <c r="P24" s="40">
        <f>N24+O24</f>
        <v>370724.412344</v>
      </c>
    </row>
    <row r="25" s="1" customFormat="1" ht="18.75" customHeight="1" spans="1:16">
      <c r="A25" s="25" t="s">
        <v>46</v>
      </c>
      <c r="B25" s="26"/>
      <c r="C25" s="27"/>
      <c r="D25" s="28"/>
      <c r="E25" s="29"/>
      <c r="F25" s="29"/>
      <c r="G25" s="29"/>
      <c r="H25" s="29"/>
      <c r="I25" s="29"/>
      <c r="J25" s="29"/>
      <c r="K25" s="29"/>
      <c r="L25" s="42"/>
      <c r="M25" s="43"/>
      <c r="N25" s="29"/>
      <c r="O25" s="42"/>
      <c r="P25" s="42"/>
    </row>
    <row r="26" s="1" customFormat="1" ht="18.75" customHeight="1" spans="1:16">
      <c r="A26" s="23"/>
      <c r="B26" s="24" t="s">
        <v>46</v>
      </c>
      <c r="C26" s="30">
        <v>2500000</v>
      </c>
      <c r="D26" s="18" t="s">
        <v>47</v>
      </c>
      <c r="E26" s="19"/>
      <c r="F26" s="19"/>
      <c r="G26" s="19"/>
      <c r="H26" s="19"/>
      <c r="I26" s="19"/>
      <c r="J26" s="19"/>
      <c r="K26" s="19"/>
      <c r="L26" s="40">
        <f t="shared" ref="L26" si="23">SUM(E26:K26)</f>
        <v>0</v>
      </c>
      <c r="M26" s="41">
        <v>1</v>
      </c>
      <c r="N26" s="19">
        <f t="shared" ref="N26" si="24">L26*M26</f>
        <v>0</v>
      </c>
      <c r="O26" s="40">
        <f t="shared" ref="O26:O27" si="25">N26*$L$8</f>
        <v>0</v>
      </c>
      <c r="P26" s="40">
        <f t="shared" ref="P26:P27" si="26">N26+O26</f>
        <v>0</v>
      </c>
    </row>
    <row r="27" ht="18" customHeight="1" spans="1:16">
      <c r="A27" s="31" t="s">
        <v>48</v>
      </c>
      <c r="B27" s="32"/>
      <c r="C27" s="33"/>
      <c r="D27" s="34"/>
      <c r="E27" s="35"/>
      <c r="F27" s="35"/>
      <c r="G27" s="35"/>
      <c r="H27" s="35"/>
      <c r="I27" s="35"/>
      <c r="J27" s="35"/>
      <c r="K27" s="35"/>
      <c r="L27" s="35"/>
      <c r="M27" s="44"/>
      <c r="N27" s="35">
        <f>SUM(N14:N26)</f>
        <v>9814976.299957</v>
      </c>
      <c r="O27" s="35">
        <f t="shared" si="25"/>
        <v>1766695.73399226</v>
      </c>
      <c r="P27" s="35">
        <f t="shared" si="26"/>
        <v>11581672.0339493</v>
      </c>
    </row>
  </sheetData>
  <mergeCells count="16">
    <mergeCell ref="A12:B12"/>
    <mergeCell ref="C12:E12"/>
    <mergeCell ref="A14:B14"/>
    <mergeCell ref="A25:B25"/>
    <mergeCell ref="A27:B27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  <mergeCell ref="P12:P13"/>
  </mergeCells>
  <pageMargins left="0.196850393700787" right="0.196850393700787" top="0.196850393700787" bottom="0.196850393700787" header="0" footer="0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justificatif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deborakogbe</cp:lastModifiedBy>
  <dcterms:created xsi:type="dcterms:W3CDTF">2006-09-16T00:00:00Z</dcterms:created>
  <dcterms:modified xsi:type="dcterms:W3CDTF">2022-08-27T04:20:04Z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0E776C03802D43CCA19FA11DDF86E01B</vt:lpwstr>
  </property>
  <property fmtid="{D5CDD505-2E9C-101B-9397-08002B2CF9AE}" pid="3" name="KSOProductBuildVer">
    <vt:lpwstr>1033-11.2.0.11254</vt:lpwstr>
  </property>
</Properties>
</file>