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3888\OneDrive\Masaüstü\Çevrimiçi Perakende Satış Siteleri\"/>
    </mc:Choice>
  </mc:AlternateContent>
  <bookViews>
    <workbookView xWindow="0" yWindow="0" windowWidth="20700" windowHeight="8505"/>
  </bookViews>
  <sheets>
    <sheet name="Application" sheetId="1" r:id="rId1"/>
    <sheet name="TablesAndFig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2" l="1"/>
  <c r="Z25" i="2"/>
  <c r="Y25" i="2"/>
  <c r="X25" i="2"/>
  <c r="W25" i="2"/>
  <c r="V25" i="2"/>
  <c r="U25" i="2"/>
  <c r="T25" i="2"/>
  <c r="S25" i="2"/>
  <c r="AA24" i="2"/>
  <c r="Z24" i="2"/>
  <c r="Y24" i="2"/>
  <c r="X24" i="2"/>
  <c r="W24" i="2"/>
  <c r="V24" i="2"/>
  <c r="U24" i="2"/>
  <c r="T24" i="2"/>
  <c r="S24" i="2"/>
  <c r="AA23" i="2"/>
  <c r="Z23" i="2"/>
  <c r="Y23" i="2"/>
  <c r="X23" i="2"/>
  <c r="W23" i="2"/>
  <c r="V23" i="2"/>
  <c r="U23" i="2"/>
  <c r="T23" i="2"/>
  <c r="S23" i="2"/>
  <c r="P23" i="2"/>
  <c r="O23" i="2"/>
  <c r="N23" i="2"/>
  <c r="AA22" i="2"/>
  <c r="Z22" i="2"/>
  <c r="Y22" i="2"/>
  <c r="X22" i="2"/>
  <c r="W22" i="2"/>
  <c r="V22" i="2"/>
  <c r="U22" i="2"/>
  <c r="T22" i="2"/>
  <c r="S22" i="2"/>
  <c r="P22" i="2"/>
  <c r="O22" i="2"/>
  <c r="N22" i="2"/>
  <c r="AA21" i="2"/>
  <c r="Z21" i="2"/>
  <c r="Y21" i="2"/>
  <c r="X21" i="2"/>
  <c r="W21" i="2"/>
  <c r="V21" i="2"/>
  <c r="U21" i="2"/>
  <c r="T21" i="2"/>
  <c r="S21" i="2"/>
  <c r="P21" i="2"/>
  <c r="O21" i="2"/>
  <c r="N21" i="2"/>
  <c r="AA20" i="2"/>
  <c r="Z20" i="2"/>
  <c r="Y20" i="2"/>
  <c r="X20" i="2"/>
  <c r="W20" i="2"/>
  <c r="V20" i="2"/>
  <c r="U20" i="2"/>
  <c r="T20" i="2"/>
  <c r="S20" i="2"/>
  <c r="P20" i="2"/>
  <c r="O20" i="2"/>
  <c r="N20" i="2"/>
  <c r="AA19" i="2"/>
  <c r="Z19" i="2"/>
  <c r="Y19" i="2"/>
  <c r="X19" i="2"/>
  <c r="W19" i="2"/>
  <c r="V19" i="2"/>
  <c r="U19" i="2"/>
  <c r="T19" i="2"/>
  <c r="S19" i="2"/>
  <c r="P19" i="2"/>
  <c r="O19" i="2"/>
  <c r="N19" i="2"/>
  <c r="AA18" i="2"/>
  <c r="Z18" i="2"/>
  <c r="Y18" i="2"/>
  <c r="X18" i="2"/>
  <c r="W18" i="2"/>
  <c r="V18" i="2"/>
  <c r="U18" i="2"/>
  <c r="T18" i="2"/>
  <c r="S18" i="2"/>
  <c r="P18" i="2"/>
  <c r="O18" i="2"/>
  <c r="N18" i="2"/>
  <c r="C18" i="2"/>
  <c r="AA17" i="2"/>
  <c r="Z17" i="2"/>
  <c r="Y17" i="2"/>
  <c r="X17" i="2"/>
  <c r="W17" i="2"/>
  <c r="V17" i="2"/>
  <c r="U17" i="2"/>
  <c r="T17" i="2"/>
  <c r="S17" i="2"/>
  <c r="P17" i="2"/>
  <c r="O17" i="2"/>
  <c r="N17" i="2"/>
  <c r="AA16" i="2"/>
  <c r="Z16" i="2"/>
  <c r="Y16" i="2"/>
  <c r="X16" i="2"/>
  <c r="W16" i="2"/>
  <c r="V16" i="2"/>
  <c r="U16" i="2"/>
  <c r="T16" i="2"/>
  <c r="S16" i="2"/>
  <c r="P16" i="2"/>
  <c r="O16" i="2"/>
  <c r="N16" i="2"/>
  <c r="P15" i="2"/>
  <c r="O15" i="2"/>
  <c r="N15" i="2"/>
  <c r="P14" i="2"/>
  <c r="O14" i="2"/>
  <c r="N14" i="2"/>
  <c r="T46" i="1"/>
  <c r="R46" i="1"/>
  <c r="U46" i="1" s="1"/>
  <c r="L46" i="1"/>
  <c r="O46" i="1" s="1"/>
  <c r="J46" i="1"/>
  <c r="M46" i="1" s="1"/>
  <c r="P46" i="1" s="1"/>
  <c r="S46" i="1" s="1"/>
  <c r="V46" i="1" s="1"/>
  <c r="I46" i="1"/>
  <c r="H46" i="1"/>
  <c r="K46" i="1" s="1"/>
  <c r="N46" i="1" s="1"/>
  <c r="Q46" i="1" s="1"/>
  <c r="V42" i="1"/>
  <c r="T42" i="1"/>
  <c r="F42" i="1"/>
  <c r="S41" i="1"/>
  <c r="O41" i="1"/>
  <c r="F41" i="1"/>
  <c r="E41" i="1"/>
  <c r="N40" i="1"/>
  <c r="E40" i="1"/>
  <c r="M39" i="1"/>
  <c r="O38" i="1"/>
  <c r="H38" i="1"/>
  <c r="Q37" i="1"/>
  <c r="J35" i="1"/>
  <c r="L34" i="1"/>
  <c r="N32" i="1"/>
  <c r="Q32" i="1" s="1"/>
  <c r="T32" i="1" s="1"/>
  <c r="J32" i="1"/>
  <c r="M32" i="1" s="1"/>
  <c r="P32" i="1" s="1"/>
  <c r="S32" i="1" s="1"/>
  <c r="V32" i="1" s="1"/>
  <c r="I32" i="1"/>
  <c r="L32" i="1" s="1"/>
  <c r="O32" i="1" s="1"/>
  <c r="R32" i="1" s="1"/>
  <c r="U32" i="1" s="1"/>
  <c r="H32" i="1"/>
  <c r="K32" i="1" s="1"/>
  <c r="AT28" i="1"/>
  <c r="C27" i="2" s="1"/>
  <c r="AD28" i="1"/>
  <c r="AC28" i="1"/>
  <c r="AB28" i="1"/>
  <c r="AA28" i="1"/>
  <c r="Z28" i="1"/>
  <c r="Y28" i="1"/>
  <c r="V28" i="1"/>
  <c r="U28" i="1"/>
  <c r="S42" i="1" s="1"/>
  <c r="T28" i="1"/>
  <c r="P42" i="1" s="1"/>
  <c r="S28" i="1"/>
  <c r="M42" i="1" s="1"/>
  <c r="R28" i="1"/>
  <c r="J42" i="1" s="1"/>
  <c r="Q28" i="1"/>
  <c r="P28" i="1"/>
  <c r="U42" i="1" s="1"/>
  <c r="O28" i="1"/>
  <c r="R42" i="1" s="1"/>
  <c r="N28" i="1"/>
  <c r="O42" i="1" s="1"/>
  <c r="M28" i="1"/>
  <c r="L42" i="1" s="1"/>
  <c r="L28" i="1"/>
  <c r="I42" i="1" s="1"/>
  <c r="K28" i="1"/>
  <c r="J28" i="1"/>
  <c r="I28" i="1"/>
  <c r="Q42" i="1" s="1"/>
  <c r="H28" i="1"/>
  <c r="N42" i="1" s="1"/>
  <c r="G28" i="1"/>
  <c r="K42" i="1" s="1"/>
  <c r="F28" i="1"/>
  <c r="H42" i="1" s="1"/>
  <c r="E28" i="1"/>
  <c r="AT27" i="1"/>
  <c r="AJ27" i="1"/>
  <c r="AD27" i="1"/>
  <c r="AC27" i="1"/>
  <c r="AB27" i="1"/>
  <c r="AA27" i="1"/>
  <c r="Z27" i="1"/>
  <c r="Y27" i="1"/>
  <c r="V27" i="1"/>
  <c r="V41" i="1" s="1"/>
  <c r="U27" i="1"/>
  <c r="T27" i="1"/>
  <c r="P41" i="1" s="1"/>
  <c r="S27" i="1"/>
  <c r="M41" i="1" s="1"/>
  <c r="R27" i="1"/>
  <c r="J41" i="1" s="1"/>
  <c r="Q27" i="1"/>
  <c r="P27" i="1"/>
  <c r="U41" i="1" s="1"/>
  <c r="O27" i="1"/>
  <c r="R41" i="1" s="1"/>
  <c r="N27" i="1"/>
  <c r="M27" i="1"/>
  <c r="L41" i="1" s="1"/>
  <c r="L27" i="1"/>
  <c r="I41" i="1" s="1"/>
  <c r="K27" i="1"/>
  <c r="D12" i="2" s="1"/>
  <c r="J27" i="1"/>
  <c r="T41" i="1" s="1"/>
  <c r="I27" i="1"/>
  <c r="Q41" i="1" s="1"/>
  <c r="H27" i="1"/>
  <c r="N41" i="1" s="1"/>
  <c r="G27" i="1"/>
  <c r="K41" i="1" s="1"/>
  <c r="F27" i="1"/>
  <c r="H41" i="1" s="1"/>
  <c r="E27" i="1"/>
  <c r="AT26" i="1"/>
  <c r="C25" i="2" s="1"/>
  <c r="AD26" i="1"/>
  <c r="AC26" i="1"/>
  <c r="AB26" i="1"/>
  <c r="AA26" i="1"/>
  <c r="Z26" i="1"/>
  <c r="Y26" i="1"/>
  <c r="V26" i="1"/>
  <c r="V40" i="1" s="1"/>
  <c r="U26" i="1"/>
  <c r="S40" i="1" s="1"/>
  <c r="T26" i="1"/>
  <c r="P40" i="1" s="1"/>
  <c r="S26" i="1"/>
  <c r="M40" i="1" s="1"/>
  <c r="R26" i="1"/>
  <c r="J40" i="1" s="1"/>
  <c r="Q26" i="1"/>
  <c r="G40" i="1" s="1"/>
  <c r="P26" i="1"/>
  <c r="O26" i="1"/>
  <c r="R40" i="1" s="1"/>
  <c r="N26" i="1"/>
  <c r="O40" i="1" s="1"/>
  <c r="M26" i="1"/>
  <c r="L40" i="1" s="1"/>
  <c r="L26" i="1"/>
  <c r="I40" i="1" s="1"/>
  <c r="K26" i="1"/>
  <c r="D11" i="2" s="1"/>
  <c r="J26" i="1"/>
  <c r="T40" i="1" s="1"/>
  <c r="I26" i="1"/>
  <c r="Q40" i="1" s="1"/>
  <c r="H26" i="1"/>
  <c r="G26" i="1"/>
  <c r="K40" i="1" s="1"/>
  <c r="F26" i="1"/>
  <c r="H40" i="1" s="1"/>
  <c r="Y40" i="1" s="1"/>
  <c r="E26" i="1"/>
  <c r="AT25" i="1"/>
  <c r="AG25" i="1"/>
  <c r="AD25" i="1"/>
  <c r="AC25" i="1"/>
  <c r="AI25" i="1" s="1"/>
  <c r="AB25" i="1"/>
  <c r="AA25" i="1"/>
  <c r="Z25" i="1"/>
  <c r="AF25" i="1" s="1"/>
  <c r="Y25" i="1"/>
  <c r="H10" i="2" s="1"/>
  <c r="V25" i="1"/>
  <c r="V39" i="1" s="1"/>
  <c r="U25" i="1"/>
  <c r="S39" i="1" s="1"/>
  <c r="T25" i="1"/>
  <c r="P39" i="1" s="1"/>
  <c r="S25" i="1"/>
  <c r="R25" i="1"/>
  <c r="J39" i="1" s="1"/>
  <c r="Q25" i="1"/>
  <c r="P25" i="1"/>
  <c r="O25" i="1"/>
  <c r="R39" i="1" s="1"/>
  <c r="N25" i="1"/>
  <c r="O39" i="1" s="1"/>
  <c r="M25" i="1"/>
  <c r="L39" i="1" s="1"/>
  <c r="L25" i="1"/>
  <c r="I39" i="1" s="1"/>
  <c r="K25" i="1"/>
  <c r="J25" i="1"/>
  <c r="T39" i="1" s="1"/>
  <c r="I25" i="1"/>
  <c r="Q39" i="1" s="1"/>
  <c r="H25" i="1"/>
  <c r="N39" i="1" s="1"/>
  <c r="G25" i="1"/>
  <c r="K39" i="1" s="1"/>
  <c r="F25" i="1"/>
  <c r="H39" i="1" s="1"/>
  <c r="E25" i="1"/>
  <c r="AT24" i="1"/>
  <c r="C23" i="2" s="1"/>
  <c r="AJ24" i="1"/>
  <c r="AD24" i="1"/>
  <c r="AC24" i="1"/>
  <c r="AI24" i="1" s="1"/>
  <c r="AB24" i="1"/>
  <c r="AH22" i="1" s="1"/>
  <c r="AA24" i="1"/>
  <c r="AG24" i="1" s="1"/>
  <c r="Z24" i="1"/>
  <c r="AF24" i="1" s="1"/>
  <c r="Y24" i="1"/>
  <c r="V24" i="1"/>
  <c r="V38" i="1" s="1"/>
  <c r="U24" i="1"/>
  <c r="S38" i="1" s="1"/>
  <c r="T24" i="1"/>
  <c r="P38" i="1" s="1"/>
  <c r="S24" i="1"/>
  <c r="M38" i="1" s="1"/>
  <c r="R24" i="1"/>
  <c r="J38" i="1" s="1"/>
  <c r="Q24" i="1"/>
  <c r="P24" i="1"/>
  <c r="O24" i="1"/>
  <c r="R38" i="1" s="1"/>
  <c r="N24" i="1"/>
  <c r="M24" i="1"/>
  <c r="L38" i="1" s="1"/>
  <c r="L24" i="1"/>
  <c r="I38" i="1" s="1"/>
  <c r="K24" i="1"/>
  <c r="J24" i="1"/>
  <c r="T38" i="1" s="1"/>
  <c r="I24" i="1"/>
  <c r="Q38" i="1" s="1"/>
  <c r="AH38" i="1" s="1"/>
  <c r="H24" i="1"/>
  <c r="N38" i="1" s="1"/>
  <c r="G24" i="1"/>
  <c r="K38" i="1" s="1"/>
  <c r="F24" i="1"/>
  <c r="E24" i="1"/>
  <c r="AT23" i="1"/>
  <c r="C22" i="2" s="1"/>
  <c r="AD23" i="1"/>
  <c r="AJ23" i="1" s="1"/>
  <c r="AC23" i="1"/>
  <c r="AI23" i="1" s="1"/>
  <c r="AB23" i="1"/>
  <c r="AA23" i="1"/>
  <c r="AG23" i="1" s="1"/>
  <c r="Z23" i="1"/>
  <c r="Y23" i="1"/>
  <c r="V23" i="1"/>
  <c r="V37" i="1" s="1"/>
  <c r="U23" i="1"/>
  <c r="S37" i="1" s="1"/>
  <c r="T23" i="1"/>
  <c r="P37" i="1" s="1"/>
  <c r="S23" i="1"/>
  <c r="M37" i="1" s="1"/>
  <c r="R23" i="1"/>
  <c r="J37" i="1" s="1"/>
  <c r="Q23" i="1"/>
  <c r="BG23" i="1" s="1"/>
  <c r="P23" i="1"/>
  <c r="O23" i="1"/>
  <c r="R37" i="1" s="1"/>
  <c r="N23" i="1"/>
  <c r="O37" i="1" s="1"/>
  <c r="M23" i="1"/>
  <c r="L37" i="1" s="1"/>
  <c r="L23" i="1"/>
  <c r="I37" i="1" s="1"/>
  <c r="K23" i="1"/>
  <c r="J23" i="1"/>
  <c r="T37" i="1" s="1"/>
  <c r="I23" i="1"/>
  <c r="H23" i="1"/>
  <c r="N37" i="1" s="1"/>
  <c r="G23" i="1"/>
  <c r="K37" i="1" s="1"/>
  <c r="F23" i="1"/>
  <c r="H37" i="1" s="1"/>
  <c r="E23" i="1"/>
  <c r="AT22" i="1"/>
  <c r="C21" i="2" s="1"/>
  <c r="AD22" i="1"/>
  <c r="AJ22" i="1" s="1"/>
  <c r="AC22" i="1"/>
  <c r="AB22" i="1"/>
  <c r="AA22" i="1"/>
  <c r="AG22" i="1" s="1"/>
  <c r="Z22" i="1"/>
  <c r="AF22" i="1" s="1"/>
  <c r="Y22" i="1"/>
  <c r="V22" i="1"/>
  <c r="V36" i="1" s="1"/>
  <c r="U22" i="1"/>
  <c r="S36" i="1" s="1"/>
  <c r="T22" i="1"/>
  <c r="P36" i="1" s="1"/>
  <c r="S22" i="1"/>
  <c r="M36" i="1" s="1"/>
  <c r="R22" i="1"/>
  <c r="J36" i="1" s="1"/>
  <c r="Q22" i="1"/>
  <c r="BG22" i="1" s="1"/>
  <c r="P22" i="1"/>
  <c r="O22" i="1"/>
  <c r="R36" i="1" s="1"/>
  <c r="N22" i="1"/>
  <c r="O36" i="1" s="1"/>
  <c r="M22" i="1"/>
  <c r="L36" i="1" s="1"/>
  <c r="L22" i="1"/>
  <c r="I36" i="1" s="1"/>
  <c r="K22" i="1"/>
  <c r="J22" i="1"/>
  <c r="T36" i="1" s="1"/>
  <c r="I22" i="1"/>
  <c r="Q36" i="1" s="1"/>
  <c r="H22" i="1"/>
  <c r="N36" i="1" s="1"/>
  <c r="G22" i="1"/>
  <c r="K36" i="1" s="1"/>
  <c r="F22" i="1"/>
  <c r="H36" i="1" s="1"/>
  <c r="E22" i="1"/>
  <c r="AT21" i="1"/>
  <c r="C20" i="2" s="1"/>
  <c r="AD21" i="1"/>
  <c r="AJ21" i="1" s="1"/>
  <c r="AC21" i="1"/>
  <c r="AI19" i="1" s="1"/>
  <c r="AB21" i="1"/>
  <c r="AH21" i="1" s="1"/>
  <c r="AA21" i="1"/>
  <c r="AG21" i="1" s="1"/>
  <c r="Z21" i="1"/>
  <c r="Y21" i="1"/>
  <c r="AE21" i="1" s="1"/>
  <c r="V21" i="1"/>
  <c r="V35" i="1" s="1"/>
  <c r="U21" i="1"/>
  <c r="S35" i="1" s="1"/>
  <c r="T21" i="1"/>
  <c r="P35" i="1" s="1"/>
  <c r="S21" i="1"/>
  <c r="M35" i="1" s="1"/>
  <c r="R21" i="1"/>
  <c r="Q21" i="1"/>
  <c r="P21" i="1"/>
  <c r="O21" i="1"/>
  <c r="R35" i="1" s="1"/>
  <c r="N21" i="1"/>
  <c r="O35" i="1" s="1"/>
  <c r="M21" i="1"/>
  <c r="L35" i="1" s="1"/>
  <c r="L21" i="1"/>
  <c r="I35" i="1" s="1"/>
  <c r="K21" i="1"/>
  <c r="BF21" i="1" s="1"/>
  <c r="J21" i="1"/>
  <c r="T35" i="1" s="1"/>
  <c r="I21" i="1"/>
  <c r="Q35" i="1" s="1"/>
  <c r="H21" i="1"/>
  <c r="N35" i="1" s="1"/>
  <c r="G21" i="1"/>
  <c r="K35" i="1" s="1"/>
  <c r="F21" i="1"/>
  <c r="H35" i="1" s="1"/>
  <c r="E21" i="1"/>
  <c r="BE21" i="1" s="1"/>
  <c r="AT20" i="1"/>
  <c r="C19" i="2" s="1"/>
  <c r="AD20" i="1"/>
  <c r="AJ20" i="1" s="1"/>
  <c r="AC20" i="1"/>
  <c r="AB20" i="1"/>
  <c r="AH20" i="1" s="1"/>
  <c r="AA20" i="1"/>
  <c r="Z20" i="1"/>
  <c r="Y20" i="1"/>
  <c r="H5" i="2" s="1"/>
  <c r="V20" i="1"/>
  <c r="V34" i="1" s="1"/>
  <c r="U20" i="1"/>
  <c r="S34" i="1" s="1"/>
  <c r="T20" i="1"/>
  <c r="P34" i="1" s="1"/>
  <c r="S20" i="1"/>
  <c r="M34" i="1" s="1"/>
  <c r="R20" i="1"/>
  <c r="J34" i="1" s="1"/>
  <c r="Q20" i="1"/>
  <c r="BG20" i="1" s="1"/>
  <c r="P20" i="1"/>
  <c r="O20" i="1"/>
  <c r="R34" i="1" s="1"/>
  <c r="N20" i="1"/>
  <c r="O34" i="1" s="1"/>
  <c r="M20" i="1"/>
  <c r="L20" i="1"/>
  <c r="I34" i="1" s="1"/>
  <c r="K20" i="1"/>
  <c r="J20" i="1"/>
  <c r="T34" i="1" s="1"/>
  <c r="I20" i="1"/>
  <c r="Q34" i="1" s="1"/>
  <c r="H20" i="1"/>
  <c r="N34" i="1" s="1"/>
  <c r="G20" i="1"/>
  <c r="K34" i="1" s="1"/>
  <c r="F20" i="1"/>
  <c r="H34" i="1" s="1"/>
  <c r="E20" i="1"/>
  <c r="AH19" i="1"/>
  <c r="AD19" i="1"/>
  <c r="AJ25" i="1" s="1"/>
  <c r="AC19" i="1"/>
  <c r="AI20" i="1" s="1"/>
  <c r="AB19" i="1"/>
  <c r="AH23" i="1" s="1"/>
  <c r="AA19" i="1"/>
  <c r="AG20" i="1" s="1"/>
  <c r="Z19" i="1"/>
  <c r="AF28" i="1" s="1"/>
  <c r="Y19" i="1"/>
  <c r="V19" i="1"/>
  <c r="V33" i="1" s="1"/>
  <c r="U19" i="1"/>
  <c r="S33" i="1" s="1"/>
  <c r="T19" i="1"/>
  <c r="P33" i="1" s="1"/>
  <c r="S19" i="1"/>
  <c r="M33" i="1" s="1"/>
  <c r="R19" i="1"/>
  <c r="J33" i="1" s="1"/>
  <c r="Q19" i="1"/>
  <c r="P19" i="1"/>
  <c r="U33" i="1" s="1"/>
  <c r="O19" i="1"/>
  <c r="R33" i="1" s="1"/>
  <c r="N19" i="1"/>
  <c r="O33" i="1" s="1"/>
  <c r="M19" i="1"/>
  <c r="L33" i="1" s="1"/>
  <c r="L19" i="1"/>
  <c r="I33" i="1" s="1"/>
  <c r="K19" i="1"/>
  <c r="BF19" i="1" s="1"/>
  <c r="J19" i="1"/>
  <c r="T33" i="1" s="1"/>
  <c r="I19" i="1"/>
  <c r="Q33" i="1" s="1"/>
  <c r="H19" i="1"/>
  <c r="N33" i="1" s="1"/>
  <c r="G19" i="1"/>
  <c r="K33" i="1" s="1"/>
  <c r="F19" i="1"/>
  <c r="H33" i="1" s="1"/>
  <c r="E19" i="1"/>
  <c r="E33" i="1" s="1"/>
  <c r="D34" i="2" l="1"/>
  <c r="E36" i="2"/>
  <c r="E35" i="2"/>
  <c r="C34" i="2"/>
  <c r="AB36" i="1"/>
  <c r="AH36" i="1"/>
  <c r="R50" i="1" s="1"/>
  <c r="AA39" i="1"/>
  <c r="AG39" i="1"/>
  <c r="N53" i="1"/>
  <c r="Z34" i="1"/>
  <c r="AF34" i="1"/>
  <c r="K48" i="1" s="1"/>
  <c r="R49" i="1"/>
  <c r="AB34" i="1"/>
  <c r="S48" i="1" s="1"/>
  <c r="E33" i="2"/>
  <c r="AE37" i="1"/>
  <c r="H51" i="1" s="1"/>
  <c r="Y37" i="1"/>
  <c r="S49" i="1"/>
  <c r="I51" i="1"/>
  <c r="Z35" i="1"/>
  <c r="AF35" i="1"/>
  <c r="M49" i="1" s="1"/>
  <c r="AI33" i="1"/>
  <c r="U47" i="1" s="1"/>
  <c r="AC33" i="1"/>
  <c r="D32" i="2"/>
  <c r="AC34" i="1"/>
  <c r="AF39" i="1"/>
  <c r="K53" i="1" s="1"/>
  <c r="Z39" i="1"/>
  <c r="C24" i="2"/>
  <c r="Y33" i="1"/>
  <c r="AE33" i="1"/>
  <c r="H47" i="1" s="1"/>
  <c r="AF19" i="1"/>
  <c r="I48" i="1"/>
  <c r="AH35" i="1"/>
  <c r="Q49" i="1"/>
  <c r="E6" i="2"/>
  <c r="G35" i="1"/>
  <c r="AI21" i="1"/>
  <c r="Y36" i="1"/>
  <c r="I50" i="1" s="1"/>
  <c r="AE36" i="1"/>
  <c r="D8" i="2"/>
  <c r="F37" i="1"/>
  <c r="BF23" i="1"/>
  <c r="AA38" i="1"/>
  <c r="I9" i="2"/>
  <c r="U38" i="1"/>
  <c r="AH24" i="1"/>
  <c r="C10" i="2"/>
  <c r="E39" i="1"/>
  <c r="L53" i="1"/>
  <c r="AE25" i="1"/>
  <c r="Y42" i="1"/>
  <c r="AE42" i="1"/>
  <c r="H56" i="1" s="1"/>
  <c r="AG28" i="1"/>
  <c r="AB35" i="1"/>
  <c r="H52" i="1"/>
  <c r="AE38" i="1"/>
  <c r="Q47" i="1"/>
  <c r="AB33" i="1"/>
  <c r="AH33" i="1"/>
  <c r="AF23" i="1"/>
  <c r="Z33" i="1"/>
  <c r="AF33" i="1"/>
  <c r="M47" i="1" s="1"/>
  <c r="R47" i="1"/>
  <c r="H4" i="2"/>
  <c r="AG19" i="1"/>
  <c r="C5" i="2"/>
  <c r="E34" i="1"/>
  <c r="AE20" i="1"/>
  <c r="AF36" i="1"/>
  <c r="H7" i="2"/>
  <c r="Q52" i="1"/>
  <c r="AB38" i="1"/>
  <c r="E9" i="2"/>
  <c r="H53" i="1"/>
  <c r="AE39" i="1"/>
  <c r="O53" i="1"/>
  <c r="BE25" i="1"/>
  <c r="AG26" i="1"/>
  <c r="AI27" i="1"/>
  <c r="Z42" i="1"/>
  <c r="AF42" i="1"/>
  <c r="K56" i="1" s="1"/>
  <c r="H13" i="2"/>
  <c r="AE28" i="1"/>
  <c r="Z36" i="1"/>
  <c r="M50" i="1" s="1"/>
  <c r="G38" i="1"/>
  <c r="AI42" i="1"/>
  <c r="U56" i="1" s="1"/>
  <c r="T56" i="1"/>
  <c r="AC42" i="1"/>
  <c r="V56" i="1" s="1"/>
  <c r="Y34" i="1"/>
  <c r="J48" i="1" s="1"/>
  <c r="H48" i="1"/>
  <c r="AE34" i="1"/>
  <c r="AC38" i="1"/>
  <c r="T52" i="1" s="1"/>
  <c r="AI38" i="1"/>
  <c r="BE24" i="1"/>
  <c r="AH26" i="1"/>
  <c r="D9" i="2"/>
  <c r="F38" i="1"/>
  <c r="BF24" i="1"/>
  <c r="AH25" i="1"/>
  <c r="AI26" i="1"/>
  <c r="Z41" i="1"/>
  <c r="AE27" i="1"/>
  <c r="C26" i="2"/>
  <c r="O52" i="1"/>
  <c r="M53" i="1"/>
  <c r="AG40" i="1"/>
  <c r="N54" i="1" s="1"/>
  <c r="AE23" i="1"/>
  <c r="E4" i="2"/>
  <c r="G33" i="1"/>
  <c r="BE19" i="1"/>
  <c r="BK19" i="1" s="1"/>
  <c r="G32" i="2" s="1"/>
  <c r="AI22" i="1"/>
  <c r="I10" i="2"/>
  <c r="U39" i="1"/>
  <c r="J47" i="1"/>
  <c r="AJ19" i="1"/>
  <c r="N48" i="1"/>
  <c r="AA34" i="1"/>
  <c r="AG34" i="1"/>
  <c r="P48" i="1" s="1"/>
  <c r="I5" i="2"/>
  <c r="U34" i="1"/>
  <c r="AI34" i="1" s="1"/>
  <c r="C6" i="2"/>
  <c r="E35" i="1"/>
  <c r="L49" i="1"/>
  <c r="BE22" i="1"/>
  <c r="BL22" i="1" s="1"/>
  <c r="H35" i="2" s="1"/>
  <c r="AF37" i="1"/>
  <c r="L51" i="1" s="1"/>
  <c r="H8" i="2"/>
  <c r="BG24" i="1"/>
  <c r="AB39" i="1"/>
  <c r="E10" i="2"/>
  <c r="BG25" i="1"/>
  <c r="G39" i="1"/>
  <c r="AJ26" i="1"/>
  <c r="AA41" i="1"/>
  <c r="AG41" i="1"/>
  <c r="O55" i="1" s="1"/>
  <c r="AF27" i="1"/>
  <c r="J56" i="1"/>
  <c r="AH28" i="1"/>
  <c r="Z37" i="1"/>
  <c r="AA33" i="1"/>
  <c r="AG33" i="1"/>
  <c r="P47" i="1" s="1"/>
  <c r="D6" i="2"/>
  <c r="F35" i="1"/>
  <c r="C8" i="2"/>
  <c r="E37" i="1"/>
  <c r="E5" i="2"/>
  <c r="G34" i="1"/>
  <c r="AF21" i="1"/>
  <c r="D7" i="2"/>
  <c r="F36" i="1"/>
  <c r="BF22" i="1"/>
  <c r="AA37" i="1"/>
  <c r="I8" i="2"/>
  <c r="U37" i="1"/>
  <c r="C9" i="2"/>
  <c r="E38" i="1"/>
  <c r="S52" i="1"/>
  <c r="AE24" i="1"/>
  <c r="AC39" i="1"/>
  <c r="AI39" i="1"/>
  <c r="V53" i="1" s="1"/>
  <c r="J53" i="1"/>
  <c r="C11" i="2"/>
  <c r="BE26" i="1"/>
  <c r="AE26" i="1"/>
  <c r="AH41" i="1"/>
  <c r="Q55" i="1" s="1"/>
  <c r="AB41" i="1"/>
  <c r="S55" i="1" s="1"/>
  <c r="E12" i="2"/>
  <c r="BG27" i="1"/>
  <c r="G41" i="1"/>
  <c r="AG27" i="1"/>
  <c r="AI28" i="1"/>
  <c r="AG37" i="1"/>
  <c r="O51" i="1" s="1"/>
  <c r="AD41" i="1"/>
  <c r="O48" i="1"/>
  <c r="AF20" i="1"/>
  <c r="I7" i="2"/>
  <c r="U36" i="1"/>
  <c r="AI36" i="1" s="1"/>
  <c r="BF25" i="1"/>
  <c r="AB37" i="1"/>
  <c r="Q51" i="1" s="1"/>
  <c r="BG21" i="1"/>
  <c r="BK21" i="1" s="1"/>
  <c r="G34" i="2" s="1"/>
  <c r="D4" i="2"/>
  <c r="F33" i="1"/>
  <c r="AD33" i="1" s="1"/>
  <c r="AH34" i="1"/>
  <c r="R48" i="1" s="1"/>
  <c r="Y35" i="1"/>
  <c r="AE35" i="1"/>
  <c r="I49" i="1" s="1"/>
  <c r="BE20" i="1"/>
  <c r="H6" i="2"/>
  <c r="E8" i="2"/>
  <c r="G37" i="1"/>
  <c r="V52" i="1"/>
  <c r="D10" i="2"/>
  <c r="F39" i="1"/>
  <c r="AE40" i="1"/>
  <c r="I54" i="1" s="1"/>
  <c r="AF26" i="1"/>
  <c r="BG26" i="1"/>
  <c r="AI41" i="1"/>
  <c r="V55" i="1" s="1"/>
  <c r="AC41" i="1"/>
  <c r="AH27" i="1"/>
  <c r="BE27" i="1"/>
  <c r="AJ28" i="1"/>
  <c r="AH37" i="1"/>
  <c r="S51" i="1" s="1"/>
  <c r="Y38" i="1"/>
  <c r="I52" i="1" s="1"/>
  <c r="Y39" i="1"/>
  <c r="AA40" i="1"/>
  <c r="P54" i="1" s="1"/>
  <c r="AF41" i="1"/>
  <c r="L55" i="1" s="1"/>
  <c r="AG36" i="1"/>
  <c r="N50" i="1" s="1"/>
  <c r="N56" i="1"/>
  <c r="AG42" i="1"/>
  <c r="O56" i="1" s="1"/>
  <c r="AA42" i="1"/>
  <c r="L48" i="1"/>
  <c r="AA36" i="1"/>
  <c r="P50" i="1" s="1"/>
  <c r="E7" i="2"/>
  <c r="G36" i="1"/>
  <c r="BG19" i="1"/>
  <c r="I47" i="1"/>
  <c r="C4" i="2"/>
  <c r="S47" i="1"/>
  <c r="AE19" i="1"/>
  <c r="D5" i="2"/>
  <c r="F34" i="1"/>
  <c r="M48" i="1"/>
  <c r="BF20" i="1"/>
  <c r="AG35" i="1"/>
  <c r="P49" i="1" s="1"/>
  <c r="I6" i="2"/>
  <c r="U35" i="1"/>
  <c r="AC35" i="1" s="1"/>
  <c r="C7" i="2"/>
  <c r="E36" i="1"/>
  <c r="S50" i="1"/>
  <c r="AE22" i="1"/>
  <c r="AC37" i="1"/>
  <c r="J51" i="1"/>
  <c r="BE23" i="1"/>
  <c r="AF38" i="1"/>
  <c r="L52" i="1" s="1"/>
  <c r="Z38" i="1"/>
  <c r="R52" i="1"/>
  <c r="H9" i="2"/>
  <c r="I53" i="1"/>
  <c r="P53" i="1"/>
  <c r="Z40" i="1"/>
  <c r="AF40" i="1"/>
  <c r="M54" i="1" s="1"/>
  <c r="M55" i="1"/>
  <c r="BE28" i="1"/>
  <c r="L56" i="1"/>
  <c r="AA35" i="1"/>
  <c r="AG38" i="1"/>
  <c r="N52" i="1" s="1"/>
  <c r="AH39" i="1"/>
  <c r="S53" i="1" s="1"/>
  <c r="BF27" i="1"/>
  <c r="F40" i="1"/>
  <c r="AD40" i="1" s="1"/>
  <c r="H11" i="2"/>
  <c r="AH42" i="1"/>
  <c r="R56" i="1" s="1"/>
  <c r="E13" i="2"/>
  <c r="G42" i="1"/>
  <c r="AB42" i="1"/>
  <c r="I11" i="2"/>
  <c r="C12" i="2"/>
  <c r="AB40" i="1"/>
  <c r="AH40" i="1"/>
  <c r="R54" i="1" s="1"/>
  <c r="E11" i="2"/>
  <c r="Y41" i="1"/>
  <c r="J55" i="1" s="1"/>
  <c r="AE41" i="1"/>
  <c r="I55" i="1" s="1"/>
  <c r="D13" i="2"/>
  <c r="M56" i="1"/>
  <c r="BF28" i="1"/>
  <c r="U40" i="1"/>
  <c r="I13" i="2"/>
  <c r="H12" i="2"/>
  <c r="I56" i="1"/>
  <c r="P56" i="1"/>
  <c r="BG28" i="1"/>
  <c r="BF26" i="1"/>
  <c r="I12" i="2"/>
  <c r="C13" i="2"/>
  <c r="E42" i="1"/>
  <c r="AL65" i="1" l="1"/>
  <c r="Z56" i="1"/>
  <c r="AL60" i="1"/>
  <c r="T48" i="1"/>
  <c r="V48" i="1"/>
  <c r="U64" i="1"/>
  <c r="U60" i="1"/>
  <c r="U59" i="1"/>
  <c r="U68" i="1"/>
  <c r="U65" i="1"/>
  <c r="U67" i="1"/>
  <c r="Y51" i="1"/>
  <c r="Q68" i="1"/>
  <c r="Q62" i="1"/>
  <c r="Q60" i="1"/>
  <c r="Q65" i="1"/>
  <c r="Q63" i="1"/>
  <c r="Y47" i="1"/>
  <c r="J72" i="1"/>
  <c r="Y76" i="1"/>
  <c r="Z63" i="1"/>
  <c r="Z65" i="1"/>
  <c r="Y56" i="1"/>
  <c r="Z59" i="1"/>
  <c r="Z60" i="1"/>
  <c r="AD68" i="1"/>
  <c r="AD65" i="1"/>
  <c r="AD66" i="1"/>
  <c r="Z48" i="1"/>
  <c r="U77" i="1"/>
  <c r="L79" i="1"/>
  <c r="AI60" i="1"/>
  <c r="AI66" i="1"/>
  <c r="AI68" i="1"/>
  <c r="Z53" i="1"/>
  <c r="C40" i="2"/>
  <c r="BJ27" i="1"/>
  <c r="F40" i="2" s="1"/>
  <c r="R53" i="1"/>
  <c r="H50" i="1"/>
  <c r="Z62" i="1" s="1"/>
  <c r="X37" i="1"/>
  <c r="AD37" i="1"/>
  <c r="G51" i="1" s="1"/>
  <c r="N55" i="1"/>
  <c r="H79" i="1" s="1"/>
  <c r="R51" i="1"/>
  <c r="U73" i="1" s="1"/>
  <c r="J49" i="1"/>
  <c r="K55" i="1"/>
  <c r="AD67" i="1" s="1"/>
  <c r="AI35" i="1"/>
  <c r="AD39" i="1"/>
  <c r="E53" i="1" s="1"/>
  <c r="X39" i="1"/>
  <c r="G53" i="1" s="1"/>
  <c r="M51" i="1"/>
  <c r="L47" i="1"/>
  <c r="P52" i="1"/>
  <c r="J80" i="1" s="1"/>
  <c r="X42" i="1"/>
  <c r="G56" i="1" s="1"/>
  <c r="AD42" i="1"/>
  <c r="F80" i="1"/>
  <c r="F77" i="1"/>
  <c r="F75" i="1"/>
  <c r="AA48" i="1"/>
  <c r="F76" i="1"/>
  <c r="W68" i="1"/>
  <c r="W63" i="1"/>
  <c r="W60" i="1"/>
  <c r="Y53" i="1"/>
  <c r="W59" i="1"/>
  <c r="W64" i="1"/>
  <c r="V68" i="1"/>
  <c r="V63" i="1"/>
  <c r="V60" i="1"/>
  <c r="V59" i="1"/>
  <c r="V62" i="1"/>
  <c r="V65" i="1"/>
  <c r="J50" i="1"/>
  <c r="R55" i="1"/>
  <c r="AB55" i="1" s="1"/>
  <c r="K54" i="1"/>
  <c r="K52" i="1"/>
  <c r="N49" i="1"/>
  <c r="H54" i="1"/>
  <c r="H49" i="1"/>
  <c r="Z61" i="1" s="1"/>
  <c r="T53" i="1"/>
  <c r="K51" i="1"/>
  <c r="E49" i="1"/>
  <c r="X35" i="1"/>
  <c r="AD35" i="1"/>
  <c r="H55" i="1"/>
  <c r="Z67" i="1" s="1"/>
  <c r="G49" i="1"/>
  <c r="O47" i="1"/>
  <c r="J52" i="1"/>
  <c r="Y52" i="1" s="1"/>
  <c r="I4" i="2"/>
  <c r="E38" i="2"/>
  <c r="BL25" i="1"/>
  <c r="H38" i="2" s="1"/>
  <c r="D39" i="2"/>
  <c r="BK26" i="1"/>
  <c r="G39" i="2" s="1"/>
  <c r="Q56" i="1"/>
  <c r="Y80" i="1" s="1"/>
  <c r="S56" i="1"/>
  <c r="C36" i="2"/>
  <c r="BJ23" i="1"/>
  <c r="F36" i="2" s="1"/>
  <c r="D33" i="2"/>
  <c r="BK20" i="1"/>
  <c r="G33" i="2" s="1"/>
  <c r="T55" i="1"/>
  <c r="D38" i="2"/>
  <c r="BK25" i="1"/>
  <c r="G38" i="2" s="1"/>
  <c r="S54" i="1"/>
  <c r="F49" i="1"/>
  <c r="Q53" i="1"/>
  <c r="Y77" i="1" s="1"/>
  <c r="U53" i="1"/>
  <c r="C37" i="2"/>
  <c r="BJ24" i="1"/>
  <c r="F37" i="2" s="1"/>
  <c r="AC56" i="1"/>
  <c r="V79" i="1"/>
  <c r="V78" i="1"/>
  <c r="V73" i="1"/>
  <c r="V80" i="1"/>
  <c r="AB52" i="1"/>
  <c r="V75" i="1"/>
  <c r="V77" i="1"/>
  <c r="V71" i="1"/>
  <c r="Q78" i="1"/>
  <c r="Q80" i="1"/>
  <c r="Q72" i="1"/>
  <c r="Q79" i="1"/>
  <c r="Q75" i="1"/>
  <c r="Q73" i="1"/>
  <c r="AB47" i="1"/>
  <c r="Q76" i="1"/>
  <c r="AC40" i="1"/>
  <c r="U54" i="1" s="1"/>
  <c r="T47" i="1"/>
  <c r="AH71" i="1" s="1"/>
  <c r="P51" i="1"/>
  <c r="BL23" i="1"/>
  <c r="H36" i="2" s="1"/>
  <c r="E41" i="2"/>
  <c r="BL28" i="1"/>
  <c r="H41" i="2" s="1"/>
  <c r="D41" i="2"/>
  <c r="BK28" i="1"/>
  <c r="G41" i="2" s="1"/>
  <c r="Q54" i="1"/>
  <c r="Y78" i="1" s="1"/>
  <c r="P55" i="1"/>
  <c r="N79" i="1" s="1"/>
  <c r="L50" i="1"/>
  <c r="E32" i="2"/>
  <c r="BL19" i="1"/>
  <c r="H32" i="2" s="1"/>
  <c r="N78" i="1"/>
  <c r="N75" i="1"/>
  <c r="N72" i="1"/>
  <c r="N76" i="1"/>
  <c r="N77" i="1"/>
  <c r="AA56" i="1"/>
  <c r="F53" i="1"/>
  <c r="Q48" i="1"/>
  <c r="U72" i="1" s="1"/>
  <c r="L54" i="1"/>
  <c r="N51" i="1"/>
  <c r="J75" i="1" s="1"/>
  <c r="O49" i="1"/>
  <c r="N73" i="1" s="1"/>
  <c r="E37" i="2"/>
  <c r="BL24" i="1"/>
  <c r="H37" i="2" s="1"/>
  <c r="C35" i="2"/>
  <c r="BJ22" i="1"/>
  <c r="F35" i="2" s="1"/>
  <c r="U48" i="1"/>
  <c r="AL72" i="1" s="1"/>
  <c r="C38" i="2"/>
  <c r="BJ25" i="1"/>
  <c r="F38" i="2" s="1"/>
  <c r="AI40" i="1"/>
  <c r="U52" i="1"/>
  <c r="AH80" i="1" s="1"/>
  <c r="S80" i="1"/>
  <c r="S79" i="1"/>
  <c r="S72" i="1"/>
  <c r="S71" i="1"/>
  <c r="S77" i="1"/>
  <c r="S76" i="1"/>
  <c r="AB49" i="1"/>
  <c r="S78" i="1"/>
  <c r="S75" i="1"/>
  <c r="Q50" i="1"/>
  <c r="V74" i="1" s="1"/>
  <c r="R65" i="1"/>
  <c r="R67" i="1"/>
  <c r="R64" i="1"/>
  <c r="R66" i="1"/>
  <c r="R63" i="1"/>
  <c r="R62" i="1"/>
  <c r="R59" i="1"/>
  <c r="Y48" i="1"/>
  <c r="R68" i="1"/>
  <c r="K50" i="1"/>
  <c r="D36" i="2"/>
  <c r="BK23" i="1"/>
  <c r="G36" i="2" s="1"/>
  <c r="C41" i="2"/>
  <c r="BJ28" i="1"/>
  <c r="F41" i="2" s="1"/>
  <c r="X36" i="1"/>
  <c r="AD36" i="1"/>
  <c r="F50" i="1" s="1"/>
  <c r="G50" i="1"/>
  <c r="J54" i="1"/>
  <c r="C33" i="2"/>
  <c r="BJ20" i="1"/>
  <c r="F33" i="2" s="1"/>
  <c r="E40" i="2"/>
  <c r="BL27" i="1"/>
  <c r="H40" i="2" s="1"/>
  <c r="C39" i="2"/>
  <c r="BJ26" i="1"/>
  <c r="F39" i="2" s="1"/>
  <c r="D35" i="2"/>
  <c r="BK22" i="1"/>
  <c r="G35" i="2" s="1"/>
  <c r="M52" i="1"/>
  <c r="X41" i="1"/>
  <c r="F55" i="1" s="1"/>
  <c r="K47" i="1"/>
  <c r="X33" i="1"/>
  <c r="E47" i="1" s="1"/>
  <c r="O54" i="1"/>
  <c r="AA54" i="1" s="1"/>
  <c r="AC36" i="1"/>
  <c r="U50" i="1" s="1"/>
  <c r="X34" i="1"/>
  <c r="AD34" i="1"/>
  <c r="G48" i="1" s="1"/>
  <c r="X40" i="1"/>
  <c r="E54" i="1" s="1"/>
  <c r="O50" i="1"/>
  <c r="H80" i="1" s="1"/>
  <c r="K49" i="1"/>
  <c r="AL61" i="1" s="1"/>
  <c r="V47" i="1"/>
  <c r="BL20" i="1"/>
  <c r="H33" i="2" s="1"/>
  <c r="BJ21" i="1"/>
  <c r="F34" i="2" s="1"/>
  <c r="K79" i="1"/>
  <c r="K76" i="1"/>
  <c r="K78" i="1"/>
  <c r="K73" i="1"/>
  <c r="K80" i="1"/>
  <c r="K75" i="1"/>
  <c r="K72" i="1"/>
  <c r="AA53" i="1"/>
  <c r="AI37" i="1"/>
  <c r="U51" i="1" s="1"/>
  <c r="E39" i="2"/>
  <c r="BL26" i="1"/>
  <c r="H39" i="2" s="1"/>
  <c r="D40" i="2"/>
  <c r="BK27" i="1"/>
  <c r="G40" i="2" s="1"/>
  <c r="U49" i="1"/>
  <c r="E34" i="2"/>
  <c r="BL21" i="1"/>
  <c r="H34" i="2" s="1"/>
  <c r="AD38" i="1"/>
  <c r="F52" i="1" s="1"/>
  <c r="X38" i="1"/>
  <c r="G52" i="1" s="1"/>
  <c r="N47" i="1"/>
  <c r="F71" i="1" s="1"/>
  <c r="U55" i="1"/>
  <c r="AL79" i="1" s="1"/>
  <c r="C32" i="2"/>
  <c r="BJ19" i="1"/>
  <c r="F32" i="2" s="1"/>
  <c r="D37" i="2"/>
  <c r="BK24" i="1"/>
  <c r="G37" i="2" s="1"/>
  <c r="X53" i="1" l="1"/>
  <c r="K62" i="1"/>
  <c r="K59" i="1"/>
  <c r="K61" i="1"/>
  <c r="E68" i="1"/>
  <c r="L68" i="1"/>
  <c r="L61" i="1"/>
  <c r="L59" i="1"/>
  <c r="G65" i="1"/>
  <c r="X49" i="1"/>
  <c r="G68" i="1"/>
  <c r="G63" i="1"/>
  <c r="AC65" i="1"/>
  <c r="AC67" i="1"/>
  <c r="AC66" i="1"/>
  <c r="AC64" i="1"/>
  <c r="AC61" i="1"/>
  <c r="AC60" i="1"/>
  <c r="AC63" i="1"/>
  <c r="AC68" i="1"/>
  <c r="Z47" i="1"/>
  <c r="AC62" i="1"/>
  <c r="T54" i="1"/>
  <c r="V54" i="1"/>
  <c r="AD78" i="1" s="1"/>
  <c r="N71" i="1"/>
  <c r="AK80" i="1"/>
  <c r="AK72" i="1"/>
  <c r="AK77" i="1"/>
  <c r="AK73" i="1"/>
  <c r="AK76" i="1"/>
  <c r="AK71" i="1"/>
  <c r="AC55" i="1"/>
  <c r="AG68" i="1"/>
  <c r="AG64" i="1"/>
  <c r="AG60" i="1"/>
  <c r="AG67" i="1"/>
  <c r="AG59" i="1"/>
  <c r="AG65" i="1"/>
  <c r="AG61" i="1"/>
  <c r="Z51" i="1"/>
  <c r="AG66" i="1"/>
  <c r="AG62" i="1"/>
  <c r="X65" i="1"/>
  <c r="AF53" i="1" s="1"/>
  <c r="AM53" i="1" s="1"/>
  <c r="X68" i="1"/>
  <c r="X67" i="1"/>
  <c r="X60" i="1"/>
  <c r="X64" i="1"/>
  <c r="X62" i="1"/>
  <c r="X61" i="1"/>
  <c r="X59" i="1"/>
  <c r="Y54" i="1"/>
  <c r="X63" i="1"/>
  <c r="F79" i="1"/>
  <c r="E56" i="1"/>
  <c r="AI63" i="1"/>
  <c r="L77" i="1"/>
  <c r="U80" i="1"/>
  <c r="Z64" i="1"/>
  <c r="AH79" i="1"/>
  <c r="J71" i="1"/>
  <c r="H72" i="1"/>
  <c r="AF64" i="1"/>
  <c r="AF66" i="1"/>
  <c r="AF61" i="1"/>
  <c r="Z50" i="1"/>
  <c r="AF63" i="1"/>
  <c r="AF65" i="1"/>
  <c r="AF68" i="1"/>
  <c r="AF67" i="1"/>
  <c r="AF60" i="1"/>
  <c r="AF59" i="1"/>
  <c r="AL62" i="1"/>
  <c r="E48" i="1"/>
  <c r="E60" i="1" s="1"/>
  <c r="I77" i="1"/>
  <c r="I72" i="1"/>
  <c r="I79" i="1"/>
  <c r="I74" i="1"/>
  <c r="I76" i="1"/>
  <c r="I71" i="1"/>
  <c r="I78" i="1"/>
  <c r="I80" i="1"/>
  <c r="I73" i="1"/>
  <c r="AA51" i="1"/>
  <c r="N74" i="1"/>
  <c r="AI54" i="1"/>
  <c r="AL71" i="1"/>
  <c r="F51" i="1"/>
  <c r="G75" i="1"/>
  <c r="G80" i="1"/>
  <c r="G77" i="1"/>
  <c r="G72" i="1"/>
  <c r="G74" i="1"/>
  <c r="G71" i="1"/>
  <c r="AH47" i="1" s="1"/>
  <c r="AA49" i="1"/>
  <c r="G78" i="1"/>
  <c r="G76" i="1"/>
  <c r="G79" i="1"/>
  <c r="V66" i="1"/>
  <c r="W61" i="1"/>
  <c r="W66" i="1"/>
  <c r="E51" i="1"/>
  <c r="K63" i="1" s="1"/>
  <c r="AI62" i="1"/>
  <c r="L74" i="1"/>
  <c r="L73" i="1"/>
  <c r="U78" i="1"/>
  <c r="AD61" i="1"/>
  <c r="Y72" i="1"/>
  <c r="J73" i="1"/>
  <c r="J79" i="1"/>
  <c r="AA50" i="1"/>
  <c r="AD80" i="1"/>
  <c r="AD77" i="1"/>
  <c r="AD79" i="1"/>
  <c r="AD76" i="1"/>
  <c r="AD75" i="1"/>
  <c r="AD71" i="1"/>
  <c r="AC48" i="1"/>
  <c r="S62" i="1"/>
  <c r="S64" i="1"/>
  <c r="S59" i="1"/>
  <c r="S60" i="1"/>
  <c r="AF48" i="1" s="1"/>
  <c r="AM48" i="1" s="1"/>
  <c r="S67" i="1"/>
  <c r="S66" i="1"/>
  <c r="Y49" i="1"/>
  <c r="S65" i="1"/>
  <c r="S63" i="1"/>
  <c r="AF51" i="1" s="1"/>
  <c r="AM51" i="1" s="1"/>
  <c r="S68" i="1"/>
  <c r="AF56" i="1" s="1"/>
  <c r="AM56" i="1" s="1"/>
  <c r="AH72" i="1"/>
  <c r="E52" i="1"/>
  <c r="G64" i="1" s="1"/>
  <c r="E50" i="1"/>
  <c r="G62" i="1" s="1"/>
  <c r="G47" i="1"/>
  <c r="Y68" i="1"/>
  <c r="Y63" i="1"/>
  <c r="Y65" i="1"/>
  <c r="Y66" i="1"/>
  <c r="Y59" i="1"/>
  <c r="Y55" i="1"/>
  <c r="Y60" i="1"/>
  <c r="Y61" i="1"/>
  <c r="Y64" i="1"/>
  <c r="Y62" i="1"/>
  <c r="AH66" i="1"/>
  <c r="AH68" i="1"/>
  <c r="AH63" i="1"/>
  <c r="AH65" i="1"/>
  <c r="AH62" i="1"/>
  <c r="Z52" i="1"/>
  <c r="AH61" i="1"/>
  <c r="AH67" i="1"/>
  <c r="AH60" i="1"/>
  <c r="AH59" i="1"/>
  <c r="V61" i="1"/>
  <c r="W67" i="1"/>
  <c r="F73" i="1"/>
  <c r="T49" i="1"/>
  <c r="AC73" i="1" s="1"/>
  <c r="V49" i="1"/>
  <c r="AI59" i="1"/>
  <c r="L72" i="1"/>
  <c r="L71" i="1"/>
  <c r="U71" i="1"/>
  <c r="Y75" i="1"/>
  <c r="J74" i="1"/>
  <c r="H73" i="1"/>
  <c r="V50" i="1"/>
  <c r="AC74" i="1" s="1"/>
  <c r="AL59" i="1"/>
  <c r="AE67" i="1"/>
  <c r="AE66" i="1"/>
  <c r="AE65" i="1"/>
  <c r="AE62" i="1"/>
  <c r="AE68" i="1"/>
  <c r="AE63" i="1"/>
  <c r="Z49" i="1"/>
  <c r="AE64" i="1"/>
  <c r="AE59" i="1"/>
  <c r="AE60" i="1"/>
  <c r="F48" i="1"/>
  <c r="F47" i="1"/>
  <c r="G59" i="1" s="1"/>
  <c r="T77" i="1"/>
  <c r="T72" i="1"/>
  <c r="T79" i="1"/>
  <c r="T76" i="1"/>
  <c r="T71" i="1"/>
  <c r="T73" i="1"/>
  <c r="AB50" i="1"/>
  <c r="T80" i="1"/>
  <c r="T78" i="1"/>
  <c r="T75" i="1"/>
  <c r="Q74" i="1"/>
  <c r="W71" i="1"/>
  <c r="W78" i="1"/>
  <c r="W73" i="1"/>
  <c r="W80" i="1"/>
  <c r="W74" i="1"/>
  <c r="W76" i="1"/>
  <c r="W75" i="1"/>
  <c r="W72" i="1"/>
  <c r="AB53" i="1"/>
  <c r="W79" i="1"/>
  <c r="AI76" i="1"/>
  <c r="AI80" i="1"/>
  <c r="AI73" i="1"/>
  <c r="AI72" i="1"/>
  <c r="AI71" i="1"/>
  <c r="AI79" i="1"/>
  <c r="AC53" i="1"/>
  <c r="AJ68" i="1"/>
  <c r="AJ63" i="1"/>
  <c r="AJ65" i="1"/>
  <c r="AJ67" i="1"/>
  <c r="AJ59" i="1"/>
  <c r="Z54" i="1"/>
  <c r="AJ61" i="1"/>
  <c r="AJ64" i="1"/>
  <c r="AJ60" i="1"/>
  <c r="AJ62" i="1"/>
  <c r="F78" i="1"/>
  <c r="AK62" i="1"/>
  <c r="AK68" i="1"/>
  <c r="AK63" i="1"/>
  <c r="AK65" i="1"/>
  <c r="AK64" i="1"/>
  <c r="AK61" i="1"/>
  <c r="AK60" i="1"/>
  <c r="AK59" i="1"/>
  <c r="Z55" i="1"/>
  <c r="AK66" i="1"/>
  <c r="T67" i="1"/>
  <c r="T66" i="1"/>
  <c r="T68" i="1"/>
  <c r="T65" i="1"/>
  <c r="T64" i="1"/>
  <c r="T61" i="1"/>
  <c r="T60" i="1"/>
  <c r="T59" i="1"/>
  <c r="AF47" i="1" s="1"/>
  <c r="AM47" i="1" s="1"/>
  <c r="Y50" i="1"/>
  <c r="T63" i="1"/>
  <c r="AI64" i="1"/>
  <c r="L75" i="1"/>
  <c r="U76" i="1"/>
  <c r="AD63" i="1"/>
  <c r="AC52" i="1"/>
  <c r="AA52" i="1"/>
  <c r="H76" i="1"/>
  <c r="Q66" i="1"/>
  <c r="T50" i="1"/>
  <c r="AD74" i="1" s="1"/>
  <c r="AL64" i="1"/>
  <c r="F54" i="1"/>
  <c r="L65" i="1" s="1"/>
  <c r="S74" i="1"/>
  <c r="G55" i="1"/>
  <c r="AL77" i="1"/>
  <c r="AI67" i="1"/>
  <c r="L76" i="1"/>
  <c r="AB51" i="1"/>
  <c r="U79" i="1"/>
  <c r="AI55" i="1" s="1"/>
  <c r="AP55" i="1" s="1"/>
  <c r="Y71" i="1"/>
  <c r="J77" i="1"/>
  <c r="H77" i="1"/>
  <c r="Q61" i="1"/>
  <c r="G54" i="1"/>
  <c r="U61" i="1"/>
  <c r="AL63" i="1"/>
  <c r="AL67" i="1"/>
  <c r="H71" i="1"/>
  <c r="T51" i="1"/>
  <c r="AC75" i="1" s="1"/>
  <c r="V51" i="1"/>
  <c r="AI75" i="1" s="1"/>
  <c r="AC80" i="1"/>
  <c r="AC77" i="1"/>
  <c r="AC72" i="1"/>
  <c r="AC76" i="1"/>
  <c r="AC47" i="1"/>
  <c r="AC79" i="1"/>
  <c r="AL76" i="1"/>
  <c r="L80" i="1"/>
  <c r="AD59" i="1"/>
  <c r="Z66" i="1"/>
  <c r="AH77" i="1"/>
  <c r="Y74" i="1"/>
  <c r="Y73" i="1"/>
  <c r="J78" i="1"/>
  <c r="H75" i="1"/>
  <c r="Q64" i="1"/>
  <c r="U62" i="1"/>
  <c r="AL66" i="1"/>
  <c r="E73" i="1"/>
  <c r="E78" i="1"/>
  <c r="AH54" i="1" s="1"/>
  <c r="AO54" i="1" s="1"/>
  <c r="E75" i="1"/>
  <c r="AH51" i="1" s="1"/>
  <c r="E80" i="1"/>
  <c r="AH56" i="1" s="1"/>
  <c r="AO56" i="1" s="1"/>
  <c r="E72" i="1"/>
  <c r="E79" i="1"/>
  <c r="E76" i="1"/>
  <c r="E74" i="1"/>
  <c r="AA47" i="1"/>
  <c r="E77" i="1"/>
  <c r="AH53" i="1" s="1"/>
  <c r="AO53" i="1" s="1"/>
  <c r="AI48" i="1"/>
  <c r="AD62" i="1"/>
  <c r="K71" i="1"/>
  <c r="K74" i="1"/>
  <c r="R61" i="1"/>
  <c r="R75" i="1"/>
  <c r="R80" i="1"/>
  <c r="AI56" i="1" s="1"/>
  <c r="R77" i="1"/>
  <c r="R74" i="1"/>
  <c r="R78" i="1"/>
  <c r="R76" i="1"/>
  <c r="AI52" i="1" s="1"/>
  <c r="AP52" i="1" s="1"/>
  <c r="AB48" i="1"/>
  <c r="R73" i="1"/>
  <c r="AI49" i="1" s="1"/>
  <c r="AP49" i="1" s="1"/>
  <c r="R79" i="1"/>
  <c r="R71" i="1"/>
  <c r="X76" i="1"/>
  <c r="X80" i="1"/>
  <c r="X75" i="1"/>
  <c r="X71" i="1"/>
  <c r="AB54" i="1"/>
  <c r="X79" i="1"/>
  <c r="X77" i="1"/>
  <c r="X74" i="1"/>
  <c r="X73" i="1"/>
  <c r="X72" i="1"/>
  <c r="Q77" i="1"/>
  <c r="V72" i="1"/>
  <c r="Z78" i="1"/>
  <c r="Z72" i="1"/>
  <c r="Z77" i="1"/>
  <c r="Z79" i="1"/>
  <c r="AB56" i="1"/>
  <c r="Z76" i="1"/>
  <c r="Z73" i="1"/>
  <c r="Z71" i="1"/>
  <c r="Z75" i="1"/>
  <c r="AI51" i="1" s="1"/>
  <c r="Z74" i="1"/>
  <c r="V67" i="1"/>
  <c r="W62" i="1"/>
  <c r="AF50" i="1" s="1"/>
  <c r="F74" i="1"/>
  <c r="F56" i="1"/>
  <c r="M76" i="1"/>
  <c r="M78" i="1"/>
  <c r="M80" i="1"/>
  <c r="M75" i="1"/>
  <c r="M74" i="1"/>
  <c r="M71" i="1"/>
  <c r="AA55" i="1"/>
  <c r="M77" i="1"/>
  <c r="M73" i="1"/>
  <c r="M72" i="1"/>
  <c r="AI61" i="1"/>
  <c r="U74" i="1"/>
  <c r="AD64" i="1"/>
  <c r="E55" i="1"/>
  <c r="L67" i="1" s="1"/>
  <c r="H78" i="1"/>
  <c r="Q67" i="1"/>
  <c r="U66" i="1"/>
  <c r="AG49" i="1" l="1"/>
  <c r="AN49" i="1" s="1"/>
  <c r="AG52" i="1"/>
  <c r="E64" i="1"/>
  <c r="AO47" i="1"/>
  <c r="AH49" i="1"/>
  <c r="AI74" i="1"/>
  <c r="AJ73" i="1"/>
  <c r="AJ80" i="1"/>
  <c r="AJ75" i="1"/>
  <c r="AJ72" i="1"/>
  <c r="AJ79" i="1"/>
  <c r="AJ71" i="1"/>
  <c r="AJ77" i="1"/>
  <c r="AJ76" i="1"/>
  <c r="AJ74" i="1"/>
  <c r="AJ50" i="1" s="1"/>
  <c r="AC54" i="1"/>
  <c r="AH78" i="1"/>
  <c r="AL78" i="1"/>
  <c r="AG54" i="1"/>
  <c r="G60" i="1"/>
  <c r="AE48" i="1" s="1"/>
  <c r="L62" i="1"/>
  <c r="X47" i="1"/>
  <c r="E65" i="1"/>
  <c r="K60" i="1"/>
  <c r="AO49" i="1"/>
  <c r="AP51" i="1"/>
  <c r="AH50" i="1"/>
  <c r="AF49" i="1"/>
  <c r="AM49" i="1" s="1"/>
  <c r="AE77" i="1"/>
  <c r="AE72" i="1"/>
  <c r="AE79" i="1"/>
  <c r="AJ55" i="1" s="1"/>
  <c r="AQ55" i="1" s="1"/>
  <c r="AE76" i="1"/>
  <c r="AE71" i="1"/>
  <c r="AJ47" i="1" s="1"/>
  <c r="AQ47" i="1" s="1"/>
  <c r="AE78" i="1"/>
  <c r="AE74" i="1"/>
  <c r="AE75" i="1"/>
  <c r="AJ51" i="1" s="1"/>
  <c r="AC49" i="1"/>
  <c r="AE80" i="1"/>
  <c r="AL73" i="1"/>
  <c r="AH73" i="1"/>
  <c r="AN52" i="1"/>
  <c r="AG50" i="1"/>
  <c r="AG55" i="1"/>
  <c r="AN55" i="1" s="1"/>
  <c r="G66" i="1"/>
  <c r="L64" i="1"/>
  <c r="E62" i="1"/>
  <c r="E63" i="1"/>
  <c r="AP54" i="1"/>
  <c r="AP48" i="1"/>
  <c r="AH52" i="1"/>
  <c r="AG47" i="1"/>
  <c r="AN47" i="1" s="1"/>
  <c r="AG79" i="1"/>
  <c r="AG74" i="1"/>
  <c r="AG78" i="1"/>
  <c r="AG73" i="1"/>
  <c r="AG80" i="1"/>
  <c r="AG72" i="1"/>
  <c r="AG71" i="1"/>
  <c r="AC51" i="1"/>
  <c r="AG77" i="1"/>
  <c r="AG76" i="1"/>
  <c r="AL75" i="1"/>
  <c r="AH75" i="1"/>
  <c r="AO51" i="1"/>
  <c r="AG53" i="1"/>
  <c r="AN53" i="1" s="1"/>
  <c r="X54" i="1"/>
  <c r="E66" i="1"/>
  <c r="AC78" i="1"/>
  <c r="AF55" i="1"/>
  <c r="AM55" i="1" s="1"/>
  <c r="AH55" i="1"/>
  <c r="AF52" i="1"/>
  <c r="AM52" i="1" s="1"/>
  <c r="AF79" i="1"/>
  <c r="AF76" i="1"/>
  <c r="AJ52" i="1" s="1"/>
  <c r="AQ52" i="1" s="1"/>
  <c r="AF71" i="1"/>
  <c r="AF77" i="1"/>
  <c r="AJ53" i="1" s="1"/>
  <c r="AQ53" i="1" s="1"/>
  <c r="AF75" i="1"/>
  <c r="AF78" i="1"/>
  <c r="AF73" i="1"/>
  <c r="AF80" i="1"/>
  <c r="AC50" i="1"/>
  <c r="AF72" i="1"/>
  <c r="AH74" i="1"/>
  <c r="AL74" i="1"/>
  <c r="AI78" i="1"/>
  <c r="AK78" i="1"/>
  <c r="AG56" i="1"/>
  <c r="AN56" i="1" s="1"/>
  <c r="G67" i="1"/>
  <c r="K66" i="1"/>
  <c r="AO50" i="1"/>
  <c r="AI47" i="1"/>
  <c r="AP47" i="1" s="1"/>
  <c r="AJ56" i="1"/>
  <c r="AQ56" i="1" s="1"/>
  <c r="AI50" i="1"/>
  <c r="AP50" i="1" s="1"/>
  <c r="I67" i="1"/>
  <c r="I62" i="1"/>
  <c r="I66" i="1"/>
  <c r="X51" i="1"/>
  <c r="I65" i="1"/>
  <c r="I64" i="1"/>
  <c r="I68" i="1"/>
  <c r="I59" i="1"/>
  <c r="I61" i="1"/>
  <c r="I60" i="1"/>
  <c r="AI53" i="1"/>
  <c r="AP53" i="1" s="1"/>
  <c r="AO39" i="1" s="1"/>
  <c r="AO25" i="1" s="1"/>
  <c r="AY25" i="1" s="1"/>
  <c r="AH48" i="1"/>
  <c r="AO48" i="1" s="1"/>
  <c r="AN39" i="1" s="1"/>
  <c r="AN25" i="1" s="1"/>
  <c r="AX25" i="1" s="1"/>
  <c r="AJ48" i="1"/>
  <c r="AQ48" i="1" s="1"/>
  <c r="AF54" i="1"/>
  <c r="AM54" i="1" s="1"/>
  <c r="AD73" i="1"/>
  <c r="AJ49" i="1" s="1"/>
  <c r="N63" i="1"/>
  <c r="N65" i="1"/>
  <c r="N64" i="1"/>
  <c r="N62" i="1"/>
  <c r="N59" i="1"/>
  <c r="N67" i="1"/>
  <c r="N61" i="1"/>
  <c r="N66" i="1"/>
  <c r="N60" i="1"/>
  <c r="X56" i="1"/>
  <c r="AK74" i="1"/>
  <c r="AG51" i="1"/>
  <c r="AN51" i="1" s="1"/>
  <c r="AM37" i="1" s="1"/>
  <c r="AM23" i="1" s="1"/>
  <c r="AW23" i="1" s="1"/>
  <c r="E61" i="1"/>
  <c r="K68" i="1"/>
  <c r="AO52" i="1"/>
  <c r="J66" i="1"/>
  <c r="J67" i="1"/>
  <c r="J61" i="1"/>
  <c r="J63" i="1"/>
  <c r="J62" i="1"/>
  <c r="J65" i="1"/>
  <c r="X52" i="1"/>
  <c r="J59" i="1"/>
  <c r="J60" i="1"/>
  <c r="J68" i="1"/>
  <c r="M66" i="1"/>
  <c r="M65" i="1"/>
  <c r="M60" i="1"/>
  <c r="X55" i="1"/>
  <c r="M68" i="1"/>
  <c r="M61" i="1"/>
  <c r="M64" i="1"/>
  <c r="M62" i="1"/>
  <c r="M59" i="1"/>
  <c r="M63" i="1"/>
  <c r="AO55" i="1"/>
  <c r="AN41" i="1" s="1"/>
  <c r="AN27" i="1" s="1"/>
  <c r="AX27" i="1" s="1"/>
  <c r="AP56" i="1"/>
  <c r="AM50" i="1"/>
  <c r="AN54" i="1"/>
  <c r="H64" i="1"/>
  <c r="H68" i="1"/>
  <c r="H59" i="1"/>
  <c r="H63" i="1"/>
  <c r="H61" i="1"/>
  <c r="H60" i="1"/>
  <c r="H65" i="1"/>
  <c r="H67" i="1"/>
  <c r="X50" i="1"/>
  <c r="H66" i="1"/>
  <c r="F68" i="1"/>
  <c r="AE56" i="1" s="1"/>
  <c r="F67" i="1"/>
  <c r="F62" i="1"/>
  <c r="F59" i="1"/>
  <c r="AE47" i="1" s="1"/>
  <c r="F65" i="1"/>
  <c r="F63" i="1"/>
  <c r="F61" i="1"/>
  <c r="F66" i="1"/>
  <c r="F64" i="1"/>
  <c r="X48" i="1"/>
  <c r="AN50" i="1"/>
  <c r="AK75" i="1"/>
  <c r="AG48" i="1"/>
  <c r="AN48" i="1" s="1"/>
  <c r="L60" i="1"/>
  <c r="L63" i="1"/>
  <c r="E67" i="1"/>
  <c r="AE55" i="1" s="1"/>
  <c r="K67" i="1"/>
  <c r="K64" i="1"/>
  <c r="AL41" i="1" l="1"/>
  <c r="AL27" i="1" s="1"/>
  <c r="AV27" i="1" s="1"/>
  <c r="AO36" i="1"/>
  <c r="AO22" i="1" s="1"/>
  <c r="AY22" i="1" s="1"/>
  <c r="AL35" i="1"/>
  <c r="AL21" i="1" s="1"/>
  <c r="AV21" i="1" s="1"/>
  <c r="AL42" i="1"/>
  <c r="AL28" i="1" s="1"/>
  <c r="AV28" i="1" s="1"/>
  <c r="AL39" i="1"/>
  <c r="AL25" i="1" s="1"/>
  <c r="AV25" i="1" s="1"/>
  <c r="AL37" i="1"/>
  <c r="AL23" i="1" s="1"/>
  <c r="AV23" i="1" s="1"/>
  <c r="AL33" i="1"/>
  <c r="AL34" i="1"/>
  <c r="AL20" i="1" s="1"/>
  <c r="AV20" i="1" s="1"/>
  <c r="AM33" i="1"/>
  <c r="AM41" i="1"/>
  <c r="AM27" i="1" s="1"/>
  <c r="AW27" i="1" s="1"/>
  <c r="AL40" i="1"/>
  <c r="AL26" i="1" s="1"/>
  <c r="AV26" i="1" s="1"/>
  <c r="AO38" i="1"/>
  <c r="AO24" i="1" s="1"/>
  <c r="AY24" i="1" s="1"/>
  <c r="AM35" i="1"/>
  <c r="AM21" i="1" s="1"/>
  <c r="AW21" i="1" s="1"/>
  <c r="AJ54" i="1"/>
  <c r="AL47" i="1"/>
  <c r="AN40" i="1"/>
  <c r="AN26" i="1" s="1"/>
  <c r="AX26" i="1" s="1"/>
  <c r="AL56" i="1"/>
  <c r="AM40" i="1"/>
  <c r="AM26" i="1" s="1"/>
  <c r="AW26" i="1" s="1"/>
  <c r="AM42" i="1"/>
  <c r="AM28" i="1" s="1"/>
  <c r="AW28" i="1" s="1"/>
  <c r="AN37" i="1"/>
  <c r="AN23" i="1" s="1"/>
  <c r="AX23" i="1" s="1"/>
  <c r="AO34" i="1"/>
  <c r="AO20" i="1" s="1"/>
  <c r="AY20" i="1" s="1"/>
  <c r="AO37" i="1"/>
  <c r="AO23" i="1" s="1"/>
  <c r="AY23" i="1" s="1"/>
  <c r="AM34" i="1"/>
  <c r="AM20" i="1" s="1"/>
  <c r="AW20" i="1" s="1"/>
  <c r="AL36" i="1"/>
  <c r="AL22" i="1" s="1"/>
  <c r="AV22" i="1" s="1"/>
  <c r="AN38" i="1"/>
  <c r="AN24" i="1" s="1"/>
  <c r="AX24" i="1" s="1"/>
  <c r="AE54" i="1"/>
  <c r="AO40" i="1"/>
  <c r="AO26" i="1" s="1"/>
  <c r="AY26" i="1" s="1"/>
  <c r="AM38" i="1"/>
  <c r="AM24" i="1" s="1"/>
  <c r="AW24" i="1" s="1"/>
  <c r="AN33" i="1"/>
  <c r="AO42" i="1"/>
  <c r="AO28" i="1" s="1"/>
  <c r="AY28" i="1" s="1"/>
  <c r="AL55" i="1"/>
  <c r="AO33" i="1"/>
  <c r="AQ50" i="1"/>
  <c r="AL54" i="1"/>
  <c r="AN35" i="1"/>
  <c r="AN21" i="1" s="1"/>
  <c r="AX21" i="1" s="1"/>
  <c r="AE52" i="1"/>
  <c r="AL52" i="1" s="1"/>
  <c r="AE49" i="1"/>
  <c r="AL49" i="1" s="1"/>
  <c r="AE51" i="1"/>
  <c r="AL51" i="1" s="1"/>
  <c r="AK37" i="1" s="1"/>
  <c r="AK23" i="1" s="1"/>
  <c r="AO35" i="1"/>
  <c r="AO21" i="1" s="1"/>
  <c r="AY21" i="1" s="1"/>
  <c r="AO41" i="1"/>
  <c r="AO27" i="1" s="1"/>
  <c r="AY27" i="1" s="1"/>
  <c r="AM36" i="1"/>
  <c r="AM22" i="1" s="1"/>
  <c r="AW22" i="1" s="1"/>
  <c r="AL48" i="1"/>
  <c r="AN34" i="1"/>
  <c r="AN20" i="1" s="1"/>
  <c r="AX20" i="1" s="1"/>
  <c r="AN36" i="1"/>
  <c r="AN22" i="1" s="1"/>
  <c r="AX22" i="1" s="1"/>
  <c r="AL38" i="1"/>
  <c r="AL24" i="1" s="1"/>
  <c r="AV24" i="1" s="1"/>
  <c r="AM39" i="1"/>
  <c r="AM25" i="1" s="1"/>
  <c r="AW25" i="1" s="1"/>
  <c r="AE50" i="1"/>
  <c r="AL50" i="1" s="1"/>
  <c r="AE53" i="1"/>
  <c r="AL53" i="1" s="1"/>
  <c r="AQ51" i="1"/>
  <c r="AP37" i="1" s="1"/>
  <c r="AP23" i="1" s="1"/>
  <c r="AZ23" i="1" s="1"/>
  <c r="AQ49" i="1"/>
  <c r="AP34" i="1" s="1"/>
  <c r="AP20" i="1" s="1"/>
  <c r="AZ20" i="1" s="1"/>
  <c r="AQ54" i="1"/>
  <c r="AN42" i="1"/>
  <c r="AN28" i="1" s="1"/>
  <c r="AX28" i="1" s="1"/>
  <c r="AK36" i="1" l="1"/>
  <c r="AK22" i="1" s="1"/>
  <c r="J8" i="2"/>
  <c r="AU23" i="1"/>
  <c r="AK38" i="1"/>
  <c r="AK24" i="1" s="1"/>
  <c r="AO43" i="1"/>
  <c r="AO19" i="1"/>
  <c r="AY19" i="1" s="1"/>
  <c r="AP42" i="1"/>
  <c r="AP28" i="1" s="1"/>
  <c r="AZ28" i="1" s="1"/>
  <c r="AP38" i="1"/>
  <c r="AP24" i="1" s="1"/>
  <c r="AZ24" i="1" s="1"/>
  <c r="AL43" i="1"/>
  <c r="AL19" i="1"/>
  <c r="AV19" i="1" s="1"/>
  <c r="AK42" i="1"/>
  <c r="AK28" i="1" s="1"/>
  <c r="AK41" i="1"/>
  <c r="AK27" i="1" s="1"/>
  <c r="AK35" i="1"/>
  <c r="AK21" i="1" s="1"/>
  <c r="AK33" i="1"/>
  <c r="AP40" i="1"/>
  <c r="AP26" i="1" s="1"/>
  <c r="AZ26" i="1" s="1"/>
  <c r="AN43" i="1"/>
  <c r="AN19" i="1"/>
  <c r="AX19" i="1" s="1"/>
  <c r="AP35" i="1"/>
  <c r="AP21" i="1" s="1"/>
  <c r="AZ21" i="1" s="1"/>
  <c r="AM43" i="1"/>
  <c r="AM19" i="1"/>
  <c r="AW19" i="1" s="1"/>
  <c r="AK34" i="1"/>
  <c r="AK20" i="1" s="1"/>
  <c r="AK40" i="1"/>
  <c r="AK26" i="1" s="1"/>
  <c r="AP39" i="1"/>
  <c r="AP25" i="1" s="1"/>
  <c r="AZ25" i="1" s="1"/>
  <c r="AK39" i="1"/>
  <c r="AK25" i="1" s="1"/>
  <c r="AP36" i="1"/>
  <c r="AP22" i="1" s="1"/>
  <c r="AZ22" i="1" s="1"/>
  <c r="AP33" i="1"/>
  <c r="AP41" i="1"/>
  <c r="AP27" i="1" s="1"/>
  <c r="AZ27" i="1" s="1"/>
  <c r="J11" i="2" l="1"/>
  <c r="AU26" i="1"/>
  <c r="AK43" i="1"/>
  <c r="AK19" i="1"/>
  <c r="J10" i="2"/>
  <c r="AU25" i="1"/>
  <c r="J5" i="2"/>
  <c r="AU20" i="1"/>
  <c r="J6" i="2"/>
  <c r="AU21" i="1"/>
  <c r="J12" i="2"/>
  <c r="AU27" i="1"/>
  <c r="J9" i="2"/>
  <c r="AU24" i="1"/>
  <c r="J13" i="2"/>
  <c r="AU28" i="1"/>
  <c r="D22" i="2"/>
  <c r="BA23" i="1"/>
  <c r="AP43" i="1"/>
  <c r="AP19" i="1"/>
  <c r="AZ19" i="1" s="1"/>
  <c r="J7" i="2"/>
  <c r="AU22" i="1"/>
  <c r="D27" i="2" l="1"/>
  <c r="BA28" i="1"/>
  <c r="D21" i="2"/>
  <c r="BA22" i="1"/>
  <c r="D23" i="2"/>
  <c r="BA24" i="1"/>
  <c r="D24" i="2"/>
  <c r="BA25" i="1"/>
  <c r="D26" i="2"/>
  <c r="BA27" i="1"/>
  <c r="J4" i="2"/>
  <c r="AU19" i="1"/>
  <c r="D19" i="2"/>
  <c r="BA20" i="1"/>
  <c r="E22" i="2"/>
  <c r="C50" i="2" s="1"/>
  <c r="AW37" i="1"/>
  <c r="K36" i="2" s="1"/>
  <c r="AV37" i="1"/>
  <c r="J36" i="2" s="1"/>
  <c r="AU37" i="1"/>
  <c r="D20" i="2"/>
  <c r="BA21" i="1"/>
  <c r="D25" i="2"/>
  <c r="BA26" i="1"/>
  <c r="E24" i="2" l="1"/>
  <c r="C52" i="2" s="1"/>
  <c r="AV39" i="1"/>
  <c r="J38" i="2" s="1"/>
  <c r="AW39" i="1"/>
  <c r="K38" i="2" s="1"/>
  <c r="AU39" i="1"/>
  <c r="E25" i="2"/>
  <c r="C53" i="2" s="1"/>
  <c r="AW40" i="1"/>
  <c r="K39" i="2" s="1"/>
  <c r="AU40" i="1"/>
  <c r="AV40" i="1"/>
  <c r="J39" i="2" s="1"/>
  <c r="E19" i="2"/>
  <c r="C47" i="2" s="1"/>
  <c r="AV34" i="1"/>
  <c r="AU34" i="1"/>
  <c r="AW34" i="1"/>
  <c r="E23" i="2"/>
  <c r="C51" i="2" s="1"/>
  <c r="AW38" i="1"/>
  <c r="K37" i="2" s="1"/>
  <c r="AU38" i="1"/>
  <c r="AV38" i="1"/>
  <c r="J37" i="2" s="1"/>
  <c r="D18" i="2"/>
  <c r="BA19" i="1"/>
  <c r="E21" i="2"/>
  <c r="C49" i="2" s="1"/>
  <c r="AW36" i="1"/>
  <c r="K35" i="2" s="1"/>
  <c r="AV36" i="1"/>
  <c r="J35" i="2" s="1"/>
  <c r="AU36" i="1"/>
  <c r="I36" i="2"/>
  <c r="AZ37" i="1"/>
  <c r="AY37" i="1"/>
  <c r="E20" i="2"/>
  <c r="C48" i="2" s="1"/>
  <c r="AU35" i="1"/>
  <c r="AW35" i="1"/>
  <c r="K34" i="2" s="1"/>
  <c r="AV35" i="1"/>
  <c r="J34" i="2" s="1"/>
  <c r="E26" i="2"/>
  <c r="C54" i="2" s="1"/>
  <c r="AV41" i="1"/>
  <c r="J40" i="2" s="1"/>
  <c r="AU41" i="1"/>
  <c r="AW41" i="1"/>
  <c r="K40" i="2" s="1"/>
  <c r="BB27" i="1"/>
  <c r="E27" i="2"/>
  <c r="C55" i="2" s="1"/>
  <c r="AU42" i="1"/>
  <c r="AW42" i="1"/>
  <c r="K41" i="2" s="1"/>
  <c r="AV42" i="1"/>
  <c r="J41" i="2" s="1"/>
  <c r="I34" i="2" l="1"/>
  <c r="AZ35" i="1"/>
  <c r="AY35" i="1"/>
  <c r="K33" i="2"/>
  <c r="E18" i="2"/>
  <c r="C46" i="2" s="1"/>
  <c r="AW33" i="1"/>
  <c r="AV33" i="1"/>
  <c r="AU33" i="1"/>
  <c r="BB19" i="1"/>
  <c r="BB23" i="1"/>
  <c r="BB20" i="1"/>
  <c r="I33" i="2"/>
  <c r="AZ34" i="1"/>
  <c r="AY34" i="1"/>
  <c r="BB25" i="1"/>
  <c r="BB24" i="1"/>
  <c r="J33" i="2"/>
  <c r="I38" i="2"/>
  <c r="AY39" i="1"/>
  <c r="AZ39" i="1"/>
  <c r="BB28" i="1"/>
  <c r="BB22" i="1"/>
  <c r="I41" i="2"/>
  <c r="AZ42" i="1"/>
  <c r="AY42" i="1"/>
  <c r="I35" i="2"/>
  <c r="AZ36" i="1"/>
  <c r="AY36" i="1"/>
  <c r="I37" i="2"/>
  <c r="AZ38" i="1"/>
  <c r="AY38" i="1"/>
  <c r="BB26" i="1"/>
  <c r="I39" i="2"/>
  <c r="AZ40" i="1"/>
  <c r="AY40" i="1"/>
  <c r="I40" i="2"/>
  <c r="AY41" i="1"/>
  <c r="AZ41" i="1"/>
  <c r="BB21" i="1"/>
  <c r="K32" i="2" l="1"/>
  <c r="AW44" i="1"/>
  <c r="J18" i="2" s="1"/>
  <c r="AU45" i="1"/>
  <c r="J32" i="2"/>
  <c r="AV44" i="1"/>
  <c r="I18" i="2" s="1"/>
  <c r="I32" i="2"/>
  <c r="AY33" i="1"/>
  <c r="AU44" i="1"/>
  <c r="H18" i="2" s="1"/>
  <c r="AZ33" i="1"/>
  <c r="AV45" i="1" s="1"/>
  <c r="I19" i="2" l="1"/>
  <c r="AV47" i="1"/>
  <c r="I23" i="2" s="1"/>
  <c r="AW45" i="1"/>
  <c r="H19" i="2"/>
  <c r="AU47" i="1"/>
  <c r="H23" i="2" s="1"/>
  <c r="J19" i="2" l="1"/>
  <c r="AW47" i="1"/>
  <c r="J23" i="2" s="1"/>
  <c r="J24" i="2" s="1"/>
  <c r="I24" i="2"/>
  <c r="H24" i="2" l="1"/>
</calcChain>
</file>

<file path=xl/sharedStrings.xml><?xml version="1.0" encoding="utf-8"?>
<sst xmlns="http://schemas.openxmlformats.org/spreadsheetml/2006/main" count="675" uniqueCount="118">
  <si>
    <t>Table 3 Judgment of DMs on the alternatives based on the main criteria</t>
  </si>
  <si>
    <t>Table 1 Linguistic scale.</t>
  </si>
  <si>
    <t>Table 2 DMs judgment on the criteria.</t>
  </si>
  <si>
    <t>Importance Linguistic variable</t>
  </si>
  <si>
    <t>Rating Linguistic variable</t>
  </si>
  <si>
    <t>Triangular neutrosophic scale</t>
  </si>
  <si>
    <t>Criteria</t>
  </si>
  <si>
    <t>DM1</t>
  </si>
  <si>
    <t>DM2</t>
  </si>
  <si>
    <t>DM3</t>
  </si>
  <si>
    <t>a1</t>
  </si>
  <si>
    <t>a2</t>
  </si>
  <si>
    <t>a3</t>
  </si>
  <si>
    <t>al</t>
  </si>
  <si>
    <t>t</t>
  </si>
  <si>
    <t>b</t>
  </si>
  <si>
    <t>C1</t>
  </si>
  <si>
    <t>AI</t>
  </si>
  <si>
    <t>SI</t>
  </si>
  <si>
    <t>A1</t>
  </si>
  <si>
    <t>A2</t>
  </si>
  <si>
    <t>A3</t>
  </si>
  <si>
    <t>VWI</t>
  </si>
  <si>
    <t>N</t>
  </si>
  <si>
    <t>ÇAÖ</t>
  </si>
  <si>
    <t>HY</t>
  </si>
  <si>
    <t>C2</t>
  </si>
  <si>
    <t>EI</t>
  </si>
  <si>
    <t>VH</t>
  </si>
  <si>
    <t>H</t>
  </si>
  <si>
    <t>M</t>
  </si>
  <si>
    <t>WI</t>
  </si>
  <si>
    <t>VL</t>
  </si>
  <si>
    <t>AÖ</t>
  </si>
  <si>
    <t>ÇD</t>
  </si>
  <si>
    <t>C3</t>
  </si>
  <si>
    <t>PI</t>
  </si>
  <si>
    <t>L</t>
  </si>
  <si>
    <t>BÖ</t>
  </si>
  <si>
    <t>D</t>
  </si>
  <si>
    <t>C4</t>
  </si>
  <si>
    <t>EÖ</t>
  </si>
  <si>
    <t>O</t>
  </si>
  <si>
    <t>C5</t>
  </si>
  <si>
    <t>VSI</t>
  </si>
  <si>
    <t>GÖ</t>
  </si>
  <si>
    <t>Y</t>
  </si>
  <si>
    <t>C6</t>
  </si>
  <si>
    <t>ÇGÖ</t>
  </si>
  <si>
    <t>ÇY</t>
  </si>
  <si>
    <t>C7</t>
  </si>
  <si>
    <t>A</t>
  </si>
  <si>
    <t>KÖ</t>
  </si>
  <si>
    <t>KY</t>
  </si>
  <si>
    <t>C8</t>
  </si>
  <si>
    <t>C9</t>
  </si>
  <si>
    <t>C10</t>
  </si>
  <si>
    <t>"</t>
  </si>
  <si>
    <t>Table 4 Average decision matrix</t>
  </si>
  <si>
    <t>Table 5 Sunjective weights, normalized subjective weights, objective weights.</t>
  </si>
  <si>
    <t>Plithogenic aggregation operation between subject weights and objective weights</t>
  </si>
  <si>
    <t>Crisp value decision matrix</t>
  </si>
  <si>
    <t>Normalized decision matrix</t>
  </si>
  <si>
    <t>Subjective Weights</t>
  </si>
  <si>
    <t>Normalized Subjective Weights</t>
  </si>
  <si>
    <t>Objective Weights</t>
  </si>
  <si>
    <t>Contradiction degree</t>
  </si>
  <si>
    <t>Crisp value</t>
  </si>
  <si>
    <t>Normaliz Crisp</t>
  </si>
  <si>
    <t>CRITIC Method</t>
  </si>
  <si>
    <t>Adım 1</t>
  </si>
  <si>
    <t>Adım 5</t>
  </si>
  <si>
    <t>Weighted normalized decision matrix.</t>
  </si>
  <si>
    <t>f+</t>
  </si>
  <si>
    <t>f-</t>
  </si>
  <si>
    <t>Wj</t>
  </si>
  <si>
    <t>V+</t>
  </si>
  <si>
    <t>V-</t>
  </si>
  <si>
    <t>error</t>
  </si>
  <si>
    <t>topla =</t>
  </si>
  <si>
    <t>xj</t>
  </si>
  <si>
    <t>Adım 2</t>
  </si>
  <si>
    <t>Adım 4</t>
  </si>
  <si>
    <t>D+</t>
  </si>
  <si>
    <t>conflict of criteria</t>
  </si>
  <si>
    <t>Cj</t>
  </si>
  <si>
    <t>D-</t>
  </si>
  <si>
    <t>sDeviation</t>
  </si>
  <si>
    <t>Cci</t>
  </si>
  <si>
    <t>rjj</t>
  </si>
  <si>
    <t>Adım  3</t>
  </si>
  <si>
    <t>Average decision matrix</t>
  </si>
  <si>
    <t>Subjective weights, normalized subjective weights, and objective weights</t>
  </si>
  <si>
    <t>Subjective weights</t>
  </si>
  <si>
    <t>normalized subjective weights</t>
  </si>
  <si>
    <t>objective weights</t>
  </si>
  <si>
    <t>Öznel ağırlıklar</t>
  </si>
  <si>
    <t>Normalize öznel ağırlıklar</t>
  </si>
  <si>
    <t>Nesnel ağırlıklar</t>
  </si>
  <si>
    <t>Results of plithogenic aggregation operation</t>
  </si>
  <si>
    <t>PIS and NIS values</t>
  </si>
  <si>
    <t>aggregation</t>
  </si>
  <si>
    <t>Closeness coefficient of alternatives</t>
  </si>
  <si>
    <t>Hepsiburada</t>
  </si>
  <si>
    <t>Trendyol</t>
  </si>
  <si>
    <t>n11</t>
  </si>
  <si>
    <t>Rank</t>
  </si>
  <si>
    <t>Weighted normalized decision matrix</t>
  </si>
  <si>
    <t>Figure Kriteria</t>
  </si>
  <si>
    <t>Estetik</t>
  </si>
  <si>
    <t>Uyumluluk</t>
  </si>
  <si>
    <t xml:space="preserve">Yükleme süresi </t>
  </si>
  <si>
    <t>Navigasyon</t>
  </si>
  <si>
    <t>İçerik</t>
  </si>
  <si>
    <t>Güvenlik</t>
  </si>
  <si>
    <t>Sosyal medya ile entegrasyon</t>
  </si>
  <si>
    <t>Erişilebilirlik</t>
  </si>
  <si>
    <t>Multimedya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</si>
</sst>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"/>
    <numFmt numFmtId="167" formatCode="0.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AdvOT863180fb"/>
      <charset val="162"/>
    </font>
    <font>
      <sz val="11"/>
      <color rgb="FF000000"/>
      <name val="AdvOT863180fb"/>
    </font>
    <font>
      <sz val="11"/>
      <color theme="0" tint="-0.249977111117893"/>
      <name val="Calibri"/>
      <family val="2"/>
      <scheme val="minor"/>
    </font>
    <font>
      <sz val="10"/>
      <color theme="1"/>
      <name val="Cambria"/>
      <family val="1"/>
      <charset val="162"/>
    </font>
    <font>
      <sz val="11"/>
      <color rgb="FF000000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3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2" borderId="0" xfId="0" applyFont="1" applyFill="1" applyBorder="1" applyAlignment="1">
      <alignment horizontal="left"/>
    </xf>
    <xf numFmtId="0" fontId="0" fillId="0" borderId="3" xfId="0" applyFont="1" applyBorder="1"/>
    <xf numFmtId="0" fontId="0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Border="1"/>
    <xf numFmtId="0" fontId="0" fillId="2" borderId="0" xfId="0" applyFont="1" applyFill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Border="1"/>
    <xf numFmtId="0" fontId="0" fillId="2" borderId="3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3" xfId="0" applyFont="1" applyFill="1" applyBorder="1"/>
    <xf numFmtId="0" fontId="4" fillId="2" borderId="9" xfId="0" applyFont="1" applyFill="1" applyBorder="1"/>
    <xf numFmtId="0" fontId="4" fillId="2" borderId="8" xfId="0" applyFont="1" applyFill="1" applyBorder="1"/>
    <xf numFmtId="0" fontId="0" fillId="0" borderId="9" xfId="0" applyFont="1" applyBorder="1"/>
    <xf numFmtId="0" fontId="0" fillId="0" borderId="3" xfId="0" applyBorder="1" applyAlignment="1">
      <alignment horizontal="center" wrapText="1"/>
    </xf>
    <xf numFmtId="0" fontId="4" fillId="2" borderId="11" xfId="0" applyFont="1" applyFill="1" applyBorder="1"/>
    <xf numFmtId="2" fontId="0" fillId="2" borderId="0" xfId="0" applyNumberFormat="1" applyFont="1" applyFill="1" applyBorder="1"/>
    <xf numFmtId="2" fontId="0" fillId="2" borderId="7" xfId="0" applyNumberFormat="1" applyFont="1" applyFill="1" applyBorder="1"/>
    <xf numFmtId="164" fontId="0" fillId="2" borderId="6" xfId="0" applyNumberFormat="1" applyFont="1" applyFill="1" applyBorder="1"/>
    <xf numFmtId="164" fontId="0" fillId="2" borderId="0" xfId="0" applyNumberFormat="1" applyFont="1" applyFill="1" applyBorder="1"/>
    <xf numFmtId="164" fontId="0" fillId="2" borderId="7" xfId="0" applyNumberFormat="1" applyFont="1" applyFill="1" applyBorder="1"/>
    <xf numFmtId="0" fontId="0" fillId="2" borderId="7" xfId="0" applyFont="1" applyFill="1" applyBorder="1" applyAlignment="1">
      <alignment horizontal="left"/>
    </xf>
    <xf numFmtId="0" fontId="0" fillId="2" borderId="0" xfId="0" applyNumberFormat="1" applyFont="1" applyFill="1" applyBorder="1"/>
    <xf numFmtId="165" fontId="0" fillId="2" borderId="10" xfId="0" applyNumberFormat="1" applyFont="1" applyFill="1" applyBorder="1"/>
    <xf numFmtId="2" fontId="0" fillId="0" borderId="0" xfId="0" applyNumberFormat="1"/>
    <xf numFmtId="2" fontId="0" fillId="2" borderId="6" xfId="0" applyNumberFormat="1" applyFont="1" applyFill="1" applyBorder="1"/>
    <xf numFmtId="2" fontId="0" fillId="2" borderId="3" xfId="0" applyNumberFormat="1" applyFont="1" applyFill="1" applyBorder="1"/>
    <xf numFmtId="2" fontId="0" fillId="2" borderId="9" xfId="0" applyNumberFormat="1" applyFont="1" applyFill="1" applyBorder="1"/>
    <xf numFmtId="2" fontId="0" fillId="2" borderId="8" xfId="0" applyNumberFormat="1" applyFont="1" applyFill="1" applyBorder="1"/>
    <xf numFmtId="164" fontId="0" fillId="2" borderId="8" xfId="0" applyNumberFormat="1" applyFont="1" applyFill="1" applyBorder="1"/>
    <xf numFmtId="164" fontId="0" fillId="2" borderId="3" xfId="0" applyNumberFormat="1" applyFont="1" applyFill="1" applyBorder="1"/>
    <xf numFmtId="164" fontId="0" fillId="2" borderId="9" xfId="0" applyNumberFormat="1" applyFont="1" applyFill="1" applyBorder="1"/>
    <xf numFmtId="0" fontId="0" fillId="2" borderId="9" xfId="0" applyFont="1" applyFill="1" applyBorder="1" applyAlignment="1">
      <alignment horizontal="left"/>
    </xf>
    <xf numFmtId="165" fontId="0" fillId="2" borderId="11" xfId="0" applyNumberFormat="1" applyFont="1" applyFill="1" applyBorder="1"/>
    <xf numFmtId="164" fontId="0" fillId="2" borderId="11" xfId="0" applyNumberFormat="1" applyFont="1" applyFill="1" applyBorder="1"/>
    <xf numFmtId="0" fontId="1" fillId="6" borderId="12" xfId="0" applyFont="1" applyFill="1" applyBorder="1" applyAlignment="1">
      <alignment horizontal="left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6" xfId="0" applyFill="1" applyBorder="1"/>
    <xf numFmtId="0" fontId="0" fillId="6" borderId="0" xfId="0" applyFont="1" applyFill="1" applyBorder="1" applyAlignment="1">
      <alignment horizontal="left"/>
    </xf>
    <xf numFmtId="0" fontId="0" fillId="6" borderId="16" xfId="0" applyFill="1" applyBorder="1"/>
    <xf numFmtId="0" fontId="0" fillId="6" borderId="9" xfId="0" applyFont="1" applyFill="1" applyBorder="1"/>
    <xf numFmtId="0" fontId="4" fillId="6" borderId="3" xfId="0" applyFont="1" applyFill="1" applyBorder="1"/>
    <xf numFmtId="0" fontId="4" fillId="6" borderId="9" xfId="0" applyFont="1" applyFill="1" applyBorder="1"/>
    <xf numFmtId="0" fontId="4" fillId="6" borderId="8" xfId="0" applyFont="1" applyFill="1" applyBorder="1"/>
    <xf numFmtId="0" fontId="0" fillId="6" borderId="5" xfId="0" applyFont="1" applyFill="1" applyBorder="1" applyAlignment="1">
      <alignment horizontal="left"/>
    </xf>
    <xf numFmtId="2" fontId="0" fillId="6" borderId="0" xfId="0" applyNumberFormat="1" applyFont="1" applyFill="1" applyBorder="1"/>
    <xf numFmtId="2" fontId="0" fillId="6" borderId="1" xfId="0" applyNumberFormat="1" applyFont="1" applyFill="1" applyBorder="1"/>
    <xf numFmtId="2" fontId="0" fillId="6" borderId="5" xfId="0" applyNumberFormat="1" applyFont="1" applyFill="1" applyBorder="1"/>
    <xf numFmtId="2" fontId="0" fillId="6" borderId="4" xfId="0" applyNumberFormat="1" applyFont="1" applyFill="1" applyBorder="1"/>
    <xf numFmtId="2" fontId="0" fillId="6" borderId="7" xfId="0" applyNumberFormat="1" applyFont="1" applyFill="1" applyBorder="1"/>
    <xf numFmtId="164" fontId="0" fillId="2" borderId="4" xfId="0" applyNumberFormat="1" applyFont="1" applyFill="1" applyBorder="1"/>
    <xf numFmtId="164" fontId="0" fillId="2" borderId="17" xfId="0" applyNumberFormat="1" applyFont="1" applyFill="1" applyBorder="1"/>
    <xf numFmtId="164" fontId="0" fillId="0" borderId="0" xfId="0" applyNumberFormat="1"/>
    <xf numFmtId="0" fontId="0" fillId="6" borderId="7" xfId="0" applyFont="1" applyFill="1" applyBorder="1" applyAlignment="1">
      <alignment horizontal="left"/>
    </xf>
    <xf numFmtId="2" fontId="0" fillId="6" borderId="6" xfId="0" applyNumberFormat="1" applyFont="1" applyFill="1" applyBorder="1"/>
    <xf numFmtId="164" fontId="0" fillId="2" borderId="10" xfId="0" applyNumberFormat="1" applyFont="1" applyFill="1" applyBorder="1"/>
    <xf numFmtId="0" fontId="0" fillId="6" borderId="9" xfId="0" applyFont="1" applyFill="1" applyBorder="1" applyAlignment="1">
      <alignment horizontal="left"/>
    </xf>
    <xf numFmtId="2" fontId="0" fillId="6" borderId="3" xfId="0" applyNumberFormat="1" applyFont="1" applyFill="1" applyBorder="1"/>
    <xf numFmtId="2" fontId="0" fillId="6" borderId="9" xfId="0" applyNumberFormat="1" applyFont="1" applyFill="1" applyBorder="1"/>
    <xf numFmtId="2" fontId="0" fillId="6" borderId="8" xfId="0" applyNumberFormat="1" applyFont="1" applyFill="1" applyBorder="1"/>
    <xf numFmtId="2" fontId="0" fillId="6" borderId="0" xfId="0" applyNumberFormat="1" applyFill="1" applyBorder="1"/>
    <xf numFmtId="0" fontId="0" fillId="6" borderId="18" xfId="0" applyFill="1" applyBorder="1"/>
    <xf numFmtId="0" fontId="1" fillId="6" borderId="0" xfId="0" applyFont="1" applyFill="1" applyBorder="1"/>
    <xf numFmtId="164" fontId="0" fillId="2" borderId="1" xfId="0" applyNumberFormat="1" applyFont="1" applyFill="1" applyBorder="1"/>
    <xf numFmtId="164" fontId="0" fillId="2" borderId="5" xfId="0" applyNumberFormat="1" applyFont="1" applyFill="1" applyBorder="1"/>
    <xf numFmtId="0" fontId="0" fillId="6" borderId="3" xfId="0" applyFont="1" applyFill="1" applyBorder="1" applyAlignment="1">
      <alignment horizontal="center"/>
    </xf>
    <xf numFmtId="166" fontId="0" fillId="6" borderId="1" xfId="0" applyNumberFormat="1" applyFont="1" applyFill="1" applyBorder="1"/>
    <xf numFmtId="0" fontId="0" fillId="7" borderId="19" xfId="0" applyFill="1" applyBorder="1"/>
    <xf numFmtId="0" fontId="0" fillId="7" borderId="2" xfId="0" applyFill="1" applyBorder="1"/>
    <xf numFmtId="0" fontId="0" fillId="7" borderId="20" xfId="0" applyFill="1" applyBorder="1"/>
    <xf numFmtId="166" fontId="0" fillId="6" borderId="0" xfId="0" applyNumberFormat="1" applyFont="1" applyFill="1" applyBorder="1"/>
    <xf numFmtId="166" fontId="0" fillId="6" borderId="3" xfId="0" applyNumberFormat="1" applyFont="1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/>
    <xf numFmtId="0" fontId="5" fillId="8" borderId="25" xfId="0" applyFont="1" applyFill="1" applyBorder="1" applyAlignment="1">
      <alignment vertical="center"/>
    </xf>
    <xf numFmtId="2" fontId="0" fillId="2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167" fontId="0" fillId="2" borderId="1" xfId="0" applyNumberFormat="1" applyFont="1" applyFill="1" applyBorder="1" applyAlignment="1">
      <alignment horizontal="center"/>
    </xf>
    <xf numFmtId="167" fontId="0" fillId="2" borderId="3" xfId="0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0" applyNumberFormat="1" applyFont="1" applyFill="1" applyBorder="1" applyAlignment="1">
      <alignment horizontal="left"/>
    </xf>
    <xf numFmtId="164" fontId="0" fillId="2" borderId="3" xfId="0" applyNumberFormat="1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164" fontId="0" fillId="2" borderId="6" xfId="0" applyNumberFormat="1" applyFont="1" applyFill="1" applyBorder="1" applyAlignment="1">
      <alignment horizontal="center"/>
    </xf>
    <xf numFmtId="164" fontId="0" fillId="2" borderId="7" xfId="0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left"/>
    </xf>
    <xf numFmtId="164" fontId="0" fillId="2" borderId="8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0" fontId="0" fillId="2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TablesAndFig!$C$44:$C$45</c:f>
              <c:strCache>
                <c:ptCount val="2"/>
                <c:pt idx="0">
                  <c:v>Figure Kriteria</c:v>
                </c:pt>
                <c:pt idx="1">
                  <c:v>Crisp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TablesAndFig!$B$46:$B$55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</c:strCache>
            </c:strRef>
          </c:cat>
          <c:val>
            <c:numRef>
              <c:f>TablesAndFig!$C$46:$C$55</c:f>
              <c:numCache>
                <c:formatCode>0.000</c:formatCode>
                <c:ptCount val="10"/>
                <c:pt idx="0">
                  <c:v>6.5489473672110041E-2</c:v>
                </c:pt>
                <c:pt idx="1">
                  <c:v>7.6044343470957398E-2</c:v>
                </c:pt>
                <c:pt idx="2">
                  <c:v>7.4837295967411219E-2</c:v>
                </c:pt>
                <c:pt idx="3">
                  <c:v>3.6372560403082954E-2</c:v>
                </c:pt>
                <c:pt idx="4">
                  <c:v>7.4198420287527211E-2</c:v>
                </c:pt>
                <c:pt idx="5">
                  <c:v>0.13040868504746345</c:v>
                </c:pt>
                <c:pt idx="6">
                  <c:v>4.1782025307692781E-2</c:v>
                </c:pt>
                <c:pt idx="7">
                  <c:v>7.5994745952553108E-2</c:v>
                </c:pt>
                <c:pt idx="8">
                  <c:v>8.7756024763213064E-2</c:v>
                </c:pt>
                <c:pt idx="9">
                  <c:v>3.352238729667481E-2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8-4833-8638-F04F57DF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25663"/>
        <c:axId val="1400434399"/>
      </c:radarChart>
      <c:catAx>
        <c:axId val="14004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4399"/>
        <c:crosses val="autoZero"/>
        <c:auto val="1"/>
        <c:lblAlgn val="ctr"/>
        <c:lblOffset val="100"/>
        <c:noMultiLvlLbl val="0"/>
      </c:catAx>
      <c:valAx>
        <c:axId val="14004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2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8-4B08-9374-B8CCD3DE17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88-4B08-9374-B8CCD3DE17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88-4B08-9374-B8CCD3DE17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TablesAndFig!$H$22:$J$22</c:f>
              <c:strCache>
                <c:ptCount val="3"/>
                <c:pt idx="0">
                  <c:v>Hepsiburada</c:v>
                </c:pt>
                <c:pt idx="1">
                  <c:v>Trendyol</c:v>
                </c:pt>
                <c:pt idx="2">
                  <c:v>n11</c:v>
                </c:pt>
              </c:strCache>
            </c:strRef>
          </c:cat>
          <c:val>
            <c:numRef>
              <c:f>TablesAndFig!$H$23:$J$23</c:f>
              <c:numCache>
                <c:formatCode>0.0000</c:formatCode>
                <c:ptCount val="3"/>
                <c:pt idx="0">
                  <c:v>0.26812472677761134</c:v>
                </c:pt>
                <c:pt idx="1">
                  <c:v>0.76576654080025763</c:v>
                </c:pt>
                <c:pt idx="2">
                  <c:v>0.17491327831025316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8-4B08-9374-B8CCD3DE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672353</xdr:colOff>
      <xdr:row>41</xdr:row>
      <xdr:rowOff>180415</xdr:rowOff>
    </xdr:from>
    <xdr:to>
      <xdr:col>7</xdr:col>
      <xdr:colOff>437029</xdr:colOff>
      <xdr:row>56</xdr:row>
      <xdr:rowOff>66115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369794</xdr:colOff>
      <xdr:row>42</xdr:row>
      <xdr:rowOff>124385</xdr:rowOff>
    </xdr:from>
    <xdr:to>
      <xdr:col>9</xdr:col>
      <xdr:colOff>605117</xdr:colOff>
      <xdr:row>57</xdr:row>
      <xdr:rowOff>10085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itogenicAndCIRITIC/PlitogenicAndCIRI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ygulama"/>
      <sheetName val="veri"/>
      <sheetName val="CIRITIC Method"/>
      <sheetName val="Application"/>
      <sheetName val="TablesAndFig"/>
    </sheetNames>
    <sheetDataSet>
      <sheetData sheetId="0"/>
      <sheetData sheetId="1"/>
      <sheetData sheetId="2"/>
      <sheetData sheetId="3"/>
      <sheetData sheetId="4">
        <row r="22">
          <cell r="H22" t="str">
            <v>Hepsiburada</v>
          </cell>
          <cell r="I22" t="str">
            <v>Trendyol</v>
          </cell>
          <cell r="J22" t="str">
            <v>n11</v>
          </cell>
        </row>
        <row r="23">
          <cell r="H23">
            <v>0.26812472677761134</v>
          </cell>
          <cell r="I23">
            <v>0.76576654080025763</v>
          </cell>
          <cell r="J23">
            <v>0.17491327831025316</v>
          </cell>
        </row>
        <row r="45">
          <cell r="C45" t="str">
            <v>Crisp value</v>
          </cell>
        </row>
        <row r="46">
          <cell r="B46" t="str">
            <v>C1</v>
          </cell>
          <cell r="C46">
            <v>6.5489473672110041E-2</v>
          </cell>
        </row>
        <row r="47">
          <cell r="B47" t="str">
            <v>C2</v>
          </cell>
          <cell r="C47">
            <v>7.6044343470957398E-2</v>
          </cell>
        </row>
        <row r="48">
          <cell r="B48" t="str">
            <v>C3</v>
          </cell>
          <cell r="C48">
            <v>7.4837295967411219E-2</v>
          </cell>
        </row>
        <row r="49">
          <cell r="B49" t="str">
            <v>C4</v>
          </cell>
          <cell r="C49">
            <v>3.6372560403082954E-2</v>
          </cell>
        </row>
        <row r="50">
          <cell r="B50" t="str">
            <v>C5</v>
          </cell>
          <cell r="C50">
            <v>7.4198420287527211E-2</v>
          </cell>
        </row>
        <row r="51">
          <cell r="B51" t="str">
            <v>C6</v>
          </cell>
          <cell r="C51">
            <v>0.13040868504746345</v>
          </cell>
        </row>
        <row r="52">
          <cell r="B52" t="str">
            <v>C7</v>
          </cell>
          <cell r="C52">
            <v>4.1782025307692781E-2</v>
          </cell>
        </row>
        <row r="53">
          <cell r="B53" t="str">
            <v>C8</v>
          </cell>
          <cell r="C53">
            <v>7.5994745952553108E-2</v>
          </cell>
        </row>
        <row r="54">
          <cell r="B54" t="str">
            <v>C9</v>
          </cell>
          <cell r="C54">
            <v>8.7756024763213064E-2</v>
          </cell>
        </row>
        <row r="55">
          <cell r="B55" t="str">
            <v>C10</v>
          </cell>
          <cell r="C55">
            <v>3.352238729667481E-2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84"/>
  <sheetViews>
    <sheetView showGridLines="0" tabSelected="1" topLeftCell="O7" zoomScale="70" zoomScaleNormal="70" workbookViewId="0">
      <selection activeCell="N27" sqref="N27"/>
    </sheetView>
  </sheetViews>
  <sheetFormatPr defaultRowHeight="15"/>
  <cols>
    <col min="1" max="1" width="2.85546875" customWidth="1"/>
    <col min="3" max="4" width="5.28515625" customWidth="1"/>
    <col min="5" max="5" width="7.28515625" customWidth="1"/>
    <col min="6" max="9" width="5.28515625" customWidth="1"/>
    <col min="10" max="10" width="6" customWidth="1"/>
    <col min="11" max="16" width="5.42578125" customWidth="1"/>
    <col min="17" max="22" width="4.85546875" customWidth="1"/>
    <col min="23" max="23" width="4.42578125" customWidth="1"/>
    <col min="24" max="30" width="5.28515625" customWidth="1"/>
    <col min="31" max="35" width="5.85546875" customWidth="1"/>
    <col min="36" max="36" width="6.140625" customWidth="1"/>
    <col min="37" max="43" width="5.7109375" customWidth="1"/>
    <col min="44" max="44" width="4.7109375" customWidth="1"/>
    <col min="47" max="47" width="6.85546875" customWidth="1"/>
    <col min="48" max="52" width="6.7109375" customWidth="1"/>
    <col min="53" max="53" width="7.85546875" customWidth="1"/>
    <col min="54" max="54" width="6.42578125" customWidth="1"/>
    <col min="55" max="56" width="7.85546875" customWidth="1"/>
    <col min="57" max="59" width="6" bestFit="1" customWidth="1"/>
    <col min="61" max="61" width="6.85546875" customWidth="1"/>
    <col min="62" max="64" width="6" bestFit="1" customWidth="1"/>
  </cols>
  <sheetData>
    <row r="1" spans="3:64">
      <c r="V1" s="1" t="s">
        <v>0</v>
      </c>
      <c r="W1" s="1"/>
      <c r="X1" s="1"/>
      <c r="Y1" s="1"/>
      <c r="Z1" s="1"/>
      <c r="AA1" s="1"/>
      <c r="AB1" s="1"/>
      <c r="AC1" s="1"/>
      <c r="AD1" s="1"/>
      <c r="AE1" s="2"/>
    </row>
    <row r="2" spans="3:64">
      <c r="C2" s="3" t="s">
        <v>1</v>
      </c>
      <c r="D2" s="3"/>
      <c r="E2" s="2"/>
      <c r="F2" s="2"/>
      <c r="G2" s="2"/>
      <c r="H2" s="2"/>
      <c r="I2" s="2"/>
      <c r="J2" s="2"/>
      <c r="N2" s="4" t="s">
        <v>2</v>
      </c>
      <c r="O2" s="4"/>
      <c r="P2" s="2"/>
      <c r="Q2" s="2"/>
      <c r="V2" s="1"/>
      <c r="W2" s="1"/>
      <c r="X2" s="1"/>
      <c r="Y2" s="1"/>
      <c r="Z2" s="1"/>
      <c r="AA2" s="1"/>
      <c r="AB2" s="1"/>
      <c r="AC2" s="1"/>
      <c r="AD2" s="1"/>
      <c r="AE2" s="2"/>
    </row>
    <row r="3" spans="3:64" ht="45" customHeight="1">
      <c r="C3" s="5" t="s">
        <v>3</v>
      </c>
      <c r="D3" s="5" t="s">
        <v>4</v>
      </c>
      <c r="E3" s="6" t="s">
        <v>5</v>
      </c>
      <c r="F3" s="6"/>
      <c r="G3" s="6"/>
      <c r="H3" s="6"/>
      <c r="I3" s="6"/>
      <c r="J3" s="6"/>
      <c r="K3" s="5" t="s">
        <v>3</v>
      </c>
      <c r="L3" s="5" t="s">
        <v>4</v>
      </c>
      <c r="N3" s="7" t="s">
        <v>6</v>
      </c>
      <c r="O3" s="7" t="s">
        <v>7</v>
      </c>
      <c r="P3" s="7" t="s">
        <v>8</v>
      </c>
      <c r="Q3" s="7" t="s">
        <v>9</v>
      </c>
      <c r="V3" s="8" t="s">
        <v>6</v>
      </c>
      <c r="W3" s="9" t="s">
        <v>7</v>
      </c>
      <c r="X3" s="9"/>
      <c r="Y3" s="9"/>
      <c r="Z3" s="10" t="s">
        <v>8</v>
      </c>
      <c r="AA3" s="10"/>
      <c r="AB3" s="10"/>
      <c r="AC3" s="11" t="s">
        <v>9</v>
      </c>
      <c r="AD3" s="11"/>
      <c r="AE3" s="11"/>
      <c r="AJ3" s="3" t="s">
        <v>1</v>
      </c>
    </row>
    <row r="4" spans="3:64">
      <c r="C4" s="12"/>
      <c r="D4" s="13"/>
      <c r="E4" s="12" t="s">
        <v>10</v>
      </c>
      <c r="F4" s="13" t="s">
        <v>11</v>
      </c>
      <c r="G4" s="14" t="s">
        <v>12</v>
      </c>
      <c r="H4" s="12" t="s">
        <v>13</v>
      </c>
      <c r="I4" s="13" t="s">
        <v>14</v>
      </c>
      <c r="J4" s="13" t="s">
        <v>15</v>
      </c>
      <c r="N4" s="15" t="s">
        <v>16</v>
      </c>
      <c r="O4" s="8" t="s">
        <v>17</v>
      </c>
      <c r="P4" s="8" t="s">
        <v>17</v>
      </c>
      <c r="Q4" s="8" t="s">
        <v>18</v>
      </c>
      <c r="V4" s="16"/>
      <c r="W4" s="17" t="s">
        <v>19</v>
      </c>
      <c r="X4" s="17" t="s">
        <v>20</v>
      </c>
      <c r="Y4" s="17" t="s">
        <v>21</v>
      </c>
      <c r="Z4" s="18" t="s">
        <v>19</v>
      </c>
      <c r="AA4" s="18" t="s">
        <v>20</v>
      </c>
      <c r="AB4" s="18" t="s">
        <v>21</v>
      </c>
      <c r="AC4" s="19" t="s">
        <v>19</v>
      </c>
      <c r="AD4" s="19" t="s">
        <v>20</v>
      </c>
      <c r="AE4" s="19" t="s">
        <v>21</v>
      </c>
      <c r="AJ4" s="20">
        <v>0.1</v>
      </c>
      <c r="AK4" s="20">
        <v>0.3</v>
      </c>
      <c r="AL4" s="20">
        <v>0.35</v>
      </c>
      <c r="AM4" s="20">
        <v>0.1</v>
      </c>
      <c r="AN4" s="20">
        <v>0.2</v>
      </c>
      <c r="AO4" s="20">
        <v>0.15</v>
      </c>
    </row>
    <row r="5" spans="3:64">
      <c r="C5" s="21" t="s">
        <v>22</v>
      </c>
      <c r="D5" s="21" t="s">
        <v>23</v>
      </c>
      <c r="E5" s="20">
        <v>0.1</v>
      </c>
      <c r="F5" s="20">
        <v>0.3</v>
      </c>
      <c r="G5" s="20">
        <v>0.35</v>
      </c>
      <c r="H5" s="20">
        <v>0.1</v>
      </c>
      <c r="I5" s="20">
        <v>0.2</v>
      </c>
      <c r="J5" s="20">
        <v>0.15</v>
      </c>
      <c r="K5" s="22" t="s">
        <v>24</v>
      </c>
      <c r="L5" t="s">
        <v>25</v>
      </c>
      <c r="N5" s="15" t="s">
        <v>26</v>
      </c>
      <c r="O5" s="8" t="s">
        <v>27</v>
      </c>
      <c r="P5" s="8" t="s">
        <v>17</v>
      </c>
      <c r="Q5" s="8" t="s">
        <v>27</v>
      </c>
      <c r="V5" s="15" t="s">
        <v>16</v>
      </c>
      <c r="W5" s="23" t="s">
        <v>28</v>
      </c>
      <c r="X5" s="23" t="s">
        <v>28</v>
      </c>
      <c r="Y5" s="23" t="s">
        <v>29</v>
      </c>
      <c r="Z5" s="24" t="s">
        <v>29</v>
      </c>
      <c r="AA5" s="21" t="s">
        <v>28</v>
      </c>
      <c r="AB5" s="25" t="s">
        <v>30</v>
      </c>
      <c r="AC5" s="23" t="s">
        <v>29</v>
      </c>
      <c r="AD5" s="23" t="s">
        <v>29</v>
      </c>
      <c r="AE5" s="23" t="s">
        <v>30</v>
      </c>
      <c r="AJ5" s="26">
        <v>0.15</v>
      </c>
      <c r="AK5" s="26">
        <v>0.25</v>
      </c>
      <c r="AL5" s="26">
        <v>0.1</v>
      </c>
      <c r="AM5" s="26">
        <v>0.6</v>
      </c>
      <c r="AN5" s="26">
        <v>0.2</v>
      </c>
      <c r="AO5" s="26">
        <v>0.3</v>
      </c>
    </row>
    <row r="6" spans="3:64">
      <c r="C6" s="8" t="s">
        <v>31</v>
      </c>
      <c r="D6" s="8" t="s">
        <v>32</v>
      </c>
      <c r="E6" s="26">
        <v>0.15</v>
      </c>
      <c r="F6" s="26">
        <v>0.25</v>
      </c>
      <c r="G6" s="26">
        <v>0.1</v>
      </c>
      <c r="H6" s="26">
        <v>0.6</v>
      </c>
      <c r="I6" s="26">
        <v>0.2</v>
      </c>
      <c r="J6" s="26">
        <v>0.3</v>
      </c>
      <c r="K6" s="22" t="s">
        <v>33</v>
      </c>
      <c r="L6" t="s">
        <v>34</v>
      </c>
      <c r="N6" s="15" t="s">
        <v>35</v>
      </c>
      <c r="O6" s="8" t="s">
        <v>17</v>
      </c>
      <c r="P6" s="8" t="s">
        <v>17</v>
      </c>
      <c r="Q6" s="8" t="s">
        <v>17</v>
      </c>
      <c r="V6" s="15" t="s">
        <v>26</v>
      </c>
      <c r="W6" s="23" t="s">
        <v>30</v>
      </c>
      <c r="X6" s="23" t="s">
        <v>30</v>
      </c>
      <c r="Y6" s="23" t="s">
        <v>30</v>
      </c>
      <c r="Z6" s="27" t="s">
        <v>28</v>
      </c>
      <c r="AA6" s="8" t="s">
        <v>28</v>
      </c>
      <c r="AB6" s="28" t="s">
        <v>29</v>
      </c>
      <c r="AC6" s="23" t="s">
        <v>30</v>
      </c>
      <c r="AD6" s="23" t="s">
        <v>30</v>
      </c>
      <c r="AE6" s="23" t="s">
        <v>30</v>
      </c>
      <c r="AJ6" s="26">
        <v>0.4</v>
      </c>
      <c r="AK6" s="26">
        <v>0.35</v>
      </c>
      <c r="AL6" s="26">
        <v>0.5</v>
      </c>
      <c r="AM6" s="26">
        <v>0.6</v>
      </c>
      <c r="AN6" s="26">
        <v>0.1</v>
      </c>
      <c r="AO6" s="26">
        <v>0.2</v>
      </c>
    </row>
    <row r="7" spans="3:64">
      <c r="C7" s="8" t="s">
        <v>36</v>
      </c>
      <c r="D7" s="8" t="s">
        <v>37</v>
      </c>
      <c r="E7" s="26">
        <v>0.4</v>
      </c>
      <c r="F7" s="26">
        <v>0.35</v>
      </c>
      <c r="G7" s="26">
        <v>0.5</v>
      </c>
      <c r="H7" s="26">
        <v>0.6</v>
      </c>
      <c r="I7" s="26">
        <v>0.1</v>
      </c>
      <c r="J7" s="26">
        <v>0.2</v>
      </c>
      <c r="K7" s="22" t="s">
        <v>38</v>
      </c>
      <c r="L7" t="s">
        <v>39</v>
      </c>
      <c r="N7" s="15" t="s">
        <v>40</v>
      </c>
      <c r="O7" s="8" t="s">
        <v>18</v>
      </c>
      <c r="P7" s="8" t="s">
        <v>17</v>
      </c>
      <c r="Q7" s="8" t="s">
        <v>17</v>
      </c>
      <c r="V7" s="15" t="s">
        <v>35</v>
      </c>
      <c r="W7" s="23" t="s">
        <v>29</v>
      </c>
      <c r="X7" s="23" t="s">
        <v>30</v>
      </c>
      <c r="Y7" s="23" t="s">
        <v>30</v>
      </c>
      <c r="Z7" s="27" t="s">
        <v>29</v>
      </c>
      <c r="AA7" s="8" t="s">
        <v>28</v>
      </c>
      <c r="AB7" s="28" t="s">
        <v>30</v>
      </c>
      <c r="AC7" s="23" t="s">
        <v>29</v>
      </c>
      <c r="AD7" s="23" t="s">
        <v>28</v>
      </c>
      <c r="AE7" s="23" t="s">
        <v>28</v>
      </c>
      <c r="AJ7" s="26">
        <v>0.65</v>
      </c>
      <c r="AK7" s="26">
        <v>0.6</v>
      </c>
      <c r="AL7" s="26">
        <v>0.7</v>
      </c>
      <c r="AM7" s="26">
        <v>0.8</v>
      </c>
      <c r="AN7" s="26">
        <v>0.1</v>
      </c>
      <c r="AO7" s="26">
        <v>0.1</v>
      </c>
    </row>
    <row r="8" spans="3:64">
      <c r="C8" s="8" t="s">
        <v>27</v>
      </c>
      <c r="D8" s="8" t="s">
        <v>30</v>
      </c>
      <c r="E8" s="26">
        <v>0.65</v>
      </c>
      <c r="F8" s="26">
        <v>0.6</v>
      </c>
      <c r="G8" s="26">
        <v>0.7</v>
      </c>
      <c r="H8" s="26">
        <v>0.8</v>
      </c>
      <c r="I8" s="26">
        <v>0.1</v>
      </c>
      <c r="J8" s="26">
        <v>0.1</v>
      </c>
      <c r="K8" s="22" t="s">
        <v>41</v>
      </c>
      <c r="L8" t="s">
        <v>42</v>
      </c>
      <c r="N8" s="15" t="s">
        <v>43</v>
      </c>
      <c r="O8" s="8" t="s">
        <v>17</v>
      </c>
      <c r="P8" s="8" t="s">
        <v>17</v>
      </c>
      <c r="Q8" s="8" t="s">
        <v>44</v>
      </c>
      <c r="V8" s="15" t="s">
        <v>40</v>
      </c>
      <c r="W8" s="23" t="s">
        <v>29</v>
      </c>
      <c r="X8" s="23" t="s">
        <v>29</v>
      </c>
      <c r="Y8" s="23" t="s">
        <v>29</v>
      </c>
      <c r="Z8" s="27" t="s">
        <v>28</v>
      </c>
      <c r="AA8" s="8" t="s">
        <v>28</v>
      </c>
      <c r="AB8" s="28" t="s">
        <v>28</v>
      </c>
      <c r="AC8" s="23" t="s">
        <v>28</v>
      </c>
      <c r="AD8" s="23" t="s">
        <v>28</v>
      </c>
      <c r="AE8" s="23" t="s">
        <v>28</v>
      </c>
      <c r="AJ8" s="26">
        <v>0.7</v>
      </c>
      <c r="AK8" s="26">
        <v>0.65</v>
      </c>
      <c r="AL8" s="26">
        <v>0.8</v>
      </c>
      <c r="AM8" s="26">
        <v>0.9</v>
      </c>
      <c r="AN8" s="26">
        <v>0.2</v>
      </c>
      <c r="AO8" s="26">
        <v>0.1</v>
      </c>
    </row>
    <row r="9" spans="3:64">
      <c r="C9" s="8" t="s">
        <v>18</v>
      </c>
      <c r="D9" s="8" t="s">
        <v>29</v>
      </c>
      <c r="E9" s="26">
        <v>0.7</v>
      </c>
      <c r="F9" s="26">
        <v>0.65</v>
      </c>
      <c r="G9" s="26">
        <v>0.8</v>
      </c>
      <c r="H9" s="26">
        <v>0.9</v>
      </c>
      <c r="I9" s="26">
        <v>0.2</v>
      </c>
      <c r="J9" s="26">
        <v>0.1</v>
      </c>
      <c r="K9" s="22" t="s">
        <v>45</v>
      </c>
      <c r="L9" t="s">
        <v>46</v>
      </c>
      <c r="N9" s="15" t="s">
        <v>47</v>
      </c>
      <c r="O9" s="8" t="s">
        <v>27</v>
      </c>
      <c r="P9" s="8" t="s">
        <v>17</v>
      </c>
      <c r="Q9" s="8" t="s">
        <v>17</v>
      </c>
      <c r="V9" s="15" t="s">
        <v>43</v>
      </c>
      <c r="W9" s="23" t="s">
        <v>28</v>
      </c>
      <c r="X9" s="23" t="s">
        <v>28</v>
      </c>
      <c r="Y9" s="23" t="s">
        <v>28</v>
      </c>
      <c r="Z9" s="27" t="s">
        <v>29</v>
      </c>
      <c r="AA9" s="8" t="s">
        <v>28</v>
      </c>
      <c r="AB9" s="28" t="s">
        <v>30</v>
      </c>
      <c r="AC9" s="23" t="s">
        <v>30</v>
      </c>
      <c r="AD9" s="23" t="s">
        <v>29</v>
      </c>
      <c r="AE9" s="23" t="s">
        <v>30</v>
      </c>
      <c r="AJ9" s="26">
        <v>0.9</v>
      </c>
      <c r="AK9" s="26">
        <v>0.85</v>
      </c>
      <c r="AL9" s="26">
        <v>0.9</v>
      </c>
      <c r="AM9" s="26">
        <v>0.7</v>
      </c>
      <c r="AN9" s="26">
        <v>0.2</v>
      </c>
      <c r="AO9" s="26">
        <v>0.2</v>
      </c>
    </row>
    <row r="10" spans="3:64">
      <c r="C10" s="8" t="s">
        <v>44</v>
      </c>
      <c r="D10" s="8" t="s">
        <v>28</v>
      </c>
      <c r="E10" s="26">
        <v>0.9</v>
      </c>
      <c r="F10" s="26">
        <v>0.85</v>
      </c>
      <c r="G10" s="26">
        <v>0.9</v>
      </c>
      <c r="H10" s="26">
        <v>0.7</v>
      </c>
      <c r="I10" s="26">
        <v>0.2</v>
      </c>
      <c r="J10" s="26">
        <v>0.2</v>
      </c>
      <c r="K10" s="22" t="s">
        <v>48</v>
      </c>
      <c r="L10" t="s">
        <v>49</v>
      </c>
      <c r="N10" s="15" t="s">
        <v>50</v>
      </c>
      <c r="O10" s="8" t="s">
        <v>17</v>
      </c>
      <c r="P10" s="8" t="s">
        <v>17</v>
      </c>
      <c r="Q10" s="8" t="s">
        <v>17</v>
      </c>
      <c r="V10" s="15" t="s">
        <v>47</v>
      </c>
      <c r="W10" s="23" t="s">
        <v>29</v>
      </c>
      <c r="X10" s="23" t="s">
        <v>30</v>
      </c>
      <c r="Y10" s="23" t="s">
        <v>30</v>
      </c>
      <c r="Z10" s="27" t="s">
        <v>29</v>
      </c>
      <c r="AA10" s="8" t="s">
        <v>29</v>
      </c>
      <c r="AB10" s="28" t="s">
        <v>29</v>
      </c>
      <c r="AC10" s="23" t="s">
        <v>28</v>
      </c>
      <c r="AD10" s="23" t="s">
        <v>30</v>
      </c>
      <c r="AE10" s="23" t="s">
        <v>28</v>
      </c>
      <c r="AJ10" s="29">
        <v>0.95</v>
      </c>
      <c r="AK10" s="29">
        <v>0.9</v>
      </c>
      <c r="AL10" s="29">
        <v>0.95</v>
      </c>
      <c r="AM10" s="29">
        <v>0.9</v>
      </c>
      <c r="AN10" s="29">
        <v>0.1</v>
      </c>
      <c r="AO10" s="29">
        <v>0.1</v>
      </c>
    </row>
    <row r="11" spans="3:64">
      <c r="C11" s="30" t="s">
        <v>17</v>
      </c>
      <c r="D11" s="30" t="s">
        <v>51</v>
      </c>
      <c r="E11" s="29">
        <v>0.95</v>
      </c>
      <c r="F11" s="29">
        <v>0.9</v>
      </c>
      <c r="G11" s="29">
        <v>0.95</v>
      </c>
      <c r="H11" s="29">
        <v>0.9</v>
      </c>
      <c r="I11" s="29">
        <v>0.1</v>
      </c>
      <c r="J11" s="29">
        <v>0.1</v>
      </c>
      <c r="K11" s="31" t="s">
        <v>52</v>
      </c>
      <c r="L11" t="s">
        <v>53</v>
      </c>
      <c r="N11" s="15" t="s">
        <v>54</v>
      </c>
      <c r="O11" s="8" t="s">
        <v>36</v>
      </c>
      <c r="P11" s="8" t="s">
        <v>17</v>
      </c>
      <c r="Q11" s="8" t="s">
        <v>44</v>
      </c>
      <c r="V11" s="15" t="s">
        <v>50</v>
      </c>
      <c r="W11" s="23" t="s">
        <v>28</v>
      </c>
      <c r="X11" s="23" t="s">
        <v>28</v>
      </c>
      <c r="Y11" s="23" t="s">
        <v>28</v>
      </c>
      <c r="Z11" s="27" t="s">
        <v>28</v>
      </c>
      <c r="AA11" s="8" t="s">
        <v>28</v>
      </c>
      <c r="AB11" s="28" t="s">
        <v>28</v>
      </c>
      <c r="AC11" s="23" t="s">
        <v>28</v>
      </c>
      <c r="AD11" s="23" t="s">
        <v>28</v>
      </c>
      <c r="AE11" s="23" t="s">
        <v>28</v>
      </c>
    </row>
    <row r="12" spans="3:64">
      <c r="C12" s="8"/>
      <c r="D12" s="8"/>
      <c r="E12" s="26"/>
      <c r="F12" s="26"/>
      <c r="G12" s="26"/>
      <c r="H12" s="26"/>
      <c r="I12" s="26"/>
      <c r="J12" s="26"/>
      <c r="K12" s="22"/>
      <c r="N12" s="15" t="s">
        <v>55</v>
      </c>
      <c r="O12" s="8" t="s">
        <v>18</v>
      </c>
      <c r="P12" s="8" t="s">
        <v>44</v>
      </c>
      <c r="Q12" s="8" t="s">
        <v>17</v>
      </c>
      <c r="V12" s="15" t="s">
        <v>54</v>
      </c>
      <c r="W12" s="23" t="s">
        <v>37</v>
      </c>
      <c r="X12" s="23" t="s">
        <v>37</v>
      </c>
      <c r="Y12" s="23" t="s">
        <v>37</v>
      </c>
      <c r="Z12" s="27" t="s">
        <v>29</v>
      </c>
      <c r="AA12" s="8" t="s">
        <v>28</v>
      </c>
      <c r="AB12" s="28" t="s">
        <v>29</v>
      </c>
      <c r="AC12" s="23" t="s">
        <v>29</v>
      </c>
      <c r="AD12" s="23" t="s">
        <v>51</v>
      </c>
      <c r="AE12" s="23" t="s">
        <v>29</v>
      </c>
    </row>
    <row r="13" spans="3:64" ht="15" customHeight="1">
      <c r="N13" s="32" t="s">
        <v>56</v>
      </c>
      <c r="O13" s="30" t="s">
        <v>44</v>
      </c>
      <c r="P13" s="30" t="s">
        <v>18</v>
      </c>
      <c r="Q13" s="30" t="s">
        <v>18</v>
      </c>
      <c r="V13" s="15" t="s">
        <v>55</v>
      </c>
      <c r="W13" s="23" t="s">
        <v>29</v>
      </c>
      <c r="X13" s="23" t="s">
        <v>29</v>
      </c>
      <c r="Y13" s="23" t="s">
        <v>29</v>
      </c>
      <c r="Z13" s="27" t="s">
        <v>37</v>
      </c>
      <c r="AA13" s="8" t="s">
        <v>37</v>
      </c>
      <c r="AB13" s="28" t="s">
        <v>37</v>
      </c>
      <c r="AC13" s="23" t="s">
        <v>32</v>
      </c>
      <c r="AD13" s="23" t="s">
        <v>29</v>
      </c>
      <c r="AE13" s="23" t="s">
        <v>32</v>
      </c>
    </row>
    <row r="14" spans="3:64" ht="15" customHeight="1">
      <c r="V14" s="32" t="s">
        <v>56</v>
      </c>
      <c r="W14" s="30" t="s">
        <v>30</v>
      </c>
      <c r="X14" s="30" t="s">
        <v>30</v>
      </c>
      <c r="Y14" s="30" t="s">
        <v>30</v>
      </c>
      <c r="Z14" s="33" t="s">
        <v>30</v>
      </c>
      <c r="AA14" s="30" t="s">
        <v>30</v>
      </c>
      <c r="AB14" s="34" t="s">
        <v>30</v>
      </c>
      <c r="AC14" s="30" t="s">
        <v>28</v>
      </c>
      <c r="AD14" s="30" t="s">
        <v>28</v>
      </c>
      <c r="AE14" s="30" t="s">
        <v>28</v>
      </c>
      <c r="BA14" t="s">
        <v>57</v>
      </c>
    </row>
    <row r="16" spans="3:64">
      <c r="D16" s="4" t="s">
        <v>58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X16" s="4" t="s">
        <v>59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S16" t="s">
        <v>60</v>
      </c>
      <c r="BD16" s="4" t="s">
        <v>61</v>
      </c>
      <c r="BE16" s="2"/>
      <c r="BF16" s="2"/>
      <c r="BG16" s="2"/>
      <c r="BI16" s="4" t="s">
        <v>62</v>
      </c>
      <c r="BJ16" s="2"/>
      <c r="BK16" s="2"/>
      <c r="BL16" s="2"/>
    </row>
    <row r="17" spans="2:67">
      <c r="D17" s="2"/>
      <c r="E17" s="35" t="s">
        <v>19</v>
      </c>
      <c r="F17" s="35"/>
      <c r="G17" s="35"/>
      <c r="H17" s="35"/>
      <c r="I17" s="35"/>
      <c r="J17" s="36"/>
      <c r="K17" s="37" t="s">
        <v>20</v>
      </c>
      <c r="L17" s="35"/>
      <c r="M17" s="35"/>
      <c r="N17" s="35"/>
      <c r="O17" s="35"/>
      <c r="P17" s="36"/>
      <c r="Q17" s="37" t="s">
        <v>21</v>
      </c>
      <c r="R17" s="38"/>
      <c r="S17" s="38"/>
      <c r="T17" s="38"/>
      <c r="U17" s="38"/>
      <c r="V17" s="38"/>
      <c r="X17" s="2"/>
      <c r="Y17" s="35" t="s">
        <v>63</v>
      </c>
      <c r="Z17" s="35"/>
      <c r="AA17" s="35"/>
      <c r="AB17" s="35"/>
      <c r="AC17" s="35"/>
      <c r="AD17" s="36"/>
      <c r="AE17" s="37" t="s">
        <v>64</v>
      </c>
      <c r="AF17" s="35"/>
      <c r="AG17" s="35"/>
      <c r="AH17" s="35"/>
      <c r="AI17" s="35"/>
      <c r="AJ17" s="36"/>
      <c r="AK17" s="38" t="s">
        <v>65</v>
      </c>
      <c r="AL17" s="38"/>
      <c r="AM17" s="38"/>
      <c r="AN17" s="38"/>
      <c r="AO17" s="38"/>
      <c r="AP17" s="38"/>
      <c r="AT17" s="39" t="s">
        <v>66</v>
      </c>
      <c r="BD17" s="2"/>
      <c r="BE17" s="40" t="s">
        <v>19</v>
      </c>
      <c r="BF17" s="41" t="s">
        <v>20</v>
      </c>
      <c r="BG17" s="42" t="s">
        <v>21</v>
      </c>
      <c r="BI17" s="2"/>
      <c r="BJ17" s="40" t="s">
        <v>19</v>
      </c>
      <c r="BK17" s="41" t="s">
        <v>20</v>
      </c>
      <c r="BL17" s="42" t="s">
        <v>21</v>
      </c>
    </row>
    <row r="18" spans="2:67" ht="15" customHeight="1">
      <c r="D18" s="16" t="s">
        <v>6</v>
      </c>
      <c r="E18" s="43">
        <v>2</v>
      </c>
      <c r="F18" s="43">
        <v>3</v>
      </c>
      <c r="G18" s="43">
        <v>4</v>
      </c>
      <c r="H18" s="43">
        <v>5</v>
      </c>
      <c r="I18" s="43">
        <v>6</v>
      </c>
      <c r="J18" s="44">
        <v>7</v>
      </c>
      <c r="K18" s="45">
        <v>2</v>
      </c>
      <c r="L18" s="43">
        <v>3</v>
      </c>
      <c r="M18" s="43">
        <v>4</v>
      </c>
      <c r="N18" s="43">
        <v>5</v>
      </c>
      <c r="O18" s="43">
        <v>6</v>
      </c>
      <c r="P18" s="44">
        <v>7</v>
      </c>
      <c r="Q18" s="43">
        <v>2</v>
      </c>
      <c r="R18" s="43">
        <v>3</v>
      </c>
      <c r="S18" s="43">
        <v>4</v>
      </c>
      <c r="T18" s="43">
        <v>5</v>
      </c>
      <c r="U18" s="43">
        <v>6</v>
      </c>
      <c r="V18" s="43">
        <v>7</v>
      </c>
      <c r="X18" s="16" t="s">
        <v>6</v>
      </c>
      <c r="Y18" s="43">
        <v>3</v>
      </c>
      <c r="Z18" s="43">
        <v>4</v>
      </c>
      <c r="AA18" s="43">
        <v>5</v>
      </c>
      <c r="AB18" s="43">
        <v>6</v>
      </c>
      <c r="AC18" s="43">
        <v>7</v>
      </c>
      <c r="AD18" s="44">
        <v>8</v>
      </c>
      <c r="AE18" s="45">
        <v>3</v>
      </c>
      <c r="AF18" s="43">
        <v>4</v>
      </c>
      <c r="AG18" s="43">
        <v>5</v>
      </c>
      <c r="AH18" s="43">
        <v>6</v>
      </c>
      <c r="AI18" s="43">
        <v>7</v>
      </c>
      <c r="AJ18" s="44">
        <v>8</v>
      </c>
      <c r="AK18" s="45">
        <v>2</v>
      </c>
      <c r="AL18" s="43">
        <v>3</v>
      </c>
      <c r="AM18" s="43">
        <v>4</v>
      </c>
      <c r="AN18" s="43">
        <v>5</v>
      </c>
      <c r="AO18" s="43">
        <v>6</v>
      </c>
      <c r="AP18" s="44">
        <v>7</v>
      </c>
      <c r="AS18" s="46" t="s">
        <v>6</v>
      </c>
      <c r="AT18" s="47"/>
      <c r="AU18" s="45">
        <v>2</v>
      </c>
      <c r="AV18" s="43">
        <v>3</v>
      </c>
      <c r="AW18" s="43">
        <v>4</v>
      </c>
      <c r="AX18" s="43">
        <v>5</v>
      </c>
      <c r="AY18" s="43">
        <v>6</v>
      </c>
      <c r="AZ18" s="44">
        <v>7</v>
      </c>
      <c r="BA18" t="s">
        <v>67</v>
      </c>
      <c r="BB18" t="s">
        <v>68</v>
      </c>
      <c r="BD18" s="16" t="s">
        <v>6</v>
      </c>
      <c r="BE18" s="44">
        <v>2</v>
      </c>
      <c r="BF18" s="48">
        <v>2</v>
      </c>
      <c r="BG18" s="43">
        <v>2</v>
      </c>
      <c r="BI18" s="16" t="s">
        <v>6</v>
      </c>
      <c r="BJ18" s="44"/>
      <c r="BK18" s="48"/>
      <c r="BL18" s="43"/>
    </row>
    <row r="19" spans="2:67">
      <c r="D19" s="15" t="s">
        <v>16</v>
      </c>
      <c r="E19" s="49">
        <f t="shared" ref="E19:J28" si="0">(VLOOKUP($Z5,$D$5:$J$11,E$18,0)+VLOOKUP($AC5,$D$5:$J$11,E$18,0)+VLOOKUP($W5,$D$5:$J$11,E$18,0))/3</f>
        <v>0.76666666666666661</v>
      </c>
      <c r="F19" s="49">
        <f t="shared" si="0"/>
        <v>0.71666666666666667</v>
      </c>
      <c r="G19" s="49">
        <f t="shared" si="0"/>
        <v>0.83333333333333337</v>
      </c>
      <c r="H19" s="49">
        <f t="shared" si="0"/>
        <v>0.83333333333333337</v>
      </c>
      <c r="I19" s="49">
        <f t="shared" si="0"/>
        <v>0.20000000000000004</v>
      </c>
      <c r="J19" s="50">
        <f t="shared" si="0"/>
        <v>0.13333333333333333</v>
      </c>
      <c r="K19" s="49">
        <f t="shared" ref="K19:P28" si="1">(VLOOKUP($AA5,$D$5:$J$11,K$18,0)+VLOOKUP($AD5,$D$5:$J$11,K$18,0)+VLOOKUP($X5,$D$5:$J$11,K$18,0))/3</f>
        <v>0.83333333333333337</v>
      </c>
      <c r="L19" s="49">
        <f t="shared" si="1"/>
        <v>0.78333333333333333</v>
      </c>
      <c r="M19" s="49">
        <f t="shared" si="1"/>
        <v>0.8666666666666667</v>
      </c>
      <c r="N19" s="49">
        <f t="shared" si="1"/>
        <v>0.76666666666666661</v>
      </c>
      <c r="O19" s="49">
        <f t="shared" si="1"/>
        <v>0.20000000000000004</v>
      </c>
      <c r="P19" s="50">
        <f t="shared" si="1"/>
        <v>0.16666666666666666</v>
      </c>
      <c r="Q19" s="49">
        <f t="shared" ref="Q19:V28" si="2">(VLOOKUP($AB5,$D$5:$J$11,Q$18,0)+VLOOKUP($AE5,$D$5:$J$11,Q$18,0)+VLOOKUP($Y5,$D$5:$J$11,Q$18,0))/3</f>
        <v>0.66666666666666663</v>
      </c>
      <c r="R19" s="49">
        <f t="shared" si="2"/>
        <v>0.6166666666666667</v>
      </c>
      <c r="S19" s="49">
        <f t="shared" si="2"/>
        <v>0.73333333333333339</v>
      </c>
      <c r="T19" s="49">
        <f t="shared" si="2"/>
        <v>0.83333333333333337</v>
      </c>
      <c r="U19" s="49">
        <f t="shared" si="2"/>
        <v>0.13333333333333333</v>
      </c>
      <c r="V19" s="49">
        <f t="shared" si="2"/>
        <v>0.10000000000000002</v>
      </c>
      <c r="X19" s="15" t="s">
        <v>16</v>
      </c>
      <c r="Y19" s="49">
        <f>(VLOOKUP($O4,$C$5:$J$11,Y$18,0)+VLOOKUP($P4,$C$5:$J$11,Y$18,0)+VLOOKUP($Q4,$C$5:$J$11,Y$18,0))/3</f>
        <v>0.86666666666666659</v>
      </c>
      <c r="Z19" s="49">
        <f t="shared" ref="Z19:AD19" si="3">(VLOOKUP($O4,$C$5:$J$11,Z$18,0)+VLOOKUP($P4,$C$5:$J$11,Z$18,0)+VLOOKUP($Q4,$C$5:$J$11,Z$18,0))/3</f>
        <v>0.81666666666666676</v>
      </c>
      <c r="AA19" s="49">
        <f t="shared" si="3"/>
        <v>0.9</v>
      </c>
      <c r="AB19" s="49">
        <f t="shared" si="3"/>
        <v>0.9</v>
      </c>
      <c r="AC19" s="49">
        <f t="shared" si="3"/>
        <v>0.13333333333333333</v>
      </c>
      <c r="AD19" s="50">
        <f t="shared" si="3"/>
        <v>0.10000000000000002</v>
      </c>
      <c r="AE19" s="51">
        <f>Y19/SUM(Y$19:Y$28)</f>
        <v>0.10156250000000001</v>
      </c>
      <c r="AF19" s="52">
        <f>Z19/SUM(Z$19:Z$28)</f>
        <v>0.10165975103734441</v>
      </c>
      <c r="AG19" s="52">
        <f t="shared" ref="AG19:AJ28" si="4">AA19/SUM(AA$19:AA$28)</f>
        <v>0.10246679316888047</v>
      </c>
      <c r="AH19" s="52">
        <f t="shared" si="4"/>
        <v>0.10546875</v>
      </c>
      <c r="AI19" s="52">
        <f t="shared" si="4"/>
        <v>0.10256410256410257</v>
      </c>
      <c r="AJ19" s="53">
        <f t="shared" si="4"/>
        <v>8.5714285714285729E-2</v>
      </c>
      <c r="AK19" s="51">
        <f>AK33</f>
        <v>0.10597433273327342</v>
      </c>
      <c r="AL19" s="52">
        <f t="shared" ref="AL19:AP19" si="5">AL33</f>
        <v>0.10597433273327336</v>
      </c>
      <c r="AM19" s="52">
        <f t="shared" si="5"/>
        <v>0.1100904798212196</v>
      </c>
      <c r="AN19" s="52">
        <f t="shared" si="5"/>
        <v>0.12630966749270275</v>
      </c>
      <c r="AO19" s="52">
        <f t="shared" si="5"/>
        <v>0.20290004926685778</v>
      </c>
      <c r="AP19" s="53">
        <f t="shared" si="5"/>
        <v>0.10644982231208411</v>
      </c>
      <c r="AS19" s="54" t="s">
        <v>16</v>
      </c>
      <c r="AT19" s="55">
        <v>0</v>
      </c>
      <c r="AU19" s="51">
        <f>(1-$AT19)*AE19*AK19+$AT19*(AE19+AK19-AE19*AK19)</f>
        <v>1.0763018168223082E-2</v>
      </c>
      <c r="AV19" s="52">
        <f>0.5*((1-$AT19)*AF19*AL19+$AT19*(AF19+AL19-AF19*AL19))+0.5*((1-$AT19)*(AF19+AL19-AF19*AL19)+($AT19*AF19*AL19))</f>
        <v>0.10381704188530888</v>
      </c>
      <c r="AW19" s="52">
        <f>(1-$AT19)*(AF19+AM19-AF19*AM19)+$AT19*AF19*AM19</f>
        <v>0.20055846008835704</v>
      </c>
      <c r="AX19" s="52">
        <f>(1-$AT19)*AH19*AN19+$AT19*(AH19+AN19-AH19*AN19)</f>
        <v>1.3321722743370994E-2</v>
      </c>
      <c r="AY19" s="52">
        <f>0.5*((1-$AT19)*AI19*AO19+$AT19*(AI19+AO19-AI19*AO19))+0.5*((1-$AT19)*(AI19+AO19-AI19*AO19)+($AT19*AI19*AO19))</f>
        <v>0.15273207591548019</v>
      </c>
      <c r="AZ19" s="53">
        <f>(1-$AT19)*(AI19+AP19-AI19*AP19)+$AT19*AI19*AP19</f>
        <v>0.19809599438263961</v>
      </c>
      <c r="BA19" s="56">
        <f>1/8*(AU19+AV19+AW19)*(2+AX19-AY19-AZ19)</f>
        <v>6.5489473672110041E-2</v>
      </c>
      <c r="BB19" s="57">
        <f>BA19/SUM($BA$19:$BA$28)</f>
        <v>9.4039220267684812E-2</v>
      </c>
      <c r="BC19" s="57"/>
      <c r="BD19" s="15" t="s">
        <v>16</v>
      </c>
      <c r="BE19" s="51">
        <f>1/8*(E19+F19+G19)*(2+H19-I19-J19)</f>
        <v>0.72395833333333337</v>
      </c>
      <c r="BF19" s="51">
        <f>1/8*(K19+L19+M19)*(2+N19-O19-P19)</f>
        <v>0.745</v>
      </c>
      <c r="BG19" s="51">
        <f>1/8*(Q19+R19+S19)*(2+T19-U19-V19)</f>
        <v>0.65541666666666665</v>
      </c>
      <c r="BI19" s="15" t="s">
        <v>16</v>
      </c>
      <c r="BJ19" s="51">
        <f>BE19/SQRT(BE19^2+BF19^2+BG19^2)</f>
        <v>0.58940042674004434</v>
      </c>
      <c r="BK19" s="51">
        <f>BF19/SQRT(BF19^2+BE19^2+BG19^2)</f>
        <v>0.6065312017330643</v>
      </c>
      <c r="BL19" s="51">
        <f>BG19/SQRT(BG19^2+BE19^2+BF19^2)</f>
        <v>0.53359819928753371</v>
      </c>
      <c r="BM19" s="57"/>
      <c r="BN19" s="57"/>
      <c r="BO19" s="57"/>
    </row>
    <row r="20" spans="2:67">
      <c r="D20" s="15" t="s">
        <v>26</v>
      </c>
      <c r="E20" s="49">
        <f t="shared" si="0"/>
        <v>0.73333333333333339</v>
      </c>
      <c r="F20" s="49">
        <f t="shared" si="0"/>
        <v>0.68333333333333324</v>
      </c>
      <c r="G20" s="49">
        <f t="shared" si="0"/>
        <v>0.76666666666666661</v>
      </c>
      <c r="H20" s="49">
        <f t="shared" si="0"/>
        <v>0.76666666666666661</v>
      </c>
      <c r="I20" s="49">
        <f t="shared" si="0"/>
        <v>0.13333333333333333</v>
      </c>
      <c r="J20" s="50">
        <f t="shared" si="0"/>
        <v>0.13333333333333333</v>
      </c>
      <c r="K20" s="58">
        <f t="shared" si="1"/>
        <v>0.73333333333333339</v>
      </c>
      <c r="L20" s="49">
        <f t="shared" si="1"/>
        <v>0.68333333333333324</v>
      </c>
      <c r="M20" s="49">
        <f t="shared" si="1"/>
        <v>0.76666666666666661</v>
      </c>
      <c r="N20" s="49">
        <f t="shared" si="1"/>
        <v>0.76666666666666661</v>
      </c>
      <c r="O20" s="49">
        <f t="shared" si="1"/>
        <v>0.13333333333333333</v>
      </c>
      <c r="P20" s="50">
        <f t="shared" si="1"/>
        <v>0.13333333333333333</v>
      </c>
      <c r="Q20" s="49">
        <f t="shared" si="2"/>
        <v>0.66666666666666663</v>
      </c>
      <c r="R20" s="49">
        <f t="shared" si="2"/>
        <v>0.6166666666666667</v>
      </c>
      <c r="S20" s="49">
        <f t="shared" si="2"/>
        <v>0.73333333333333339</v>
      </c>
      <c r="T20" s="49">
        <f t="shared" si="2"/>
        <v>0.83333333333333337</v>
      </c>
      <c r="U20" s="49">
        <f t="shared" si="2"/>
        <v>0.13333333333333333</v>
      </c>
      <c r="V20" s="49">
        <f t="shared" si="2"/>
        <v>0.10000000000000002</v>
      </c>
      <c r="X20" s="15" t="s">
        <v>26</v>
      </c>
      <c r="Y20" s="49">
        <f t="shared" ref="Y20:AD28" si="6">(VLOOKUP($O5,$C$5:$J$11,Y$18,0)+VLOOKUP($P5,$C$5:$J$11,Y$18,0)+VLOOKUP($Q5,$C$5:$J$11,Y$18,0))/3</f>
        <v>0.75</v>
      </c>
      <c r="Z20" s="49">
        <f t="shared" si="6"/>
        <v>0.70000000000000007</v>
      </c>
      <c r="AA20" s="49">
        <f t="shared" si="6"/>
        <v>0.78333333333333321</v>
      </c>
      <c r="AB20" s="49">
        <f t="shared" si="6"/>
        <v>0.83333333333333337</v>
      </c>
      <c r="AC20" s="49">
        <f t="shared" si="6"/>
        <v>0.10000000000000002</v>
      </c>
      <c r="AD20" s="50">
        <f t="shared" si="6"/>
        <v>0.10000000000000002</v>
      </c>
      <c r="AE20" s="51">
        <f t="shared" ref="AE20:AF28" si="7">Y20/SUM(Y$19:Y$28)</f>
        <v>8.7890625000000014E-2</v>
      </c>
      <c r="AF20" s="52">
        <f t="shared" si="7"/>
        <v>8.7136929460580922E-2</v>
      </c>
      <c r="AG20" s="52">
        <f t="shared" si="4"/>
        <v>8.9184060721062608E-2</v>
      </c>
      <c r="AH20" s="52">
        <f t="shared" si="4"/>
        <v>9.765625E-2</v>
      </c>
      <c r="AI20" s="52">
        <f t="shared" si="4"/>
        <v>7.6923076923076955E-2</v>
      </c>
      <c r="AJ20" s="53">
        <f t="shared" si="4"/>
        <v>8.5714285714285729E-2</v>
      </c>
      <c r="AK20" s="51">
        <f t="shared" ref="AK20:AP28" si="8">AK34</f>
        <v>0.14054648377870538</v>
      </c>
      <c r="AL20" s="52">
        <f t="shared" si="8"/>
        <v>0.14054648377870535</v>
      </c>
      <c r="AM20" s="52">
        <f t="shared" si="8"/>
        <v>0.13118956293737508</v>
      </c>
      <c r="AN20" s="52">
        <f t="shared" si="8"/>
        <v>0.16626942443466911</v>
      </c>
      <c r="AO20" s="52">
        <f t="shared" si="8"/>
        <v>0</v>
      </c>
      <c r="AP20" s="53">
        <f t="shared" si="8"/>
        <v>0.13096836638555362</v>
      </c>
      <c r="AR20">
        <v>1</v>
      </c>
      <c r="AS20" s="54" t="s">
        <v>26</v>
      </c>
      <c r="AT20" s="49">
        <f>AR20/10</f>
        <v>0.1</v>
      </c>
      <c r="AU20" s="51">
        <f t="shared" ref="AU20:AU28" si="9">(1-$AT20)*AE20*AK20+$AT20*(AE20+AK20-AE20*AK20)</f>
        <v>3.272588551856076E-2</v>
      </c>
      <c r="AV20" s="52">
        <f t="shared" ref="AV20:AV28" si="10">0.5*((1-$AT20)*AF20*AL20+$AT20*(AF20+AL20-AF20*AL20))+0.5*((1-$AT20)*(AF20+AL20-AF20*AL20)+($AT20*AF20*AL20))</f>
        <v>0.11384170661964314</v>
      </c>
      <c r="AW20" s="52">
        <f t="shared" ref="AW20:AW28" si="11">(1-$AT20)*(AF20+AM20-AF20*AM20)+$AT20*AF20*AM20</f>
        <v>0.18734867860484958</v>
      </c>
      <c r="AX20" s="52">
        <f t="shared" ref="AX20:AX28" si="12">(1-$AT20)*AH20*AN20+$AT20*(AH20+AN20-AH20*AN20)</f>
        <v>3.9382366227425435E-2</v>
      </c>
      <c r="AY20" s="52">
        <f t="shared" ref="AY20:AY28" si="13">0.5*((1-$AT20)*AI20*AO20+$AT20*(AI20+AO20-AI20*AO20))+0.5*((1-$AT20)*(AI20+AO20-AI20*AO20)+($AT20*AI20*AO20))</f>
        <v>3.8461538461538478E-2</v>
      </c>
      <c r="AZ20" s="53">
        <f t="shared" ref="AZ20:AZ28" si="14">(1-$AT20)*(AI20+AP20-AI20*AP20)+$AT20*AI20*AP20</f>
        <v>0.17904270720019499</v>
      </c>
      <c r="BA20" s="56">
        <f>1/8*(AU20+AV20+AW20)*(2+AX20-AY20-AZ20)</f>
        <v>7.6044343470957398E-2</v>
      </c>
      <c r="BB20" s="57">
        <f t="shared" ref="BB20:BB28" si="15">BA20/SUM($BA$19:$BA$28)</f>
        <v>0.10919542278780442</v>
      </c>
      <c r="BC20" s="57"/>
      <c r="BD20" s="15" t="s">
        <v>26</v>
      </c>
      <c r="BE20" s="51">
        <f t="shared" ref="BE20:BE28" si="16">1/8*(E20+F20+G20)*(2+H20-I20-J20)</f>
        <v>0.68229166666666663</v>
      </c>
      <c r="BF20" s="51">
        <f t="shared" ref="BF20:BF28" si="17">1/8*(K20+L20+M20)*(2+N20-O20-P20)</f>
        <v>0.68229166666666663</v>
      </c>
      <c r="BG20" s="51">
        <f t="shared" ref="BG20:BG28" si="18">1/8*(Q20+R20+S20)*(2+T20-U20-V20)</f>
        <v>0.65541666666666665</v>
      </c>
      <c r="BI20" s="15" t="s">
        <v>26</v>
      </c>
      <c r="BJ20" s="51">
        <f t="shared" ref="BJ20:BJ28" si="19">BE20/SQRT(BE20^2+BF20^2+BG20^2)</f>
        <v>0.58492807202346486</v>
      </c>
      <c r="BK20" s="51">
        <f t="shared" ref="BK20:BK28" si="20">BF20/SQRT(BF20^2+BE20^2+BG20^2)</f>
        <v>0.58492807202346486</v>
      </c>
      <c r="BL20" s="51">
        <f t="shared" ref="BL20:BL28" si="21">BG20/SQRT(BG20^2+BE20^2+BF20^2)</f>
        <v>0.56188815712544138</v>
      </c>
      <c r="BM20" s="57"/>
      <c r="BN20" s="57"/>
      <c r="BO20" s="57"/>
    </row>
    <row r="21" spans="2:67">
      <c r="D21" s="15" t="s">
        <v>35</v>
      </c>
      <c r="E21" s="49">
        <f t="shared" si="0"/>
        <v>0.69999999999999984</v>
      </c>
      <c r="F21" s="49">
        <f t="shared" si="0"/>
        <v>0.65</v>
      </c>
      <c r="G21" s="49">
        <f t="shared" si="0"/>
        <v>0.80000000000000016</v>
      </c>
      <c r="H21" s="49">
        <f t="shared" si="0"/>
        <v>0.9</v>
      </c>
      <c r="I21" s="49">
        <f t="shared" si="0"/>
        <v>0.20000000000000004</v>
      </c>
      <c r="J21" s="50">
        <f t="shared" si="0"/>
        <v>0.10000000000000002</v>
      </c>
      <c r="K21" s="58">
        <f t="shared" si="1"/>
        <v>0.81666666666666676</v>
      </c>
      <c r="L21" s="49">
        <f t="shared" si="1"/>
        <v>0.76666666666666661</v>
      </c>
      <c r="M21" s="49">
        <f t="shared" si="1"/>
        <v>0.83333333333333337</v>
      </c>
      <c r="N21" s="49">
        <f t="shared" si="1"/>
        <v>0.73333333333333339</v>
      </c>
      <c r="O21" s="49">
        <f t="shared" si="1"/>
        <v>0.16666666666666666</v>
      </c>
      <c r="P21" s="50">
        <f t="shared" si="1"/>
        <v>0.16666666666666666</v>
      </c>
      <c r="Q21" s="49">
        <f t="shared" si="2"/>
        <v>0.73333333333333339</v>
      </c>
      <c r="R21" s="49">
        <f t="shared" si="2"/>
        <v>0.68333333333333324</v>
      </c>
      <c r="S21" s="49">
        <f t="shared" si="2"/>
        <v>0.76666666666666661</v>
      </c>
      <c r="T21" s="49">
        <f t="shared" si="2"/>
        <v>0.76666666666666661</v>
      </c>
      <c r="U21" s="49">
        <f t="shared" si="2"/>
        <v>0.13333333333333333</v>
      </c>
      <c r="V21" s="49">
        <f t="shared" si="2"/>
        <v>0.13333333333333333</v>
      </c>
      <c r="X21" s="15" t="s">
        <v>35</v>
      </c>
      <c r="Y21" s="49">
        <f t="shared" si="6"/>
        <v>0.94999999999999984</v>
      </c>
      <c r="Z21" s="49">
        <f t="shared" si="6"/>
        <v>0.9</v>
      </c>
      <c r="AA21" s="49">
        <f t="shared" si="6"/>
        <v>0.94999999999999984</v>
      </c>
      <c r="AB21" s="49">
        <f t="shared" si="6"/>
        <v>0.9</v>
      </c>
      <c r="AC21" s="49">
        <f t="shared" si="6"/>
        <v>0.10000000000000002</v>
      </c>
      <c r="AD21" s="50">
        <f t="shared" si="6"/>
        <v>0.10000000000000002</v>
      </c>
      <c r="AE21" s="51">
        <f>Y21/SUM(Y$19:Y$28)</f>
        <v>0.111328125</v>
      </c>
      <c r="AF21" s="52">
        <f t="shared" si="7"/>
        <v>0.11203319502074689</v>
      </c>
      <c r="AG21" s="52">
        <f t="shared" si="4"/>
        <v>0.1081593927893738</v>
      </c>
      <c r="AH21" s="52">
        <f t="shared" si="4"/>
        <v>0.10546875</v>
      </c>
      <c r="AI21" s="52">
        <f t="shared" si="4"/>
        <v>7.6923076923076955E-2</v>
      </c>
      <c r="AJ21" s="53">
        <f t="shared" si="4"/>
        <v>8.5714285714285729E-2</v>
      </c>
      <c r="AK21" s="51">
        <f t="shared" si="8"/>
        <v>0.12053567109642534</v>
      </c>
      <c r="AL21" s="52">
        <f t="shared" si="8"/>
        <v>0.12053567109642535</v>
      </c>
      <c r="AM21" s="52">
        <f t="shared" si="8"/>
        <v>0.10381852425954971</v>
      </c>
      <c r="AN21" s="52">
        <f t="shared" si="8"/>
        <v>0.10865269232287594</v>
      </c>
      <c r="AO21" s="52">
        <f t="shared" si="8"/>
        <v>0.16137563580165959</v>
      </c>
      <c r="AP21" s="53">
        <f t="shared" si="8"/>
        <v>0.11852587118920581</v>
      </c>
      <c r="AR21">
        <v>2</v>
      </c>
      <c r="AS21" s="54" t="s">
        <v>35</v>
      </c>
      <c r="AT21" s="49">
        <f t="shared" ref="AT21:AT28" si="22">AR21/10</f>
        <v>0.2</v>
      </c>
      <c r="AU21" s="51">
        <f t="shared" si="9"/>
        <v>5.4424165374554107E-2</v>
      </c>
      <c r="AV21" s="52">
        <f t="shared" si="10"/>
        <v>0.11628443305858616</v>
      </c>
      <c r="AW21" s="52">
        <f t="shared" si="11"/>
        <v>0.16570270283915556</v>
      </c>
      <c r="AX21" s="52">
        <f t="shared" si="12"/>
        <v>4.9699966650632185E-2</v>
      </c>
      <c r="AY21" s="52">
        <f t="shared" si="13"/>
        <v>0.11914935636236829</v>
      </c>
      <c r="AZ21" s="53">
        <f t="shared" si="14"/>
        <v>0.15088873366570899</v>
      </c>
      <c r="BA21" s="56">
        <f t="shared" ref="BA21:BA28" si="23">1/8*(AU21+AV21+AW21)*(2+AX21-AY21-AZ21)</f>
        <v>7.4837295967411219E-2</v>
      </c>
      <c r="BB21" s="57">
        <f t="shared" si="15"/>
        <v>0.10746217010313858</v>
      </c>
      <c r="BC21" s="57"/>
      <c r="BD21" s="15" t="s">
        <v>35</v>
      </c>
      <c r="BE21" s="51">
        <f t="shared" si="16"/>
        <v>0.69874999999999987</v>
      </c>
      <c r="BF21" s="51">
        <f t="shared" si="17"/>
        <v>0.7250000000000002</v>
      </c>
      <c r="BG21" s="51">
        <f t="shared" si="18"/>
        <v>0.68229166666666663</v>
      </c>
      <c r="BI21" s="15" t="s">
        <v>35</v>
      </c>
      <c r="BJ21" s="51">
        <f t="shared" si="19"/>
        <v>0.57448571840143714</v>
      </c>
      <c r="BK21" s="51">
        <f t="shared" si="20"/>
        <v>0.59606747168664354</v>
      </c>
      <c r="BL21" s="51">
        <f t="shared" si="21"/>
        <v>0.56095430165912552</v>
      </c>
      <c r="BM21" s="57"/>
      <c r="BN21" s="57"/>
      <c r="BO21" s="57"/>
    </row>
    <row r="22" spans="2:67">
      <c r="D22" s="15" t="s">
        <v>40</v>
      </c>
      <c r="E22" s="49">
        <f t="shared" si="0"/>
        <v>0.83333333333333337</v>
      </c>
      <c r="F22" s="49">
        <f t="shared" si="0"/>
        <v>0.78333333333333333</v>
      </c>
      <c r="G22" s="49">
        <f t="shared" si="0"/>
        <v>0.8666666666666667</v>
      </c>
      <c r="H22" s="49">
        <f t="shared" si="0"/>
        <v>0.76666666666666661</v>
      </c>
      <c r="I22" s="49">
        <f t="shared" si="0"/>
        <v>0.20000000000000004</v>
      </c>
      <c r="J22" s="50">
        <f t="shared" si="0"/>
        <v>0.16666666666666666</v>
      </c>
      <c r="K22" s="58">
        <f t="shared" si="1"/>
        <v>0.83333333333333337</v>
      </c>
      <c r="L22" s="49">
        <f t="shared" si="1"/>
        <v>0.78333333333333333</v>
      </c>
      <c r="M22" s="49">
        <f t="shared" si="1"/>
        <v>0.8666666666666667</v>
      </c>
      <c r="N22" s="49">
        <f t="shared" si="1"/>
        <v>0.76666666666666661</v>
      </c>
      <c r="O22" s="49">
        <f t="shared" si="1"/>
        <v>0.20000000000000004</v>
      </c>
      <c r="P22" s="50">
        <f t="shared" si="1"/>
        <v>0.16666666666666666</v>
      </c>
      <c r="Q22" s="49">
        <f t="shared" si="2"/>
        <v>0.83333333333333337</v>
      </c>
      <c r="R22" s="49">
        <f t="shared" si="2"/>
        <v>0.78333333333333333</v>
      </c>
      <c r="S22" s="49">
        <f t="shared" si="2"/>
        <v>0.8666666666666667</v>
      </c>
      <c r="T22" s="49">
        <f t="shared" si="2"/>
        <v>0.76666666666666661</v>
      </c>
      <c r="U22" s="49">
        <f t="shared" si="2"/>
        <v>0.20000000000000004</v>
      </c>
      <c r="V22" s="49">
        <f t="shared" si="2"/>
        <v>0.16666666666666666</v>
      </c>
      <c r="X22" s="15" t="s">
        <v>40</v>
      </c>
      <c r="Y22" s="49">
        <f t="shared" si="6"/>
        <v>0.86666666666666659</v>
      </c>
      <c r="Z22" s="49">
        <f t="shared" si="6"/>
        <v>0.81666666666666676</v>
      </c>
      <c r="AA22" s="49">
        <f t="shared" si="6"/>
        <v>0.9</v>
      </c>
      <c r="AB22" s="49">
        <f t="shared" si="6"/>
        <v>0.9</v>
      </c>
      <c r="AC22" s="49">
        <f t="shared" si="6"/>
        <v>0.13333333333333333</v>
      </c>
      <c r="AD22" s="50">
        <f t="shared" si="6"/>
        <v>0.10000000000000002</v>
      </c>
      <c r="AE22" s="51">
        <f t="shared" si="7"/>
        <v>0.10156250000000001</v>
      </c>
      <c r="AF22" s="52">
        <f t="shared" si="7"/>
        <v>0.10165975103734441</v>
      </c>
      <c r="AG22" s="52">
        <f t="shared" si="4"/>
        <v>0.10246679316888047</v>
      </c>
      <c r="AH22" s="52">
        <f t="shared" si="4"/>
        <v>0.10546875</v>
      </c>
      <c r="AI22" s="52">
        <f t="shared" si="4"/>
        <v>0.10256410256410257</v>
      </c>
      <c r="AJ22" s="53">
        <f t="shared" si="4"/>
        <v>8.5714285714285729E-2</v>
      </c>
      <c r="AK22" s="51">
        <f t="shared" si="8"/>
        <v>0</v>
      </c>
      <c r="AL22" s="52">
        <f t="shared" si="8"/>
        <v>0</v>
      </c>
      <c r="AM22" s="52">
        <f t="shared" si="8"/>
        <v>0</v>
      </c>
      <c r="AN22" s="52">
        <f t="shared" si="8"/>
        <v>0</v>
      </c>
      <c r="AO22" s="52">
        <f t="shared" si="8"/>
        <v>0</v>
      </c>
      <c r="AP22" s="53">
        <f t="shared" si="8"/>
        <v>0</v>
      </c>
      <c r="AR22">
        <v>3</v>
      </c>
      <c r="AS22" s="54" t="s">
        <v>40</v>
      </c>
      <c r="AT22" s="49">
        <f t="shared" si="22"/>
        <v>0.3</v>
      </c>
      <c r="AU22" s="51">
        <f t="shared" si="9"/>
        <v>3.0468750000000003E-2</v>
      </c>
      <c r="AV22" s="52">
        <f t="shared" si="10"/>
        <v>5.0829875518672206E-2</v>
      </c>
      <c r="AW22" s="52">
        <f t="shared" si="11"/>
        <v>7.116182572614109E-2</v>
      </c>
      <c r="AX22" s="52">
        <f t="shared" si="12"/>
        <v>3.1640624999999999E-2</v>
      </c>
      <c r="AY22" s="52">
        <f t="shared" si="13"/>
        <v>5.1282051282051287E-2</v>
      </c>
      <c r="AZ22" s="53">
        <f t="shared" si="14"/>
        <v>7.1794871794871803E-2</v>
      </c>
      <c r="BA22" s="56">
        <f t="shared" si="23"/>
        <v>3.6372560403082954E-2</v>
      </c>
      <c r="BB22" s="57">
        <f t="shared" si="15"/>
        <v>5.222896181103151E-2</v>
      </c>
      <c r="BC22" s="57"/>
      <c r="BD22" s="15" t="s">
        <v>40</v>
      </c>
      <c r="BE22" s="51">
        <f t="shared" si="16"/>
        <v>0.745</v>
      </c>
      <c r="BF22" s="51">
        <f t="shared" si="17"/>
        <v>0.745</v>
      </c>
      <c r="BG22" s="51">
        <f t="shared" si="18"/>
        <v>0.745</v>
      </c>
      <c r="BI22" s="15" t="s">
        <v>40</v>
      </c>
      <c r="BJ22" s="51">
        <f t="shared" si="19"/>
        <v>0.57735026918962573</v>
      </c>
      <c r="BK22" s="51">
        <f t="shared" si="20"/>
        <v>0.57735026918962573</v>
      </c>
      <c r="BL22" s="51">
        <f t="shared" si="21"/>
        <v>0.57735026918962573</v>
      </c>
      <c r="BM22" s="57"/>
      <c r="BN22" s="57"/>
      <c r="BO22" s="57"/>
    </row>
    <row r="23" spans="2:67">
      <c r="D23" s="15" t="s">
        <v>43</v>
      </c>
      <c r="E23" s="49">
        <f t="shared" si="0"/>
        <v>0.75</v>
      </c>
      <c r="F23" s="49">
        <f t="shared" si="0"/>
        <v>0.70000000000000007</v>
      </c>
      <c r="G23" s="49">
        <f t="shared" si="0"/>
        <v>0.79999999999999993</v>
      </c>
      <c r="H23" s="49">
        <f t="shared" si="0"/>
        <v>0.80000000000000016</v>
      </c>
      <c r="I23" s="49">
        <f t="shared" si="0"/>
        <v>0.16666666666666666</v>
      </c>
      <c r="J23" s="50">
        <f t="shared" si="0"/>
        <v>0.13333333333333333</v>
      </c>
      <c r="K23" s="58">
        <f t="shared" si="1"/>
        <v>0.83333333333333337</v>
      </c>
      <c r="L23" s="49">
        <f t="shared" si="1"/>
        <v>0.78333333333333333</v>
      </c>
      <c r="M23" s="49">
        <f t="shared" si="1"/>
        <v>0.8666666666666667</v>
      </c>
      <c r="N23" s="49">
        <f t="shared" si="1"/>
        <v>0.76666666666666661</v>
      </c>
      <c r="O23" s="49">
        <f t="shared" si="1"/>
        <v>0.20000000000000004</v>
      </c>
      <c r="P23" s="50">
        <f t="shared" si="1"/>
        <v>0.16666666666666666</v>
      </c>
      <c r="Q23" s="49">
        <f t="shared" si="2"/>
        <v>0.73333333333333339</v>
      </c>
      <c r="R23" s="49">
        <f t="shared" si="2"/>
        <v>0.68333333333333324</v>
      </c>
      <c r="S23" s="49">
        <f t="shared" si="2"/>
        <v>0.76666666666666661</v>
      </c>
      <c r="T23" s="49">
        <f t="shared" si="2"/>
        <v>0.76666666666666661</v>
      </c>
      <c r="U23" s="49">
        <f t="shared" si="2"/>
        <v>0.13333333333333333</v>
      </c>
      <c r="V23" s="49">
        <f t="shared" si="2"/>
        <v>0.13333333333333333</v>
      </c>
      <c r="X23" s="15" t="s">
        <v>43</v>
      </c>
      <c r="Y23" s="49">
        <f t="shared" si="6"/>
        <v>0.93333333333333324</v>
      </c>
      <c r="Z23" s="49">
        <f t="shared" si="6"/>
        <v>0.8833333333333333</v>
      </c>
      <c r="AA23" s="49">
        <f t="shared" si="6"/>
        <v>0.93333333333333324</v>
      </c>
      <c r="AB23" s="49">
        <f t="shared" si="6"/>
        <v>0.83333333333333337</v>
      </c>
      <c r="AC23" s="49">
        <f t="shared" si="6"/>
        <v>0.13333333333333333</v>
      </c>
      <c r="AD23" s="50">
        <f t="shared" si="6"/>
        <v>0.13333333333333333</v>
      </c>
      <c r="AE23" s="51">
        <f t="shared" si="7"/>
        <v>0.10937500000000001</v>
      </c>
      <c r="AF23" s="52">
        <f t="shared" si="7"/>
        <v>0.10995850622406639</v>
      </c>
      <c r="AG23" s="52">
        <f t="shared" si="4"/>
        <v>0.10626185958254268</v>
      </c>
      <c r="AH23" s="52">
        <f t="shared" si="4"/>
        <v>9.765625E-2</v>
      </c>
      <c r="AI23" s="52">
        <f t="shared" si="4"/>
        <v>0.10256410256410257</v>
      </c>
      <c r="AJ23" s="53">
        <f t="shared" si="4"/>
        <v>0.11428571428571428</v>
      </c>
      <c r="AK23" s="51">
        <f t="shared" si="8"/>
        <v>0.11023693431304377</v>
      </c>
      <c r="AL23" s="52">
        <f t="shared" si="8"/>
        <v>0.11023693431304368</v>
      </c>
      <c r="AM23" s="52">
        <f t="shared" si="8"/>
        <v>0.10888906432530598</v>
      </c>
      <c r="AN23" s="52">
        <f t="shared" si="8"/>
        <v>0.1210397224833112</v>
      </c>
      <c r="AO23" s="52">
        <f t="shared" si="8"/>
        <v>0.20358647239722399</v>
      </c>
      <c r="AP23" s="53">
        <f t="shared" si="8"/>
        <v>0.12507484549706152</v>
      </c>
      <c r="AR23">
        <v>4</v>
      </c>
      <c r="AS23" s="54" t="s">
        <v>43</v>
      </c>
      <c r="AT23" s="49">
        <f t="shared" si="22"/>
        <v>0.4</v>
      </c>
      <c r="AU23" s="51">
        <f t="shared" si="9"/>
        <v>9.0256206663315339E-2</v>
      </c>
      <c r="AV23" s="52">
        <f t="shared" si="10"/>
        <v>0.11009772026855504</v>
      </c>
      <c r="AW23" s="52">
        <f t="shared" si="11"/>
        <v>0.12891388655815403</v>
      </c>
      <c r="AX23" s="52">
        <f t="shared" si="12"/>
        <v>8.9842446073076648E-2</v>
      </c>
      <c r="AY23" s="52">
        <f t="shared" si="13"/>
        <v>0.15307528748066329</v>
      </c>
      <c r="AZ23" s="53">
        <f t="shared" si="14"/>
        <v>0.13401773098034847</v>
      </c>
      <c r="BA23" s="56">
        <f t="shared" si="23"/>
        <v>7.4198420287527211E-2</v>
      </c>
      <c r="BB23" s="57">
        <f t="shared" si="15"/>
        <v>0.10654478036986507</v>
      </c>
      <c r="BC23" s="57"/>
      <c r="BD23" s="15" t="s">
        <v>43</v>
      </c>
      <c r="BE23" s="51">
        <f t="shared" si="16"/>
        <v>0.70312500000000011</v>
      </c>
      <c r="BF23" s="51">
        <f t="shared" si="17"/>
        <v>0.745</v>
      </c>
      <c r="BG23" s="51">
        <f t="shared" si="18"/>
        <v>0.68229166666666663</v>
      </c>
      <c r="BI23" s="15" t="s">
        <v>43</v>
      </c>
      <c r="BJ23" s="51">
        <f t="shared" si="19"/>
        <v>0.57126289367933569</v>
      </c>
      <c r="BK23" s="51">
        <f t="shared" si="20"/>
        <v>0.60528477268068259</v>
      </c>
      <c r="BL23" s="51">
        <f t="shared" si="21"/>
        <v>0.55433658571846633</v>
      </c>
      <c r="BM23" s="57"/>
      <c r="BN23" s="57"/>
      <c r="BO23" s="57"/>
    </row>
    <row r="24" spans="2:67">
      <c r="D24" s="15" t="s">
        <v>47</v>
      </c>
      <c r="E24" s="49">
        <f t="shared" si="0"/>
        <v>0.76666666666666661</v>
      </c>
      <c r="F24" s="49">
        <f t="shared" si="0"/>
        <v>0.71666666666666667</v>
      </c>
      <c r="G24" s="49">
        <f t="shared" si="0"/>
        <v>0.83333333333333337</v>
      </c>
      <c r="H24" s="49">
        <f t="shared" si="0"/>
        <v>0.83333333333333337</v>
      </c>
      <c r="I24" s="49">
        <f t="shared" si="0"/>
        <v>0.20000000000000004</v>
      </c>
      <c r="J24" s="50">
        <f t="shared" si="0"/>
        <v>0.13333333333333333</v>
      </c>
      <c r="K24" s="58">
        <f t="shared" si="1"/>
        <v>0.66666666666666663</v>
      </c>
      <c r="L24" s="49">
        <f t="shared" si="1"/>
        <v>0.6166666666666667</v>
      </c>
      <c r="M24" s="49">
        <f t="shared" si="1"/>
        <v>0.73333333333333339</v>
      </c>
      <c r="N24" s="49">
        <f t="shared" si="1"/>
        <v>0.83333333333333337</v>
      </c>
      <c r="O24" s="49">
        <f t="shared" si="1"/>
        <v>0.13333333333333333</v>
      </c>
      <c r="P24" s="50">
        <f t="shared" si="1"/>
        <v>0.10000000000000002</v>
      </c>
      <c r="Q24" s="49">
        <f t="shared" si="2"/>
        <v>0.75</v>
      </c>
      <c r="R24" s="49">
        <f t="shared" si="2"/>
        <v>0.70000000000000007</v>
      </c>
      <c r="S24" s="49">
        <f t="shared" si="2"/>
        <v>0.80000000000000016</v>
      </c>
      <c r="T24" s="49">
        <f t="shared" si="2"/>
        <v>0.80000000000000016</v>
      </c>
      <c r="U24" s="49">
        <f t="shared" si="2"/>
        <v>0.16666666666666666</v>
      </c>
      <c r="V24" s="49">
        <f t="shared" si="2"/>
        <v>0.13333333333333333</v>
      </c>
      <c r="X24" s="15" t="s">
        <v>47</v>
      </c>
      <c r="Y24" s="49">
        <f t="shared" si="6"/>
        <v>0.85</v>
      </c>
      <c r="Z24" s="49">
        <f t="shared" si="6"/>
        <v>0.79999999999999993</v>
      </c>
      <c r="AA24" s="49">
        <f t="shared" si="6"/>
        <v>0.86666666666666659</v>
      </c>
      <c r="AB24" s="49">
        <f t="shared" si="6"/>
        <v>0.8666666666666667</v>
      </c>
      <c r="AC24" s="49">
        <f t="shared" si="6"/>
        <v>0.10000000000000002</v>
      </c>
      <c r="AD24" s="50">
        <f t="shared" si="6"/>
        <v>0.10000000000000002</v>
      </c>
      <c r="AE24" s="51">
        <f t="shared" si="7"/>
        <v>9.9609375000000014E-2</v>
      </c>
      <c r="AF24" s="52">
        <f t="shared" si="7"/>
        <v>9.9585062240663894E-2</v>
      </c>
      <c r="AG24" s="52">
        <f t="shared" si="4"/>
        <v>9.8671726755218209E-2</v>
      </c>
      <c r="AH24" s="52">
        <f t="shared" si="4"/>
        <v>0.1015625</v>
      </c>
      <c r="AI24" s="52">
        <f t="shared" si="4"/>
        <v>7.6923076923076955E-2</v>
      </c>
      <c r="AJ24" s="53">
        <f t="shared" si="4"/>
        <v>8.5714285714285729E-2</v>
      </c>
      <c r="AK24" s="51">
        <f t="shared" si="8"/>
        <v>0.27738611641370109</v>
      </c>
      <c r="AL24" s="52">
        <f t="shared" si="8"/>
        <v>0.27738611641370114</v>
      </c>
      <c r="AM24" s="52">
        <f t="shared" si="8"/>
        <v>0.26749110344472476</v>
      </c>
      <c r="AN24" s="52">
        <f t="shared" si="8"/>
        <v>0.15572953441588597</v>
      </c>
      <c r="AO24" s="52">
        <f t="shared" si="8"/>
        <v>0.18399635495690669</v>
      </c>
      <c r="AP24" s="53">
        <f t="shared" si="8"/>
        <v>0.19695312455951672</v>
      </c>
      <c r="AR24">
        <v>5</v>
      </c>
      <c r="AS24" s="54" t="s">
        <v>47</v>
      </c>
      <c r="AT24" s="49">
        <f t="shared" si="22"/>
        <v>0.5</v>
      </c>
      <c r="AU24" s="51">
        <f t="shared" si="9"/>
        <v>0.18849774570685054</v>
      </c>
      <c r="AV24" s="52">
        <f t="shared" si="10"/>
        <v>0.18848558932718251</v>
      </c>
      <c r="AW24" s="52">
        <f t="shared" si="11"/>
        <v>0.18353808284269432</v>
      </c>
      <c r="AX24" s="52">
        <f t="shared" si="12"/>
        <v>0.128646017207943</v>
      </c>
      <c r="AY24" s="52">
        <f t="shared" si="13"/>
        <v>0.13045971593999184</v>
      </c>
      <c r="AZ24" s="53">
        <f t="shared" si="14"/>
        <v>0.13693810074129684</v>
      </c>
      <c r="BA24" s="56">
        <f t="shared" si="23"/>
        <v>0.13040868504746345</v>
      </c>
      <c r="BB24" s="57">
        <f t="shared" si="15"/>
        <v>0.18725957578156888</v>
      </c>
      <c r="BC24" s="57"/>
      <c r="BD24" s="15" t="s">
        <v>47</v>
      </c>
      <c r="BE24" s="51">
        <f t="shared" si="16"/>
        <v>0.72395833333333337</v>
      </c>
      <c r="BF24" s="51">
        <f t="shared" si="17"/>
        <v>0.65541666666666665</v>
      </c>
      <c r="BG24" s="51">
        <f t="shared" si="18"/>
        <v>0.70312500000000022</v>
      </c>
      <c r="BI24" s="15" t="s">
        <v>47</v>
      </c>
      <c r="BJ24" s="51">
        <f t="shared" si="19"/>
        <v>0.60161489112717748</v>
      </c>
      <c r="BK24" s="51">
        <f t="shared" si="20"/>
        <v>0.54465624388089218</v>
      </c>
      <c r="BL24" s="51">
        <f t="shared" si="21"/>
        <v>0.5843022323897048</v>
      </c>
      <c r="BM24" s="57"/>
      <c r="BN24" s="57"/>
      <c r="BO24" s="57"/>
    </row>
    <row r="25" spans="2:67">
      <c r="D25" s="15" t="s">
        <v>50</v>
      </c>
      <c r="E25" s="49">
        <f t="shared" si="0"/>
        <v>0.9</v>
      </c>
      <c r="F25" s="49">
        <f t="shared" si="0"/>
        <v>0.85</v>
      </c>
      <c r="G25" s="49">
        <f t="shared" si="0"/>
        <v>0.9</v>
      </c>
      <c r="H25" s="49">
        <f t="shared" si="0"/>
        <v>0.69999999999999984</v>
      </c>
      <c r="I25" s="49">
        <f t="shared" si="0"/>
        <v>0.20000000000000004</v>
      </c>
      <c r="J25" s="50">
        <f t="shared" si="0"/>
        <v>0.20000000000000004</v>
      </c>
      <c r="K25" s="58">
        <f t="shared" si="1"/>
        <v>0.9</v>
      </c>
      <c r="L25" s="49">
        <f t="shared" si="1"/>
        <v>0.85</v>
      </c>
      <c r="M25" s="49">
        <f t="shared" si="1"/>
        <v>0.9</v>
      </c>
      <c r="N25" s="49">
        <f t="shared" si="1"/>
        <v>0.69999999999999984</v>
      </c>
      <c r="O25" s="49">
        <f t="shared" si="1"/>
        <v>0.20000000000000004</v>
      </c>
      <c r="P25" s="50">
        <f t="shared" si="1"/>
        <v>0.20000000000000004</v>
      </c>
      <c r="Q25" s="49">
        <f t="shared" si="2"/>
        <v>0.9</v>
      </c>
      <c r="R25" s="49">
        <f t="shared" si="2"/>
        <v>0.85</v>
      </c>
      <c r="S25" s="49">
        <f t="shared" si="2"/>
        <v>0.9</v>
      </c>
      <c r="T25" s="49">
        <f t="shared" si="2"/>
        <v>0.69999999999999984</v>
      </c>
      <c r="U25" s="49">
        <f t="shared" si="2"/>
        <v>0.20000000000000004</v>
      </c>
      <c r="V25" s="49">
        <f t="shared" si="2"/>
        <v>0.20000000000000004</v>
      </c>
      <c r="X25" s="15" t="s">
        <v>50</v>
      </c>
      <c r="Y25" s="49">
        <f t="shared" si="6"/>
        <v>0.94999999999999984</v>
      </c>
      <c r="Z25" s="49">
        <f t="shared" si="6"/>
        <v>0.9</v>
      </c>
      <c r="AA25" s="49">
        <f t="shared" si="6"/>
        <v>0.94999999999999984</v>
      </c>
      <c r="AB25" s="49">
        <f t="shared" si="6"/>
        <v>0.9</v>
      </c>
      <c r="AC25" s="49">
        <f t="shared" si="6"/>
        <v>0.10000000000000002</v>
      </c>
      <c r="AD25" s="50">
        <f t="shared" si="6"/>
        <v>0.10000000000000002</v>
      </c>
      <c r="AE25" s="51">
        <f t="shared" si="7"/>
        <v>0.111328125</v>
      </c>
      <c r="AF25" s="52">
        <f t="shared" si="7"/>
        <v>0.11203319502074689</v>
      </c>
      <c r="AG25" s="52">
        <f t="shared" si="4"/>
        <v>0.1081593927893738</v>
      </c>
      <c r="AH25" s="52">
        <f t="shared" si="4"/>
        <v>0.10546875</v>
      </c>
      <c r="AI25" s="52">
        <f t="shared" si="4"/>
        <v>7.6923076923076955E-2</v>
      </c>
      <c r="AJ25" s="53">
        <f t="shared" si="4"/>
        <v>8.5714285714285729E-2</v>
      </c>
      <c r="AK25" s="51">
        <f t="shared" si="8"/>
        <v>0</v>
      </c>
      <c r="AL25" s="52">
        <f t="shared" si="8"/>
        <v>0</v>
      </c>
      <c r="AM25" s="52">
        <f t="shared" si="8"/>
        <v>0</v>
      </c>
      <c r="AN25" s="52">
        <f t="shared" si="8"/>
        <v>0</v>
      </c>
      <c r="AO25" s="52">
        <f t="shared" si="8"/>
        <v>0</v>
      </c>
      <c r="AP25" s="53">
        <f t="shared" si="8"/>
        <v>0</v>
      </c>
      <c r="AR25">
        <v>6</v>
      </c>
      <c r="AS25" s="54" t="s">
        <v>50</v>
      </c>
      <c r="AT25" s="49">
        <f t="shared" si="22"/>
        <v>0.6</v>
      </c>
      <c r="AU25" s="51">
        <f t="shared" si="9"/>
        <v>6.6796874999999992E-2</v>
      </c>
      <c r="AV25" s="52">
        <f t="shared" si="10"/>
        <v>5.6016597510373446E-2</v>
      </c>
      <c r="AW25" s="52">
        <f t="shared" si="11"/>
        <v>4.4813278008298763E-2</v>
      </c>
      <c r="AX25" s="52">
        <f t="shared" si="12"/>
        <v>6.3281249999999997E-2</v>
      </c>
      <c r="AY25" s="52">
        <f t="shared" si="13"/>
        <v>3.8461538461538478E-2</v>
      </c>
      <c r="AZ25" s="53">
        <f t="shared" si="14"/>
        <v>3.0769230769230785E-2</v>
      </c>
      <c r="BA25" s="56">
        <f t="shared" si="23"/>
        <v>4.1782025307692781E-2</v>
      </c>
      <c r="BB25" s="57">
        <f t="shared" si="15"/>
        <v>5.9996650771884381E-2</v>
      </c>
      <c r="BC25" s="57"/>
      <c r="BD25" s="15" t="s">
        <v>50</v>
      </c>
      <c r="BE25" s="51">
        <f t="shared" si="16"/>
        <v>0.76187499999999975</v>
      </c>
      <c r="BF25" s="51">
        <f t="shared" si="17"/>
        <v>0.76187499999999975</v>
      </c>
      <c r="BG25" s="51">
        <f t="shared" si="18"/>
        <v>0.76187499999999975</v>
      </c>
      <c r="BI25" s="15" t="s">
        <v>50</v>
      </c>
      <c r="BJ25" s="51">
        <f t="shared" si="19"/>
        <v>0.57735026918962573</v>
      </c>
      <c r="BK25" s="51">
        <f t="shared" si="20"/>
        <v>0.57735026918962573</v>
      </c>
      <c r="BL25" s="51">
        <f t="shared" si="21"/>
        <v>0.57735026918962573</v>
      </c>
      <c r="BM25" s="57"/>
      <c r="BN25" s="57"/>
      <c r="BO25" s="57"/>
    </row>
    <row r="26" spans="2:67">
      <c r="D26" s="15" t="s">
        <v>54</v>
      </c>
      <c r="E26" s="49">
        <f t="shared" si="0"/>
        <v>0.6</v>
      </c>
      <c r="F26" s="49">
        <f t="shared" si="0"/>
        <v>0.54999999999999993</v>
      </c>
      <c r="G26" s="49">
        <f t="shared" si="0"/>
        <v>0.70000000000000007</v>
      </c>
      <c r="H26" s="49">
        <f t="shared" si="0"/>
        <v>0.79999999999999993</v>
      </c>
      <c r="I26" s="49">
        <f t="shared" si="0"/>
        <v>0.16666666666666666</v>
      </c>
      <c r="J26" s="50">
        <f t="shared" si="0"/>
        <v>0.13333333333333333</v>
      </c>
      <c r="K26" s="58">
        <f t="shared" si="1"/>
        <v>0.75</v>
      </c>
      <c r="L26" s="49">
        <f t="shared" si="1"/>
        <v>0.70000000000000007</v>
      </c>
      <c r="M26" s="49">
        <f t="shared" si="1"/>
        <v>0.78333333333333333</v>
      </c>
      <c r="N26" s="49">
        <f t="shared" si="1"/>
        <v>0.73333333333333339</v>
      </c>
      <c r="O26" s="49">
        <f t="shared" si="1"/>
        <v>0.13333333333333333</v>
      </c>
      <c r="P26" s="50">
        <f t="shared" si="1"/>
        <v>0.16666666666666666</v>
      </c>
      <c r="Q26" s="49">
        <f t="shared" si="2"/>
        <v>0.6</v>
      </c>
      <c r="R26" s="49">
        <f t="shared" si="2"/>
        <v>0.54999999999999993</v>
      </c>
      <c r="S26" s="49">
        <f t="shared" si="2"/>
        <v>0.70000000000000007</v>
      </c>
      <c r="T26" s="49">
        <f t="shared" si="2"/>
        <v>0.79999999999999993</v>
      </c>
      <c r="U26" s="49">
        <f t="shared" si="2"/>
        <v>0.16666666666666666</v>
      </c>
      <c r="V26" s="49">
        <f t="shared" si="2"/>
        <v>0.13333333333333333</v>
      </c>
      <c r="X26" s="15" t="s">
        <v>54</v>
      </c>
      <c r="Y26" s="49">
        <f t="shared" si="6"/>
        <v>0.75</v>
      </c>
      <c r="Z26" s="49">
        <f t="shared" si="6"/>
        <v>0.70000000000000007</v>
      </c>
      <c r="AA26" s="49">
        <f t="shared" si="6"/>
        <v>0.78333333333333333</v>
      </c>
      <c r="AB26" s="49">
        <f t="shared" si="6"/>
        <v>0.73333333333333339</v>
      </c>
      <c r="AC26" s="49">
        <f t="shared" si="6"/>
        <v>0.13333333333333333</v>
      </c>
      <c r="AD26" s="50">
        <f t="shared" si="6"/>
        <v>0.16666666666666666</v>
      </c>
      <c r="AE26" s="51">
        <f t="shared" si="7"/>
        <v>8.7890625000000014E-2</v>
      </c>
      <c r="AF26" s="52">
        <f t="shared" si="7"/>
        <v>8.7136929460580922E-2</v>
      </c>
      <c r="AG26" s="52">
        <f t="shared" si="4"/>
        <v>8.9184060721062622E-2</v>
      </c>
      <c r="AH26" s="52">
        <f t="shared" si="4"/>
        <v>8.5937500000000014E-2</v>
      </c>
      <c r="AI26" s="52">
        <f t="shared" si="4"/>
        <v>0.10256410256410257</v>
      </c>
      <c r="AJ26" s="53">
        <f t="shared" si="4"/>
        <v>0.14285714285714285</v>
      </c>
      <c r="AK26" s="51">
        <f t="shared" si="8"/>
        <v>0.12266023083242558</v>
      </c>
      <c r="AL26" s="52">
        <f t="shared" si="8"/>
        <v>0.12266023083242561</v>
      </c>
      <c r="AM26" s="52">
        <f t="shared" si="8"/>
        <v>0.13926063260591245</v>
      </c>
      <c r="AN26" s="52">
        <f t="shared" si="8"/>
        <v>0.12630966749270275</v>
      </c>
      <c r="AO26" s="52">
        <f t="shared" si="8"/>
        <v>0.24814148757735199</v>
      </c>
      <c r="AP26" s="53">
        <f t="shared" si="8"/>
        <v>0.12507484549706152</v>
      </c>
      <c r="AR26">
        <v>7</v>
      </c>
      <c r="AS26" s="54" t="s">
        <v>54</v>
      </c>
      <c r="AT26" s="49">
        <f t="shared" si="22"/>
        <v>0.7</v>
      </c>
      <c r="AU26" s="51">
        <f t="shared" si="9"/>
        <v>0.14307332534249545</v>
      </c>
      <c r="AV26" s="52">
        <f t="shared" si="10"/>
        <v>0.10489858014650327</v>
      </c>
      <c r="AW26" s="52">
        <f t="shared" si="11"/>
        <v>7.277316618795493E-2</v>
      </c>
      <c r="AX26" s="52">
        <f t="shared" si="12"/>
        <v>0.14423112242483027</v>
      </c>
      <c r="AY26" s="52">
        <f t="shared" si="13"/>
        <v>0.17535279507072729</v>
      </c>
      <c r="AZ26" s="53">
        <f t="shared" si="14"/>
        <v>7.3422960131049195E-2</v>
      </c>
      <c r="BA26" s="56">
        <f t="shared" si="23"/>
        <v>7.5994745952553108E-2</v>
      </c>
      <c r="BB26" s="57">
        <f t="shared" si="15"/>
        <v>0.10912420352619753</v>
      </c>
      <c r="BC26" s="57"/>
      <c r="BD26" s="15" t="s">
        <v>54</v>
      </c>
      <c r="BE26" s="51">
        <f t="shared" si="16"/>
        <v>0.578125</v>
      </c>
      <c r="BF26" s="51">
        <f t="shared" si="17"/>
        <v>0.67930555555555561</v>
      </c>
      <c r="BG26" s="51">
        <f t="shared" si="18"/>
        <v>0.578125</v>
      </c>
      <c r="BI26" s="15" t="s">
        <v>54</v>
      </c>
      <c r="BJ26" s="51">
        <f t="shared" si="19"/>
        <v>0.54387517260509721</v>
      </c>
      <c r="BK26" s="51">
        <f t="shared" si="20"/>
        <v>0.63906149410487212</v>
      </c>
      <c r="BL26" s="51">
        <f t="shared" si="21"/>
        <v>0.54387517260509721</v>
      </c>
      <c r="BM26" s="57"/>
      <c r="BN26" s="57"/>
      <c r="BO26" s="57"/>
    </row>
    <row r="27" spans="2:67">
      <c r="D27" s="15" t="s">
        <v>55</v>
      </c>
      <c r="E27" s="49">
        <f t="shared" si="0"/>
        <v>0.41666666666666669</v>
      </c>
      <c r="F27" s="49">
        <f t="shared" si="0"/>
        <v>0.41666666666666669</v>
      </c>
      <c r="G27" s="49">
        <f t="shared" si="0"/>
        <v>0.46666666666666662</v>
      </c>
      <c r="H27" s="49">
        <f t="shared" si="0"/>
        <v>0.70000000000000007</v>
      </c>
      <c r="I27" s="49">
        <f t="shared" si="0"/>
        <v>0.16666666666666666</v>
      </c>
      <c r="J27" s="50">
        <f t="shared" si="0"/>
        <v>0.19999999999999998</v>
      </c>
      <c r="K27" s="58">
        <f t="shared" si="1"/>
        <v>0.6</v>
      </c>
      <c r="L27" s="49">
        <f t="shared" si="1"/>
        <v>0.54999999999999993</v>
      </c>
      <c r="M27" s="49">
        <f t="shared" si="1"/>
        <v>0.70000000000000007</v>
      </c>
      <c r="N27" s="49">
        <f t="shared" si="1"/>
        <v>0.79999999999999993</v>
      </c>
      <c r="O27" s="49">
        <f t="shared" si="1"/>
        <v>0.16666666666666666</v>
      </c>
      <c r="P27" s="50">
        <f t="shared" si="1"/>
        <v>0.13333333333333333</v>
      </c>
      <c r="Q27" s="49">
        <f t="shared" si="2"/>
        <v>0.41666666666666669</v>
      </c>
      <c r="R27" s="49">
        <f t="shared" si="2"/>
        <v>0.41666666666666669</v>
      </c>
      <c r="S27" s="49">
        <f t="shared" si="2"/>
        <v>0.46666666666666662</v>
      </c>
      <c r="T27" s="49">
        <f t="shared" si="2"/>
        <v>0.70000000000000007</v>
      </c>
      <c r="U27" s="49">
        <f t="shared" si="2"/>
        <v>0.16666666666666666</v>
      </c>
      <c r="V27" s="49">
        <f t="shared" si="2"/>
        <v>0.19999999999999998</v>
      </c>
      <c r="X27" s="15" t="s">
        <v>55</v>
      </c>
      <c r="Y27" s="49">
        <f t="shared" si="6"/>
        <v>0.85</v>
      </c>
      <c r="Z27" s="49">
        <f t="shared" si="6"/>
        <v>0.79999999999999993</v>
      </c>
      <c r="AA27" s="49">
        <f t="shared" si="6"/>
        <v>0.88333333333333341</v>
      </c>
      <c r="AB27" s="49">
        <f t="shared" si="6"/>
        <v>0.83333333333333337</v>
      </c>
      <c r="AC27" s="49">
        <f t="shared" si="6"/>
        <v>0.16666666666666666</v>
      </c>
      <c r="AD27" s="50">
        <f t="shared" si="6"/>
        <v>0.13333333333333333</v>
      </c>
      <c r="AE27" s="51">
        <f t="shared" si="7"/>
        <v>9.9609375000000014E-2</v>
      </c>
      <c r="AF27" s="52">
        <f t="shared" si="7"/>
        <v>9.9585062240663894E-2</v>
      </c>
      <c r="AG27" s="52">
        <f t="shared" si="4"/>
        <v>0.10056925996204935</v>
      </c>
      <c r="AH27" s="52">
        <f t="shared" si="4"/>
        <v>9.765625E-2</v>
      </c>
      <c r="AI27" s="52">
        <f t="shared" si="4"/>
        <v>0.12820512820512822</v>
      </c>
      <c r="AJ27" s="53">
        <f t="shared" si="4"/>
        <v>0.11428571428571428</v>
      </c>
      <c r="AK27" s="51">
        <f t="shared" si="8"/>
        <v>0.12266023083242558</v>
      </c>
      <c r="AL27" s="52">
        <f t="shared" si="8"/>
        <v>0.12266023083242561</v>
      </c>
      <c r="AM27" s="52">
        <f t="shared" si="8"/>
        <v>0.13926063260591245</v>
      </c>
      <c r="AN27" s="52">
        <f t="shared" si="8"/>
        <v>0.19568929135785232</v>
      </c>
      <c r="AO27" s="52">
        <f t="shared" si="8"/>
        <v>0</v>
      </c>
      <c r="AP27" s="53">
        <f t="shared" si="8"/>
        <v>0.19695312455951672</v>
      </c>
      <c r="AR27">
        <v>8</v>
      </c>
      <c r="AS27" s="54" t="s">
        <v>55</v>
      </c>
      <c r="AT27" s="49">
        <f t="shared" si="22"/>
        <v>0.8</v>
      </c>
      <c r="AU27" s="51">
        <f t="shared" si="9"/>
        <v>0.17048481930759632</v>
      </c>
      <c r="AV27" s="52">
        <f t="shared" si="10"/>
        <v>0.11112264653654474</v>
      </c>
      <c r="AW27" s="52">
        <f t="shared" si="11"/>
        <v>5.6090106228755675E-2</v>
      </c>
      <c r="AX27" s="52">
        <f t="shared" si="12"/>
        <v>0.22321026367078267</v>
      </c>
      <c r="AY27" s="52">
        <f t="shared" si="13"/>
        <v>6.4102564102564111E-2</v>
      </c>
      <c r="AZ27" s="53">
        <f t="shared" si="14"/>
        <v>8.0181890903661041E-2</v>
      </c>
      <c r="BA27" s="56">
        <f t="shared" si="23"/>
        <v>8.7756024763213064E-2</v>
      </c>
      <c r="BB27" s="57">
        <f t="shared" si="15"/>
        <v>0.12601274189257514</v>
      </c>
      <c r="BC27" s="57"/>
      <c r="BD27" s="15" t="s">
        <v>55</v>
      </c>
      <c r="BE27" s="51">
        <f t="shared" si="16"/>
        <v>0.37916666666666671</v>
      </c>
      <c r="BF27" s="51">
        <f t="shared" si="17"/>
        <v>0.578125</v>
      </c>
      <c r="BG27" s="51">
        <f t="shared" si="18"/>
        <v>0.37916666666666671</v>
      </c>
      <c r="BI27" s="15" t="s">
        <v>55</v>
      </c>
      <c r="BJ27" s="51">
        <f t="shared" si="19"/>
        <v>0.48085886869937833</v>
      </c>
      <c r="BK27" s="51">
        <f t="shared" si="20"/>
        <v>0.73317767068174433</v>
      </c>
      <c r="BL27" s="51">
        <f t="shared" si="21"/>
        <v>0.48085886869937833</v>
      </c>
      <c r="BM27" s="57"/>
      <c r="BN27" s="57"/>
      <c r="BO27" s="57"/>
    </row>
    <row r="28" spans="2:67">
      <c r="D28" s="32" t="s">
        <v>56</v>
      </c>
      <c r="E28" s="59">
        <f t="shared" si="0"/>
        <v>0.73333333333333339</v>
      </c>
      <c r="F28" s="59">
        <f t="shared" si="0"/>
        <v>0.68333333333333324</v>
      </c>
      <c r="G28" s="59">
        <f t="shared" si="0"/>
        <v>0.76666666666666661</v>
      </c>
      <c r="H28" s="59">
        <f t="shared" si="0"/>
        <v>0.76666666666666661</v>
      </c>
      <c r="I28" s="59">
        <f t="shared" si="0"/>
        <v>0.13333333333333333</v>
      </c>
      <c r="J28" s="60">
        <f t="shared" si="0"/>
        <v>0.13333333333333333</v>
      </c>
      <c r="K28" s="61">
        <f t="shared" si="1"/>
        <v>0.73333333333333339</v>
      </c>
      <c r="L28" s="59">
        <f t="shared" si="1"/>
        <v>0.68333333333333324</v>
      </c>
      <c r="M28" s="59">
        <f t="shared" si="1"/>
        <v>0.76666666666666661</v>
      </c>
      <c r="N28" s="59">
        <f t="shared" si="1"/>
        <v>0.76666666666666661</v>
      </c>
      <c r="O28" s="59">
        <f t="shared" si="1"/>
        <v>0.13333333333333333</v>
      </c>
      <c r="P28" s="60">
        <f t="shared" si="1"/>
        <v>0.13333333333333333</v>
      </c>
      <c r="Q28" s="59">
        <f t="shared" si="2"/>
        <v>0.73333333333333339</v>
      </c>
      <c r="R28" s="59">
        <f t="shared" si="2"/>
        <v>0.68333333333333324</v>
      </c>
      <c r="S28" s="59">
        <f t="shared" si="2"/>
        <v>0.76666666666666661</v>
      </c>
      <c r="T28" s="59">
        <f t="shared" si="2"/>
        <v>0.76666666666666661</v>
      </c>
      <c r="U28" s="59">
        <f t="shared" si="2"/>
        <v>0.13333333333333333</v>
      </c>
      <c r="V28" s="59">
        <f t="shared" si="2"/>
        <v>0.13333333333333333</v>
      </c>
      <c r="X28" s="32" t="s">
        <v>56</v>
      </c>
      <c r="Y28" s="59">
        <f t="shared" si="6"/>
        <v>0.76666666666666661</v>
      </c>
      <c r="Z28" s="59">
        <f t="shared" si="6"/>
        <v>0.71666666666666667</v>
      </c>
      <c r="AA28" s="59">
        <f t="shared" si="6"/>
        <v>0.83333333333333337</v>
      </c>
      <c r="AB28" s="59">
        <f t="shared" si="6"/>
        <v>0.83333333333333337</v>
      </c>
      <c r="AC28" s="59">
        <f t="shared" si="6"/>
        <v>0.20000000000000004</v>
      </c>
      <c r="AD28" s="60">
        <f t="shared" si="6"/>
        <v>0.13333333333333333</v>
      </c>
      <c r="AE28" s="62">
        <f t="shared" si="7"/>
        <v>8.9843750000000014E-2</v>
      </c>
      <c r="AF28" s="63">
        <f t="shared" si="7"/>
        <v>8.9211618257261413E-2</v>
      </c>
      <c r="AG28" s="63">
        <f t="shared" si="4"/>
        <v>9.4876660341555979E-2</v>
      </c>
      <c r="AH28" s="63">
        <f t="shared" si="4"/>
        <v>9.765625E-2</v>
      </c>
      <c r="AI28" s="63">
        <f t="shared" si="4"/>
        <v>0.15384615384615391</v>
      </c>
      <c r="AJ28" s="64">
        <f t="shared" si="4"/>
        <v>0.11428571428571428</v>
      </c>
      <c r="AK28" s="62">
        <f t="shared" si="8"/>
        <v>0</v>
      </c>
      <c r="AL28" s="63">
        <f t="shared" si="8"/>
        <v>0</v>
      </c>
      <c r="AM28" s="63">
        <f t="shared" si="8"/>
        <v>0</v>
      </c>
      <c r="AN28" s="63">
        <f t="shared" si="8"/>
        <v>0</v>
      </c>
      <c r="AO28" s="63">
        <f t="shared" si="8"/>
        <v>0</v>
      </c>
      <c r="AP28" s="64">
        <f t="shared" si="8"/>
        <v>0</v>
      </c>
      <c r="AR28">
        <v>9</v>
      </c>
      <c r="AS28" s="65" t="s">
        <v>56</v>
      </c>
      <c r="AT28" s="59">
        <f t="shared" si="22"/>
        <v>0.9</v>
      </c>
      <c r="AU28" s="62">
        <f t="shared" si="9"/>
        <v>8.0859375000000011E-2</v>
      </c>
      <c r="AV28" s="63">
        <f t="shared" si="10"/>
        <v>4.4605809128630707E-2</v>
      </c>
      <c r="AW28" s="63">
        <f t="shared" si="11"/>
        <v>8.9211618257261389E-3</v>
      </c>
      <c r="AX28" s="63">
        <f t="shared" si="12"/>
        <v>8.7890625E-2</v>
      </c>
      <c r="AY28" s="63">
        <f t="shared" si="13"/>
        <v>7.6923076923076955E-2</v>
      </c>
      <c r="AZ28" s="64">
        <f t="shared" si="14"/>
        <v>1.5384615384615387E-2</v>
      </c>
      <c r="BA28" s="66">
        <f t="shared" si="23"/>
        <v>3.352238729667481E-2</v>
      </c>
      <c r="BB28" s="57">
        <f t="shared" si="15"/>
        <v>4.813627268824975E-2</v>
      </c>
      <c r="BC28" s="57"/>
      <c r="BD28" s="32" t="s">
        <v>56</v>
      </c>
      <c r="BE28" s="67">
        <f t="shared" si="16"/>
        <v>0.68229166666666663</v>
      </c>
      <c r="BF28" s="62">
        <f t="shared" si="17"/>
        <v>0.68229166666666663</v>
      </c>
      <c r="BG28" s="62">
        <f t="shared" si="18"/>
        <v>0.68229166666666663</v>
      </c>
      <c r="BI28" s="32" t="s">
        <v>56</v>
      </c>
      <c r="BJ28" s="67">
        <f t="shared" si="19"/>
        <v>0.57735026918962573</v>
      </c>
      <c r="BK28" s="62">
        <f t="shared" si="20"/>
        <v>0.57735026918962573</v>
      </c>
      <c r="BL28" s="62">
        <f t="shared" si="21"/>
        <v>0.57735026918962573</v>
      </c>
      <c r="BM28" s="57"/>
      <c r="BN28" s="57"/>
      <c r="BO28" s="57"/>
    </row>
    <row r="29" spans="2:67" ht="15.75" thickBot="1"/>
    <row r="30" spans="2:67">
      <c r="B30" s="68" t="s">
        <v>69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 t="s">
        <v>70</v>
      </c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 t="s">
        <v>71</v>
      </c>
      <c r="AL30" s="69"/>
      <c r="AM30" s="69"/>
      <c r="AN30" s="69"/>
      <c r="AO30" s="69"/>
      <c r="AP30" s="69"/>
      <c r="AQ30" s="69"/>
      <c r="AR30" s="70"/>
      <c r="AT30" t="s">
        <v>72</v>
      </c>
      <c r="BE30" s="49"/>
    </row>
    <row r="31" spans="2:67">
      <c r="B31" s="71"/>
      <c r="C31" s="72"/>
      <c r="D31" s="73"/>
      <c r="E31" s="72" t="s">
        <v>19</v>
      </c>
      <c r="F31" s="72" t="s">
        <v>20</v>
      </c>
      <c r="G31" s="73" t="s">
        <v>21</v>
      </c>
      <c r="H31" s="72" t="s">
        <v>19</v>
      </c>
      <c r="I31" s="72" t="s">
        <v>20</v>
      </c>
      <c r="J31" s="73" t="s">
        <v>21</v>
      </c>
      <c r="K31" s="72" t="s">
        <v>19</v>
      </c>
      <c r="L31" s="72" t="s">
        <v>20</v>
      </c>
      <c r="M31" s="73" t="s">
        <v>21</v>
      </c>
      <c r="N31" s="72" t="s">
        <v>19</v>
      </c>
      <c r="O31" s="72" t="s">
        <v>20</v>
      </c>
      <c r="P31" s="73" t="s">
        <v>21</v>
      </c>
      <c r="Q31" s="72" t="s">
        <v>19</v>
      </c>
      <c r="R31" s="72" t="s">
        <v>20</v>
      </c>
      <c r="S31" s="73" t="s">
        <v>21</v>
      </c>
      <c r="T31" s="74" t="s">
        <v>19</v>
      </c>
      <c r="U31" s="72" t="s">
        <v>20</v>
      </c>
      <c r="V31" s="73" t="s">
        <v>21</v>
      </c>
      <c r="W31" s="72"/>
      <c r="X31" s="75" t="s">
        <v>73</v>
      </c>
      <c r="Y31" s="75" t="s">
        <v>73</v>
      </c>
      <c r="Z31" s="75" t="s">
        <v>73</v>
      </c>
      <c r="AA31" s="75" t="s">
        <v>73</v>
      </c>
      <c r="AB31" s="75" t="s">
        <v>73</v>
      </c>
      <c r="AC31" s="75" t="s">
        <v>73</v>
      </c>
      <c r="AD31" s="72" t="s">
        <v>74</v>
      </c>
      <c r="AE31" s="72" t="s">
        <v>74</v>
      </c>
      <c r="AF31" s="72" t="s">
        <v>74</v>
      </c>
      <c r="AG31" s="72" t="s">
        <v>74</v>
      </c>
      <c r="AH31" s="72" t="s">
        <v>74</v>
      </c>
      <c r="AI31" s="72" t="s">
        <v>74</v>
      </c>
      <c r="AJ31" s="72"/>
      <c r="AK31" s="72" t="s">
        <v>75</v>
      </c>
      <c r="AL31" s="75"/>
      <c r="AM31" s="75"/>
      <c r="AN31" s="75"/>
      <c r="AO31" s="75"/>
      <c r="AP31" s="75"/>
      <c r="AQ31" s="72"/>
      <c r="AR31" s="76"/>
      <c r="AT31" s="2"/>
      <c r="AU31" s="40" t="s">
        <v>19</v>
      </c>
      <c r="AV31" s="41" t="s">
        <v>20</v>
      </c>
      <c r="AW31" s="42" t="s">
        <v>21</v>
      </c>
      <c r="BE31" s="49"/>
    </row>
    <row r="32" spans="2:67">
      <c r="B32" s="71"/>
      <c r="C32" s="72"/>
      <c r="D32" s="77" t="s">
        <v>6</v>
      </c>
      <c r="E32" s="78">
        <v>2</v>
      </c>
      <c r="F32" s="78">
        <v>2</v>
      </c>
      <c r="G32" s="79">
        <v>2</v>
      </c>
      <c r="H32" s="78">
        <f>E32+1</f>
        <v>3</v>
      </c>
      <c r="I32" s="78">
        <f t="shared" ref="I32:V32" si="24">F32+1</f>
        <v>3</v>
      </c>
      <c r="J32" s="79">
        <f t="shared" si="24"/>
        <v>3</v>
      </c>
      <c r="K32" s="78">
        <f t="shared" si="24"/>
        <v>4</v>
      </c>
      <c r="L32" s="78">
        <f t="shared" si="24"/>
        <v>4</v>
      </c>
      <c r="M32" s="79">
        <f t="shared" si="24"/>
        <v>4</v>
      </c>
      <c r="N32" s="80">
        <f t="shared" si="24"/>
        <v>5</v>
      </c>
      <c r="O32" s="78">
        <f t="shared" si="24"/>
        <v>5</v>
      </c>
      <c r="P32" s="79">
        <f t="shared" si="24"/>
        <v>5</v>
      </c>
      <c r="Q32" s="78">
        <f t="shared" si="24"/>
        <v>6</v>
      </c>
      <c r="R32" s="78">
        <f t="shared" si="24"/>
        <v>6</v>
      </c>
      <c r="S32" s="79">
        <f t="shared" si="24"/>
        <v>6</v>
      </c>
      <c r="T32" s="80">
        <f t="shared" si="24"/>
        <v>7</v>
      </c>
      <c r="U32" s="78">
        <f t="shared" si="24"/>
        <v>7</v>
      </c>
      <c r="V32" s="79">
        <f t="shared" si="24"/>
        <v>7</v>
      </c>
      <c r="W32" s="72"/>
      <c r="X32" s="80">
        <v>2</v>
      </c>
      <c r="Y32" s="78">
        <v>3</v>
      </c>
      <c r="Z32" s="78">
        <v>4</v>
      </c>
      <c r="AA32" s="78">
        <v>5</v>
      </c>
      <c r="AB32" s="78">
        <v>6</v>
      </c>
      <c r="AC32" s="79">
        <v>7</v>
      </c>
      <c r="AD32" s="80">
        <v>2</v>
      </c>
      <c r="AE32" s="78">
        <v>3</v>
      </c>
      <c r="AF32" s="78">
        <v>4</v>
      </c>
      <c r="AG32" s="78">
        <v>5</v>
      </c>
      <c r="AH32" s="78">
        <v>6</v>
      </c>
      <c r="AI32" s="79">
        <v>7</v>
      </c>
      <c r="AJ32" s="72"/>
      <c r="AK32" s="80">
        <v>2</v>
      </c>
      <c r="AL32" s="78">
        <v>3</v>
      </c>
      <c r="AM32" s="78">
        <v>4</v>
      </c>
      <c r="AN32" s="78">
        <v>5</v>
      </c>
      <c r="AO32" s="78">
        <v>6</v>
      </c>
      <c r="AP32" s="79">
        <v>7</v>
      </c>
      <c r="AQ32" s="72"/>
      <c r="AR32" s="76"/>
      <c r="AT32" s="16" t="s">
        <v>6</v>
      </c>
      <c r="AU32" s="44"/>
      <c r="AV32" s="48"/>
      <c r="AW32" s="43"/>
      <c r="AY32" t="s">
        <v>76</v>
      </c>
      <c r="AZ32" t="s">
        <v>77</v>
      </c>
    </row>
    <row r="33" spans="2:60">
      <c r="B33" s="71"/>
      <c r="C33" s="72"/>
      <c r="D33" s="81" t="s">
        <v>16</v>
      </c>
      <c r="E33" s="82">
        <f>E19</f>
        <v>0.76666666666666661</v>
      </c>
      <c r="F33" s="83">
        <f>K19</f>
        <v>0.83333333333333337</v>
      </c>
      <c r="G33" s="84">
        <f>Q19</f>
        <v>0.66666666666666663</v>
      </c>
      <c r="H33" s="83">
        <f>F19</f>
        <v>0.71666666666666667</v>
      </c>
      <c r="I33" s="83">
        <f>L19</f>
        <v>0.78333333333333333</v>
      </c>
      <c r="J33" s="84">
        <f>R19</f>
        <v>0.6166666666666667</v>
      </c>
      <c r="K33" s="83">
        <f>G19</f>
        <v>0.83333333333333337</v>
      </c>
      <c r="L33" s="83">
        <f>M19</f>
        <v>0.8666666666666667</v>
      </c>
      <c r="M33" s="84">
        <f>S19</f>
        <v>0.73333333333333339</v>
      </c>
      <c r="N33" s="85">
        <f>H19</f>
        <v>0.83333333333333337</v>
      </c>
      <c r="O33" s="83">
        <f>N19</f>
        <v>0.76666666666666661</v>
      </c>
      <c r="P33" s="84">
        <f>T19</f>
        <v>0.83333333333333337</v>
      </c>
      <c r="Q33" s="83">
        <f>I19</f>
        <v>0.20000000000000004</v>
      </c>
      <c r="R33" s="83">
        <f>O19</f>
        <v>0.20000000000000004</v>
      </c>
      <c r="S33" s="84">
        <f>U19</f>
        <v>0.13333333333333333</v>
      </c>
      <c r="T33" s="85">
        <f>J19</f>
        <v>0.13333333333333333</v>
      </c>
      <c r="U33" s="83">
        <f>P19</f>
        <v>0.16666666666666666</v>
      </c>
      <c r="V33" s="84">
        <f>V19</f>
        <v>0.10000000000000002</v>
      </c>
      <c r="W33" s="72"/>
      <c r="X33" s="85">
        <f>MAX(E33:G33)</f>
        <v>0.83333333333333337</v>
      </c>
      <c r="Y33" s="82">
        <f>MAX(H33:J33)</f>
        <v>0.78333333333333333</v>
      </c>
      <c r="Z33" s="82">
        <f>MAX(K33:M33)</f>
        <v>0.8666666666666667</v>
      </c>
      <c r="AA33" s="82">
        <f>MAX(N33:P33)</f>
        <v>0.83333333333333337</v>
      </c>
      <c r="AB33" s="82">
        <f>MAX(Q33:S33)</f>
        <v>0.20000000000000004</v>
      </c>
      <c r="AC33" s="86">
        <f>MAX(T33:V33)</f>
        <v>0.16666666666666666</v>
      </c>
      <c r="AD33" s="85">
        <f>MIN(E33:G33)</f>
        <v>0.66666666666666663</v>
      </c>
      <c r="AE33" s="82">
        <f>MIN(H33:J33)</f>
        <v>0.6166666666666667</v>
      </c>
      <c r="AF33" s="82">
        <f>MIN(K33:M33)</f>
        <v>0.73333333333333339</v>
      </c>
      <c r="AG33" s="82">
        <f>MIN(N33:P33)</f>
        <v>0.76666666666666661</v>
      </c>
      <c r="AH33" s="82">
        <f>MIN(Q33:S33)</f>
        <v>0.13333333333333333</v>
      </c>
      <c r="AI33" s="86">
        <f>MIN(T33:V33)</f>
        <v>0.10000000000000002</v>
      </c>
      <c r="AJ33" s="72"/>
      <c r="AK33" s="85">
        <f>AL47/SUM(AL$47:AL$56)</f>
        <v>0.10597433273327342</v>
      </c>
      <c r="AL33" s="83">
        <f t="shared" ref="AL33:AP33" si="25">AM47/SUM(AM$47:AM$56)</f>
        <v>0.10597433273327336</v>
      </c>
      <c r="AM33" s="83">
        <f t="shared" si="25"/>
        <v>0.1100904798212196</v>
      </c>
      <c r="AN33" s="83">
        <f t="shared" si="25"/>
        <v>0.12630966749270275</v>
      </c>
      <c r="AO33" s="83">
        <f t="shared" si="25"/>
        <v>0.20290004926685778</v>
      </c>
      <c r="AP33" s="84">
        <f t="shared" si="25"/>
        <v>0.10644982231208411</v>
      </c>
      <c r="AQ33" s="72"/>
      <c r="AR33" s="76"/>
      <c r="AT33" s="15" t="s">
        <v>16</v>
      </c>
      <c r="AU33" s="51">
        <f>$BA19*BJ19</f>
        <v>3.8599523729322557E-2</v>
      </c>
      <c r="AV33" s="87">
        <f>$BA19*BK19</f>
        <v>3.9721409167210779E-2</v>
      </c>
      <c r="AW33" s="87">
        <f>$BA19*BL19</f>
        <v>3.4945065223726264E-2</v>
      </c>
      <c r="AY33" s="88">
        <f>MAX(AU33:AW33)</f>
        <v>3.9721409167210779E-2</v>
      </c>
      <c r="AZ33" s="88">
        <f>MIN(AU33:AW33)</f>
        <v>3.4945065223726264E-2</v>
      </c>
      <c r="BB33" s="89"/>
      <c r="BC33" s="89"/>
      <c r="BD33" s="89"/>
      <c r="BF33" s="89"/>
      <c r="BG33" s="89"/>
      <c r="BH33" s="89"/>
    </row>
    <row r="34" spans="2:60">
      <c r="B34" s="71"/>
      <c r="C34" s="72"/>
      <c r="D34" s="90" t="s">
        <v>26</v>
      </c>
      <c r="E34" s="82">
        <f t="shared" ref="E34:E42" si="26">E20</f>
        <v>0.73333333333333339</v>
      </c>
      <c r="F34" s="82">
        <f t="shared" ref="F34:F42" si="27">K20</f>
        <v>0.73333333333333339</v>
      </c>
      <c r="G34" s="86">
        <f t="shared" ref="G34:G42" si="28">Q20</f>
        <v>0.66666666666666663</v>
      </c>
      <c r="H34" s="82">
        <f t="shared" ref="H34:H42" si="29">F20</f>
        <v>0.68333333333333324</v>
      </c>
      <c r="I34" s="82">
        <f t="shared" ref="I34:I42" si="30">L20</f>
        <v>0.68333333333333324</v>
      </c>
      <c r="J34" s="86">
        <f t="shared" ref="J34:J42" si="31">R20</f>
        <v>0.6166666666666667</v>
      </c>
      <c r="K34" s="82">
        <f t="shared" ref="K34:K42" si="32">G20</f>
        <v>0.76666666666666661</v>
      </c>
      <c r="L34" s="82">
        <f t="shared" ref="L34:L42" si="33">M20</f>
        <v>0.76666666666666661</v>
      </c>
      <c r="M34" s="86">
        <f t="shared" ref="M34:M42" si="34">S20</f>
        <v>0.73333333333333339</v>
      </c>
      <c r="N34" s="82">
        <f t="shared" ref="N34:N42" si="35">H20</f>
        <v>0.76666666666666661</v>
      </c>
      <c r="O34" s="82">
        <f t="shared" ref="O34:O42" si="36">N20</f>
        <v>0.76666666666666661</v>
      </c>
      <c r="P34" s="86">
        <f t="shared" ref="P34:P42" si="37">T20</f>
        <v>0.83333333333333337</v>
      </c>
      <c r="Q34" s="82">
        <f t="shared" ref="Q34:Q42" si="38">I20</f>
        <v>0.13333333333333333</v>
      </c>
      <c r="R34" s="82">
        <f t="shared" ref="R34:R42" si="39">O20</f>
        <v>0.13333333333333333</v>
      </c>
      <c r="S34" s="86">
        <f t="shared" ref="S34:S42" si="40">U20</f>
        <v>0.13333333333333333</v>
      </c>
      <c r="T34" s="82">
        <f t="shared" ref="T34:T42" si="41">J20</f>
        <v>0.13333333333333333</v>
      </c>
      <c r="U34" s="82">
        <f t="shared" ref="U34:U42" si="42">P20</f>
        <v>0.13333333333333333</v>
      </c>
      <c r="V34" s="86">
        <f t="shared" ref="V34:V42" si="43">V20</f>
        <v>0.10000000000000002</v>
      </c>
      <c r="W34" s="72"/>
      <c r="X34" s="91">
        <f t="shared" ref="X34:X42" si="44">MAX(E34:G34)</f>
        <v>0.73333333333333339</v>
      </c>
      <c r="Y34" s="82">
        <f t="shared" ref="Y34:Y42" si="45">MAX(H34:J34)</f>
        <v>0.68333333333333324</v>
      </c>
      <c r="Z34" s="82">
        <f t="shared" ref="Z34:Z42" si="46">MAX(K34:M34)</f>
        <v>0.76666666666666661</v>
      </c>
      <c r="AA34" s="82">
        <f t="shared" ref="AA34:AA42" si="47">MAX(N34:P34)</f>
        <v>0.83333333333333337</v>
      </c>
      <c r="AB34" s="82">
        <f t="shared" ref="AB34:AB42" si="48">MAX(Q34:S34)</f>
        <v>0.13333333333333333</v>
      </c>
      <c r="AC34" s="86">
        <f t="shared" ref="AC34:AC42" si="49">MAX(T34:V34)</f>
        <v>0.13333333333333333</v>
      </c>
      <c r="AD34" s="91">
        <f t="shared" ref="AD34:AD42" si="50">MIN(E34:G34)</f>
        <v>0.66666666666666663</v>
      </c>
      <c r="AE34" s="82">
        <f t="shared" ref="AE34:AE42" si="51">MIN(H34:J34)</f>
        <v>0.6166666666666667</v>
      </c>
      <c r="AF34" s="82">
        <f t="shared" ref="AF34:AF42" si="52">MIN(K34:M34)</f>
        <v>0.73333333333333339</v>
      </c>
      <c r="AG34" s="82">
        <f t="shared" ref="AG34:AG41" si="53">MIN(N34:P34)</f>
        <v>0.76666666666666661</v>
      </c>
      <c r="AH34" s="82">
        <f t="shared" ref="AH34:AH42" si="54">MIN(Q34:S34)</f>
        <v>0.13333333333333333</v>
      </c>
      <c r="AI34" s="86">
        <f t="shared" ref="AI34:AI42" si="55">MIN(T34:V34)</f>
        <v>0.10000000000000002</v>
      </c>
      <c r="AJ34" s="72"/>
      <c r="AK34" s="91">
        <f t="shared" ref="AK34:AP42" si="56">AL48/SUM(AL$47:AL$56)</f>
        <v>0.14054648377870538</v>
      </c>
      <c r="AL34" s="82">
        <f t="shared" si="56"/>
        <v>0.14054648377870535</v>
      </c>
      <c r="AM34" s="82">
        <f t="shared" si="56"/>
        <v>0.13118956293737508</v>
      </c>
      <c r="AN34" s="82">
        <f t="shared" si="56"/>
        <v>0.16626942443466911</v>
      </c>
      <c r="AO34" s="82">
        <f t="shared" si="56"/>
        <v>0</v>
      </c>
      <c r="AP34" s="86">
        <f t="shared" si="56"/>
        <v>0.13096836638555362</v>
      </c>
      <c r="AQ34" s="72"/>
      <c r="AR34" s="76"/>
      <c r="AT34" s="15" t="s">
        <v>26</v>
      </c>
      <c r="AU34" s="51">
        <f t="shared" ref="AU34:AW42" si="57">$BA20*BJ20</f>
        <v>4.4480471214757268E-2</v>
      </c>
      <c r="AV34" s="51">
        <f t="shared" si="57"/>
        <v>4.4480471214757268E-2</v>
      </c>
      <c r="AW34" s="51">
        <f t="shared" si="57"/>
        <v>4.2728416012710345E-2</v>
      </c>
      <c r="AY34" s="92">
        <f t="shared" ref="AY34:AY42" si="58">MAX(AU34:AW34)</f>
        <v>4.4480471214757268E-2</v>
      </c>
      <c r="AZ34" s="92">
        <f t="shared" ref="AZ34:AZ41" si="59">MIN(AU34:AW34)</f>
        <v>4.2728416012710345E-2</v>
      </c>
      <c r="BB34" s="89"/>
      <c r="BC34" s="89"/>
      <c r="BD34" s="89"/>
      <c r="BF34" s="89"/>
      <c r="BG34" s="89"/>
      <c r="BH34" s="89"/>
    </row>
    <row r="35" spans="2:60">
      <c r="B35" s="71"/>
      <c r="C35" s="72"/>
      <c r="D35" s="90" t="s">
        <v>35</v>
      </c>
      <c r="E35" s="82">
        <f t="shared" si="26"/>
        <v>0.69999999999999984</v>
      </c>
      <c r="F35" s="82">
        <f t="shared" si="27"/>
        <v>0.81666666666666676</v>
      </c>
      <c r="G35" s="86">
        <f t="shared" si="28"/>
        <v>0.73333333333333339</v>
      </c>
      <c r="H35" s="82">
        <f t="shared" si="29"/>
        <v>0.65</v>
      </c>
      <c r="I35" s="82">
        <f t="shared" si="30"/>
        <v>0.76666666666666661</v>
      </c>
      <c r="J35" s="86">
        <f t="shared" si="31"/>
        <v>0.68333333333333324</v>
      </c>
      <c r="K35" s="82">
        <f t="shared" si="32"/>
        <v>0.80000000000000016</v>
      </c>
      <c r="L35" s="82">
        <f t="shared" si="33"/>
        <v>0.83333333333333337</v>
      </c>
      <c r="M35" s="86">
        <f t="shared" si="34"/>
        <v>0.76666666666666661</v>
      </c>
      <c r="N35" s="82">
        <f t="shared" si="35"/>
        <v>0.9</v>
      </c>
      <c r="O35" s="82">
        <f t="shared" si="36"/>
        <v>0.73333333333333339</v>
      </c>
      <c r="P35" s="86">
        <f t="shared" si="37"/>
        <v>0.76666666666666661</v>
      </c>
      <c r="Q35" s="82">
        <f t="shared" si="38"/>
        <v>0.20000000000000004</v>
      </c>
      <c r="R35" s="82">
        <f t="shared" si="39"/>
        <v>0.16666666666666666</v>
      </c>
      <c r="S35" s="86">
        <f t="shared" si="40"/>
        <v>0.13333333333333333</v>
      </c>
      <c r="T35" s="82">
        <f t="shared" si="41"/>
        <v>0.10000000000000002</v>
      </c>
      <c r="U35" s="82">
        <f t="shared" si="42"/>
        <v>0.16666666666666666</v>
      </c>
      <c r="V35" s="86">
        <f t="shared" si="43"/>
        <v>0.13333333333333333</v>
      </c>
      <c r="W35" s="72"/>
      <c r="X35" s="91">
        <f t="shared" si="44"/>
        <v>0.81666666666666676</v>
      </c>
      <c r="Y35" s="82">
        <f t="shared" si="45"/>
        <v>0.76666666666666661</v>
      </c>
      <c r="Z35" s="82">
        <f t="shared" si="46"/>
        <v>0.83333333333333337</v>
      </c>
      <c r="AA35" s="82">
        <f t="shared" si="47"/>
        <v>0.9</v>
      </c>
      <c r="AB35" s="82">
        <f t="shared" si="48"/>
        <v>0.20000000000000004</v>
      </c>
      <c r="AC35" s="86">
        <f t="shared" si="49"/>
        <v>0.16666666666666666</v>
      </c>
      <c r="AD35" s="91">
        <f t="shared" si="50"/>
        <v>0.69999999999999984</v>
      </c>
      <c r="AE35" s="82">
        <f t="shared" si="51"/>
        <v>0.65</v>
      </c>
      <c r="AF35" s="82">
        <f t="shared" si="52"/>
        <v>0.76666666666666661</v>
      </c>
      <c r="AG35" s="82">
        <f t="shared" si="53"/>
        <v>0.73333333333333339</v>
      </c>
      <c r="AH35" s="82">
        <f t="shared" si="54"/>
        <v>0.13333333333333333</v>
      </c>
      <c r="AI35" s="86">
        <f t="shared" si="55"/>
        <v>0.10000000000000002</v>
      </c>
      <c r="AJ35" s="72"/>
      <c r="AK35" s="91">
        <f t="shared" si="56"/>
        <v>0.12053567109642534</v>
      </c>
      <c r="AL35" s="82">
        <f t="shared" si="56"/>
        <v>0.12053567109642535</v>
      </c>
      <c r="AM35" s="82">
        <f t="shared" si="56"/>
        <v>0.10381852425954971</v>
      </c>
      <c r="AN35" s="82">
        <f>AO49/SUM(AO$47:AO$56)</f>
        <v>0.10865269232287594</v>
      </c>
      <c r="AO35" s="82">
        <f t="shared" si="56"/>
        <v>0.16137563580165959</v>
      </c>
      <c r="AP35" s="86">
        <f t="shared" si="56"/>
        <v>0.11852587118920581</v>
      </c>
      <c r="AQ35" s="72"/>
      <c r="AR35" s="76"/>
      <c r="AT35" s="15" t="s">
        <v>35</v>
      </c>
      <c r="AU35" s="51">
        <f t="shared" si="57"/>
        <v>4.2992957737059211E-2</v>
      </c>
      <c r="AV35" s="51">
        <f t="shared" si="57"/>
        <v>4.4608077795159851E-2</v>
      </c>
      <c r="AW35" s="51">
        <f t="shared" si="57"/>
        <v>4.1980303097456449E-2</v>
      </c>
      <c r="AY35" s="92">
        <f t="shared" si="58"/>
        <v>4.4608077795159851E-2</v>
      </c>
      <c r="AZ35" s="92">
        <f t="shared" si="59"/>
        <v>4.1980303097456449E-2</v>
      </c>
      <c r="BB35" s="89"/>
      <c r="BC35" s="89"/>
      <c r="BD35" s="89"/>
      <c r="BF35" s="89"/>
      <c r="BG35" s="89"/>
      <c r="BH35" s="89"/>
    </row>
    <row r="36" spans="2:60">
      <c r="B36" s="71"/>
      <c r="C36" s="72"/>
      <c r="D36" s="90" t="s">
        <v>40</v>
      </c>
      <c r="E36" s="82">
        <f t="shared" si="26"/>
        <v>0.83333333333333337</v>
      </c>
      <c r="F36" s="82">
        <f t="shared" si="27"/>
        <v>0.83333333333333337</v>
      </c>
      <c r="G36" s="86">
        <f t="shared" si="28"/>
        <v>0.83333333333333337</v>
      </c>
      <c r="H36" s="82">
        <f t="shared" si="29"/>
        <v>0.78333333333333333</v>
      </c>
      <c r="I36" s="82">
        <f t="shared" si="30"/>
        <v>0.78333333333333333</v>
      </c>
      <c r="J36" s="86">
        <f t="shared" si="31"/>
        <v>0.78333333333333333</v>
      </c>
      <c r="K36" s="82">
        <f t="shared" si="32"/>
        <v>0.8666666666666667</v>
      </c>
      <c r="L36" s="82">
        <f t="shared" si="33"/>
        <v>0.8666666666666667</v>
      </c>
      <c r="M36" s="86">
        <f t="shared" si="34"/>
        <v>0.8666666666666667</v>
      </c>
      <c r="N36" s="82">
        <f t="shared" si="35"/>
        <v>0.76666666666666661</v>
      </c>
      <c r="O36" s="82">
        <f t="shared" si="36"/>
        <v>0.76666666666666661</v>
      </c>
      <c r="P36" s="86">
        <f t="shared" si="37"/>
        <v>0.76666666666666661</v>
      </c>
      <c r="Q36" s="82">
        <f t="shared" si="38"/>
        <v>0.20000000000000004</v>
      </c>
      <c r="R36" s="82">
        <f t="shared" si="39"/>
        <v>0.20000000000000004</v>
      </c>
      <c r="S36" s="86">
        <f t="shared" si="40"/>
        <v>0.20000000000000004</v>
      </c>
      <c r="T36" s="82">
        <f t="shared" si="41"/>
        <v>0.16666666666666666</v>
      </c>
      <c r="U36" s="82">
        <f t="shared" si="42"/>
        <v>0.16666666666666666</v>
      </c>
      <c r="V36" s="86">
        <f t="shared" si="43"/>
        <v>0.16666666666666666</v>
      </c>
      <c r="W36" s="72"/>
      <c r="X36" s="91">
        <f t="shared" si="44"/>
        <v>0.83333333333333337</v>
      </c>
      <c r="Y36" s="82">
        <f t="shared" si="45"/>
        <v>0.78333333333333333</v>
      </c>
      <c r="Z36" s="82">
        <f t="shared" si="46"/>
        <v>0.8666666666666667</v>
      </c>
      <c r="AA36" s="82">
        <f t="shared" si="47"/>
        <v>0.76666666666666661</v>
      </c>
      <c r="AB36" s="82">
        <f t="shared" si="48"/>
        <v>0.20000000000000004</v>
      </c>
      <c r="AC36" s="86">
        <f t="shared" si="49"/>
        <v>0.16666666666666666</v>
      </c>
      <c r="AD36" s="91">
        <f t="shared" si="50"/>
        <v>0.83333333333333337</v>
      </c>
      <c r="AE36" s="82">
        <f t="shared" si="51"/>
        <v>0.78333333333333333</v>
      </c>
      <c r="AF36" s="82">
        <f t="shared" si="52"/>
        <v>0.8666666666666667</v>
      </c>
      <c r="AG36" s="82">
        <f t="shared" si="53"/>
        <v>0.76666666666666661</v>
      </c>
      <c r="AH36" s="82">
        <f t="shared" si="54"/>
        <v>0.20000000000000004</v>
      </c>
      <c r="AI36" s="86">
        <f t="shared" si="55"/>
        <v>0.16666666666666666</v>
      </c>
      <c r="AJ36" s="72"/>
      <c r="AK36" s="91">
        <f t="shared" si="56"/>
        <v>0</v>
      </c>
      <c r="AL36" s="82">
        <f t="shared" si="56"/>
        <v>0</v>
      </c>
      <c r="AM36" s="82">
        <f t="shared" si="56"/>
        <v>0</v>
      </c>
      <c r="AN36" s="82">
        <f t="shared" si="56"/>
        <v>0</v>
      </c>
      <c r="AO36" s="82">
        <f t="shared" si="56"/>
        <v>0</v>
      </c>
      <c r="AP36" s="86">
        <f t="shared" si="56"/>
        <v>0</v>
      </c>
      <c r="AQ36" s="72"/>
      <c r="AR36" s="76"/>
      <c r="AT36" s="15" t="s">
        <v>40</v>
      </c>
      <c r="AU36" s="51">
        <f t="shared" si="57"/>
        <v>2.0999707539835866E-2</v>
      </c>
      <c r="AV36" s="51">
        <f t="shared" si="57"/>
        <v>2.0999707539835866E-2</v>
      </c>
      <c r="AW36" s="51">
        <f t="shared" si="57"/>
        <v>2.0999707539835866E-2</v>
      </c>
      <c r="AY36" s="92">
        <f t="shared" si="58"/>
        <v>2.0999707539835866E-2</v>
      </c>
      <c r="AZ36" s="92">
        <f t="shared" si="59"/>
        <v>2.0999707539835866E-2</v>
      </c>
      <c r="BB36" s="89"/>
      <c r="BC36" s="89"/>
      <c r="BD36" s="89"/>
      <c r="BF36" s="89"/>
      <c r="BG36" s="89"/>
      <c r="BH36" s="89"/>
    </row>
    <row r="37" spans="2:60">
      <c r="B37" s="71"/>
      <c r="C37" s="72"/>
      <c r="D37" s="90" t="s">
        <v>43</v>
      </c>
      <c r="E37" s="82">
        <f t="shared" si="26"/>
        <v>0.75</v>
      </c>
      <c r="F37" s="82">
        <f t="shared" si="27"/>
        <v>0.83333333333333337</v>
      </c>
      <c r="G37" s="86">
        <f t="shared" si="28"/>
        <v>0.73333333333333339</v>
      </c>
      <c r="H37" s="82">
        <f t="shared" si="29"/>
        <v>0.70000000000000007</v>
      </c>
      <c r="I37" s="82">
        <f t="shared" si="30"/>
        <v>0.78333333333333333</v>
      </c>
      <c r="J37" s="86">
        <f t="shared" si="31"/>
        <v>0.68333333333333324</v>
      </c>
      <c r="K37" s="82">
        <f t="shared" si="32"/>
        <v>0.79999999999999993</v>
      </c>
      <c r="L37" s="82">
        <f t="shared" si="33"/>
        <v>0.8666666666666667</v>
      </c>
      <c r="M37" s="86">
        <f t="shared" si="34"/>
        <v>0.76666666666666661</v>
      </c>
      <c r="N37" s="82">
        <f t="shared" si="35"/>
        <v>0.80000000000000016</v>
      </c>
      <c r="O37" s="82">
        <f t="shared" si="36"/>
        <v>0.76666666666666661</v>
      </c>
      <c r="P37" s="86">
        <f t="shared" si="37"/>
        <v>0.76666666666666661</v>
      </c>
      <c r="Q37" s="82">
        <f t="shared" si="38"/>
        <v>0.16666666666666666</v>
      </c>
      <c r="R37" s="82">
        <f t="shared" si="39"/>
        <v>0.20000000000000004</v>
      </c>
      <c r="S37" s="86">
        <f t="shared" si="40"/>
        <v>0.13333333333333333</v>
      </c>
      <c r="T37" s="82">
        <f t="shared" si="41"/>
        <v>0.13333333333333333</v>
      </c>
      <c r="U37" s="82">
        <f t="shared" si="42"/>
        <v>0.16666666666666666</v>
      </c>
      <c r="V37" s="86">
        <f t="shared" si="43"/>
        <v>0.13333333333333333</v>
      </c>
      <c r="W37" s="72"/>
      <c r="X37" s="91">
        <f t="shared" si="44"/>
        <v>0.83333333333333337</v>
      </c>
      <c r="Y37" s="82">
        <f t="shared" si="45"/>
        <v>0.78333333333333333</v>
      </c>
      <c r="Z37" s="82">
        <f t="shared" si="46"/>
        <v>0.8666666666666667</v>
      </c>
      <c r="AA37" s="82">
        <f t="shared" si="47"/>
        <v>0.80000000000000016</v>
      </c>
      <c r="AB37" s="82">
        <f t="shared" si="48"/>
        <v>0.20000000000000004</v>
      </c>
      <c r="AC37" s="86">
        <f t="shared" si="49"/>
        <v>0.16666666666666666</v>
      </c>
      <c r="AD37" s="91">
        <f t="shared" si="50"/>
        <v>0.73333333333333339</v>
      </c>
      <c r="AE37" s="82">
        <f t="shared" si="51"/>
        <v>0.68333333333333324</v>
      </c>
      <c r="AF37" s="82">
        <f t="shared" si="52"/>
        <v>0.76666666666666661</v>
      </c>
      <c r="AG37" s="82">
        <f t="shared" si="53"/>
        <v>0.76666666666666661</v>
      </c>
      <c r="AH37" s="82">
        <f t="shared" si="54"/>
        <v>0.13333333333333333</v>
      </c>
      <c r="AI37" s="86">
        <f t="shared" si="55"/>
        <v>0.13333333333333333</v>
      </c>
      <c r="AJ37" s="72"/>
      <c r="AK37" s="91">
        <f t="shared" si="56"/>
        <v>0.11023693431304377</v>
      </c>
      <c r="AL37" s="82">
        <f t="shared" si="56"/>
        <v>0.11023693431304368</v>
      </c>
      <c r="AM37" s="82">
        <f t="shared" si="56"/>
        <v>0.10888906432530598</v>
      </c>
      <c r="AN37" s="82">
        <f t="shared" si="56"/>
        <v>0.1210397224833112</v>
      </c>
      <c r="AO37" s="82">
        <f t="shared" si="56"/>
        <v>0.20358647239722399</v>
      </c>
      <c r="AP37" s="86">
        <f t="shared" si="56"/>
        <v>0.12507484549706152</v>
      </c>
      <c r="AQ37" s="72"/>
      <c r="AR37" s="76"/>
      <c r="AT37" s="15" t="s">
        <v>43</v>
      </c>
      <c r="AU37" s="51">
        <f t="shared" si="57"/>
        <v>4.2386804279888321E-2</v>
      </c>
      <c r="AV37" s="51">
        <f t="shared" si="57"/>
        <v>4.4911173957001657E-2</v>
      </c>
      <c r="AW37" s="51">
        <f t="shared" si="57"/>
        <v>4.113089896789162E-2</v>
      </c>
      <c r="AY37" s="92">
        <f t="shared" si="58"/>
        <v>4.4911173957001657E-2</v>
      </c>
      <c r="AZ37" s="92">
        <f t="shared" si="59"/>
        <v>4.113089896789162E-2</v>
      </c>
      <c r="BB37" s="89"/>
      <c r="BC37" s="89"/>
      <c r="BD37" s="89"/>
      <c r="BF37" s="89"/>
      <c r="BG37" s="89"/>
      <c r="BH37" s="89"/>
    </row>
    <row r="38" spans="2:60">
      <c r="B38" s="71"/>
      <c r="C38" s="72"/>
      <c r="D38" s="90" t="s">
        <v>47</v>
      </c>
      <c r="E38" s="82">
        <f t="shared" si="26"/>
        <v>0.76666666666666661</v>
      </c>
      <c r="F38" s="82">
        <f t="shared" si="27"/>
        <v>0.66666666666666663</v>
      </c>
      <c r="G38" s="86">
        <f t="shared" si="28"/>
        <v>0.75</v>
      </c>
      <c r="H38" s="82">
        <f t="shared" si="29"/>
        <v>0.71666666666666667</v>
      </c>
      <c r="I38" s="82">
        <f t="shared" si="30"/>
        <v>0.6166666666666667</v>
      </c>
      <c r="J38" s="86">
        <f t="shared" si="31"/>
        <v>0.70000000000000007</v>
      </c>
      <c r="K38" s="82">
        <f t="shared" si="32"/>
        <v>0.83333333333333337</v>
      </c>
      <c r="L38" s="82">
        <f t="shared" si="33"/>
        <v>0.73333333333333339</v>
      </c>
      <c r="M38" s="86">
        <f t="shared" si="34"/>
        <v>0.80000000000000016</v>
      </c>
      <c r="N38" s="82">
        <f t="shared" si="35"/>
        <v>0.83333333333333337</v>
      </c>
      <c r="O38" s="82">
        <f t="shared" si="36"/>
        <v>0.83333333333333337</v>
      </c>
      <c r="P38" s="86">
        <f t="shared" si="37"/>
        <v>0.80000000000000016</v>
      </c>
      <c r="Q38" s="82">
        <f t="shared" si="38"/>
        <v>0.20000000000000004</v>
      </c>
      <c r="R38" s="82">
        <f t="shared" si="39"/>
        <v>0.13333333333333333</v>
      </c>
      <c r="S38" s="86">
        <f t="shared" si="40"/>
        <v>0.16666666666666666</v>
      </c>
      <c r="T38" s="82">
        <f t="shared" si="41"/>
        <v>0.13333333333333333</v>
      </c>
      <c r="U38" s="82">
        <f t="shared" si="42"/>
        <v>0.10000000000000002</v>
      </c>
      <c r="V38" s="86">
        <f t="shared" si="43"/>
        <v>0.13333333333333333</v>
      </c>
      <c r="W38" s="72"/>
      <c r="X38" s="91">
        <f t="shared" si="44"/>
        <v>0.76666666666666661</v>
      </c>
      <c r="Y38" s="82">
        <f t="shared" si="45"/>
        <v>0.71666666666666667</v>
      </c>
      <c r="Z38" s="82">
        <f t="shared" si="46"/>
        <v>0.83333333333333337</v>
      </c>
      <c r="AA38" s="82">
        <f t="shared" si="47"/>
        <v>0.83333333333333337</v>
      </c>
      <c r="AB38" s="82">
        <f t="shared" si="48"/>
        <v>0.20000000000000004</v>
      </c>
      <c r="AC38" s="86">
        <f t="shared" si="49"/>
        <v>0.13333333333333333</v>
      </c>
      <c r="AD38" s="91">
        <f t="shared" si="50"/>
        <v>0.66666666666666663</v>
      </c>
      <c r="AE38" s="82">
        <f t="shared" si="51"/>
        <v>0.6166666666666667</v>
      </c>
      <c r="AF38" s="82">
        <f t="shared" si="52"/>
        <v>0.73333333333333339</v>
      </c>
      <c r="AG38" s="82">
        <f t="shared" si="53"/>
        <v>0.80000000000000016</v>
      </c>
      <c r="AH38" s="82">
        <f t="shared" si="54"/>
        <v>0.13333333333333333</v>
      </c>
      <c r="AI38" s="86">
        <f t="shared" si="55"/>
        <v>0.10000000000000002</v>
      </c>
      <c r="AJ38" s="72"/>
      <c r="AK38" s="91">
        <f t="shared" si="56"/>
        <v>0.27738611641370109</v>
      </c>
      <c r="AL38" s="82">
        <f t="shared" si="56"/>
        <v>0.27738611641370114</v>
      </c>
      <c r="AM38" s="82">
        <f t="shared" si="56"/>
        <v>0.26749110344472476</v>
      </c>
      <c r="AN38" s="82">
        <f t="shared" si="56"/>
        <v>0.15572953441588597</v>
      </c>
      <c r="AO38" s="82">
        <f t="shared" si="56"/>
        <v>0.18399635495690669</v>
      </c>
      <c r="AP38" s="86">
        <f t="shared" si="56"/>
        <v>0.19695312455951672</v>
      </c>
      <c r="AQ38" s="72"/>
      <c r="AR38" s="76"/>
      <c r="AT38" s="15" t="s">
        <v>47</v>
      </c>
      <c r="AU38" s="51">
        <f t="shared" si="57"/>
        <v>7.8455806856868093E-2</v>
      </c>
      <c r="AV38" s="51">
        <f t="shared" si="57"/>
        <v>7.1027904567397701E-2</v>
      </c>
      <c r="AW38" s="51">
        <f t="shared" si="57"/>
        <v>7.619808579623881E-2</v>
      </c>
      <c r="AY38" s="92">
        <f t="shared" si="58"/>
        <v>7.8455806856868093E-2</v>
      </c>
      <c r="AZ38" s="92">
        <f t="shared" si="59"/>
        <v>7.1027904567397701E-2</v>
      </c>
      <c r="BB38" s="89"/>
      <c r="BC38" s="89"/>
      <c r="BD38" s="89"/>
      <c r="BF38" s="89"/>
      <c r="BG38" s="89"/>
      <c r="BH38" s="89"/>
    </row>
    <row r="39" spans="2:60">
      <c r="B39" s="71"/>
      <c r="C39" s="72"/>
      <c r="D39" s="90" t="s">
        <v>50</v>
      </c>
      <c r="E39" s="82">
        <f t="shared" si="26"/>
        <v>0.9</v>
      </c>
      <c r="F39" s="82">
        <f t="shared" si="27"/>
        <v>0.9</v>
      </c>
      <c r="G39" s="86">
        <f t="shared" si="28"/>
        <v>0.9</v>
      </c>
      <c r="H39" s="82">
        <f t="shared" si="29"/>
        <v>0.85</v>
      </c>
      <c r="I39" s="82">
        <f t="shared" si="30"/>
        <v>0.85</v>
      </c>
      <c r="J39" s="86">
        <f t="shared" si="31"/>
        <v>0.85</v>
      </c>
      <c r="K39" s="82">
        <f t="shared" si="32"/>
        <v>0.9</v>
      </c>
      <c r="L39" s="82">
        <f t="shared" si="33"/>
        <v>0.9</v>
      </c>
      <c r="M39" s="86">
        <f t="shared" si="34"/>
        <v>0.9</v>
      </c>
      <c r="N39" s="82">
        <f t="shared" si="35"/>
        <v>0.69999999999999984</v>
      </c>
      <c r="O39" s="82">
        <f t="shared" si="36"/>
        <v>0.69999999999999984</v>
      </c>
      <c r="P39" s="86">
        <f t="shared" si="37"/>
        <v>0.69999999999999984</v>
      </c>
      <c r="Q39" s="82">
        <f t="shared" si="38"/>
        <v>0.20000000000000004</v>
      </c>
      <c r="R39" s="82">
        <f t="shared" si="39"/>
        <v>0.20000000000000004</v>
      </c>
      <c r="S39" s="86">
        <f t="shared" si="40"/>
        <v>0.20000000000000004</v>
      </c>
      <c r="T39" s="82">
        <f t="shared" si="41"/>
        <v>0.20000000000000004</v>
      </c>
      <c r="U39" s="82">
        <f t="shared" si="42"/>
        <v>0.20000000000000004</v>
      </c>
      <c r="V39" s="86">
        <f t="shared" si="43"/>
        <v>0.20000000000000004</v>
      </c>
      <c r="W39" s="72"/>
      <c r="X39" s="91">
        <f t="shared" si="44"/>
        <v>0.9</v>
      </c>
      <c r="Y39" s="82">
        <f t="shared" si="45"/>
        <v>0.85</v>
      </c>
      <c r="Z39" s="82">
        <f t="shared" si="46"/>
        <v>0.9</v>
      </c>
      <c r="AA39" s="82">
        <f t="shared" si="47"/>
        <v>0.69999999999999984</v>
      </c>
      <c r="AB39" s="82">
        <f t="shared" si="48"/>
        <v>0.20000000000000004</v>
      </c>
      <c r="AC39" s="86">
        <f t="shared" si="49"/>
        <v>0.20000000000000004</v>
      </c>
      <c r="AD39" s="91">
        <f t="shared" si="50"/>
        <v>0.9</v>
      </c>
      <c r="AE39" s="82">
        <f t="shared" si="51"/>
        <v>0.85</v>
      </c>
      <c r="AF39" s="82">
        <f t="shared" si="52"/>
        <v>0.9</v>
      </c>
      <c r="AG39" s="82">
        <f t="shared" si="53"/>
        <v>0.69999999999999984</v>
      </c>
      <c r="AH39" s="82">
        <f t="shared" si="54"/>
        <v>0.20000000000000004</v>
      </c>
      <c r="AI39" s="86">
        <f t="shared" si="55"/>
        <v>0.20000000000000004</v>
      </c>
      <c r="AJ39" s="72"/>
      <c r="AK39" s="91">
        <f t="shared" si="56"/>
        <v>0</v>
      </c>
      <c r="AL39" s="82">
        <f t="shared" si="56"/>
        <v>0</v>
      </c>
      <c r="AM39" s="82">
        <f t="shared" si="56"/>
        <v>0</v>
      </c>
      <c r="AN39" s="82">
        <f t="shared" si="56"/>
        <v>0</v>
      </c>
      <c r="AO39" s="82">
        <f t="shared" si="56"/>
        <v>0</v>
      </c>
      <c r="AP39" s="86">
        <f t="shared" si="56"/>
        <v>0</v>
      </c>
      <c r="AQ39" s="72"/>
      <c r="AR39" s="76"/>
      <c r="AT39" s="15" t="s">
        <v>50</v>
      </c>
      <c r="AU39" s="51">
        <f t="shared" si="57"/>
        <v>2.4122863558684184E-2</v>
      </c>
      <c r="AV39" s="51">
        <f t="shared" si="57"/>
        <v>2.4122863558684184E-2</v>
      </c>
      <c r="AW39" s="51">
        <f t="shared" si="57"/>
        <v>2.4122863558684184E-2</v>
      </c>
      <c r="AY39" s="92">
        <f t="shared" si="58"/>
        <v>2.4122863558684184E-2</v>
      </c>
      <c r="AZ39" s="92">
        <f t="shared" si="59"/>
        <v>2.4122863558684184E-2</v>
      </c>
      <c r="BB39" s="89"/>
      <c r="BC39" s="89"/>
      <c r="BD39" s="89"/>
      <c r="BF39" s="89"/>
      <c r="BG39" s="89"/>
      <c r="BH39" s="89"/>
    </row>
    <row r="40" spans="2:60">
      <c r="B40" s="71"/>
      <c r="C40" s="72"/>
      <c r="D40" s="90" t="s">
        <v>54</v>
      </c>
      <c r="E40" s="82">
        <f t="shared" si="26"/>
        <v>0.6</v>
      </c>
      <c r="F40" s="82">
        <f t="shared" si="27"/>
        <v>0.75</v>
      </c>
      <c r="G40" s="86">
        <f t="shared" si="28"/>
        <v>0.6</v>
      </c>
      <c r="H40" s="82">
        <f t="shared" si="29"/>
        <v>0.54999999999999993</v>
      </c>
      <c r="I40" s="82">
        <f t="shared" si="30"/>
        <v>0.70000000000000007</v>
      </c>
      <c r="J40" s="86">
        <f t="shared" si="31"/>
        <v>0.54999999999999993</v>
      </c>
      <c r="K40" s="82">
        <f t="shared" si="32"/>
        <v>0.70000000000000007</v>
      </c>
      <c r="L40" s="82">
        <f t="shared" si="33"/>
        <v>0.78333333333333333</v>
      </c>
      <c r="M40" s="86">
        <f t="shared" si="34"/>
        <v>0.70000000000000007</v>
      </c>
      <c r="N40" s="82">
        <f t="shared" si="35"/>
        <v>0.79999999999999993</v>
      </c>
      <c r="O40" s="82">
        <f t="shared" si="36"/>
        <v>0.73333333333333339</v>
      </c>
      <c r="P40" s="86">
        <f t="shared" si="37"/>
        <v>0.79999999999999993</v>
      </c>
      <c r="Q40" s="82">
        <f t="shared" si="38"/>
        <v>0.16666666666666666</v>
      </c>
      <c r="R40" s="82">
        <f t="shared" si="39"/>
        <v>0.13333333333333333</v>
      </c>
      <c r="S40" s="86">
        <f t="shared" si="40"/>
        <v>0.16666666666666666</v>
      </c>
      <c r="T40" s="82">
        <f t="shared" si="41"/>
        <v>0.13333333333333333</v>
      </c>
      <c r="U40" s="82">
        <f t="shared" si="42"/>
        <v>0.16666666666666666</v>
      </c>
      <c r="V40" s="86">
        <f t="shared" si="43"/>
        <v>0.13333333333333333</v>
      </c>
      <c r="W40" s="72"/>
      <c r="X40" s="91">
        <f t="shared" si="44"/>
        <v>0.75</v>
      </c>
      <c r="Y40" s="82">
        <f t="shared" si="45"/>
        <v>0.70000000000000007</v>
      </c>
      <c r="Z40" s="82">
        <f t="shared" si="46"/>
        <v>0.78333333333333333</v>
      </c>
      <c r="AA40" s="82">
        <f t="shared" si="47"/>
        <v>0.79999999999999993</v>
      </c>
      <c r="AB40" s="82">
        <f t="shared" si="48"/>
        <v>0.16666666666666666</v>
      </c>
      <c r="AC40" s="86">
        <f t="shared" si="49"/>
        <v>0.16666666666666666</v>
      </c>
      <c r="AD40" s="91">
        <f t="shared" si="50"/>
        <v>0.6</v>
      </c>
      <c r="AE40" s="82">
        <f t="shared" si="51"/>
        <v>0.54999999999999993</v>
      </c>
      <c r="AF40" s="82">
        <f t="shared" si="52"/>
        <v>0.70000000000000007</v>
      </c>
      <c r="AG40" s="82">
        <f t="shared" si="53"/>
        <v>0.73333333333333339</v>
      </c>
      <c r="AH40" s="82">
        <f t="shared" si="54"/>
        <v>0.13333333333333333</v>
      </c>
      <c r="AI40" s="86">
        <f t="shared" si="55"/>
        <v>0.13333333333333333</v>
      </c>
      <c r="AJ40" s="72"/>
      <c r="AK40" s="91">
        <f t="shared" si="56"/>
        <v>0.12266023083242558</v>
      </c>
      <c r="AL40" s="82">
        <f t="shared" si="56"/>
        <v>0.12266023083242561</v>
      </c>
      <c r="AM40" s="82">
        <f t="shared" si="56"/>
        <v>0.13926063260591245</v>
      </c>
      <c r="AN40" s="82">
        <f t="shared" si="56"/>
        <v>0.12630966749270275</v>
      </c>
      <c r="AO40" s="82">
        <f t="shared" si="56"/>
        <v>0.24814148757735199</v>
      </c>
      <c r="AP40" s="86">
        <f t="shared" si="56"/>
        <v>0.12507484549706152</v>
      </c>
      <c r="AQ40" s="72"/>
      <c r="AR40" s="76"/>
      <c r="AT40" s="15" t="s">
        <v>54</v>
      </c>
      <c r="AU40" s="51">
        <f t="shared" si="57"/>
        <v>4.1331655572025332E-2</v>
      </c>
      <c r="AV40" s="51">
        <f t="shared" si="57"/>
        <v>4.8565315892558775E-2</v>
      </c>
      <c r="AW40" s="51">
        <f t="shared" si="57"/>
        <v>4.1331655572025332E-2</v>
      </c>
      <c r="AY40" s="92">
        <f t="shared" si="58"/>
        <v>4.8565315892558775E-2</v>
      </c>
      <c r="AZ40" s="92">
        <f t="shared" si="59"/>
        <v>4.1331655572025332E-2</v>
      </c>
      <c r="BB40" s="89"/>
      <c r="BC40" s="89"/>
      <c r="BD40" s="89"/>
      <c r="BF40" s="89"/>
      <c r="BG40" s="89"/>
      <c r="BH40" s="89"/>
    </row>
    <row r="41" spans="2:60">
      <c r="B41" s="71"/>
      <c r="C41" s="72"/>
      <c r="D41" s="90" t="s">
        <v>55</v>
      </c>
      <c r="E41" s="82">
        <f t="shared" si="26"/>
        <v>0.41666666666666669</v>
      </c>
      <c r="F41" s="82">
        <f t="shared" si="27"/>
        <v>0.6</v>
      </c>
      <c r="G41" s="86">
        <f t="shared" si="28"/>
        <v>0.41666666666666669</v>
      </c>
      <c r="H41" s="82">
        <f t="shared" si="29"/>
        <v>0.41666666666666669</v>
      </c>
      <c r="I41" s="82">
        <f t="shared" si="30"/>
        <v>0.54999999999999993</v>
      </c>
      <c r="J41" s="86">
        <f t="shared" si="31"/>
        <v>0.41666666666666669</v>
      </c>
      <c r="K41" s="82">
        <f t="shared" si="32"/>
        <v>0.46666666666666662</v>
      </c>
      <c r="L41" s="82">
        <f t="shared" si="33"/>
        <v>0.70000000000000007</v>
      </c>
      <c r="M41" s="86">
        <f t="shared" si="34"/>
        <v>0.46666666666666662</v>
      </c>
      <c r="N41" s="82">
        <f t="shared" si="35"/>
        <v>0.70000000000000007</v>
      </c>
      <c r="O41" s="82">
        <f t="shared" si="36"/>
        <v>0.79999999999999993</v>
      </c>
      <c r="P41" s="86">
        <f t="shared" si="37"/>
        <v>0.70000000000000007</v>
      </c>
      <c r="Q41" s="82">
        <f t="shared" si="38"/>
        <v>0.16666666666666666</v>
      </c>
      <c r="R41" s="82">
        <f t="shared" si="39"/>
        <v>0.16666666666666666</v>
      </c>
      <c r="S41" s="86">
        <f t="shared" si="40"/>
        <v>0.16666666666666666</v>
      </c>
      <c r="T41" s="82">
        <f t="shared" si="41"/>
        <v>0.19999999999999998</v>
      </c>
      <c r="U41" s="82">
        <f t="shared" si="42"/>
        <v>0.13333333333333333</v>
      </c>
      <c r="V41" s="86">
        <f t="shared" si="43"/>
        <v>0.19999999999999998</v>
      </c>
      <c r="W41" s="72"/>
      <c r="X41" s="91">
        <f t="shared" si="44"/>
        <v>0.6</v>
      </c>
      <c r="Y41" s="82">
        <f t="shared" si="45"/>
        <v>0.54999999999999993</v>
      </c>
      <c r="Z41" s="82">
        <f t="shared" si="46"/>
        <v>0.70000000000000007</v>
      </c>
      <c r="AA41" s="82">
        <f t="shared" si="47"/>
        <v>0.79999999999999993</v>
      </c>
      <c r="AB41" s="82">
        <f t="shared" si="48"/>
        <v>0.16666666666666666</v>
      </c>
      <c r="AC41" s="86">
        <f t="shared" si="49"/>
        <v>0.19999999999999998</v>
      </c>
      <c r="AD41" s="91">
        <f t="shared" si="50"/>
        <v>0.41666666666666669</v>
      </c>
      <c r="AE41" s="82">
        <f t="shared" si="51"/>
        <v>0.41666666666666669</v>
      </c>
      <c r="AF41" s="82">
        <f t="shared" si="52"/>
        <v>0.46666666666666662</v>
      </c>
      <c r="AG41" s="82">
        <f t="shared" si="53"/>
        <v>0.70000000000000007</v>
      </c>
      <c r="AH41" s="82">
        <f t="shared" si="54"/>
        <v>0.16666666666666666</v>
      </c>
      <c r="AI41" s="86">
        <f t="shared" si="55"/>
        <v>0.13333333333333333</v>
      </c>
      <c r="AJ41" s="72"/>
      <c r="AK41" s="91">
        <f t="shared" si="56"/>
        <v>0.12266023083242558</v>
      </c>
      <c r="AL41" s="82">
        <f t="shared" si="56"/>
        <v>0.12266023083242561</v>
      </c>
      <c r="AM41" s="82">
        <f t="shared" si="56"/>
        <v>0.13926063260591245</v>
      </c>
      <c r="AN41" s="82">
        <f t="shared" si="56"/>
        <v>0.19568929135785232</v>
      </c>
      <c r="AO41" s="82">
        <f t="shared" si="56"/>
        <v>0</v>
      </c>
      <c r="AP41" s="86">
        <f t="shared" si="56"/>
        <v>0.19695312455951672</v>
      </c>
      <c r="AQ41" s="72"/>
      <c r="AR41" s="76"/>
      <c r="AT41" s="15" t="s">
        <v>55</v>
      </c>
      <c r="AU41" s="51">
        <f t="shared" si="57"/>
        <v>4.2198262789193267E-2</v>
      </c>
      <c r="AV41" s="51">
        <f t="shared" si="57"/>
        <v>6.4340757824182027E-2</v>
      </c>
      <c r="AW41" s="51">
        <f t="shared" si="57"/>
        <v>4.2198262789193267E-2</v>
      </c>
      <c r="AY41" s="92">
        <f t="shared" si="58"/>
        <v>6.4340757824182027E-2</v>
      </c>
      <c r="AZ41" s="92">
        <f t="shared" si="59"/>
        <v>4.2198262789193267E-2</v>
      </c>
      <c r="BB41" s="89"/>
      <c r="BC41" s="89"/>
      <c r="BD41" s="89"/>
      <c r="BF41" s="89"/>
      <c r="BG41" s="89"/>
      <c r="BH41" s="89"/>
    </row>
    <row r="42" spans="2:60">
      <c r="B42" s="71"/>
      <c r="C42" s="72"/>
      <c r="D42" s="93" t="s">
        <v>56</v>
      </c>
      <c r="E42" s="94">
        <f t="shared" si="26"/>
        <v>0.73333333333333339</v>
      </c>
      <c r="F42" s="94">
        <f t="shared" si="27"/>
        <v>0.73333333333333339</v>
      </c>
      <c r="G42" s="95">
        <f t="shared" si="28"/>
        <v>0.73333333333333339</v>
      </c>
      <c r="H42" s="94">
        <f t="shared" si="29"/>
        <v>0.68333333333333324</v>
      </c>
      <c r="I42" s="94">
        <f t="shared" si="30"/>
        <v>0.68333333333333324</v>
      </c>
      <c r="J42" s="95">
        <f t="shared" si="31"/>
        <v>0.68333333333333324</v>
      </c>
      <c r="K42" s="94">
        <f t="shared" si="32"/>
        <v>0.76666666666666661</v>
      </c>
      <c r="L42" s="94">
        <f t="shared" si="33"/>
        <v>0.76666666666666661</v>
      </c>
      <c r="M42" s="95">
        <f t="shared" si="34"/>
        <v>0.76666666666666661</v>
      </c>
      <c r="N42" s="94">
        <f t="shared" si="35"/>
        <v>0.76666666666666661</v>
      </c>
      <c r="O42" s="94">
        <f t="shared" si="36"/>
        <v>0.76666666666666661</v>
      </c>
      <c r="P42" s="95">
        <f t="shared" si="37"/>
        <v>0.76666666666666661</v>
      </c>
      <c r="Q42" s="94">
        <f t="shared" si="38"/>
        <v>0.13333333333333333</v>
      </c>
      <c r="R42" s="94">
        <f t="shared" si="39"/>
        <v>0.13333333333333333</v>
      </c>
      <c r="S42" s="95">
        <f t="shared" si="40"/>
        <v>0.13333333333333333</v>
      </c>
      <c r="T42" s="94">
        <f t="shared" si="41"/>
        <v>0.13333333333333333</v>
      </c>
      <c r="U42" s="94">
        <f t="shared" si="42"/>
        <v>0.13333333333333333</v>
      </c>
      <c r="V42" s="95">
        <f t="shared" si="43"/>
        <v>0.13333333333333333</v>
      </c>
      <c r="W42" s="72"/>
      <c r="X42" s="96">
        <f t="shared" si="44"/>
        <v>0.73333333333333339</v>
      </c>
      <c r="Y42" s="94">
        <f t="shared" si="45"/>
        <v>0.68333333333333324</v>
      </c>
      <c r="Z42" s="94">
        <f t="shared" si="46"/>
        <v>0.76666666666666661</v>
      </c>
      <c r="AA42" s="94">
        <f t="shared" si="47"/>
        <v>0.76666666666666661</v>
      </c>
      <c r="AB42" s="94">
        <f t="shared" si="48"/>
        <v>0.13333333333333333</v>
      </c>
      <c r="AC42" s="95">
        <f t="shared" si="49"/>
        <v>0.13333333333333333</v>
      </c>
      <c r="AD42" s="96">
        <f t="shared" si="50"/>
        <v>0.73333333333333339</v>
      </c>
      <c r="AE42" s="94">
        <f t="shared" si="51"/>
        <v>0.68333333333333324</v>
      </c>
      <c r="AF42" s="94">
        <f t="shared" si="52"/>
        <v>0.76666666666666661</v>
      </c>
      <c r="AG42" s="94">
        <f>MIN(N42:P42)</f>
        <v>0.76666666666666661</v>
      </c>
      <c r="AH42" s="94">
        <f t="shared" si="54"/>
        <v>0.13333333333333333</v>
      </c>
      <c r="AI42" s="95">
        <f t="shared" si="55"/>
        <v>0.13333333333333333</v>
      </c>
      <c r="AJ42" s="72"/>
      <c r="AK42" s="96">
        <f t="shared" si="56"/>
        <v>0</v>
      </c>
      <c r="AL42" s="94">
        <f t="shared" si="56"/>
        <v>0</v>
      </c>
      <c r="AM42" s="94">
        <f t="shared" si="56"/>
        <v>0</v>
      </c>
      <c r="AN42" s="94">
        <f t="shared" si="56"/>
        <v>0</v>
      </c>
      <c r="AO42" s="94">
        <f t="shared" si="56"/>
        <v>0</v>
      </c>
      <c r="AP42" s="95">
        <f t="shared" si="56"/>
        <v>0</v>
      </c>
      <c r="AQ42" s="72"/>
      <c r="AR42" s="76"/>
      <c r="AT42" s="32" t="s">
        <v>56</v>
      </c>
      <c r="AU42" s="62">
        <f t="shared" si="57"/>
        <v>1.9354159329614092E-2</v>
      </c>
      <c r="AV42" s="62">
        <f t="shared" si="57"/>
        <v>1.9354159329614092E-2</v>
      </c>
      <c r="AW42" s="62">
        <f t="shared" si="57"/>
        <v>1.9354159329614092E-2</v>
      </c>
      <c r="AY42" s="67">
        <f t="shared" si="58"/>
        <v>1.9354159329614092E-2</v>
      </c>
      <c r="AZ42" s="67">
        <f>MIN(AU42:AW42)</f>
        <v>1.9354159329614092E-2</v>
      </c>
      <c r="BB42" s="89"/>
      <c r="BC42" s="89"/>
      <c r="BD42" s="89"/>
      <c r="BF42" s="89"/>
      <c r="BG42" s="89"/>
      <c r="BH42" s="89"/>
    </row>
    <row r="43" spans="2:60">
      <c r="B43" s="71" t="s">
        <v>78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 t="s">
        <v>79</v>
      </c>
      <c r="AK43" s="97">
        <f>SUM(AK33:AK42)</f>
        <v>1.0000000000000002</v>
      </c>
      <c r="AL43" s="97">
        <f t="shared" ref="AL43:AP43" si="60">SUM(AL33:AL42)</f>
        <v>1</v>
      </c>
      <c r="AM43" s="97">
        <f t="shared" si="60"/>
        <v>1</v>
      </c>
      <c r="AN43" s="97">
        <f t="shared" si="60"/>
        <v>1.0000000000000002</v>
      </c>
      <c r="AO43" s="97">
        <f t="shared" si="60"/>
        <v>1</v>
      </c>
      <c r="AP43" s="97">
        <f t="shared" si="60"/>
        <v>1</v>
      </c>
      <c r="AQ43" s="72"/>
      <c r="AR43" s="76"/>
      <c r="BB43" s="89"/>
      <c r="BC43" s="89"/>
      <c r="BD43" s="89"/>
      <c r="BF43" s="89"/>
      <c r="BG43" s="89"/>
      <c r="BH43" s="89"/>
    </row>
    <row r="44" spans="2:60">
      <c r="B44" s="98">
        <v>0</v>
      </c>
      <c r="C44" s="72"/>
      <c r="D44" s="99" t="s">
        <v>80</v>
      </c>
      <c r="E44" s="72" t="s">
        <v>70</v>
      </c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 t="s">
        <v>81</v>
      </c>
      <c r="Y44" s="72"/>
      <c r="Z44" s="72"/>
      <c r="AA44" s="72"/>
      <c r="AB44" s="72"/>
      <c r="AC44" s="72"/>
      <c r="AD44" s="72"/>
      <c r="AE44" s="72" t="s">
        <v>82</v>
      </c>
      <c r="AF44" s="72"/>
      <c r="AG44" s="72"/>
      <c r="AH44" s="72"/>
      <c r="AI44" s="72"/>
      <c r="AJ44" s="72"/>
      <c r="AK44" s="72"/>
      <c r="AL44" s="72" t="s">
        <v>71</v>
      </c>
      <c r="AM44" s="72"/>
      <c r="AN44" s="72"/>
      <c r="AO44" s="72"/>
      <c r="AP44" s="72"/>
      <c r="AQ44" s="72"/>
      <c r="AR44" s="76"/>
      <c r="AT44" s="15" t="s">
        <v>83</v>
      </c>
      <c r="AU44" s="87">
        <f>((AU33-AY33)^2+(AU34-AY34)^2+(AU35-AY35)^2+(AU36-AY36)^2+(AU37-AY37)^2+(AU38-AY38)^2+(AU39-AY39)^2+(AU40-AY40)^2+(AU41-AY41)^2+(AU42-AY42)^2)^0.5</f>
        <v>2.3512881788753919E-2</v>
      </c>
      <c r="AV44" s="100">
        <f>((AV33-AY33)^2+(AV34-AY34)^2+(AV35-AY35)^2+(AV36-AY36)^2+(AV37-AY37)^2+(AV38-AY38)^2+(AV39-AY39)^2+(AV40-AY40)^2+(AV41-AY41)^2+(AV42-AY42)^2)^0.5</f>
        <v>7.4279022894703922E-3</v>
      </c>
      <c r="AW44" s="101">
        <f>((AW33-AY33)^2+(AW34-AY34)^2+(AW35-AY35)^2+(AW36-AY36)^2+(AW37-AY37)^2+(AW38-AY38)^2+(AW39-AY39)^2+(AW40-AY40)^2+(AW41-AY41)^2+(AW42-AY42)^2)^0.5</f>
        <v>2.4388359316436865E-2</v>
      </c>
    </row>
    <row r="45" spans="2:60">
      <c r="B45" s="71"/>
      <c r="C45" s="72"/>
      <c r="D45" s="73"/>
      <c r="E45" s="72" t="s">
        <v>19</v>
      </c>
      <c r="F45" s="72" t="s">
        <v>20</v>
      </c>
      <c r="G45" s="73" t="s">
        <v>21</v>
      </c>
      <c r="H45" s="72" t="s">
        <v>19</v>
      </c>
      <c r="I45" s="72" t="s">
        <v>20</v>
      </c>
      <c r="J45" s="73" t="s">
        <v>21</v>
      </c>
      <c r="K45" s="72" t="s">
        <v>19</v>
      </c>
      <c r="L45" s="72" t="s">
        <v>20</v>
      </c>
      <c r="M45" s="73" t="s">
        <v>21</v>
      </c>
      <c r="N45" s="72" t="s">
        <v>19</v>
      </c>
      <c r="O45" s="72" t="s">
        <v>20</v>
      </c>
      <c r="P45" s="73" t="s">
        <v>21</v>
      </c>
      <c r="Q45" s="72" t="s">
        <v>19</v>
      </c>
      <c r="R45" s="72" t="s">
        <v>20</v>
      </c>
      <c r="S45" s="73" t="s">
        <v>21</v>
      </c>
      <c r="T45" s="74" t="s">
        <v>19</v>
      </c>
      <c r="U45" s="72" t="s">
        <v>20</v>
      </c>
      <c r="V45" s="73" t="s">
        <v>21</v>
      </c>
      <c r="W45" s="72"/>
      <c r="X45" s="72"/>
      <c r="Y45" s="72"/>
      <c r="Z45" s="72"/>
      <c r="AA45" s="72"/>
      <c r="AB45" s="72"/>
      <c r="AC45" s="72"/>
      <c r="AD45" s="72"/>
      <c r="AE45" s="72" t="s">
        <v>84</v>
      </c>
      <c r="AF45" s="75"/>
      <c r="AG45" s="75"/>
      <c r="AH45" s="75"/>
      <c r="AI45" s="75"/>
      <c r="AJ45" s="75"/>
      <c r="AK45" s="72"/>
      <c r="AL45" s="72" t="s">
        <v>85</v>
      </c>
      <c r="AM45" s="75"/>
      <c r="AN45" s="75"/>
      <c r="AO45" s="75"/>
      <c r="AP45" s="75"/>
      <c r="AQ45" s="75"/>
      <c r="AR45" s="76"/>
      <c r="AT45" s="15" t="s">
        <v>86</v>
      </c>
      <c r="AU45" s="62">
        <f>((AU34-AZ34)^2+(AU35-AZ35)^2+(AU36-AZ36)^2+(AU37-AZ37)^2+(AU38-AZ38)^2+(AU39-AZ39)^2+(AU40-AZ40)^2+(AU41-AZ41)^2+(AU42-AZ42)^2+(AU33-AZ33)^2)^0.5</f>
        <v>8.6140155789199042E-3</v>
      </c>
      <c r="AV45" s="63">
        <f>((AV34-AZ34)^2+(AV35-AZ35)^2+(AV36-AZ36)^2+(AV37-AZ37)^2+(AV38-AZ38)^2+(AV39-AZ39)^2+(AV40-AZ40)^2+(AV41-AZ41)^2+(AV42-AZ42)^2+(AV33-AZ33)^2)^0.5</f>
        <v>2.4283631642734654E-2</v>
      </c>
      <c r="AW45" s="64">
        <f>((AW34-AZ34)^2+(AW35-AZ35)^2+(AW36-AZ36)^2+(AW37-AZ37)^2+(AW38-AZ38)^2+(AW39-AZ39)^2+(AW40-AZ40)^2+(AW41-AZ41)^2+(AW42-AZ42)^2+(AW33-AZ33)^2)^0.5</f>
        <v>5.1701812288411086E-3</v>
      </c>
    </row>
    <row r="46" spans="2:60">
      <c r="B46" s="71"/>
      <c r="C46" s="72"/>
      <c r="D46" s="77" t="s">
        <v>6</v>
      </c>
      <c r="E46" s="78">
        <v>2</v>
      </c>
      <c r="F46" s="78">
        <v>2</v>
      </c>
      <c r="G46" s="79">
        <v>2</v>
      </c>
      <c r="H46" s="78">
        <f>E46+1</f>
        <v>3</v>
      </c>
      <c r="I46" s="78">
        <f t="shared" ref="I46:V46" si="61">F46+1</f>
        <v>3</v>
      </c>
      <c r="J46" s="79">
        <f t="shared" si="61"/>
        <v>3</v>
      </c>
      <c r="K46" s="78">
        <f t="shared" si="61"/>
        <v>4</v>
      </c>
      <c r="L46" s="78">
        <f t="shared" si="61"/>
        <v>4</v>
      </c>
      <c r="M46" s="79">
        <f t="shared" si="61"/>
        <v>4</v>
      </c>
      <c r="N46" s="80">
        <f t="shared" si="61"/>
        <v>5</v>
      </c>
      <c r="O46" s="78">
        <f t="shared" si="61"/>
        <v>5</v>
      </c>
      <c r="P46" s="79">
        <f t="shared" si="61"/>
        <v>5</v>
      </c>
      <c r="Q46" s="78">
        <f t="shared" si="61"/>
        <v>6</v>
      </c>
      <c r="R46" s="78">
        <f t="shared" si="61"/>
        <v>6</v>
      </c>
      <c r="S46" s="79">
        <f t="shared" si="61"/>
        <v>6</v>
      </c>
      <c r="T46" s="80">
        <f t="shared" si="61"/>
        <v>7</v>
      </c>
      <c r="U46" s="78">
        <f t="shared" si="61"/>
        <v>7</v>
      </c>
      <c r="V46" s="79">
        <f t="shared" si="61"/>
        <v>7</v>
      </c>
      <c r="W46" s="72"/>
      <c r="X46" s="102" t="s">
        <v>87</v>
      </c>
      <c r="Y46" s="102"/>
      <c r="Z46" s="102"/>
      <c r="AA46" s="102"/>
      <c r="AB46" s="102"/>
      <c r="AC46" s="102"/>
      <c r="AD46" s="72"/>
      <c r="AE46" s="80">
        <v>2</v>
      </c>
      <c r="AF46" s="78">
        <v>3</v>
      </c>
      <c r="AG46" s="78">
        <v>4</v>
      </c>
      <c r="AH46" s="78">
        <v>5</v>
      </c>
      <c r="AI46" s="78">
        <v>6</v>
      </c>
      <c r="AJ46" s="79">
        <v>7</v>
      </c>
      <c r="AK46" s="72"/>
      <c r="AL46" s="80">
        <v>2</v>
      </c>
      <c r="AM46" s="78">
        <v>3</v>
      </c>
      <c r="AN46" s="78">
        <v>4</v>
      </c>
      <c r="AO46" s="78">
        <v>5</v>
      </c>
      <c r="AP46" s="78">
        <v>6</v>
      </c>
      <c r="AQ46" s="79">
        <v>7</v>
      </c>
      <c r="AR46" s="76"/>
    </row>
    <row r="47" spans="2:60">
      <c r="B47" s="71"/>
      <c r="C47" s="72"/>
      <c r="D47" s="81" t="s">
        <v>16</v>
      </c>
      <c r="E47" s="82">
        <f>IFERROR((E33-AD33)/(X33-AD33),$B$44)</f>
        <v>0.59999999999999964</v>
      </c>
      <c r="F47" s="83">
        <f>IFERROR((F33-AD33)/(X33-AD33),$B$44)</f>
        <v>1</v>
      </c>
      <c r="G47" s="84">
        <f>IFERROR((G33-AD33)/(X33-AD33),$B$44)</f>
        <v>0</v>
      </c>
      <c r="H47" s="82">
        <f>IFERROR((H33-AE33)/(Y33-AE33),$B$44)</f>
        <v>0.6</v>
      </c>
      <c r="I47" s="83">
        <f>IFERROR((I33-AE33)/(Y33-AE33),$B$44)</f>
        <v>1</v>
      </c>
      <c r="J47" s="84">
        <f>IFERROR((J33-AE33)/(Y33-AE33),$B$44)</f>
        <v>0</v>
      </c>
      <c r="K47" s="82">
        <f>IFERROR((K33-AF33)/(Z33-AF33),$B$44)</f>
        <v>0.75</v>
      </c>
      <c r="L47" s="82">
        <f>IFERROR((L33-AF33)/(Z33-AF33),$B$44)</f>
        <v>1</v>
      </c>
      <c r="M47" s="82">
        <f>IFERROR((M33-AF33)/(Z33-AF33),$B$44)</f>
        <v>0</v>
      </c>
      <c r="N47" s="82">
        <f>IFERROR((N33-AG33)/(AA33-AG33),$B$44)</f>
        <v>1</v>
      </c>
      <c r="O47" s="83">
        <f>IFERROR((O33-AG33)/(AA33-AG33),$B$44)</f>
        <v>0</v>
      </c>
      <c r="P47" s="84">
        <f>IFERROR((P33-AG33)/(AA33-AG33),$B$44)</f>
        <v>1</v>
      </c>
      <c r="Q47" s="82">
        <f>IFERROR((Q33-AH33)/(AB33-AH33),$B$44)</f>
        <v>1</v>
      </c>
      <c r="R47" s="83">
        <f>IFERROR((R33-AH33)/(AB33-AH33),$B$44)</f>
        <v>1</v>
      </c>
      <c r="S47" s="84">
        <f>IFERROR((S33-AH33)/(AB33-AH33),$B$44)</f>
        <v>0</v>
      </c>
      <c r="T47" s="82">
        <f>IFERROR((T33-AI33)/(AC33-AI33),$B$44)</f>
        <v>0.49999999999999989</v>
      </c>
      <c r="U47" s="83">
        <f>IFERROR((U33-AI33)/(AC33-AI33),$B$44)</f>
        <v>1</v>
      </c>
      <c r="V47" s="84">
        <f>IFERROR((V33-AI33)/(AC33-AI33),$B$44)</f>
        <v>0</v>
      </c>
      <c r="W47" s="72"/>
      <c r="X47" s="103">
        <f>_xlfn.STDEV.P(E47:G47)</f>
        <v>0.41096093353126517</v>
      </c>
      <c r="Y47" s="103">
        <f>_xlfn.STDEV.P(H47:J47)</f>
        <v>0.41096093353126506</v>
      </c>
      <c r="Z47" s="103">
        <f>_xlfn.STDEV.P(K47:M47)</f>
        <v>0.42491829279939874</v>
      </c>
      <c r="AA47" s="103">
        <f>_xlfn.STDEV.P(N47:P47)</f>
        <v>0.47140452079103168</v>
      </c>
      <c r="AB47" s="103">
        <f>_xlfn.STDEV.P(Q47:S47)</f>
        <v>0.47140452079103168</v>
      </c>
      <c r="AC47" s="103">
        <f>_xlfn.STDEV.P(T47:V47)</f>
        <v>0.40824829046386302</v>
      </c>
      <c r="AD47" s="72"/>
      <c r="AE47" s="85">
        <f>10-SUM(E59:N59)</f>
        <v>5.6848650119962159</v>
      </c>
      <c r="AF47" s="83">
        <f>10-SUM(Q59:Z59)</f>
        <v>5.6848650119962132</v>
      </c>
      <c r="AG47" s="83">
        <f>10-SUM(AC59:AL59)</f>
        <v>5.21002706668739</v>
      </c>
      <c r="AH47" s="83">
        <f>10-SUM(E71:N71)</f>
        <v>7.8453463292920231</v>
      </c>
      <c r="AI47" s="83">
        <f>10-SUM(Q71:Z71)</f>
        <v>7.7679491924311233</v>
      </c>
      <c r="AJ47" s="84">
        <f>10-SUM(AC71:AL71)</f>
        <v>7.6339745962155607</v>
      </c>
      <c r="AK47" s="72"/>
      <c r="AL47" s="85">
        <f>X47*AE47</f>
        <v>2.3362574323291918</v>
      </c>
      <c r="AM47" s="83">
        <f>Y47*AF47</f>
        <v>2.33625743232919</v>
      </c>
      <c r="AN47" s="83">
        <f t="shared" ref="AN47:AQ56" si="62">Z47*AG47</f>
        <v>2.2138358066154651</v>
      </c>
      <c r="AO47" s="83">
        <f t="shared" si="62"/>
        <v>3.6983317267995854</v>
      </c>
      <c r="AP47" s="83">
        <f t="shared" si="62"/>
        <v>3.6618463665870751</v>
      </c>
      <c r="AQ47" s="84">
        <f t="shared" si="62"/>
        <v>3.1165570783495617</v>
      </c>
      <c r="AR47" s="76"/>
      <c r="AT47" s="15" t="s">
        <v>88</v>
      </c>
      <c r="AU47" s="104">
        <f>AU45/(AU44+AU45)</f>
        <v>0.26812472677761134</v>
      </c>
      <c r="AV47" s="105">
        <f>AV45/(AV44+AV45)</f>
        <v>0.76576654080025763</v>
      </c>
      <c r="AW47" s="106">
        <f t="shared" ref="AW47" si="63">AW45/(AW44+AW45)</f>
        <v>0.17491327831025316</v>
      </c>
    </row>
    <row r="48" spans="2:60">
      <c r="B48" s="71"/>
      <c r="C48" s="72"/>
      <c r="D48" s="90" t="s">
        <v>26</v>
      </c>
      <c r="E48" s="82">
        <f t="shared" ref="E48:E56" si="64">IFERROR((E34-AD34)/(X34-AD34),$B$44)</f>
        <v>1</v>
      </c>
      <c r="F48" s="82">
        <f t="shared" ref="F48:F56" si="65">IFERROR((F34-AD34)/(X34-AD34),$B$44)</f>
        <v>1</v>
      </c>
      <c r="G48" s="86">
        <f t="shared" ref="G48:H56" si="66">IFERROR((G34-AD34)/(X34-AD34),$B$44)</f>
        <v>0</v>
      </c>
      <c r="H48" s="82">
        <f t="shared" si="66"/>
        <v>1</v>
      </c>
      <c r="I48" s="82">
        <f t="shared" ref="I48:I56" si="67">IFERROR((I34-AE34)/(Y34-AE34),$B$44)</f>
        <v>1</v>
      </c>
      <c r="J48" s="86">
        <f t="shared" ref="J48:K56" si="68">IFERROR((J34-AE34)/(Y34-AE34),$B$44)</f>
        <v>0</v>
      </c>
      <c r="K48" s="82">
        <f t="shared" si="68"/>
        <v>1</v>
      </c>
      <c r="L48" s="82">
        <f t="shared" ref="L48:L56" si="69">IFERROR((L34-AF34)/(Z34-AF34),$B$44)</f>
        <v>1</v>
      </c>
      <c r="M48" s="86">
        <f t="shared" ref="M48:N56" si="70">IFERROR((M34-AF34)/(Z34-AF34),$B$44)</f>
        <v>0</v>
      </c>
      <c r="N48" s="82">
        <f t="shared" si="70"/>
        <v>0</v>
      </c>
      <c r="O48" s="82">
        <f t="shared" ref="O48:O56" si="71">IFERROR((O34-AG34)/(AA34-AG34),$B$44)</f>
        <v>0</v>
      </c>
      <c r="P48" s="86">
        <f t="shared" ref="P48:Q56" si="72">IFERROR((P34-AG34)/(AA34-AG34),$B$44)</f>
        <v>1</v>
      </c>
      <c r="Q48" s="82">
        <f t="shared" si="72"/>
        <v>0</v>
      </c>
      <c r="R48" s="82">
        <f t="shared" ref="R48:R56" si="73">IFERROR((R34-AH34)/(AB34-AH34),$B$44)</f>
        <v>0</v>
      </c>
      <c r="S48" s="86">
        <f t="shared" ref="S48:T56" si="74">IFERROR((S34-AH34)/(AB34-AH34),$B$44)</f>
        <v>0</v>
      </c>
      <c r="T48" s="82">
        <f t="shared" si="74"/>
        <v>1</v>
      </c>
      <c r="U48" s="82">
        <f t="shared" ref="U48:U56" si="75">IFERROR((U34-AI34)/(AC34-AI34),$B$44)</f>
        <v>1</v>
      </c>
      <c r="V48" s="86">
        <f t="shared" ref="V48:V56" si="76">IFERROR((V34-AI34)/(AC34-AI34),$B$44)</f>
        <v>0</v>
      </c>
      <c r="W48" s="72"/>
      <c r="X48" s="107">
        <f t="shared" ref="X48:X56" si="77">_xlfn.STDEV.P(E48:G48)</f>
        <v>0.47140452079103168</v>
      </c>
      <c r="Y48" s="107">
        <f t="shared" ref="Y48:Y56" si="78">_xlfn.STDEV.P(H48:J48)</f>
        <v>0.47140452079103168</v>
      </c>
      <c r="Z48" s="107">
        <f t="shared" ref="Z48:Z56" si="79">_xlfn.STDEV.P(K48:M48)</f>
        <v>0.47140452079103168</v>
      </c>
      <c r="AA48" s="107">
        <f t="shared" ref="AA48:AA56" si="80">_xlfn.STDEV.P(N48:P48)</f>
        <v>0.47140452079103168</v>
      </c>
      <c r="AB48" s="107">
        <f t="shared" ref="AB48:AB56" si="81">_xlfn.STDEV.P(Q48:S48)</f>
        <v>0</v>
      </c>
      <c r="AC48" s="107">
        <f t="shared" ref="AC48:AC56" si="82">_xlfn.STDEV.P(T48:V48)</f>
        <v>0.47140452079103168</v>
      </c>
      <c r="AD48" s="72"/>
      <c r="AE48" s="91">
        <f>10-SUM(E60:N60)</f>
        <v>6.5727368807699627</v>
      </c>
      <c r="AF48" s="82">
        <f t="shared" ref="AF48:AF56" si="83">10-SUM(Q60:Z60)</f>
        <v>6.5727368807699591</v>
      </c>
      <c r="AG48" s="82">
        <f t="shared" ref="AG48:AG56" si="84">10-SUM(AC60:AL60)</f>
        <v>5.5963025433075693</v>
      </c>
      <c r="AH48" s="82">
        <f t="shared" ref="AH48:AH56" si="85">10-SUM(E72:N72)</f>
        <v>10.32732683535399</v>
      </c>
      <c r="AI48" s="82">
        <f t="shared" ref="AI48:AI56" si="86">10-SUM(Q72:Z72)</f>
        <v>9</v>
      </c>
      <c r="AJ48" s="86">
        <f t="shared" ref="AJ48:AJ56" si="87">10-SUM(AC72:AL72)</f>
        <v>8.1339745962155607</v>
      </c>
      <c r="AK48" s="72"/>
      <c r="AL48" s="91">
        <f t="shared" ref="AL48:AM56" si="88">X48*AE48</f>
        <v>3.0984178795649044</v>
      </c>
      <c r="AM48" s="82">
        <f t="shared" si="88"/>
        <v>3.0984178795649027</v>
      </c>
      <c r="AN48" s="82">
        <f t="shared" si="62"/>
        <v>2.6381223186295366</v>
      </c>
      <c r="AO48" s="82">
        <f t="shared" si="62"/>
        <v>4.8683485578724088</v>
      </c>
      <c r="AP48" s="82">
        <f t="shared" si="62"/>
        <v>0</v>
      </c>
      <c r="AQ48" s="86">
        <f t="shared" si="62"/>
        <v>3.8343923966554216</v>
      </c>
      <c r="AR48" s="76"/>
    </row>
    <row r="49" spans="2:44">
      <c r="B49" s="71"/>
      <c r="C49" s="72"/>
      <c r="D49" s="90" t="s">
        <v>35</v>
      </c>
      <c r="E49" s="82">
        <f t="shared" si="64"/>
        <v>0</v>
      </c>
      <c r="F49" s="82">
        <f t="shared" si="65"/>
        <v>1</v>
      </c>
      <c r="G49" s="86">
        <f t="shared" si="66"/>
        <v>0.28571428571428692</v>
      </c>
      <c r="H49" s="82">
        <f t="shared" si="66"/>
        <v>0</v>
      </c>
      <c r="I49" s="82">
        <f t="shared" si="67"/>
        <v>1</v>
      </c>
      <c r="J49" s="86">
        <f t="shared" si="68"/>
        <v>0.28571428571428492</v>
      </c>
      <c r="K49" s="82">
        <f t="shared" si="68"/>
        <v>0.50000000000000244</v>
      </c>
      <c r="L49" s="82">
        <f t="shared" si="69"/>
        <v>1</v>
      </c>
      <c r="M49" s="86">
        <f t="shared" si="70"/>
        <v>0</v>
      </c>
      <c r="N49" s="82">
        <f t="shared" si="70"/>
        <v>1</v>
      </c>
      <c r="O49" s="82">
        <f t="shared" si="71"/>
        <v>0</v>
      </c>
      <c r="P49" s="86">
        <f t="shared" si="72"/>
        <v>0.19999999999999934</v>
      </c>
      <c r="Q49" s="82">
        <f t="shared" si="72"/>
        <v>1</v>
      </c>
      <c r="R49" s="82">
        <f t="shared" si="73"/>
        <v>0.49999999999999956</v>
      </c>
      <c r="S49" s="86">
        <f t="shared" si="74"/>
        <v>0</v>
      </c>
      <c r="T49" s="82">
        <f t="shared" si="74"/>
        <v>0</v>
      </c>
      <c r="U49" s="82">
        <f t="shared" si="75"/>
        <v>1</v>
      </c>
      <c r="V49" s="86">
        <f t="shared" si="76"/>
        <v>0.49999999999999989</v>
      </c>
      <c r="W49" s="72"/>
      <c r="X49" s="107">
        <f t="shared" si="77"/>
        <v>0.42056004125370683</v>
      </c>
      <c r="Y49" s="107">
        <f t="shared" si="78"/>
        <v>0.42056004125370711</v>
      </c>
      <c r="Z49" s="107">
        <f t="shared" si="79"/>
        <v>0.40824829046386302</v>
      </c>
      <c r="AA49" s="107">
        <f t="shared" si="80"/>
        <v>0.43204937989385744</v>
      </c>
      <c r="AB49" s="107">
        <f t="shared" si="81"/>
        <v>0.40824829046386302</v>
      </c>
      <c r="AC49" s="107">
        <f t="shared" si="82"/>
        <v>0.40824829046386302</v>
      </c>
      <c r="AD49" s="72"/>
      <c r="AE49" s="91">
        <f t="shared" ref="AE49:AE56" si="89">10-SUM(E61:N61)</f>
        <v>6.3184068742570023</v>
      </c>
      <c r="AF49" s="82">
        <f t="shared" si="83"/>
        <v>6.3184068742569979</v>
      </c>
      <c r="AG49" s="82">
        <f t="shared" si="84"/>
        <v>5.113828030462173</v>
      </c>
      <c r="AH49" s="82">
        <f t="shared" si="85"/>
        <v>7.3633658232300574</v>
      </c>
      <c r="AI49" s="82">
        <f t="shared" si="86"/>
        <v>7.1339745962155607</v>
      </c>
      <c r="AJ49" s="86">
        <f t="shared" si="87"/>
        <v>8.5</v>
      </c>
      <c r="AK49" s="72"/>
      <c r="AL49" s="91">
        <f t="shared" si="88"/>
        <v>2.6572694556952299</v>
      </c>
      <c r="AM49" s="82">
        <f t="shared" si="88"/>
        <v>2.6572694556952294</v>
      </c>
      <c r="AN49" s="82">
        <f t="shared" si="62"/>
        <v>2.0877115511623656</v>
      </c>
      <c r="AO49" s="82">
        <f t="shared" si="62"/>
        <v>3.1813376378581695</v>
      </c>
      <c r="AP49" s="82">
        <f t="shared" si="62"/>
        <v>2.9124329331176302</v>
      </c>
      <c r="AQ49" s="86">
        <f t="shared" si="62"/>
        <v>3.4701104689428357</v>
      </c>
      <c r="AR49" s="76"/>
    </row>
    <row r="50" spans="2:44">
      <c r="B50" s="71"/>
      <c r="C50" s="72"/>
      <c r="D50" s="90" t="s">
        <v>40</v>
      </c>
      <c r="E50" s="82">
        <f t="shared" si="64"/>
        <v>0</v>
      </c>
      <c r="F50" s="82">
        <f t="shared" si="65"/>
        <v>0</v>
      </c>
      <c r="G50" s="86">
        <f t="shared" si="66"/>
        <v>0</v>
      </c>
      <c r="H50" s="82">
        <f t="shared" si="66"/>
        <v>0</v>
      </c>
      <c r="I50" s="82">
        <f t="shared" si="67"/>
        <v>0</v>
      </c>
      <c r="J50" s="86">
        <f t="shared" si="68"/>
        <v>0</v>
      </c>
      <c r="K50" s="82">
        <f t="shared" si="68"/>
        <v>0</v>
      </c>
      <c r="L50" s="82">
        <f t="shared" si="69"/>
        <v>0</v>
      </c>
      <c r="M50" s="86">
        <f t="shared" si="70"/>
        <v>0</v>
      </c>
      <c r="N50" s="82">
        <f t="shared" si="70"/>
        <v>0</v>
      </c>
      <c r="O50" s="82">
        <f t="shared" si="71"/>
        <v>0</v>
      </c>
      <c r="P50" s="86">
        <f t="shared" si="72"/>
        <v>0</v>
      </c>
      <c r="Q50" s="82">
        <f t="shared" si="72"/>
        <v>0</v>
      </c>
      <c r="R50" s="82">
        <f t="shared" si="73"/>
        <v>0</v>
      </c>
      <c r="S50" s="86">
        <f t="shared" si="74"/>
        <v>0</v>
      </c>
      <c r="T50" s="82">
        <f t="shared" si="74"/>
        <v>0</v>
      </c>
      <c r="U50" s="82">
        <f t="shared" si="75"/>
        <v>0</v>
      </c>
      <c r="V50" s="86">
        <f t="shared" si="76"/>
        <v>0</v>
      </c>
      <c r="W50" s="72"/>
      <c r="X50" s="107">
        <f t="shared" si="77"/>
        <v>0</v>
      </c>
      <c r="Y50" s="107">
        <f t="shared" si="78"/>
        <v>0</v>
      </c>
      <c r="Z50" s="107">
        <f t="shared" si="79"/>
        <v>0</v>
      </c>
      <c r="AA50" s="107">
        <f t="shared" si="80"/>
        <v>0</v>
      </c>
      <c r="AB50" s="107">
        <f t="shared" si="81"/>
        <v>0</v>
      </c>
      <c r="AC50" s="107">
        <f t="shared" si="82"/>
        <v>0</v>
      </c>
      <c r="AD50" s="72"/>
      <c r="AE50" s="91">
        <f t="shared" si="89"/>
        <v>9</v>
      </c>
      <c r="AF50" s="82">
        <f t="shared" si="83"/>
        <v>9</v>
      </c>
      <c r="AG50" s="82">
        <f t="shared" si="84"/>
        <v>9</v>
      </c>
      <c r="AH50" s="82">
        <f t="shared" si="85"/>
        <v>9</v>
      </c>
      <c r="AI50" s="82">
        <f t="shared" si="86"/>
        <v>9</v>
      </c>
      <c r="AJ50" s="86">
        <f t="shared" si="87"/>
        <v>9</v>
      </c>
      <c r="AK50" s="72"/>
      <c r="AL50" s="91">
        <f t="shared" si="88"/>
        <v>0</v>
      </c>
      <c r="AM50" s="82">
        <f t="shared" si="88"/>
        <v>0</v>
      </c>
      <c r="AN50" s="82">
        <f t="shared" si="62"/>
        <v>0</v>
      </c>
      <c r="AO50" s="82">
        <f t="shared" si="62"/>
        <v>0</v>
      </c>
      <c r="AP50" s="82">
        <f t="shared" si="62"/>
        <v>0</v>
      </c>
      <c r="AQ50" s="86">
        <f t="shared" si="62"/>
        <v>0</v>
      </c>
      <c r="AR50" s="76"/>
    </row>
    <row r="51" spans="2:44">
      <c r="B51" s="71"/>
      <c r="C51" s="72"/>
      <c r="D51" s="90" t="s">
        <v>43</v>
      </c>
      <c r="E51" s="82">
        <f t="shared" si="64"/>
        <v>0.1666666666666661</v>
      </c>
      <c r="F51" s="82">
        <f t="shared" si="65"/>
        <v>1</v>
      </c>
      <c r="G51" s="86">
        <f t="shared" si="66"/>
        <v>0</v>
      </c>
      <c r="H51" s="82">
        <f t="shared" si="66"/>
        <v>0.16666666666666816</v>
      </c>
      <c r="I51" s="82">
        <f t="shared" si="67"/>
        <v>1</v>
      </c>
      <c r="J51" s="86">
        <f t="shared" si="68"/>
        <v>0</v>
      </c>
      <c r="K51" s="82">
        <f t="shared" si="68"/>
        <v>0.33333333333333298</v>
      </c>
      <c r="L51" s="82">
        <f t="shared" si="69"/>
        <v>1</v>
      </c>
      <c r="M51" s="86">
        <f t="shared" si="70"/>
        <v>0</v>
      </c>
      <c r="N51" s="82">
        <f t="shared" si="70"/>
        <v>1</v>
      </c>
      <c r="O51" s="82">
        <f t="shared" si="71"/>
        <v>0</v>
      </c>
      <c r="P51" s="86">
        <f t="shared" si="72"/>
        <v>0</v>
      </c>
      <c r="Q51" s="82">
        <f t="shared" si="72"/>
        <v>0.49999999999999956</v>
      </c>
      <c r="R51" s="82">
        <f t="shared" si="73"/>
        <v>1</v>
      </c>
      <c r="S51" s="86">
        <f t="shared" si="74"/>
        <v>0</v>
      </c>
      <c r="T51" s="82">
        <f t="shared" si="74"/>
        <v>0</v>
      </c>
      <c r="U51" s="82">
        <f t="shared" si="75"/>
        <v>1</v>
      </c>
      <c r="V51" s="86">
        <f t="shared" si="76"/>
        <v>0</v>
      </c>
      <c r="W51" s="72"/>
      <c r="X51" s="107">
        <f t="shared" si="77"/>
        <v>0.43744488188954517</v>
      </c>
      <c r="Y51" s="107">
        <f t="shared" si="78"/>
        <v>0.43744488188954483</v>
      </c>
      <c r="Z51" s="107">
        <f t="shared" si="79"/>
        <v>0.4157397096415491</v>
      </c>
      <c r="AA51" s="107">
        <f t="shared" si="80"/>
        <v>0.47140452079103168</v>
      </c>
      <c r="AB51" s="107">
        <f t="shared" si="81"/>
        <v>0.40824829046386302</v>
      </c>
      <c r="AC51" s="107">
        <f t="shared" si="82"/>
        <v>0.47140452079103168</v>
      </c>
      <c r="AD51" s="72"/>
      <c r="AE51" s="91">
        <f t="shared" si="89"/>
        <v>5.555508196194662</v>
      </c>
      <c r="AF51" s="82">
        <f t="shared" si="83"/>
        <v>5.5555081961946602</v>
      </c>
      <c r="AG51" s="82">
        <f t="shared" si="84"/>
        <v>5.2669403573741009</v>
      </c>
      <c r="AH51" s="82">
        <f t="shared" si="85"/>
        <v>7.5180194939380343</v>
      </c>
      <c r="AI51" s="82">
        <f t="shared" si="86"/>
        <v>9.0000000000000018</v>
      </c>
      <c r="AJ51" s="86">
        <f t="shared" si="87"/>
        <v>7.7679491924311224</v>
      </c>
      <c r="AK51" s="72"/>
      <c r="AL51" s="91">
        <f t="shared" si="88"/>
        <v>2.430228626720774</v>
      </c>
      <c r="AM51" s="82">
        <f t="shared" si="88"/>
        <v>2.4302286267207713</v>
      </c>
      <c r="AN51" s="82">
        <f t="shared" si="62"/>
        <v>2.1896762548740658</v>
      </c>
      <c r="AO51" s="82">
        <f t="shared" si="62"/>
        <v>3.5440283768374936</v>
      </c>
      <c r="AP51" s="82">
        <f t="shared" si="62"/>
        <v>3.6742346141747677</v>
      </c>
      <c r="AQ51" s="86">
        <f t="shared" si="62"/>
        <v>3.6618463665870746</v>
      </c>
      <c r="AR51" s="76"/>
    </row>
    <row r="52" spans="2:44">
      <c r="B52" s="71"/>
      <c r="C52" s="72"/>
      <c r="D52" s="90" t="s">
        <v>47</v>
      </c>
      <c r="E52" s="82">
        <f t="shared" si="64"/>
        <v>1</v>
      </c>
      <c r="F52" s="82">
        <f t="shared" si="65"/>
        <v>0</v>
      </c>
      <c r="G52" s="86">
        <f t="shared" si="66"/>
        <v>0.83333333333333393</v>
      </c>
      <c r="H52" s="82">
        <f t="shared" si="66"/>
        <v>1</v>
      </c>
      <c r="I52" s="82">
        <f t="shared" si="67"/>
        <v>0</v>
      </c>
      <c r="J52" s="86">
        <f t="shared" si="68"/>
        <v>0.83333333333333393</v>
      </c>
      <c r="K52" s="82">
        <f t="shared" si="68"/>
        <v>1</v>
      </c>
      <c r="L52" s="82">
        <f t="shared" si="69"/>
        <v>0</v>
      </c>
      <c r="M52" s="86">
        <f t="shared" si="70"/>
        <v>0.66666666666666774</v>
      </c>
      <c r="N52" s="82">
        <f t="shared" si="70"/>
        <v>1</v>
      </c>
      <c r="O52" s="82">
        <f t="shared" si="71"/>
        <v>1</v>
      </c>
      <c r="P52" s="86">
        <f t="shared" si="72"/>
        <v>0</v>
      </c>
      <c r="Q52" s="82">
        <f t="shared" si="72"/>
        <v>1</v>
      </c>
      <c r="R52" s="82">
        <f t="shared" si="73"/>
        <v>0</v>
      </c>
      <c r="S52" s="86">
        <f t="shared" si="74"/>
        <v>0.49999999999999956</v>
      </c>
      <c r="T52" s="82">
        <f t="shared" si="74"/>
        <v>1</v>
      </c>
      <c r="U52" s="82">
        <f t="shared" si="75"/>
        <v>0</v>
      </c>
      <c r="V52" s="86">
        <f t="shared" si="76"/>
        <v>1</v>
      </c>
      <c r="W52" s="72"/>
      <c r="X52" s="107">
        <f t="shared" si="77"/>
        <v>0.43744488188954517</v>
      </c>
      <c r="Y52" s="107">
        <f t="shared" si="78"/>
        <v>0.43744488188954517</v>
      </c>
      <c r="Z52" s="107">
        <f t="shared" si="79"/>
        <v>0.41573970964154905</v>
      </c>
      <c r="AA52" s="107">
        <f t="shared" si="80"/>
        <v>0.47140452079103168</v>
      </c>
      <c r="AB52" s="107">
        <f t="shared" si="81"/>
        <v>0.40824829046386302</v>
      </c>
      <c r="AC52" s="107">
        <f t="shared" si="82"/>
        <v>0.47140452079103168</v>
      </c>
      <c r="AD52" s="72"/>
      <c r="AE52" s="91">
        <f t="shared" si="89"/>
        <v>13.979169983726424</v>
      </c>
      <c r="AF52" s="82">
        <f t="shared" si="83"/>
        <v>13.979169983726422</v>
      </c>
      <c r="AG52" s="82">
        <f t="shared" si="84"/>
        <v>12.938486492661783</v>
      </c>
      <c r="AH52" s="82">
        <f t="shared" si="85"/>
        <v>9.672673164646012</v>
      </c>
      <c r="AI52" s="82">
        <f t="shared" si="86"/>
        <v>8.1339745962155607</v>
      </c>
      <c r="AJ52" s="86">
        <f t="shared" si="87"/>
        <v>12.232050807568879</v>
      </c>
      <c r="AK52" s="72"/>
      <c r="AL52" s="91">
        <f t="shared" si="88"/>
        <v>6.1151163624450806</v>
      </c>
      <c r="AM52" s="82">
        <f t="shared" si="88"/>
        <v>6.1151163624450797</v>
      </c>
      <c r="AN52" s="82">
        <f t="shared" si="62"/>
        <v>5.3790426176603141</v>
      </c>
      <c r="AO52" s="82">
        <f t="shared" si="62"/>
        <v>4.5597418579482252</v>
      </c>
      <c r="AP52" s="82">
        <f t="shared" si="62"/>
        <v>3.3206812235814933</v>
      </c>
      <c r="AQ52" s="86">
        <f t="shared" si="62"/>
        <v>5.7662440492335589</v>
      </c>
      <c r="AR52" s="76"/>
    </row>
    <row r="53" spans="2:44">
      <c r="B53" s="71"/>
      <c r="C53" s="72"/>
      <c r="D53" s="90" t="s">
        <v>50</v>
      </c>
      <c r="E53" s="82">
        <f t="shared" si="64"/>
        <v>0</v>
      </c>
      <c r="F53" s="82">
        <f t="shared" si="65"/>
        <v>0</v>
      </c>
      <c r="G53" s="86">
        <f t="shared" si="66"/>
        <v>0</v>
      </c>
      <c r="H53" s="82">
        <f t="shared" si="66"/>
        <v>0</v>
      </c>
      <c r="I53" s="82">
        <f t="shared" si="67"/>
        <v>0</v>
      </c>
      <c r="J53" s="86">
        <f t="shared" si="68"/>
        <v>0</v>
      </c>
      <c r="K53" s="82">
        <f t="shared" si="68"/>
        <v>0</v>
      </c>
      <c r="L53" s="82">
        <f t="shared" si="69"/>
        <v>0</v>
      </c>
      <c r="M53" s="86">
        <f t="shared" si="70"/>
        <v>0</v>
      </c>
      <c r="N53" s="82">
        <f t="shared" si="70"/>
        <v>0</v>
      </c>
      <c r="O53" s="82">
        <f t="shared" si="71"/>
        <v>0</v>
      </c>
      <c r="P53" s="86">
        <f t="shared" si="72"/>
        <v>0</v>
      </c>
      <c r="Q53" s="82">
        <f t="shared" si="72"/>
        <v>0</v>
      </c>
      <c r="R53" s="82">
        <f t="shared" si="73"/>
        <v>0</v>
      </c>
      <c r="S53" s="86">
        <f t="shared" si="74"/>
        <v>0</v>
      </c>
      <c r="T53" s="82">
        <f t="shared" si="74"/>
        <v>0</v>
      </c>
      <c r="U53" s="82">
        <f t="shared" si="75"/>
        <v>0</v>
      </c>
      <c r="V53" s="86">
        <f t="shared" si="76"/>
        <v>0</v>
      </c>
      <c r="W53" s="72"/>
      <c r="X53" s="107">
        <f t="shared" si="77"/>
        <v>0</v>
      </c>
      <c r="Y53" s="107">
        <f t="shared" si="78"/>
        <v>0</v>
      </c>
      <c r="Z53" s="107">
        <f t="shared" si="79"/>
        <v>0</v>
      </c>
      <c r="AA53" s="107">
        <f t="shared" si="80"/>
        <v>0</v>
      </c>
      <c r="AB53" s="107">
        <f t="shared" si="81"/>
        <v>0</v>
      </c>
      <c r="AC53" s="107">
        <f t="shared" si="82"/>
        <v>0</v>
      </c>
      <c r="AD53" s="72"/>
      <c r="AE53" s="91">
        <f>10-SUM(E65:N65)</f>
        <v>9</v>
      </c>
      <c r="AF53" s="82">
        <f t="shared" si="83"/>
        <v>9</v>
      </c>
      <c r="AG53" s="82">
        <f t="shared" si="84"/>
        <v>9</v>
      </c>
      <c r="AH53" s="82">
        <f t="shared" si="85"/>
        <v>9</v>
      </c>
      <c r="AI53" s="82">
        <f t="shared" si="86"/>
        <v>9</v>
      </c>
      <c r="AJ53" s="86">
        <f t="shared" si="87"/>
        <v>9</v>
      </c>
      <c r="AK53" s="72"/>
      <c r="AL53" s="91">
        <f t="shared" si="88"/>
        <v>0</v>
      </c>
      <c r="AM53" s="82">
        <f t="shared" si="88"/>
        <v>0</v>
      </c>
      <c r="AN53" s="82">
        <f t="shared" si="62"/>
        <v>0</v>
      </c>
      <c r="AO53" s="82">
        <f t="shared" si="62"/>
        <v>0</v>
      </c>
      <c r="AP53" s="82">
        <f t="shared" si="62"/>
        <v>0</v>
      </c>
      <c r="AQ53" s="86">
        <f t="shared" si="62"/>
        <v>0</v>
      </c>
      <c r="AR53" s="76"/>
    </row>
    <row r="54" spans="2:44">
      <c r="B54" s="71"/>
      <c r="C54" s="72"/>
      <c r="D54" s="90" t="s">
        <v>54</v>
      </c>
      <c r="E54" s="82">
        <f t="shared" si="64"/>
        <v>0</v>
      </c>
      <c r="F54" s="82">
        <f t="shared" si="65"/>
        <v>1</v>
      </c>
      <c r="G54" s="86">
        <f t="shared" si="66"/>
        <v>0</v>
      </c>
      <c r="H54" s="82">
        <f t="shared" si="66"/>
        <v>0</v>
      </c>
      <c r="I54" s="82">
        <f t="shared" si="67"/>
        <v>1</v>
      </c>
      <c r="J54" s="86">
        <f t="shared" si="68"/>
        <v>0</v>
      </c>
      <c r="K54" s="82">
        <f t="shared" si="68"/>
        <v>0</v>
      </c>
      <c r="L54" s="82">
        <f t="shared" si="69"/>
        <v>1</v>
      </c>
      <c r="M54" s="86">
        <f t="shared" si="70"/>
        <v>0</v>
      </c>
      <c r="N54" s="82">
        <f t="shared" si="70"/>
        <v>1</v>
      </c>
      <c r="O54" s="82">
        <f t="shared" si="71"/>
        <v>0</v>
      </c>
      <c r="P54" s="86">
        <f t="shared" si="72"/>
        <v>1</v>
      </c>
      <c r="Q54" s="82">
        <f t="shared" si="72"/>
        <v>1</v>
      </c>
      <c r="R54" s="82">
        <f t="shared" si="73"/>
        <v>0</v>
      </c>
      <c r="S54" s="86">
        <f t="shared" si="74"/>
        <v>1</v>
      </c>
      <c r="T54" s="82">
        <f t="shared" si="74"/>
        <v>0</v>
      </c>
      <c r="U54" s="82">
        <f t="shared" si="75"/>
        <v>1</v>
      </c>
      <c r="V54" s="86">
        <f t="shared" si="76"/>
        <v>0</v>
      </c>
      <c r="W54" s="72"/>
      <c r="X54" s="107">
        <f t="shared" si="77"/>
        <v>0.47140452079103168</v>
      </c>
      <c r="Y54" s="107">
        <f t="shared" si="78"/>
        <v>0.47140452079103168</v>
      </c>
      <c r="Z54" s="107">
        <f t="shared" si="79"/>
        <v>0.47140452079103168</v>
      </c>
      <c r="AA54" s="107">
        <f t="shared" si="80"/>
        <v>0.47140452079103168</v>
      </c>
      <c r="AB54" s="107">
        <f t="shared" si="81"/>
        <v>0.47140452079103168</v>
      </c>
      <c r="AC54" s="107">
        <f t="shared" si="82"/>
        <v>0.47140452079103168</v>
      </c>
      <c r="AD54" s="72"/>
      <c r="AE54" s="91">
        <f t="shared" si="89"/>
        <v>5.73627600862251</v>
      </c>
      <c r="AF54" s="82">
        <f t="shared" si="83"/>
        <v>5.73627600862251</v>
      </c>
      <c r="AG54" s="82">
        <f t="shared" si="84"/>
        <v>5.9405993509340265</v>
      </c>
      <c r="AH54" s="82">
        <f t="shared" si="85"/>
        <v>7.8453463292920231</v>
      </c>
      <c r="AI54" s="82">
        <f t="shared" si="86"/>
        <v>9.5</v>
      </c>
      <c r="AJ54" s="86">
        <f t="shared" si="87"/>
        <v>7.7679491924311224</v>
      </c>
      <c r="AK54" s="72"/>
      <c r="AL54" s="91">
        <f t="shared" si="88"/>
        <v>2.7041064429697861</v>
      </c>
      <c r="AM54" s="82">
        <f t="shared" si="88"/>
        <v>2.7041064429697861</v>
      </c>
      <c r="AN54" s="82">
        <f t="shared" si="62"/>
        <v>2.8004253902385687</v>
      </c>
      <c r="AO54" s="82">
        <f t="shared" si="62"/>
        <v>3.6983317267995854</v>
      </c>
      <c r="AP54" s="82">
        <f t="shared" si="62"/>
        <v>4.4783429475148013</v>
      </c>
      <c r="AQ54" s="86">
        <f t="shared" si="62"/>
        <v>3.6618463665870746</v>
      </c>
      <c r="AR54" s="76"/>
    </row>
    <row r="55" spans="2:44">
      <c r="B55" s="71"/>
      <c r="C55" s="72"/>
      <c r="D55" s="90" t="s">
        <v>55</v>
      </c>
      <c r="E55" s="82">
        <f t="shared" si="64"/>
        <v>0</v>
      </c>
      <c r="F55" s="82">
        <f t="shared" si="65"/>
        <v>1</v>
      </c>
      <c r="G55" s="86">
        <f t="shared" si="66"/>
        <v>0</v>
      </c>
      <c r="H55" s="82">
        <f t="shared" si="66"/>
        <v>0</v>
      </c>
      <c r="I55" s="82">
        <f t="shared" si="67"/>
        <v>1</v>
      </c>
      <c r="J55" s="86">
        <f t="shared" si="68"/>
        <v>0</v>
      </c>
      <c r="K55" s="82">
        <f t="shared" si="68"/>
        <v>0</v>
      </c>
      <c r="L55" s="82">
        <f t="shared" si="69"/>
        <v>1</v>
      </c>
      <c r="M55" s="86">
        <f t="shared" si="70"/>
        <v>0</v>
      </c>
      <c r="N55" s="82">
        <f t="shared" si="70"/>
        <v>0</v>
      </c>
      <c r="O55" s="82">
        <f t="shared" si="71"/>
        <v>1</v>
      </c>
      <c r="P55" s="86">
        <f t="shared" si="72"/>
        <v>0</v>
      </c>
      <c r="Q55" s="82">
        <f t="shared" si="72"/>
        <v>0</v>
      </c>
      <c r="R55" s="82">
        <f t="shared" si="73"/>
        <v>0</v>
      </c>
      <c r="S55" s="86">
        <f t="shared" si="74"/>
        <v>0</v>
      </c>
      <c r="T55" s="82">
        <f t="shared" si="74"/>
        <v>1</v>
      </c>
      <c r="U55" s="82">
        <f t="shared" si="75"/>
        <v>0</v>
      </c>
      <c r="V55" s="86">
        <f t="shared" si="76"/>
        <v>1</v>
      </c>
      <c r="W55" s="72"/>
      <c r="X55" s="107">
        <f t="shared" si="77"/>
        <v>0.47140452079103168</v>
      </c>
      <c r="Y55" s="107">
        <f t="shared" si="78"/>
        <v>0.47140452079103168</v>
      </c>
      <c r="Z55" s="107">
        <f t="shared" si="79"/>
        <v>0.47140452079103168</v>
      </c>
      <c r="AA55" s="107">
        <f t="shared" si="80"/>
        <v>0.47140452079103168</v>
      </c>
      <c r="AB55" s="107">
        <f t="shared" si="81"/>
        <v>0</v>
      </c>
      <c r="AC55" s="107">
        <f t="shared" si="82"/>
        <v>0.47140452079103168</v>
      </c>
      <c r="AD55" s="72"/>
      <c r="AE55" s="91">
        <f t="shared" si="89"/>
        <v>5.73627600862251</v>
      </c>
      <c r="AF55" s="82">
        <f t="shared" si="83"/>
        <v>5.73627600862251</v>
      </c>
      <c r="AG55" s="82">
        <f t="shared" si="84"/>
        <v>5.9405993509340265</v>
      </c>
      <c r="AH55" s="82">
        <f t="shared" si="85"/>
        <v>12.154653670707978</v>
      </c>
      <c r="AI55" s="82">
        <f t="shared" si="86"/>
        <v>9</v>
      </c>
      <c r="AJ55" s="86">
        <f t="shared" si="87"/>
        <v>12.232050807568879</v>
      </c>
      <c r="AK55" s="72"/>
      <c r="AL55" s="91">
        <f t="shared" si="88"/>
        <v>2.7041064429697861</v>
      </c>
      <c r="AM55" s="82">
        <f t="shared" si="88"/>
        <v>2.7041064429697861</v>
      </c>
      <c r="AN55" s="82">
        <f t="shared" si="62"/>
        <v>2.8004253902385687</v>
      </c>
      <c r="AO55" s="82">
        <f t="shared" si="62"/>
        <v>5.7297586890210486</v>
      </c>
      <c r="AP55" s="82">
        <f t="shared" si="62"/>
        <v>0</v>
      </c>
      <c r="AQ55" s="86">
        <f t="shared" si="62"/>
        <v>5.7662440492335589</v>
      </c>
      <c r="AR55" s="76"/>
    </row>
    <row r="56" spans="2:44">
      <c r="B56" s="71"/>
      <c r="C56" s="72"/>
      <c r="D56" s="93" t="s">
        <v>56</v>
      </c>
      <c r="E56" s="94">
        <f t="shared" si="64"/>
        <v>0</v>
      </c>
      <c r="F56" s="94">
        <f t="shared" si="65"/>
        <v>0</v>
      </c>
      <c r="G56" s="95">
        <f t="shared" si="66"/>
        <v>0</v>
      </c>
      <c r="H56" s="94">
        <f t="shared" si="66"/>
        <v>0</v>
      </c>
      <c r="I56" s="94">
        <f t="shared" si="67"/>
        <v>0</v>
      </c>
      <c r="J56" s="95">
        <f t="shared" si="68"/>
        <v>0</v>
      </c>
      <c r="K56" s="94">
        <f t="shared" si="68"/>
        <v>0</v>
      </c>
      <c r="L56" s="94">
        <f t="shared" si="69"/>
        <v>0</v>
      </c>
      <c r="M56" s="95">
        <f t="shared" si="70"/>
        <v>0</v>
      </c>
      <c r="N56" s="94">
        <f t="shared" si="70"/>
        <v>0</v>
      </c>
      <c r="O56" s="94">
        <f t="shared" si="71"/>
        <v>0</v>
      </c>
      <c r="P56" s="95">
        <f t="shared" si="72"/>
        <v>0</v>
      </c>
      <c r="Q56" s="94">
        <f t="shared" si="72"/>
        <v>0</v>
      </c>
      <c r="R56" s="94">
        <f t="shared" si="73"/>
        <v>0</v>
      </c>
      <c r="S56" s="95">
        <f t="shared" si="74"/>
        <v>0</v>
      </c>
      <c r="T56" s="94">
        <f t="shared" si="74"/>
        <v>0</v>
      </c>
      <c r="U56" s="94">
        <f t="shared" si="75"/>
        <v>0</v>
      </c>
      <c r="V56" s="95">
        <f t="shared" si="76"/>
        <v>0</v>
      </c>
      <c r="W56" s="72"/>
      <c r="X56" s="108">
        <f t="shared" si="77"/>
        <v>0</v>
      </c>
      <c r="Y56" s="108">
        <f t="shared" si="78"/>
        <v>0</v>
      </c>
      <c r="Z56" s="108">
        <f t="shared" si="79"/>
        <v>0</v>
      </c>
      <c r="AA56" s="108">
        <f t="shared" si="80"/>
        <v>0</v>
      </c>
      <c r="AB56" s="108">
        <f t="shared" si="81"/>
        <v>0</v>
      </c>
      <c r="AC56" s="108">
        <f t="shared" si="82"/>
        <v>0</v>
      </c>
      <c r="AD56" s="72"/>
      <c r="AE56" s="96">
        <f t="shared" si="89"/>
        <v>9</v>
      </c>
      <c r="AF56" s="94">
        <f t="shared" si="83"/>
        <v>9</v>
      </c>
      <c r="AG56" s="94">
        <f t="shared" si="84"/>
        <v>9</v>
      </c>
      <c r="AH56" s="94">
        <f t="shared" si="85"/>
        <v>9</v>
      </c>
      <c r="AI56" s="94">
        <f t="shared" si="86"/>
        <v>9</v>
      </c>
      <c r="AJ56" s="95">
        <f t="shared" si="87"/>
        <v>9</v>
      </c>
      <c r="AK56" s="72"/>
      <c r="AL56" s="96">
        <f t="shared" si="88"/>
        <v>0</v>
      </c>
      <c r="AM56" s="94">
        <f t="shared" si="88"/>
        <v>0</v>
      </c>
      <c r="AN56" s="94">
        <f t="shared" si="62"/>
        <v>0</v>
      </c>
      <c r="AO56" s="94">
        <f t="shared" si="62"/>
        <v>0</v>
      </c>
      <c r="AP56" s="94">
        <f t="shared" si="62"/>
        <v>0</v>
      </c>
      <c r="AQ56" s="95">
        <f t="shared" si="62"/>
        <v>0</v>
      </c>
      <c r="AR56" s="76"/>
    </row>
    <row r="57" spans="2:44">
      <c r="B57" s="71"/>
      <c r="C57" s="72" t="s">
        <v>89</v>
      </c>
      <c r="D57" s="90" t="s">
        <v>90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6"/>
    </row>
    <row r="58" spans="2:44">
      <c r="B58" s="71"/>
      <c r="C58" s="72"/>
      <c r="D58" s="78">
        <v>2</v>
      </c>
      <c r="E58" s="109" t="s">
        <v>16</v>
      </c>
      <c r="F58" s="109" t="s">
        <v>26</v>
      </c>
      <c r="G58" s="109" t="s">
        <v>35</v>
      </c>
      <c r="H58" s="109" t="s">
        <v>40</v>
      </c>
      <c r="I58" s="109" t="s">
        <v>43</v>
      </c>
      <c r="J58" s="109" t="s">
        <v>47</v>
      </c>
      <c r="K58" s="109" t="s">
        <v>50</v>
      </c>
      <c r="L58" s="109" t="s">
        <v>54</v>
      </c>
      <c r="M58" s="109" t="s">
        <v>55</v>
      </c>
      <c r="N58" s="109" t="s">
        <v>56</v>
      </c>
      <c r="O58" s="72"/>
      <c r="P58" s="78">
        <v>3</v>
      </c>
      <c r="Q58" s="109" t="s">
        <v>16</v>
      </c>
      <c r="R58" s="109" t="s">
        <v>26</v>
      </c>
      <c r="S58" s="109" t="s">
        <v>35</v>
      </c>
      <c r="T58" s="109" t="s">
        <v>40</v>
      </c>
      <c r="U58" s="109" t="s">
        <v>43</v>
      </c>
      <c r="V58" s="109" t="s">
        <v>47</v>
      </c>
      <c r="W58" s="109" t="s">
        <v>50</v>
      </c>
      <c r="X58" s="109" t="s">
        <v>54</v>
      </c>
      <c r="Y58" s="109" t="s">
        <v>55</v>
      </c>
      <c r="Z58" s="109" t="s">
        <v>56</v>
      </c>
      <c r="AA58" s="72"/>
      <c r="AB58" s="78">
        <v>4</v>
      </c>
      <c r="AC58" s="109" t="s">
        <v>16</v>
      </c>
      <c r="AD58" s="109" t="s">
        <v>26</v>
      </c>
      <c r="AE58" s="109" t="s">
        <v>35</v>
      </c>
      <c r="AF58" s="109" t="s">
        <v>40</v>
      </c>
      <c r="AG58" s="109" t="s">
        <v>43</v>
      </c>
      <c r="AH58" s="109" t="s">
        <v>47</v>
      </c>
      <c r="AI58" s="109" t="s">
        <v>50</v>
      </c>
      <c r="AJ58" s="109" t="s">
        <v>54</v>
      </c>
      <c r="AK58" s="109" t="s">
        <v>55</v>
      </c>
      <c r="AL58" s="109" t="s">
        <v>56</v>
      </c>
      <c r="AM58" s="72"/>
      <c r="AN58" s="72"/>
      <c r="AO58" s="72"/>
      <c r="AP58" s="72"/>
      <c r="AQ58" s="72"/>
      <c r="AR58" s="76"/>
    </row>
    <row r="59" spans="2:44">
      <c r="B59" s="71"/>
      <c r="C59" s="72"/>
      <c r="D59" s="110" t="s">
        <v>16</v>
      </c>
      <c r="E59" s="72">
        <v>1</v>
      </c>
      <c r="F59" s="72">
        <f>IFERROR(CORREL($E$48:$G$48,E47:G47),0)</f>
        <v>0.91766293548224687</v>
      </c>
      <c r="G59" s="72">
        <f>IFERROR(CORREL($E$49:$G$49,E47:G47),0)</f>
        <v>0.60614264565578124</v>
      </c>
      <c r="H59" s="72">
        <f>IFERROR(CORREL($E$50:$G$50,E47:G47),0)</f>
        <v>0</v>
      </c>
      <c r="I59" s="72">
        <f>IFERROR(CORREL($E$51:$G$51,E47:G47),0)</f>
        <v>0.8858920666876039</v>
      </c>
      <c r="J59" s="72">
        <f>IFERROR(CORREL($E$52:$G$52,E47:G47),)</f>
        <v>-0.70047279691578046</v>
      </c>
      <c r="K59" s="72">
        <f>IFERROR(CORREL($E$53:$G$53,E47:G47),0)</f>
        <v>0</v>
      </c>
      <c r="L59" s="72">
        <f>IFERROR(CORREL($E$54:$G$54,E47:G47),0)</f>
        <v>0.80295506854696641</v>
      </c>
      <c r="M59" s="72">
        <f>IFERROR(CORREL($E$55:$G$55,E47:G47),0)</f>
        <v>0.80295506854696641</v>
      </c>
      <c r="N59" s="72">
        <f>IFERROR(CORREL($E$56:$G$56,E47:G47),0)</f>
        <v>0</v>
      </c>
      <c r="O59" s="72"/>
      <c r="P59" s="110" t="s">
        <v>16</v>
      </c>
      <c r="Q59" s="72">
        <v>1</v>
      </c>
      <c r="R59" s="72">
        <f>IFERROR(CORREL($H$48:$J$48,H47:J47),0)</f>
        <v>0.91766293548224698</v>
      </c>
      <c r="S59" s="72">
        <f>IFERROR(CORREL($H$49:$J$49,H47:J47),0)</f>
        <v>0.60614264565578291</v>
      </c>
      <c r="T59" s="72">
        <f>IFERROR(CORREL($H$50:$J$50,H47:J47),0)</f>
        <v>0</v>
      </c>
      <c r="U59" s="72">
        <f>IFERROR(CORREL($H$51:$J$51,H47:J47),0)</f>
        <v>0.88589206668760445</v>
      </c>
      <c r="V59" s="72">
        <f>IFERROR(CORREL($H$52:$J$52,H47:J47),)</f>
        <v>-0.70047279691578013</v>
      </c>
      <c r="W59" s="72">
        <f>IFERROR(CORREL($H$53:$J$53,H47:J47),0)</f>
        <v>0</v>
      </c>
      <c r="X59" s="72">
        <f>IFERROR(CORREL($H$54:$J$54,H47:J47),0)</f>
        <v>0.8029550685469663</v>
      </c>
      <c r="Y59" s="72">
        <f>IFERROR(CORREL($H$55:$J$55,H47:J47),0)</f>
        <v>0.8029550685469663</v>
      </c>
      <c r="Z59" s="72">
        <f>IFERROR(CORREL($H$56:$J$56,H47:J47),0)</f>
        <v>0</v>
      </c>
      <c r="AA59" s="72"/>
      <c r="AB59" s="110" t="s">
        <v>16</v>
      </c>
      <c r="AC59" s="72">
        <v>1</v>
      </c>
      <c r="AD59" s="72">
        <f>IFERROR(CORREL($K$48:$M$48,K47:M47),0)</f>
        <v>0.97072534339415095</v>
      </c>
      <c r="AE59" s="72">
        <f>IFERROR(CORREL($K$49:$M$49,K47:M47),0)</f>
        <v>0.96076892283052362</v>
      </c>
      <c r="AF59" s="72">
        <f>IFERROR(CORREL($K$50:$M$50,K47:M47),0)</f>
        <v>0</v>
      </c>
      <c r="AG59" s="72">
        <f>IFERROR(CORREL($K$51:$M$51,K47:M47),0)</f>
        <v>0.89104211121363042</v>
      </c>
      <c r="AH59" s="72">
        <f>IFERROR(CORREL($K$52:$M$52,K47:M47),0)</f>
        <v>-0.41931393468876837</v>
      </c>
      <c r="AI59" s="72">
        <f>IFERROR(CORREL($K$53:$M$53,K47:M47),0)</f>
        <v>0</v>
      </c>
      <c r="AJ59" s="72">
        <f>IFERROR(CORREL($K$54:$M$54,K47:M47),0)</f>
        <v>0.69337524528153649</v>
      </c>
      <c r="AK59" s="72">
        <f>IFERROR(CORREL($K$55:$M$55,K47:M47),0)</f>
        <v>0.69337524528153649</v>
      </c>
      <c r="AL59" s="72">
        <f>IFERROR(CORREL($K$56:$M$56,K47:M47),0)</f>
        <v>0</v>
      </c>
      <c r="AM59" s="72"/>
      <c r="AN59" s="72"/>
      <c r="AO59" s="72"/>
      <c r="AP59" s="72"/>
      <c r="AQ59" s="72"/>
      <c r="AR59" s="76"/>
    </row>
    <row r="60" spans="2:44">
      <c r="B60" s="71"/>
      <c r="C60" s="72"/>
      <c r="D60" s="73" t="s">
        <v>26</v>
      </c>
      <c r="E60" s="72">
        <f t="shared" ref="E60:E68" si="90">IFERROR(CORREL($E$47:$G$47,E48:G48),0)</f>
        <v>0.91766293548224687</v>
      </c>
      <c r="F60" s="72">
        <v>1</v>
      </c>
      <c r="G60" s="72">
        <f t="shared" ref="G60:G68" si="91">IFERROR(CORREL($E$49:$G$49,E48:G48),0)</f>
        <v>0.24019223070762935</v>
      </c>
      <c r="H60" s="72">
        <f t="shared" ref="H60:H68" si="92">IFERROR(CORREL($E$50:$G$50,E48:G48),0)</f>
        <v>0</v>
      </c>
      <c r="I60" s="72">
        <f t="shared" ref="I60:I68" si="93">IFERROR(CORREL($E$51:$G$51,E48:G48),0)</f>
        <v>0.62861855709371173</v>
      </c>
      <c r="J60" s="72">
        <f t="shared" ref="J60:J68" si="94">IFERROR(CORREL($E$52:$G$52,E48:G48),)</f>
        <v>-0.35921060405355032</v>
      </c>
      <c r="K60" s="72">
        <f t="shared" ref="K60:K68" si="95">IFERROR(CORREL($E$53:$G$53,E48:G48),0)</f>
        <v>0</v>
      </c>
      <c r="L60" s="72">
        <f t="shared" ref="L60:L68" si="96">IFERROR(CORREL($E$54:$G$54,E48:G48),0)</f>
        <v>0.50000000000000011</v>
      </c>
      <c r="M60" s="72">
        <f t="shared" ref="M60:M68" si="97">IFERROR(CORREL($E$55:$G$55,E48:G48),0)</f>
        <v>0.50000000000000011</v>
      </c>
      <c r="N60" s="72">
        <f t="shared" ref="N60:N67" si="98">IFERROR(CORREL($E$56:$G$56,E48:G48),0)</f>
        <v>0</v>
      </c>
      <c r="O60" s="72"/>
      <c r="P60" s="73" t="s">
        <v>26</v>
      </c>
      <c r="Q60" s="72">
        <f t="shared" ref="Q60:Q68" si="99">IFERROR(CORREL($H$47:$J$47,H48:J48),0)</f>
        <v>0.91766293548224698</v>
      </c>
      <c r="R60" s="72">
        <v>1</v>
      </c>
      <c r="S60" s="72">
        <f t="shared" ref="S60:S68" si="100">IFERROR(CORREL($H$49:$J$49,H48:J48),0)</f>
        <v>0.24019223070763152</v>
      </c>
      <c r="T60" s="72">
        <f t="shared" ref="T60:T68" si="101">IFERROR(CORREL($H$50:$J$50,H48:J48),0)</f>
        <v>0</v>
      </c>
      <c r="U60" s="72">
        <f t="shared" ref="U60:U68" si="102">IFERROR(CORREL($H$51:$J$51,H48:J48),0)</f>
        <v>0.62861855709371328</v>
      </c>
      <c r="V60" s="72">
        <f t="shared" ref="V60:V68" si="103">IFERROR(CORREL($H$52:$J$52,H48:J48),)</f>
        <v>-0.35921060405355032</v>
      </c>
      <c r="W60" s="72">
        <f t="shared" ref="W60:W68" si="104">IFERROR(CORREL($H$53:$J$53,H48:J48),0)</f>
        <v>0</v>
      </c>
      <c r="X60" s="72">
        <f t="shared" ref="X60:X68" si="105">IFERROR(CORREL($H$54:$J$54,H48:J48),0)</f>
        <v>0.50000000000000011</v>
      </c>
      <c r="Y60" s="72">
        <f t="shared" ref="Y60:Y68" si="106">IFERROR(CORREL($H$55:$J$55,H48:J48),0)</f>
        <v>0.50000000000000011</v>
      </c>
      <c r="Z60" s="72">
        <f t="shared" ref="Z60:Z67" si="107">IFERROR(CORREL($H$56:$J$56,H48:J48),0)</f>
        <v>0</v>
      </c>
      <c r="AA60" s="72"/>
      <c r="AB60" s="73" t="s">
        <v>26</v>
      </c>
      <c r="AC60" s="72">
        <f t="shared" ref="AC60:AC68" si="108">IFERROR(CORREL($K$47:$M$47,K48:M48),0)</f>
        <v>0.97072534339415095</v>
      </c>
      <c r="AD60" s="72">
        <v>1</v>
      </c>
      <c r="AE60" s="72">
        <f t="shared" ref="AE60:AE68" si="109">IFERROR(CORREL($K$49:$M$49,K48:M48),0)</f>
        <v>0.86602540378444004</v>
      </c>
      <c r="AF60" s="72">
        <f t="shared" ref="AF60:AF68" si="110">IFERROR(CORREL($K$50:$M$50,K48:M48),0)</f>
        <v>0</v>
      </c>
      <c r="AG60" s="72">
        <f t="shared" ref="AG60:AG68" si="111">IFERROR(CORREL($K$51:$M$51,K48:M48),0)</f>
        <v>0.75592894601845428</v>
      </c>
      <c r="AH60" s="72">
        <f t="shared" ref="AH60:AH68" si="112">IFERROR(CORREL($K$52:$M$52,K48:M48),0)</f>
        <v>-0.18898223650461474</v>
      </c>
      <c r="AI60" s="72">
        <f t="shared" ref="AI60:AI68" si="113">IFERROR(CORREL($K$53:$M$53,K48:M48),0)</f>
        <v>0</v>
      </c>
      <c r="AJ60" s="72">
        <f t="shared" ref="AJ60:AJ68" si="114">IFERROR(CORREL($K$54:$M$54,K48:M48),0)</f>
        <v>0.50000000000000011</v>
      </c>
      <c r="AK60" s="72">
        <f t="shared" ref="AK60:AK68" si="115">IFERROR(CORREL($K$55:$M$55,K48:M48),0)</f>
        <v>0.50000000000000011</v>
      </c>
      <c r="AL60" s="72">
        <f t="shared" ref="AL60:AL67" si="116">IFERROR(CORREL($K$56:$M$56,K48:M48),0)</f>
        <v>0</v>
      </c>
      <c r="AM60" s="72"/>
      <c r="AN60" s="72"/>
      <c r="AO60" s="72"/>
      <c r="AP60" s="72"/>
      <c r="AQ60" s="72"/>
      <c r="AR60" s="76"/>
    </row>
    <row r="61" spans="2:44">
      <c r="B61" s="71"/>
      <c r="C61" s="72"/>
      <c r="D61" s="73" t="s">
        <v>35</v>
      </c>
      <c r="E61" s="72">
        <f t="shared" si="90"/>
        <v>0.60614264565578124</v>
      </c>
      <c r="F61" s="72">
        <f t="shared" ref="F61:F68" si="117">IFERROR(CORREL($E$48:$G$48,E49:G49),0)</f>
        <v>0.24019223070762935</v>
      </c>
      <c r="G61" s="72">
        <v>1</v>
      </c>
      <c r="H61" s="72">
        <f t="shared" si="92"/>
        <v>0</v>
      </c>
      <c r="I61" s="72">
        <f t="shared" si="93"/>
        <v>0.9059357609553047</v>
      </c>
      <c r="J61" s="72">
        <f t="shared" si="94"/>
        <v>-0.99221535723676235</v>
      </c>
      <c r="K61" s="72">
        <f t="shared" si="95"/>
        <v>0</v>
      </c>
      <c r="L61" s="72">
        <f t="shared" si="96"/>
        <v>0.96076892283052229</v>
      </c>
      <c r="M61" s="72">
        <f t="shared" si="97"/>
        <v>0.96076892283052229</v>
      </c>
      <c r="N61" s="72">
        <f t="shared" si="98"/>
        <v>0</v>
      </c>
      <c r="O61" s="72"/>
      <c r="P61" s="73" t="s">
        <v>35</v>
      </c>
      <c r="Q61" s="72">
        <f t="shared" si="99"/>
        <v>0.60614264565578291</v>
      </c>
      <c r="R61" s="72">
        <f t="shared" ref="R61:R68" si="118">IFERROR(CORREL($H$48:$J$48,H49:J49),0)</f>
        <v>0.24019223070763152</v>
      </c>
      <c r="S61" s="72">
        <v>1</v>
      </c>
      <c r="T61" s="72">
        <f t="shared" si="101"/>
        <v>0</v>
      </c>
      <c r="U61" s="72">
        <f t="shared" si="102"/>
        <v>0.9059357609553047</v>
      </c>
      <c r="V61" s="72">
        <f t="shared" si="103"/>
        <v>-0.9922153572367628</v>
      </c>
      <c r="W61" s="72">
        <f t="shared" si="104"/>
        <v>0</v>
      </c>
      <c r="X61" s="72">
        <f t="shared" si="105"/>
        <v>0.96076892283052306</v>
      </c>
      <c r="Y61" s="72">
        <f t="shared" si="106"/>
        <v>0.96076892283052306</v>
      </c>
      <c r="Z61" s="72">
        <f t="shared" si="107"/>
        <v>0</v>
      </c>
      <c r="AA61" s="72"/>
      <c r="AB61" s="73" t="s">
        <v>35</v>
      </c>
      <c r="AC61" s="72">
        <f t="shared" si="108"/>
        <v>0.96076892283052362</v>
      </c>
      <c r="AD61" s="72">
        <f t="shared" ref="AD61:AD68" si="119">IFERROR(CORREL($K$48:$M$48,K49:M49),0)</f>
        <v>0.86602540378444004</v>
      </c>
      <c r="AE61" s="72">
        <v>1</v>
      </c>
      <c r="AF61" s="72">
        <f t="shared" si="110"/>
        <v>0</v>
      </c>
      <c r="AG61" s="72">
        <f t="shared" si="111"/>
        <v>0.98198050606196496</v>
      </c>
      <c r="AH61" s="72">
        <f t="shared" si="112"/>
        <v>-0.65465367070797598</v>
      </c>
      <c r="AI61" s="72">
        <f t="shared" si="113"/>
        <v>0</v>
      </c>
      <c r="AJ61" s="72">
        <f t="shared" si="114"/>
        <v>0.86602540378443726</v>
      </c>
      <c r="AK61" s="72">
        <f t="shared" si="115"/>
        <v>0.86602540378443726</v>
      </c>
      <c r="AL61" s="72">
        <f t="shared" si="116"/>
        <v>0</v>
      </c>
      <c r="AM61" s="72"/>
      <c r="AN61" s="72"/>
      <c r="AO61" s="72"/>
      <c r="AP61" s="72"/>
      <c r="AQ61" s="72"/>
      <c r="AR61" s="76"/>
    </row>
    <row r="62" spans="2:44">
      <c r="B62" s="71"/>
      <c r="C62" s="72"/>
      <c r="D62" s="73" t="s">
        <v>40</v>
      </c>
      <c r="E62" s="72">
        <f t="shared" si="90"/>
        <v>0</v>
      </c>
      <c r="F62" s="72">
        <f t="shared" si="117"/>
        <v>0</v>
      </c>
      <c r="G62" s="72">
        <f t="shared" si="91"/>
        <v>0</v>
      </c>
      <c r="H62" s="72">
        <v>1</v>
      </c>
      <c r="I62" s="72">
        <f t="shared" si="93"/>
        <v>0</v>
      </c>
      <c r="J62" s="72">
        <f t="shared" si="94"/>
        <v>0</v>
      </c>
      <c r="K62" s="72">
        <f t="shared" si="95"/>
        <v>0</v>
      </c>
      <c r="L62" s="72">
        <f t="shared" si="96"/>
        <v>0</v>
      </c>
      <c r="M62" s="72">
        <f t="shared" si="97"/>
        <v>0</v>
      </c>
      <c r="N62" s="72">
        <f t="shared" si="98"/>
        <v>0</v>
      </c>
      <c r="O62" s="72"/>
      <c r="P62" s="73" t="s">
        <v>40</v>
      </c>
      <c r="Q62" s="72">
        <f t="shared" si="99"/>
        <v>0</v>
      </c>
      <c r="R62" s="72">
        <f t="shared" si="118"/>
        <v>0</v>
      </c>
      <c r="S62" s="72">
        <f t="shared" si="100"/>
        <v>0</v>
      </c>
      <c r="T62" s="72">
        <v>1</v>
      </c>
      <c r="U62" s="72">
        <f t="shared" si="102"/>
        <v>0</v>
      </c>
      <c r="V62" s="72">
        <f t="shared" si="103"/>
        <v>0</v>
      </c>
      <c r="W62" s="72">
        <f t="shared" si="104"/>
        <v>0</v>
      </c>
      <c r="X62" s="72">
        <f t="shared" si="105"/>
        <v>0</v>
      </c>
      <c r="Y62" s="72">
        <f t="shared" si="106"/>
        <v>0</v>
      </c>
      <c r="Z62" s="72">
        <f t="shared" si="107"/>
        <v>0</v>
      </c>
      <c r="AA62" s="72"/>
      <c r="AB62" s="73" t="s">
        <v>40</v>
      </c>
      <c r="AC62" s="72">
        <f t="shared" si="108"/>
        <v>0</v>
      </c>
      <c r="AD62" s="72">
        <f t="shared" si="119"/>
        <v>0</v>
      </c>
      <c r="AE62" s="72">
        <f t="shared" si="109"/>
        <v>0</v>
      </c>
      <c r="AF62" s="72">
        <v>1</v>
      </c>
      <c r="AG62" s="72">
        <f t="shared" si="111"/>
        <v>0</v>
      </c>
      <c r="AH62" s="72">
        <f t="shared" si="112"/>
        <v>0</v>
      </c>
      <c r="AI62" s="72">
        <f t="shared" si="113"/>
        <v>0</v>
      </c>
      <c r="AJ62" s="72">
        <f t="shared" si="114"/>
        <v>0</v>
      </c>
      <c r="AK62" s="72">
        <f t="shared" si="115"/>
        <v>0</v>
      </c>
      <c r="AL62" s="72">
        <f t="shared" si="116"/>
        <v>0</v>
      </c>
      <c r="AM62" s="72"/>
      <c r="AN62" s="72"/>
      <c r="AO62" s="72"/>
      <c r="AP62" s="72"/>
      <c r="AQ62" s="72"/>
      <c r="AR62" s="76"/>
    </row>
    <row r="63" spans="2:44">
      <c r="B63" s="71"/>
      <c r="C63" s="72"/>
      <c r="D63" s="73" t="s">
        <v>43</v>
      </c>
      <c r="E63" s="72">
        <f t="shared" si="90"/>
        <v>0.8858920666876039</v>
      </c>
      <c r="F63" s="72">
        <f t="shared" si="117"/>
        <v>0.62861855709371173</v>
      </c>
      <c r="G63" s="72">
        <f t="shared" si="91"/>
        <v>0.9059357609553047</v>
      </c>
      <c r="H63" s="72">
        <f t="shared" si="92"/>
        <v>0</v>
      </c>
      <c r="I63" s="72">
        <v>1</v>
      </c>
      <c r="J63" s="72">
        <f t="shared" si="94"/>
        <v>-0.95161290322580683</v>
      </c>
      <c r="K63" s="72">
        <f t="shared" si="95"/>
        <v>0</v>
      </c>
      <c r="L63" s="72">
        <f t="shared" si="96"/>
        <v>0.98782916114726227</v>
      </c>
      <c r="M63" s="72">
        <f t="shared" si="97"/>
        <v>0.98782916114726227</v>
      </c>
      <c r="N63" s="72">
        <f t="shared" si="98"/>
        <v>0</v>
      </c>
      <c r="O63" s="72"/>
      <c r="P63" s="73" t="s">
        <v>43</v>
      </c>
      <c r="Q63" s="72">
        <f t="shared" si="99"/>
        <v>0.88589206668760445</v>
      </c>
      <c r="R63" s="72">
        <f t="shared" si="118"/>
        <v>0.62861855709371328</v>
      </c>
      <c r="S63" s="72">
        <f t="shared" si="100"/>
        <v>0.9059357609553047</v>
      </c>
      <c r="T63" s="72">
        <f t="shared" si="101"/>
        <v>0</v>
      </c>
      <c r="U63" s="72">
        <v>1</v>
      </c>
      <c r="V63" s="72">
        <f t="shared" si="103"/>
        <v>-0.95161290322580627</v>
      </c>
      <c r="W63" s="72">
        <f t="shared" si="104"/>
        <v>0</v>
      </c>
      <c r="X63" s="72">
        <f t="shared" si="105"/>
        <v>0.98782916114726182</v>
      </c>
      <c r="Y63" s="72">
        <f t="shared" si="106"/>
        <v>0.98782916114726182</v>
      </c>
      <c r="Z63" s="72">
        <f t="shared" si="107"/>
        <v>0</v>
      </c>
      <c r="AA63" s="72"/>
      <c r="AB63" s="73" t="s">
        <v>43</v>
      </c>
      <c r="AC63" s="72">
        <f t="shared" si="108"/>
        <v>0.89104211121363042</v>
      </c>
      <c r="AD63" s="72">
        <f t="shared" si="119"/>
        <v>0.75592894601845428</v>
      </c>
      <c r="AE63" s="72">
        <f t="shared" si="109"/>
        <v>0.98198050606196496</v>
      </c>
      <c r="AF63" s="72">
        <f t="shared" si="110"/>
        <v>0</v>
      </c>
      <c r="AG63" s="72">
        <v>1</v>
      </c>
      <c r="AH63" s="72">
        <f t="shared" si="112"/>
        <v>-0.7857142857142867</v>
      </c>
      <c r="AI63" s="72">
        <f t="shared" si="113"/>
        <v>0</v>
      </c>
      <c r="AJ63" s="72">
        <f t="shared" si="114"/>
        <v>0.94491118252306827</v>
      </c>
      <c r="AK63" s="72">
        <f t="shared" si="115"/>
        <v>0.94491118252306827</v>
      </c>
      <c r="AL63" s="72">
        <f t="shared" si="116"/>
        <v>0</v>
      </c>
      <c r="AM63" s="72"/>
      <c r="AN63" s="72"/>
      <c r="AO63" s="72"/>
      <c r="AP63" s="72"/>
      <c r="AQ63" s="72"/>
      <c r="AR63" s="76"/>
    </row>
    <row r="64" spans="2:44">
      <c r="B64" s="71"/>
      <c r="C64" s="72"/>
      <c r="D64" s="73" t="s">
        <v>47</v>
      </c>
      <c r="E64" s="72">
        <f t="shared" si="90"/>
        <v>-0.70047279691578046</v>
      </c>
      <c r="F64" s="72">
        <f t="shared" si="117"/>
        <v>-0.35921060405355032</v>
      </c>
      <c r="G64" s="72">
        <f t="shared" si="91"/>
        <v>-0.99221535723676235</v>
      </c>
      <c r="H64" s="72">
        <f t="shared" si="92"/>
        <v>0</v>
      </c>
      <c r="I64" s="72">
        <f t="shared" si="93"/>
        <v>-0.95161290322580683</v>
      </c>
      <c r="J64" s="72">
        <v>1</v>
      </c>
      <c r="K64" s="72">
        <f t="shared" si="95"/>
        <v>0</v>
      </c>
      <c r="L64" s="72">
        <f t="shared" si="96"/>
        <v>-0.98782916114726194</v>
      </c>
      <c r="M64" s="72">
        <f t="shared" si="97"/>
        <v>-0.98782916114726194</v>
      </c>
      <c r="N64" s="72">
        <f t="shared" si="98"/>
        <v>0</v>
      </c>
      <c r="O64" s="72"/>
      <c r="P64" s="73" t="s">
        <v>47</v>
      </c>
      <c r="Q64" s="72">
        <f t="shared" si="99"/>
        <v>-0.70047279691578013</v>
      </c>
      <c r="R64" s="72">
        <f t="shared" si="118"/>
        <v>-0.35921060405355032</v>
      </c>
      <c r="S64" s="72">
        <f t="shared" si="100"/>
        <v>-0.9922153572367628</v>
      </c>
      <c r="T64" s="72">
        <f t="shared" si="101"/>
        <v>0</v>
      </c>
      <c r="U64" s="72">
        <f t="shared" si="102"/>
        <v>-0.95161290322580627</v>
      </c>
      <c r="V64" s="72">
        <v>1</v>
      </c>
      <c r="W64" s="72">
        <f t="shared" si="104"/>
        <v>0</v>
      </c>
      <c r="X64" s="72">
        <f t="shared" si="105"/>
        <v>-0.98782916114726194</v>
      </c>
      <c r="Y64" s="72">
        <f t="shared" si="106"/>
        <v>-0.98782916114726194</v>
      </c>
      <c r="Z64" s="72">
        <f t="shared" si="107"/>
        <v>0</v>
      </c>
      <c r="AA64" s="72"/>
      <c r="AB64" s="73" t="s">
        <v>47</v>
      </c>
      <c r="AC64" s="72">
        <f t="shared" si="108"/>
        <v>-0.41931393468876837</v>
      </c>
      <c r="AD64" s="72">
        <f t="shared" si="119"/>
        <v>-0.18898223650461474</v>
      </c>
      <c r="AE64" s="72">
        <f t="shared" si="109"/>
        <v>-0.65465367070797598</v>
      </c>
      <c r="AF64" s="72">
        <f t="shared" si="110"/>
        <v>0</v>
      </c>
      <c r="AG64" s="72">
        <f t="shared" si="111"/>
        <v>-0.7857142857142867</v>
      </c>
      <c r="AH64" s="72">
        <v>1</v>
      </c>
      <c r="AI64" s="72">
        <f t="shared" si="113"/>
        <v>0</v>
      </c>
      <c r="AJ64" s="72">
        <f t="shared" si="114"/>
        <v>-0.9449111825230686</v>
      </c>
      <c r="AK64" s="72">
        <f t="shared" si="115"/>
        <v>-0.9449111825230686</v>
      </c>
      <c r="AL64" s="72">
        <f t="shared" si="116"/>
        <v>0</v>
      </c>
      <c r="AM64" s="72"/>
      <c r="AN64" s="72"/>
      <c r="AO64" s="72"/>
      <c r="AP64" s="72"/>
      <c r="AQ64" s="72"/>
      <c r="AR64" s="76"/>
    </row>
    <row r="65" spans="2:44">
      <c r="B65" s="71"/>
      <c r="C65" s="72"/>
      <c r="D65" s="73" t="s">
        <v>50</v>
      </c>
      <c r="E65" s="72">
        <f t="shared" si="90"/>
        <v>0</v>
      </c>
      <c r="F65" s="72">
        <f t="shared" si="117"/>
        <v>0</v>
      </c>
      <c r="G65" s="72">
        <f t="shared" si="91"/>
        <v>0</v>
      </c>
      <c r="H65" s="72">
        <f t="shared" si="92"/>
        <v>0</v>
      </c>
      <c r="I65" s="72">
        <f t="shared" si="93"/>
        <v>0</v>
      </c>
      <c r="J65" s="72">
        <f t="shared" si="94"/>
        <v>0</v>
      </c>
      <c r="K65" s="72">
        <v>1</v>
      </c>
      <c r="L65" s="72">
        <f t="shared" si="96"/>
        <v>0</v>
      </c>
      <c r="M65" s="72">
        <f t="shared" si="97"/>
        <v>0</v>
      </c>
      <c r="N65" s="72">
        <f t="shared" si="98"/>
        <v>0</v>
      </c>
      <c r="O65" s="72"/>
      <c r="P65" s="73" t="s">
        <v>50</v>
      </c>
      <c r="Q65" s="72">
        <f t="shared" si="99"/>
        <v>0</v>
      </c>
      <c r="R65" s="72">
        <f t="shared" si="118"/>
        <v>0</v>
      </c>
      <c r="S65" s="72">
        <f t="shared" si="100"/>
        <v>0</v>
      </c>
      <c r="T65" s="72">
        <f t="shared" si="101"/>
        <v>0</v>
      </c>
      <c r="U65" s="72">
        <f t="shared" si="102"/>
        <v>0</v>
      </c>
      <c r="V65" s="72">
        <f t="shared" si="103"/>
        <v>0</v>
      </c>
      <c r="W65" s="72">
        <v>1</v>
      </c>
      <c r="X65" s="72">
        <f t="shared" si="105"/>
        <v>0</v>
      </c>
      <c r="Y65" s="72">
        <f t="shared" si="106"/>
        <v>0</v>
      </c>
      <c r="Z65" s="72">
        <f t="shared" si="107"/>
        <v>0</v>
      </c>
      <c r="AA65" s="72"/>
      <c r="AB65" s="73" t="s">
        <v>50</v>
      </c>
      <c r="AC65" s="72">
        <f t="shared" si="108"/>
        <v>0</v>
      </c>
      <c r="AD65" s="72">
        <f t="shared" si="119"/>
        <v>0</v>
      </c>
      <c r="AE65" s="72">
        <f t="shared" si="109"/>
        <v>0</v>
      </c>
      <c r="AF65" s="72">
        <f t="shared" si="110"/>
        <v>0</v>
      </c>
      <c r="AG65" s="72">
        <f t="shared" si="111"/>
        <v>0</v>
      </c>
      <c r="AH65" s="72">
        <f t="shared" si="112"/>
        <v>0</v>
      </c>
      <c r="AI65" s="72">
        <v>1</v>
      </c>
      <c r="AJ65" s="72">
        <f t="shared" si="114"/>
        <v>0</v>
      </c>
      <c r="AK65" s="72">
        <f t="shared" si="115"/>
        <v>0</v>
      </c>
      <c r="AL65" s="72">
        <f t="shared" si="116"/>
        <v>0</v>
      </c>
      <c r="AM65" s="72"/>
      <c r="AN65" s="72"/>
      <c r="AO65" s="72"/>
      <c r="AP65" s="72"/>
      <c r="AQ65" s="72"/>
      <c r="AR65" s="76"/>
    </row>
    <row r="66" spans="2:44">
      <c r="B66" s="71"/>
      <c r="C66" s="72"/>
      <c r="D66" s="73" t="s">
        <v>54</v>
      </c>
      <c r="E66" s="72">
        <f t="shared" si="90"/>
        <v>0.80295506854696641</v>
      </c>
      <c r="F66" s="72">
        <f t="shared" si="117"/>
        <v>0.50000000000000011</v>
      </c>
      <c r="G66" s="72">
        <f t="shared" si="91"/>
        <v>0.96076892283052229</v>
      </c>
      <c r="H66" s="72">
        <f t="shared" si="92"/>
        <v>0</v>
      </c>
      <c r="I66" s="72">
        <f t="shared" si="93"/>
        <v>0.98782916114726227</v>
      </c>
      <c r="J66" s="72">
        <f t="shared" si="94"/>
        <v>-0.98782916114726194</v>
      </c>
      <c r="K66" s="72">
        <f t="shared" si="95"/>
        <v>0</v>
      </c>
      <c r="L66" s="72">
        <v>1</v>
      </c>
      <c r="M66" s="72">
        <f t="shared" si="97"/>
        <v>1.0000000000000002</v>
      </c>
      <c r="N66" s="72">
        <f t="shared" si="98"/>
        <v>0</v>
      </c>
      <c r="O66" s="72"/>
      <c r="P66" s="73" t="s">
        <v>54</v>
      </c>
      <c r="Q66" s="72">
        <f t="shared" si="99"/>
        <v>0.8029550685469663</v>
      </c>
      <c r="R66" s="72">
        <f t="shared" si="118"/>
        <v>0.50000000000000011</v>
      </c>
      <c r="S66" s="72">
        <f t="shared" si="100"/>
        <v>0.96076892283052306</v>
      </c>
      <c r="T66" s="72">
        <f t="shared" si="101"/>
        <v>0</v>
      </c>
      <c r="U66" s="72">
        <f t="shared" si="102"/>
        <v>0.98782916114726182</v>
      </c>
      <c r="V66" s="72">
        <f t="shared" si="103"/>
        <v>-0.98782916114726194</v>
      </c>
      <c r="W66" s="72">
        <f t="shared" si="104"/>
        <v>0</v>
      </c>
      <c r="X66" s="72">
        <v>1</v>
      </c>
      <c r="Y66" s="72">
        <f t="shared" si="106"/>
        <v>1.0000000000000002</v>
      </c>
      <c r="Z66" s="72">
        <f t="shared" si="107"/>
        <v>0</v>
      </c>
      <c r="AA66" s="72"/>
      <c r="AB66" s="73" t="s">
        <v>54</v>
      </c>
      <c r="AC66" s="72">
        <f t="shared" si="108"/>
        <v>0.69337524528153649</v>
      </c>
      <c r="AD66" s="72">
        <f t="shared" si="119"/>
        <v>0.50000000000000011</v>
      </c>
      <c r="AE66" s="72">
        <f t="shared" si="109"/>
        <v>0.86602540378443726</v>
      </c>
      <c r="AF66" s="72">
        <f t="shared" si="110"/>
        <v>0</v>
      </c>
      <c r="AG66" s="72">
        <f t="shared" si="111"/>
        <v>0.94491118252306827</v>
      </c>
      <c r="AH66" s="72">
        <f t="shared" si="112"/>
        <v>-0.9449111825230686</v>
      </c>
      <c r="AI66" s="72">
        <f t="shared" si="113"/>
        <v>0</v>
      </c>
      <c r="AJ66" s="72">
        <v>1</v>
      </c>
      <c r="AK66" s="72">
        <f t="shared" si="115"/>
        <v>1.0000000000000002</v>
      </c>
      <c r="AL66" s="72">
        <f t="shared" si="116"/>
        <v>0</v>
      </c>
      <c r="AM66" s="72"/>
      <c r="AN66" s="72"/>
      <c r="AO66" s="72"/>
      <c r="AP66" s="72"/>
      <c r="AQ66" s="72"/>
      <c r="AR66" s="76"/>
    </row>
    <row r="67" spans="2:44">
      <c r="B67" s="71"/>
      <c r="C67" s="72"/>
      <c r="D67" s="73" t="s">
        <v>55</v>
      </c>
      <c r="E67" s="72">
        <f t="shared" si="90"/>
        <v>0.80295506854696641</v>
      </c>
      <c r="F67" s="72">
        <f t="shared" si="117"/>
        <v>0.50000000000000011</v>
      </c>
      <c r="G67" s="72">
        <f t="shared" si="91"/>
        <v>0.96076892283052229</v>
      </c>
      <c r="H67" s="72">
        <f t="shared" si="92"/>
        <v>0</v>
      </c>
      <c r="I67" s="72">
        <f t="shared" si="93"/>
        <v>0.98782916114726227</v>
      </c>
      <c r="J67" s="72">
        <f t="shared" si="94"/>
        <v>-0.98782916114726194</v>
      </c>
      <c r="K67" s="72">
        <f t="shared" si="95"/>
        <v>0</v>
      </c>
      <c r="L67" s="72">
        <f t="shared" si="96"/>
        <v>1.0000000000000002</v>
      </c>
      <c r="M67" s="72">
        <v>1</v>
      </c>
      <c r="N67" s="72">
        <f t="shared" si="98"/>
        <v>0</v>
      </c>
      <c r="O67" s="72"/>
      <c r="P67" s="73" t="s">
        <v>55</v>
      </c>
      <c r="Q67" s="72">
        <f t="shared" si="99"/>
        <v>0.8029550685469663</v>
      </c>
      <c r="R67" s="72">
        <f t="shared" si="118"/>
        <v>0.50000000000000011</v>
      </c>
      <c r="S67" s="72">
        <f t="shared" si="100"/>
        <v>0.96076892283052306</v>
      </c>
      <c r="T67" s="72">
        <f t="shared" si="101"/>
        <v>0</v>
      </c>
      <c r="U67" s="72">
        <f t="shared" si="102"/>
        <v>0.98782916114726182</v>
      </c>
      <c r="V67" s="72">
        <f t="shared" si="103"/>
        <v>-0.98782916114726194</v>
      </c>
      <c r="W67" s="72">
        <f t="shared" si="104"/>
        <v>0</v>
      </c>
      <c r="X67" s="72">
        <f t="shared" si="105"/>
        <v>1.0000000000000002</v>
      </c>
      <c r="Y67" s="72">
        <v>1</v>
      </c>
      <c r="Z67" s="72">
        <f t="shared" si="107"/>
        <v>0</v>
      </c>
      <c r="AA67" s="72"/>
      <c r="AB67" s="73" t="s">
        <v>55</v>
      </c>
      <c r="AC67" s="72">
        <f t="shared" si="108"/>
        <v>0.69337524528153649</v>
      </c>
      <c r="AD67" s="72">
        <f t="shared" si="119"/>
        <v>0.50000000000000011</v>
      </c>
      <c r="AE67" s="72">
        <f t="shared" si="109"/>
        <v>0.86602540378443726</v>
      </c>
      <c r="AF67" s="72">
        <f>IFERROR(CORREL($K$50:$M$50,K55:M55),0)</f>
        <v>0</v>
      </c>
      <c r="AG67" s="72">
        <f t="shared" si="111"/>
        <v>0.94491118252306827</v>
      </c>
      <c r="AH67" s="72">
        <f t="shared" si="112"/>
        <v>-0.9449111825230686</v>
      </c>
      <c r="AI67" s="72">
        <f t="shared" si="113"/>
        <v>0</v>
      </c>
      <c r="AJ67" s="72">
        <f t="shared" si="114"/>
        <v>1.0000000000000002</v>
      </c>
      <c r="AK67" s="72">
        <v>1</v>
      </c>
      <c r="AL67" s="72">
        <f t="shared" si="116"/>
        <v>0</v>
      </c>
      <c r="AM67" s="72"/>
      <c r="AN67" s="72"/>
      <c r="AO67" s="72"/>
      <c r="AP67" s="72"/>
      <c r="AQ67" s="72"/>
      <c r="AR67" s="76"/>
    </row>
    <row r="68" spans="2:44">
      <c r="B68" s="71"/>
      <c r="C68" s="72"/>
      <c r="D68" s="73" t="s">
        <v>56</v>
      </c>
      <c r="E68" s="72">
        <f t="shared" si="90"/>
        <v>0</v>
      </c>
      <c r="F68" s="72">
        <f t="shared" si="117"/>
        <v>0</v>
      </c>
      <c r="G68" s="72">
        <f t="shared" si="91"/>
        <v>0</v>
      </c>
      <c r="H68" s="72">
        <f t="shared" si="92"/>
        <v>0</v>
      </c>
      <c r="I68" s="72">
        <f t="shared" si="93"/>
        <v>0</v>
      </c>
      <c r="J68" s="72">
        <f t="shared" si="94"/>
        <v>0</v>
      </c>
      <c r="K68" s="72">
        <f t="shared" si="95"/>
        <v>0</v>
      </c>
      <c r="L68" s="72">
        <f t="shared" si="96"/>
        <v>0</v>
      </c>
      <c r="M68" s="72">
        <f t="shared" si="97"/>
        <v>0</v>
      </c>
      <c r="N68" s="72">
        <v>1</v>
      </c>
      <c r="O68" s="72"/>
      <c r="P68" s="73" t="s">
        <v>56</v>
      </c>
      <c r="Q68" s="72">
        <f t="shared" si="99"/>
        <v>0</v>
      </c>
      <c r="R68" s="72">
        <f t="shared" si="118"/>
        <v>0</v>
      </c>
      <c r="S68" s="72">
        <f t="shared" si="100"/>
        <v>0</v>
      </c>
      <c r="T68" s="72">
        <f t="shared" si="101"/>
        <v>0</v>
      </c>
      <c r="U68" s="72">
        <f t="shared" si="102"/>
        <v>0</v>
      </c>
      <c r="V68" s="72">
        <f t="shared" si="103"/>
        <v>0</v>
      </c>
      <c r="W68" s="72">
        <f t="shared" si="104"/>
        <v>0</v>
      </c>
      <c r="X68" s="72">
        <f t="shared" si="105"/>
        <v>0</v>
      </c>
      <c r="Y68" s="72">
        <f t="shared" si="106"/>
        <v>0</v>
      </c>
      <c r="Z68" s="72">
        <v>1</v>
      </c>
      <c r="AA68" s="72"/>
      <c r="AB68" s="73" t="s">
        <v>56</v>
      </c>
      <c r="AC68" s="72">
        <f t="shared" si="108"/>
        <v>0</v>
      </c>
      <c r="AD68" s="72">
        <f t="shared" si="119"/>
        <v>0</v>
      </c>
      <c r="AE68" s="72">
        <f t="shared" si="109"/>
        <v>0</v>
      </c>
      <c r="AF68" s="72">
        <f t="shared" si="110"/>
        <v>0</v>
      </c>
      <c r="AG68" s="72">
        <f t="shared" si="111"/>
        <v>0</v>
      </c>
      <c r="AH68" s="72">
        <f t="shared" si="112"/>
        <v>0</v>
      </c>
      <c r="AI68" s="72">
        <f t="shared" si="113"/>
        <v>0</v>
      </c>
      <c r="AJ68" s="72">
        <f t="shared" si="114"/>
        <v>0</v>
      </c>
      <c r="AK68" s="72">
        <f t="shared" si="115"/>
        <v>0</v>
      </c>
      <c r="AL68" s="72">
        <v>1</v>
      </c>
      <c r="AM68" s="72"/>
      <c r="AN68" s="72"/>
      <c r="AO68" s="72"/>
      <c r="AP68" s="72"/>
      <c r="AQ68" s="72"/>
      <c r="AR68" s="76"/>
    </row>
    <row r="69" spans="2:44">
      <c r="B69" s="7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6"/>
    </row>
    <row r="70" spans="2:44">
      <c r="B70" s="71"/>
      <c r="C70" s="72"/>
      <c r="D70" s="78">
        <v>5</v>
      </c>
      <c r="E70" s="109" t="s">
        <v>16</v>
      </c>
      <c r="F70" s="109" t="s">
        <v>26</v>
      </c>
      <c r="G70" s="109" t="s">
        <v>35</v>
      </c>
      <c r="H70" s="109" t="s">
        <v>40</v>
      </c>
      <c r="I70" s="109" t="s">
        <v>43</v>
      </c>
      <c r="J70" s="109" t="s">
        <v>47</v>
      </c>
      <c r="K70" s="109" t="s">
        <v>50</v>
      </c>
      <c r="L70" s="109" t="s">
        <v>54</v>
      </c>
      <c r="M70" s="109" t="s">
        <v>55</v>
      </c>
      <c r="N70" s="109" t="s">
        <v>56</v>
      </c>
      <c r="O70" s="72"/>
      <c r="P70" s="78">
        <v>6</v>
      </c>
      <c r="Q70" s="109" t="s">
        <v>16</v>
      </c>
      <c r="R70" s="109" t="s">
        <v>26</v>
      </c>
      <c r="S70" s="109" t="s">
        <v>35</v>
      </c>
      <c r="T70" s="109" t="s">
        <v>40</v>
      </c>
      <c r="U70" s="109" t="s">
        <v>43</v>
      </c>
      <c r="V70" s="109" t="s">
        <v>47</v>
      </c>
      <c r="W70" s="109" t="s">
        <v>50</v>
      </c>
      <c r="X70" s="109" t="s">
        <v>54</v>
      </c>
      <c r="Y70" s="109" t="s">
        <v>55</v>
      </c>
      <c r="Z70" s="109" t="s">
        <v>56</v>
      </c>
      <c r="AA70" s="72"/>
      <c r="AB70" s="78">
        <v>7</v>
      </c>
      <c r="AC70" s="109" t="s">
        <v>16</v>
      </c>
      <c r="AD70" s="109" t="s">
        <v>26</v>
      </c>
      <c r="AE70" s="109" t="s">
        <v>35</v>
      </c>
      <c r="AF70" s="109" t="s">
        <v>40</v>
      </c>
      <c r="AG70" s="109" t="s">
        <v>43</v>
      </c>
      <c r="AH70" s="109" t="s">
        <v>47</v>
      </c>
      <c r="AI70" s="109" t="s">
        <v>50</v>
      </c>
      <c r="AJ70" s="109" t="s">
        <v>54</v>
      </c>
      <c r="AK70" s="109" t="s">
        <v>55</v>
      </c>
      <c r="AL70" s="109" t="s">
        <v>56</v>
      </c>
      <c r="AM70" s="72"/>
      <c r="AN70" s="72"/>
      <c r="AO70" s="72"/>
      <c r="AP70" s="72"/>
      <c r="AQ70" s="72"/>
      <c r="AR70" s="76"/>
    </row>
    <row r="71" spans="2:44">
      <c r="B71" s="71"/>
      <c r="C71" s="72"/>
      <c r="D71" s="110" t="s">
        <v>16</v>
      </c>
      <c r="E71" s="72">
        <v>1</v>
      </c>
      <c r="F71" s="72">
        <f>IFERROR(CORREL($N$48:$P$48,N47:P47),0)</f>
        <v>0.50000000000000011</v>
      </c>
      <c r="G71" s="72">
        <f>IFERROR(CORREL($N$49:$P$49,N47:P47),0)</f>
        <v>0.65465367070797664</v>
      </c>
      <c r="H71" s="72">
        <f>IFERROR(CORREL($N$50:$P$50,N47:P47),0)</f>
        <v>0</v>
      </c>
      <c r="I71" s="72">
        <f>IFERROR(CORREL($N$51:$P$51,N47:P47),0)</f>
        <v>0.50000000000000011</v>
      </c>
      <c r="J71" s="72">
        <f>IFERROR(CORREL($N$52:$P$52,N47:P47),)</f>
        <v>-0.50000000000000011</v>
      </c>
      <c r="K71" s="72">
        <f>IFERROR(CORREL($N$53:$P$53,N47:P47),0)</f>
        <v>0</v>
      </c>
      <c r="L71" s="72">
        <f>IFERROR(CORREL($N$54:$P$54,N47:P47),0)</f>
        <v>1.0000000000000002</v>
      </c>
      <c r="M71" s="72">
        <f>IFERROR(CORREL($N$55:$P$55,N47:P47),0)</f>
        <v>-1.0000000000000002</v>
      </c>
      <c r="N71" s="72">
        <f>IFERROR(CORREL($N$56:$P$56,N47:P47),0)</f>
        <v>0</v>
      </c>
      <c r="O71" s="72"/>
      <c r="P71" s="110" t="s">
        <v>16</v>
      </c>
      <c r="Q71" s="72">
        <v>1</v>
      </c>
      <c r="R71" s="72">
        <f>IFERROR(CORREL($Q$48:$S$48,Q47:S47),0)</f>
        <v>0</v>
      </c>
      <c r="S71" s="72">
        <f>IFERROR(CORREL($Q$49:$S$49,Q47:S47),0)</f>
        <v>0.86602540378443837</v>
      </c>
      <c r="T71" s="72">
        <f>IFERROR(CORREL($Q$50:$S$50,Q47:S47),0)</f>
        <v>0</v>
      </c>
      <c r="U71" s="72">
        <f>IFERROR(CORREL($Q$51:$S$51,Q47:S47),0)</f>
        <v>0.86602540378443837</v>
      </c>
      <c r="V71" s="72">
        <f>IFERROR(CORREL($Q$52:$S$52,Q47:S47),)</f>
        <v>5.6086411686187282E-16</v>
      </c>
      <c r="W71" s="72">
        <f>IFERROR(CORREL($Q$53:$S$53,Q47:S47),0)</f>
        <v>0</v>
      </c>
      <c r="X71" s="72">
        <f>IFERROR(CORREL($Q$54:$S$54,Q47:S47),0)</f>
        <v>-0.50000000000000011</v>
      </c>
      <c r="Y71" s="72">
        <f>IFERROR(CORREL($Q$55:$S$55,Q47:S47),0)</f>
        <v>0</v>
      </c>
      <c r="Z71" s="72">
        <f>IFERROR(CORREL($Q$56:$S$56,Q47:S47),0)</f>
        <v>0</v>
      </c>
      <c r="AA71" s="72"/>
      <c r="AB71" s="110" t="s">
        <v>16</v>
      </c>
      <c r="AC71" s="72">
        <v>1</v>
      </c>
      <c r="AD71" s="72">
        <f>IFERROR(CORREL($T$48:$V$48,T47:V47),0)</f>
        <v>0.8660254037844386</v>
      </c>
      <c r="AE71" s="72">
        <f>IFERROR(CORREL($T$49:$V$49,T47:V47),0)</f>
        <v>0.50000000000000022</v>
      </c>
      <c r="AF71" s="72">
        <f>IFERROR(CORREL($T$50:$V$50,T47:V47),0)</f>
        <v>0</v>
      </c>
      <c r="AG71" s="72">
        <f>IFERROR(CORREL($T$51:$V$51,T47:V47),0)</f>
        <v>0.86602540378443882</v>
      </c>
      <c r="AH71" s="72">
        <f>IFERROR(CORREL($T$52:$V$52,T47:V47),0)</f>
        <v>-0.8660254037844386</v>
      </c>
      <c r="AI71" s="72">
        <f>IFERROR(CORREL($T$53:$V$53,T47:V47),0)</f>
        <v>0</v>
      </c>
      <c r="AJ71" s="72">
        <f>IFERROR(CORREL($T$54:$V$54,T47:V47),0)</f>
        <v>0.86602540378443882</v>
      </c>
      <c r="AK71" s="72">
        <f>IFERROR(CORREL($T$55:$V$55,T47:V47),0)</f>
        <v>-0.8660254037844386</v>
      </c>
      <c r="AL71" s="72">
        <f>IFERROR(CORREL($T$56:$V$56,T47:V47),0)</f>
        <v>0</v>
      </c>
      <c r="AM71" s="72"/>
      <c r="AN71" s="72"/>
      <c r="AO71" s="72"/>
      <c r="AP71" s="72"/>
      <c r="AQ71" s="72"/>
      <c r="AR71" s="76"/>
    </row>
    <row r="72" spans="2:44">
      <c r="B72" s="71"/>
      <c r="C72" s="72"/>
      <c r="D72" s="73" t="s">
        <v>26</v>
      </c>
      <c r="E72" s="72">
        <f t="shared" ref="E72:E80" si="120">IFERROR(CORREL($N$47:$P$47,N48:P48),0)</f>
        <v>0.50000000000000011</v>
      </c>
      <c r="F72" s="72">
        <v>1</v>
      </c>
      <c r="G72" s="72">
        <f t="shared" ref="G72:G80" si="121">IFERROR(CORREL($N$49:$P$49,N48:P48),0)</f>
        <v>-0.32732683535398921</v>
      </c>
      <c r="H72" s="72">
        <f t="shared" ref="H72:H80" si="122">IFERROR(CORREL($N$50:$P$50,N48:P48),0)</f>
        <v>0</v>
      </c>
      <c r="I72" s="72">
        <f t="shared" ref="I72:I80" si="123">IFERROR(CORREL($N$51:$P$51,N48:P48),0)</f>
        <v>-0.50000000000000011</v>
      </c>
      <c r="J72" s="72">
        <f t="shared" ref="J72:J80" si="124">IFERROR(CORREL($N$52:$P$52,N48:P48),)</f>
        <v>-1.0000000000000002</v>
      </c>
      <c r="K72" s="72">
        <f t="shared" ref="K72:K80" si="125">IFERROR(CORREL($N$53:$P$53,N48:P48),0)</f>
        <v>0</v>
      </c>
      <c r="L72" s="72">
        <f t="shared" ref="L72:L80" si="126">IFERROR(CORREL($N$54:$P$54,N48:P48),0)</f>
        <v>0.50000000000000011</v>
      </c>
      <c r="M72" s="72">
        <f t="shared" ref="M72:M80" si="127">IFERROR(CORREL($N$55:$P$55,N48:P48),0)</f>
        <v>-0.50000000000000011</v>
      </c>
      <c r="N72" s="72">
        <f t="shared" ref="N72:N79" si="128">IFERROR(CORREL($N$56:$P$56,N48:P48),0)</f>
        <v>0</v>
      </c>
      <c r="O72" s="72"/>
      <c r="P72" s="73" t="s">
        <v>26</v>
      </c>
      <c r="Q72" s="72">
        <f t="shared" ref="Q72:Q80" si="129">IFERROR(CORREL($Q$47:$S$47,Q48:S48),0)</f>
        <v>0</v>
      </c>
      <c r="R72" s="72">
        <v>1</v>
      </c>
      <c r="S72" s="72">
        <f t="shared" ref="S72:S80" si="130">IFERROR(CORREL($Q$49:$S$49,Q48:S48),0)</f>
        <v>0</v>
      </c>
      <c r="T72" s="72">
        <f t="shared" ref="T72:T80" si="131">IFERROR(CORREL($Q$50:$S$50,Q48:S48),0)</f>
        <v>0</v>
      </c>
      <c r="U72" s="72">
        <f t="shared" ref="U72:U80" si="132">IFERROR(CORREL($Q$51:$S$51,Q48:S48),0)</f>
        <v>0</v>
      </c>
      <c r="V72" s="72">
        <f t="shared" ref="V72:V80" si="133">IFERROR(CORREL($Q$52:$S$52,Q48:S48),)</f>
        <v>0</v>
      </c>
      <c r="W72" s="72">
        <f t="shared" ref="W72:W80" si="134">IFERROR(CORREL($Q$53:$S$53,Q48:S48),0)</f>
        <v>0</v>
      </c>
      <c r="X72" s="72">
        <f t="shared" ref="X72:X80" si="135">IFERROR(CORREL($Q$54:$S$54,Q48:S48),0)</f>
        <v>0</v>
      </c>
      <c r="Y72" s="72">
        <f t="shared" ref="Y72:Y80" si="136">IFERROR(CORREL($Q$55:$S$55,Q48:S48),0)</f>
        <v>0</v>
      </c>
      <c r="Z72" s="72">
        <f t="shared" ref="Z72:Z79" si="137">IFERROR(CORREL($Q$56:$S$56,Q48:S48),0)</f>
        <v>0</v>
      </c>
      <c r="AA72" s="72"/>
      <c r="AB72" s="73" t="s">
        <v>26</v>
      </c>
      <c r="AC72" s="72">
        <f t="shared" ref="AC72:AC80" si="138">IFERROR(CORREL($T$47:$V$47,T48:V48),0)</f>
        <v>0.8660254037844386</v>
      </c>
      <c r="AD72" s="72">
        <v>1</v>
      </c>
      <c r="AE72" s="72">
        <f t="shared" ref="AE72:AE80" si="139">IFERROR(CORREL($T$49:$V$49,T48:V48),0)</f>
        <v>1.2819751242557092E-16</v>
      </c>
      <c r="AF72" s="72">
        <f t="shared" ref="AF72:AF80" si="140">IFERROR(CORREL($T$50:$V$50,T48:V48),0)</f>
        <v>0</v>
      </c>
      <c r="AG72" s="72">
        <f t="shared" ref="AG72:AG80" si="141">IFERROR(CORREL($T$51:$V$51,T48:V48),0)</f>
        <v>0.50000000000000011</v>
      </c>
      <c r="AH72" s="72">
        <f t="shared" ref="AH72:AH80" si="142">IFERROR(CORREL($T$52:$V$52,T48:V48),0)</f>
        <v>-0.50000000000000011</v>
      </c>
      <c r="AI72" s="72">
        <f t="shared" ref="AI72:AI80" si="143">IFERROR(CORREL($T$53:$V$53,T48:V48),0)</f>
        <v>0</v>
      </c>
      <c r="AJ72" s="72">
        <f t="shared" ref="AJ72:AJ80" si="144">IFERROR(CORREL($T$54:$V$54,T48:V48),0)</f>
        <v>0.50000000000000011</v>
      </c>
      <c r="AK72" s="72">
        <f t="shared" ref="AK72:AK80" si="145">IFERROR(CORREL($T$55:$V$55,T48:V48),0)</f>
        <v>-0.50000000000000011</v>
      </c>
      <c r="AL72" s="72">
        <f t="shared" ref="AL72:AL79" si="146">IFERROR(CORREL($T$56:$V$56,T48:V48),0)</f>
        <v>0</v>
      </c>
      <c r="AM72" s="72"/>
      <c r="AN72" s="72"/>
      <c r="AO72" s="72"/>
      <c r="AP72" s="72"/>
      <c r="AQ72" s="72"/>
      <c r="AR72" s="76"/>
    </row>
    <row r="73" spans="2:44">
      <c r="B73" s="71"/>
      <c r="C73" s="72"/>
      <c r="D73" s="73" t="s">
        <v>35</v>
      </c>
      <c r="E73" s="72">
        <f t="shared" si="120"/>
        <v>0.65465367070797664</v>
      </c>
      <c r="F73" s="72">
        <f t="shared" ref="F73:F80" si="147">IFERROR(CORREL($N$48:$P$48,N49:P49),0)</f>
        <v>-0.32732683535398921</v>
      </c>
      <c r="G73" s="72">
        <v>1</v>
      </c>
      <c r="H73" s="72">
        <f t="shared" si="122"/>
        <v>0</v>
      </c>
      <c r="I73" s="72">
        <f t="shared" si="123"/>
        <v>0.98198050606196574</v>
      </c>
      <c r="J73" s="72">
        <f t="shared" si="124"/>
        <v>0.32732683535398915</v>
      </c>
      <c r="K73" s="72">
        <f t="shared" si="125"/>
        <v>0</v>
      </c>
      <c r="L73" s="72">
        <f t="shared" si="126"/>
        <v>0.65465367070797664</v>
      </c>
      <c r="M73" s="72">
        <f t="shared" si="127"/>
        <v>-0.65465367070797675</v>
      </c>
      <c r="N73" s="72">
        <f t="shared" si="128"/>
        <v>0</v>
      </c>
      <c r="O73" s="72"/>
      <c r="P73" s="73" t="s">
        <v>35</v>
      </c>
      <c r="Q73" s="72">
        <f t="shared" si="129"/>
        <v>0.86602540378443837</v>
      </c>
      <c r="R73" s="72">
        <f t="shared" ref="R73:R80" si="148">IFERROR(CORREL($Q$48:$S$48,Q49:S49),0)</f>
        <v>0</v>
      </c>
      <c r="S73" s="72">
        <v>1</v>
      </c>
      <c r="T73" s="72">
        <f t="shared" si="131"/>
        <v>0</v>
      </c>
      <c r="U73" s="72">
        <f t="shared" si="132"/>
        <v>0.49999999999999917</v>
      </c>
      <c r="V73" s="72">
        <f t="shared" si="133"/>
        <v>0.50000000000000089</v>
      </c>
      <c r="W73" s="72">
        <f t="shared" si="134"/>
        <v>0</v>
      </c>
      <c r="X73" s="72">
        <f t="shared" si="135"/>
        <v>5.7688880591506919E-16</v>
      </c>
      <c r="Y73" s="72">
        <f t="shared" si="136"/>
        <v>0</v>
      </c>
      <c r="Z73" s="72">
        <f t="shared" si="137"/>
        <v>0</v>
      </c>
      <c r="AA73" s="72"/>
      <c r="AB73" s="73" t="s">
        <v>35</v>
      </c>
      <c r="AC73" s="72">
        <f t="shared" si="138"/>
        <v>0.50000000000000022</v>
      </c>
      <c r="AD73" s="72">
        <f t="shared" ref="AD73:AD80" si="149">IFERROR(CORREL($T$48:$V$48,T49:V49),0)</f>
        <v>1.2819751242557092E-16</v>
      </c>
      <c r="AE73" s="72">
        <v>1</v>
      </c>
      <c r="AF73" s="72">
        <f t="shared" si="140"/>
        <v>0</v>
      </c>
      <c r="AG73" s="72">
        <f t="shared" si="141"/>
        <v>0.8660254037844386</v>
      </c>
      <c r="AH73" s="72">
        <f t="shared" si="142"/>
        <v>-0.8660254037844386</v>
      </c>
      <c r="AI73" s="72">
        <f t="shared" si="143"/>
        <v>0</v>
      </c>
      <c r="AJ73" s="72">
        <f t="shared" si="144"/>
        <v>0.8660254037844386</v>
      </c>
      <c r="AK73" s="72">
        <f t="shared" si="145"/>
        <v>-0.8660254037844386</v>
      </c>
      <c r="AL73" s="72">
        <f t="shared" si="146"/>
        <v>0</v>
      </c>
      <c r="AM73" s="72"/>
      <c r="AN73" s="72"/>
      <c r="AO73" s="72"/>
      <c r="AP73" s="72"/>
      <c r="AQ73" s="72"/>
      <c r="AR73" s="76"/>
    </row>
    <row r="74" spans="2:44">
      <c r="B74" s="71"/>
      <c r="C74" s="72"/>
      <c r="D74" s="73" t="s">
        <v>40</v>
      </c>
      <c r="E74" s="72">
        <f t="shared" si="120"/>
        <v>0</v>
      </c>
      <c r="F74" s="72">
        <f t="shared" si="147"/>
        <v>0</v>
      </c>
      <c r="G74" s="72">
        <f t="shared" si="121"/>
        <v>0</v>
      </c>
      <c r="H74" s="72">
        <v>1</v>
      </c>
      <c r="I74" s="72">
        <f t="shared" si="123"/>
        <v>0</v>
      </c>
      <c r="J74" s="72">
        <f t="shared" si="124"/>
        <v>0</v>
      </c>
      <c r="K74" s="72">
        <f t="shared" si="125"/>
        <v>0</v>
      </c>
      <c r="L74" s="72">
        <f t="shared" si="126"/>
        <v>0</v>
      </c>
      <c r="M74" s="72">
        <f t="shared" si="127"/>
        <v>0</v>
      </c>
      <c r="N74" s="72">
        <f t="shared" si="128"/>
        <v>0</v>
      </c>
      <c r="O74" s="72"/>
      <c r="P74" s="73" t="s">
        <v>40</v>
      </c>
      <c r="Q74" s="72">
        <f t="shared" si="129"/>
        <v>0</v>
      </c>
      <c r="R74" s="72">
        <f t="shared" si="148"/>
        <v>0</v>
      </c>
      <c r="S74" s="72">
        <f t="shared" si="130"/>
        <v>0</v>
      </c>
      <c r="T74" s="72">
        <v>1</v>
      </c>
      <c r="U74" s="72">
        <f t="shared" si="132"/>
        <v>0</v>
      </c>
      <c r="V74" s="72">
        <f t="shared" si="133"/>
        <v>0</v>
      </c>
      <c r="W74" s="72">
        <f t="shared" si="134"/>
        <v>0</v>
      </c>
      <c r="X74" s="72">
        <f t="shared" si="135"/>
        <v>0</v>
      </c>
      <c r="Y74" s="72">
        <f t="shared" si="136"/>
        <v>0</v>
      </c>
      <c r="Z74" s="72">
        <f t="shared" si="137"/>
        <v>0</v>
      </c>
      <c r="AA74" s="72"/>
      <c r="AB74" s="73" t="s">
        <v>40</v>
      </c>
      <c r="AC74" s="72">
        <f t="shared" si="138"/>
        <v>0</v>
      </c>
      <c r="AD74" s="72">
        <f t="shared" si="149"/>
        <v>0</v>
      </c>
      <c r="AE74" s="72">
        <f t="shared" si="139"/>
        <v>0</v>
      </c>
      <c r="AF74" s="72">
        <v>1</v>
      </c>
      <c r="AG74" s="72">
        <f t="shared" si="141"/>
        <v>0</v>
      </c>
      <c r="AH74" s="72">
        <f t="shared" si="142"/>
        <v>0</v>
      </c>
      <c r="AI74" s="72">
        <f t="shared" si="143"/>
        <v>0</v>
      </c>
      <c r="AJ74" s="72">
        <f t="shared" si="144"/>
        <v>0</v>
      </c>
      <c r="AK74" s="72">
        <f t="shared" si="145"/>
        <v>0</v>
      </c>
      <c r="AL74" s="72">
        <f t="shared" si="146"/>
        <v>0</v>
      </c>
      <c r="AM74" s="72"/>
      <c r="AN74" s="72"/>
      <c r="AO74" s="72"/>
      <c r="AP74" s="72"/>
      <c r="AQ74" s="72"/>
      <c r="AR74" s="76"/>
    </row>
    <row r="75" spans="2:44">
      <c r="B75" s="71"/>
      <c r="C75" s="72"/>
      <c r="D75" s="73" t="s">
        <v>43</v>
      </c>
      <c r="E75" s="72">
        <f t="shared" si="120"/>
        <v>0.50000000000000011</v>
      </c>
      <c r="F75" s="72">
        <f t="shared" si="147"/>
        <v>-0.50000000000000011</v>
      </c>
      <c r="G75" s="72">
        <f t="shared" si="121"/>
        <v>0.98198050606196574</v>
      </c>
      <c r="H75" s="72">
        <f t="shared" si="122"/>
        <v>0</v>
      </c>
      <c r="I75" s="72">
        <v>1</v>
      </c>
      <c r="J75" s="72">
        <f t="shared" si="124"/>
        <v>0.50000000000000011</v>
      </c>
      <c r="K75" s="72">
        <f t="shared" si="125"/>
        <v>0</v>
      </c>
      <c r="L75" s="72">
        <f t="shared" si="126"/>
        <v>0.50000000000000011</v>
      </c>
      <c r="M75" s="72">
        <f t="shared" si="127"/>
        <v>-0.50000000000000011</v>
      </c>
      <c r="N75" s="72">
        <f t="shared" si="128"/>
        <v>0</v>
      </c>
      <c r="O75" s="72"/>
      <c r="P75" s="73" t="s">
        <v>43</v>
      </c>
      <c r="Q75" s="72">
        <f t="shared" si="129"/>
        <v>0.86602540378443837</v>
      </c>
      <c r="R75" s="72">
        <f t="shared" si="148"/>
        <v>0</v>
      </c>
      <c r="S75" s="72">
        <f t="shared" si="130"/>
        <v>0.49999999999999917</v>
      </c>
      <c r="T75" s="72">
        <f t="shared" si="131"/>
        <v>0</v>
      </c>
      <c r="U75" s="72">
        <v>1</v>
      </c>
      <c r="V75" s="72">
        <f t="shared" si="133"/>
        <v>-0.5</v>
      </c>
      <c r="W75" s="72">
        <f t="shared" si="134"/>
        <v>0</v>
      </c>
      <c r="X75" s="72">
        <f t="shared" si="135"/>
        <v>-0.86602540378443904</v>
      </c>
      <c r="Y75" s="72">
        <f t="shared" si="136"/>
        <v>0</v>
      </c>
      <c r="Z75" s="72">
        <f t="shared" si="137"/>
        <v>0</v>
      </c>
      <c r="AA75" s="72"/>
      <c r="AB75" s="73" t="s">
        <v>43</v>
      </c>
      <c r="AC75" s="72">
        <f t="shared" si="138"/>
        <v>0.86602540378443882</v>
      </c>
      <c r="AD75" s="72">
        <f t="shared" si="149"/>
        <v>0.50000000000000011</v>
      </c>
      <c r="AE75" s="72">
        <f t="shared" si="139"/>
        <v>0.8660254037844386</v>
      </c>
      <c r="AF75" s="72">
        <f t="shared" si="140"/>
        <v>0</v>
      </c>
      <c r="AG75" s="72">
        <v>1</v>
      </c>
      <c r="AH75" s="72">
        <f t="shared" si="142"/>
        <v>-1.0000000000000002</v>
      </c>
      <c r="AI75" s="72">
        <f t="shared" si="143"/>
        <v>0</v>
      </c>
      <c r="AJ75" s="72">
        <f t="shared" si="144"/>
        <v>1.0000000000000002</v>
      </c>
      <c r="AK75" s="72">
        <f t="shared" si="145"/>
        <v>-1.0000000000000002</v>
      </c>
      <c r="AL75" s="72">
        <f t="shared" si="146"/>
        <v>0</v>
      </c>
      <c r="AM75" s="72"/>
      <c r="AN75" s="72"/>
      <c r="AO75" s="72"/>
      <c r="AP75" s="72"/>
      <c r="AQ75" s="72"/>
      <c r="AR75" s="76"/>
    </row>
    <row r="76" spans="2:44">
      <c r="B76" s="71"/>
      <c r="C76" s="72"/>
      <c r="D76" s="73" t="s">
        <v>47</v>
      </c>
      <c r="E76" s="72">
        <f t="shared" si="120"/>
        <v>-0.50000000000000011</v>
      </c>
      <c r="F76" s="72">
        <f t="shared" si="147"/>
        <v>-1.0000000000000002</v>
      </c>
      <c r="G76" s="72">
        <f t="shared" si="121"/>
        <v>0.32732683535398915</v>
      </c>
      <c r="H76" s="72">
        <f t="shared" si="122"/>
        <v>0</v>
      </c>
      <c r="I76" s="72">
        <f t="shared" si="123"/>
        <v>0.50000000000000011</v>
      </c>
      <c r="J76" s="72">
        <v>1</v>
      </c>
      <c r="K76" s="72">
        <f t="shared" si="125"/>
        <v>0</v>
      </c>
      <c r="L76" s="72">
        <f t="shared" si="126"/>
        <v>-0.50000000000000011</v>
      </c>
      <c r="M76" s="72">
        <f t="shared" si="127"/>
        <v>0.50000000000000011</v>
      </c>
      <c r="N76" s="72">
        <f t="shared" si="128"/>
        <v>0</v>
      </c>
      <c r="O76" s="72"/>
      <c r="P76" s="73" t="s">
        <v>47</v>
      </c>
      <c r="Q76" s="72">
        <f t="shared" si="129"/>
        <v>5.6086411686187282E-16</v>
      </c>
      <c r="R76" s="72">
        <f t="shared" si="148"/>
        <v>0</v>
      </c>
      <c r="S76" s="72">
        <f t="shared" si="130"/>
        <v>0.50000000000000089</v>
      </c>
      <c r="T76" s="72">
        <f t="shared" si="131"/>
        <v>0</v>
      </c>
      <c r="U76" s="72">
        <f t="shared" si="132"/>
        <v>-0.5</v>
      </c>
      <c r="V76" s="72">
        <v>1</v>
      </c>
      <c r="W76" s="72">
        <f t="shared" si="134"/>
        <v>0</v>
      </c>
      <c r="X76" s="72">
        <f t="shared" si="135"/>
        <v>0.86602540378443837</v>
      </c>
      <c r="Y76" s="72">
        <f t="shared" si="136"/>
        <v>0</v>
      </c>
      <c r="Z76" s="72">
        <f t="shared" si="137"/>
        <v>0</v>
      </c>
      <c r="AA76" s="72"/>
      <c r="AB76" s="73" t="s">
        <v>47</v>
      </c>
      <c r="AC76" s="72">
        <f t="shared" si="138"/>
        <v>-0.8660254037844386</v>
      </c>
      <c r="AD76" s="72">
        <f t="shared" si="149"/>
        <v>-0.50000000000000011</v>
      </c>
      <c r="AE76" s="72">
        <f t="shared" si="139"/>
        <v>-0.8660254037844386</v>
      </c>
      <c r="AF76" s="72">
        <f t="shared" si="140"/>
        <v>0</v>
      </c>
      <c r="AG76" s="72">
        <f t="shared" si="141"/>
        <v>-1.0000000000000002</v>
      </c>
      <c r="AH76" s="72">
        <v>1</v>
      </c>
      <c r="AI76" s="72">
        <f t="shared" si="143"/>
        <v>0</v>
      </c>
      <c r="AJ76" s="72">
        <f t="shared" si="144"/>
        <v>-1.0000000000000002</v>
      </c>
      <c r="AK76" s="72">
        <f t="shared" si="145"/>
        <v>1.0000000000000002</v>
      </c>
      <c r="AL76" s="72">
        <f t="shared" si="146"/>
        <v>0</v>
      </c>
      <c r="AM76" s="72"/>
      <c r="AN76" s="72"/>
      <c r="AO76" s="72"/>
      <c r="AP76" s="72"/>
      <c r="AQ76" s="72"/>
      <c r="AR76" s="76"/>
    </row>
    <row r="77" spans="2:44">
      <c r="B77" s="71"/>
      <c r="C77" s="72"/>
      <c r="D77" s="73" t="s">
        <v>50</v>
      </c>
      <c r="E77" s="72">
        <f t="shared" si="120"/>
        <v>0</v>
      </c>
      <c r="F77" s="72">
        <f t="shared" si="147"/>
        <v>0</v>
      </c>
      <c r="G77" s="72">
        <f t="shared" si="121"/>
        <v>0</v>
      </c>
      <c r="H77" s="72">
        <f t="shared" si="122"/>
        <v>0</v>
      </c>
      <c r="I77" s="72">
        <f t="shared" si="123"/>
        <v>0</v>
      </c>
      <c r="J77" s="72">
        <f t="shared" si="124"/>
        <v>0</v>
      </c>
      <c r="K77" s="72">
        <v>1</v>
      </c>
      <c r="L77" s="72">
        <f t="shared" si="126"/>
        <v>0</v>
      </c>
      <c r="M77" s="72">
        <f t="shared" si="127"/>
        <v>0</v>
      </c>
      <c r="N77" s="72">
        <f t="shared" si="128"/>
        <v>0</v>
      </c>
      <c r="O77" s="72"/>
      <c r="P77" s="73" t="s">
        <v>50</v>
      </c>
      <c r="Q77" s="72">
        <f t="shared" si="129"/>
        <v>0</v>
      </c>
      <c r="R77" s="72">
        <f t="shared" si="148"/>
        <v>0</v>
      </c>
      <c r="S77" s="72">
        <f t="shared" si="130"/>
        <v>0</v>
      </c>
      <c r="T77" s="72">
        <f t="shared" si="131"/>
        <v>0</v>
      </c>
      <c r="U77" s="72">
        <f t="shared" si="132"/>
        <v>0</v>
      </c>
      <c r="V77" s="72">
        <f t="shared" si="133"/>
        <v>0</v>
      </c>
      <c r="W77" s="72">
        <v>1</v>
      </c>
      <c r="X77" s="72">
        <f t="shared" si="135"/>
        <v>0</v>
      </c>
      <c r="Y77" s="72">
        <f t="shared" si="136"/>
        <v>0</v>
      </c>
      <c r="Z77" s="72">
        <f t="shared" si="137"/>
        <v>0</v>
      </c>
      <c r="AA77" s="72"/>
      <c r="AB77" s="73" t="s">
        <v>50</v>
      </c>
      <c r="AC77" s="72">
        <f t="shared" si="138"/>
        <v>0</v>
      </c>
      <c r="AD77" s="72">
        <f t="shared" si="149"/>
        <v>0</v>
      </c>
      <c r="AE77" s="72">
        <f t="shared" si="139"/>
        <v>0</v>
      </c>
      <c r="AF77" s="72">
        <f t="shared" si="140"/>
        <v>0</v>
      </c>
      <c r="AG77" s="72">
        <f t="shared" si="141"/>
        <v>0</v>
      </c>
      <c r="AH77" s="72">
        <f t="shared" si="142"/>
        <v>0</v>
      </c>
      <c r="AI77" s="72">
        <v>1</v>
      </c>
      <c r="AJ77" s="72">
        <f t="shared" si="144"/>
        <v>0</v>
      </c>
      <c r="AK77" s="72">
        <f t="shared" si="145"/>
        <v>0</v>
      </c>
      <c r="AL77" s="72">
        <f t="shared" si="146"/>
        <v>0</v>
      </c>
      <c r="AM77" s="72"/>
      <c r="AN77" s="72"/>
      <c r="AO77" s="72"/>
      <c r="AP77" s="72"/>
      <c r="AQ77" s="72"/>
      <c r="AR77" s="76"/>
    </row>
    <row r="78" spans="2:44">
      <c r="B78" s="71"/>
      <c r="C78" s="72"/>
      <c r="D78" s="73" t="s">
        <v>54</v>
      </c>
      <c r="E78" s="72">
        <f t="shared" si="120"/>
        <v>1.0000000000000002</v>
      </c>
      <c r="F78" s="72">
        <f t="shared" si="147"/>
        <v>0.50000000000000011</v>
      </c>
      <c r="G78" s="72">
        <f t="shared" si="121"/>
        <v>0.65465367070797664</v>
      </c>
      <c r="H78" s="72">
        <f t="shared" si="122"/>
        <v>0</v>
      </c>
      <c r="I78" s="72">
        <f t="shared" si="123"/>
        <v>0.50000000000000011</v>
      </c>
      <c r="J78" s="72">
        <f t="shared" si="124"/>
        <v>-0.50000000000000011</v>
      </c>
      <c r="K78" s="72">
        <f t="shared" si="125"/>
        <v>0</v>
      </c>
      <c r="L78" s="72">
        <v>1</v>
      </c>
      <c r="M78" s="72">
        <f t="shared" si="127"/>
        <v>-1.0000000000000002</v>
      </c>
      <c r="N78" s="72">
        <f t="shared" si="128"/>
        <v>0</v>
      </c>
      <c r="O78" s="72"/>
      <c r="P78" s="73" t="s">
        <v>54</v>
      </c>
      <c r="Q78" s="72">
        <f t="shared" si="129"/>
        <v>-0.50000000000000011</v>
      </c>
      <c r="R78" s="72">
        <f t="shared" si="148"/>
        <v>0</v>
      </c>
      <c r="S78" s="72">
        <f t="shared" si="130"/>
        <v>5.7688880591506919E-16</v>
      </c>
      <c r="T78" s="72">
        <f t="shared" si="131"/>
        <v>0</v>
      </c>
      <c r="U78" s="72">
        <f t="shared" si="132"/>
        <v>-0.86602540378443904</v>
      </c>
      <c r="V78" s="72">
        <f t="shared" si="133"/>
        <v>0.86602540378443837</v>
      </c>
      <c r="W78" s="72">
        <f t="shared" si="134"/>
        <v>0</v>
      </c>
      <c r="X78" s="72">
        <v>1</v>
      </c>
      <c r="Y78" s="72">
        <f t="shared" si="136"/>
        <v>0</v>
      </c>
      <c r="Z78" s="72">
        <f t="shared" si="137"/>
        <v>0</v>
      </c>
      <c r="AA78" s="72"/>
      <c r="AB78" s="73" t="s">
        <v>54</v>
      </c>
      <c r="AC78" s="72">
        <f t="shared" si="138"/>
        <v>0.86602540378443882</v>
      </c>
      <c r="AD78" s="72">
        <f t="shared" si="149"/>
        <v>0.50000000000000011</v>
      </c>
      <c r="AE78" s="72">
        <f t="shared" si="139"/>
        <v>0.8660254037844386</v>
      </c>
      <c r="AF78" s="72">
        <f t="shared" si="140"/>
        <v>0</v>
      </c>
      <c r="AG78" s="72">
        <f t="shared" si="141"/>
        <v>1.0000000000000002</v>
      </c>
      <c r="AH78" s="72">
        <f t="shared" si="142"/>
        <v>-1.0000000000000002</v>
      </c>
      <c r="AI78" s="72">
        <f t="shared" si="143"/>
        <v>0</v>
      </c>
      <c r="AJ78" s="72">
        <v>1</v>
      </c>
      <c r="AK78" s="72">
        <f t="shared" si="145"/>
        <v>-1.0000000000000002</v>
      </c>
      <c r="AL78" s="72">
        <f t="shared" si="146"/>
        <v>0</v>
      </c>
      <c r="AM78" s="72"/>
      <c r="AN78" s="72"/>
      <c r="AO78" s="72"/>
      <c r="AP78" s="72"/>
      <c r="AQ78" s="72"/>
      <c r="AR78" s="76"/>
    </row>
    <row r="79" spans="2:44">
      <c r="B79" s="71"/>
      <c r="C79" s="72"/>
      <c r="D79" s="73" t="s">
        <v>55</v>
      </c>
      <c r="E79" s="72">
        <f t="shared" si="120"/>
        <v>-1.0000000000000002</v>
      </c>
      <c r="F79" s="72">
        <f t="shared" si="147"/>
        <v>-0.50000000000000011</v>
      </c>
      <c r="G79" s="72">
        <f t="shared" si="121"/>
        <v>-0.65465367070797675</v>
      </c>
      <c r="H79" s="72">
        <f t="shared" si="122"/>
        <v>0</v>
      </c>
      <c r="I79" s="72">
        <f t="shared" si="123"/>
        <v>-0.50000000000000011</v>
      </c>
      <c r="J79" s="72">
        <f t="shared" si="124"/>
        <v>0.50000000000000011</v>
      </c>
      <c r="K79" s="72">
        <f t="shared" si="125"/>
        <v>0</v>
      </c>
      <c r="L79" s="72">
        <f t="shared" si="126"/>
        <v>-1.0000000000000002</v>
      </c>
      <c r="M79" s="72">
        <v>1</v>
      </c>
      <c r="N79" s="72">
        <f t="shared" si="128"/>
        <v>0</v>
      </c>
      <c r="O79" s="72"/>
      <c r="P79" s="73" t="s">
        <v>55</v>
      </c>
      <c r="Q79" s="72">
        <f t="shared" si="129"/>
        <v>0</v>
      </c>
      <c r="R79" s="72">
        <f t="shared" si="148"/>
        <v>0</v>
      </c>
      <c r="S79" s="72">
        <f t="shared" si="130"/>
        <v>0</v>
      </c>
      <c r="T79" s="72">
        <f t="shared" si="131"/>
        <v>0</v>
      </c>
      <c r="U79" s="72">
        <f t="shared" si="132"/>
        <v>0</v>
      </c>
      <c r="V79" s="72">
        <f t="shared" si="133"/>
        <v>0</v>
      </c>
      <c r="W79" s="72">
        <f t="shared" si="134"/>
        <v>0</v>
      </c>
      <c r="X79" s="72">
        <f t="shared" si="135"/>
        <v>0</v>
      </c>
      <c r="Y79" s="72">
        <v>1</v>
      </c>
      <c r="Z79" s="72">
        <f t="shared" si="137"/>
        <v>0</v>
      </c>
      <c r="AA79" s="72"/>
      <c r="AB79" s="73" t="s">
        <v>55</v>
      </c>
      <c r="AC79" s="72">
        <f t="shared" si="138"/>
        <v>-0.8660254037844386</v>
      </c>
      <c r="AD79" s="72">
        <f t="shared" si="149"/>
        <v>-0.50000000000000011</v>
      </c>
      <c r="AE79" s="72">
        <f t="shared" si="139"/>
        <v>-0.8660254037844386</v>
      </c>
      <c r="AF79" s="72">
        <f t="shared" si="140"/>
        <v>0</v>
      </c>
      <c r="AG79" s="72">
        <f t="shared" si="141"/>
        <v>-1.0000000000000002</v>
      </c>
      <c r="AH79" s="72">
        <f t="shared" si="142"/>
        <v>1.0000000000000002</v>
      </c>
      <c r="AI79" s="72">
        <f t="shared" si="143"/>
        <v>0</v>
      </c>
      <c r="AJ79" s="72">
        <f t="shared" si="144"/>
        <v>-1.0000000000000002</v>
      </c>
      <c r="AK79" s="72">
        <v>1</v>
      </c>
      <c r="AL79" s="72">
        <f t="shared" si="146"/>
        <v>0</v>
      </c>
      <c r="AM79" s="72"/>
      <c r="AN79" s="72"/>
      <c r="AO79" s="72"/>
      <c r="AP79" s="72"/>
      <c r="AQ79" s="72"/>
      <c r="AR79" s="76"/>
    </row>
    <row r="80" spans="2:44" ht="15.75" thickBot="1">
      <c r="B80" s="111"/>
      <c r="C80" s="112"/>
      <c r="D80" s="113" t="s">
        <v>56</v>
      </c>
      <c r="E80" s="112">
        <f t="shared" si="120"/>
        <v>0</v>
      </c>
      <c r="F80" s="112">
        <f t="shared" si="147"/>
        <v>0</v>
      </c>
      <c r="G80" s="112">
        <f t="shared" si="121"/>
        <v>0</v>
      </c>
      <c r="H80" s="112">
        <f t="shared" si="122"/>
        <v>0</v>
      </c>
      <c r="I80" s="112">
        <f t="shared" si="123"/>
        <v>0</v>
      </c>
      <c r="J80" s="112">
        <f t="shared" si="124"/>
        <v>0</v>
      </c>
      <c r="K80" s="112">
        <f t="shared" si="125"/>
        <v>0</v>
      </c>
      <c r="L80" s="112">
        <f t="shared" si="126"/>
        <v>0</v>
      </c>
      <c r="M80" s="112">
        <f t="shared" si="127"/>
        <v>0</v>
      </c>
      <c r="N80" s="112">
        <v>1</v>
      </c>
      <c r="O80" s="112"/>
      <c r="P80" s="113" t="s">
        <v>56</v>
      </c>
      <c r="Q80" s="112">
        <f t="shared" si="129"/>
        <v>0</v>
      </c>
      <c r="R80" s="112">
        <f t="shared" si="148"/>
        <v>0</v>
      </c>
      <c r="S80" s="112">
        <f t="shared" si="130"/>
        <v>0</v>
      </c>
      <c r="T80" s="112">
        <f t="shared" si="131"/>
        <v>0</v>
      </c>
      <c r="U80" s="112">
        <f t="shared" si="132"/>
        <v>0</v>
      </c>
      <c r="V80" s="112">
        <f t="shared" si="133"/>
        <v>0</v>
      </c>
      <c r="W80" s="112">
        <f t="shared" si="134"/>
        <v>0</v>
      </c>
      <c r="X80" s="112">
        <f t="shared" si="135"/>
        <v>0</v>
      </c>
      <c r="Y80" s="112">
        <f t="shared" si="136"/>
        <v>0</v>
      </c>
      <c r="Z80" s="112">
        <v>1</v>
      </c>
      <c r="AA80" s="112"/>
      <c r="AB80" s="113" t="s">
        <v>56</v>
      </c>
      <c r="AC80" s="112">
        <f t="shared" si="138"/>
        <v>0</v>
      </c>
      <c r="AD80" s="112">
        <f t="shared" si="149"/>
        <v>0</v>
      </c>
      <c r="AE80" s="112">
        <f t="shared" si="139"/>
        <v>0</v>
      </c>
      <c r="AF80" s="112">
        <f t="shared" si="140"/>
        <v>0</v>
      </c>
      <c r="AG80" s="112">
        <f t="shared" si="141"/>
        <v>0</v>
      </c>
      <c r="AH80" s="112">
        <f t="shared" si="142"/>
        <v>0</v>
      </c>
      <c r="AI80" s="112">
        <f t="shared" si="143"/>
        <v>0</v>
      </c>
      <c r="AJ80" s="112">
        <f t="shared" si="144"/>
        <v>0</v>
      </c>
      <c r="AK80" s="112">
        <f t="shared" si="145"/>
        <v>0</v>
      </c>
      <c r="AL80" s="112">
        <v>1</v>
      </c>
      <c r="AM80" s="112"/>
      <c r="AN80" s="112"/>
      <c r="AO80" s="112"/>
      <c r="AP80" s="112"/>
      <c r="AQ80" s="112"/>
      <c r="AR80" s="114"/>
    </row>
    <row r="83" spans="4:45">
      <c r="D83" s="2"/>
      <c r="E83" s="2"/>
      <c r="F83" s="2"/>
      <c r="G83" s="2"/>
    </row>
    <row r="84" spans="4:45">
      <c r="AS84" s="4"/>
    </row>
  </sheetData>
  <mergeCells count="13">
    <mergeCell ref="AK17:AP17"/>
    <mergeCell ref="AT17:AT18"/>
    <mergeCell ref="X46:AC46"/>
    <mergeCell ref="V1:AD2"/>
    <mergeCell ref="E3:J3"/>
    <mergeCell ref="W3:Y3"/>
    <mergeCell ref="Z3:AB3"/>
    <mergeCell ref="AC3:AE3"/>
    <mergeCell ref="E17:J17"/>
    <mergeCell ref="K17:P17"/>
    <mergeCell ref="Q17:V17"/>
    <mergeCell ref="Y17:AD17"/>
    <mergeCell ref="AE17:A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80"/>
  <sheetViews>
    <sheetView showGridLines="0" topLeftCell="A31" zoomScale="85" zoomScaleNormal="85" workbookViewId="0">
      <selection activeCell="N27" sqref="N27"/>
    </sheetView>
  </sheetViews>
  <sheetFormatPr defaultRowHeight="15"/>
  <cols>
    <col min="3" max="3" width="28.5703125" customWidth="1"/>
    <col min="4" max="5" width="27.7109375" bestFit="1" customWidth="1"/>
    <col min="7" max="7" width="7.5703125" customWidth="1"/>
    <col min="8" max="10" width="28.7109375" bestFit="1" customWidth="1"/>
    <col min="18" max="18" width="6.5703125" customWidth="1"/>
    <col min="19" max="28" width="5.28515625" customWidth="1"/>
  </cols>
  <sheetData>
    <row r="2" spans="2:27">
      <c r="B2" t="s">
        <v>91</v>
      </c>
      <c r="G2" t="s">
        <v>92</v>
      </c>
    </row>
    <row r="3" spans="2:27">
      <c r="B3" s="115" t="s">
        <v>6</v>
      </c>
      <c r="C3" s="7" t="s">
        <v>19</v>
      </c>
      <c r="D3" s="7" t="s">
        <v>20</v>
      </c>
      <c r="E3" s="7" t="s">
        <v>21</v>
      </c>
      <c r="G3" s="115" t="s">
        <v>6</v>
      </c>
      <c r="H3" s="7" t="s">
        <v>93</v>
      </c>
      <c r="I3" s="7" t="s">
        <v>94</v>
      </c>
      <c r="J3" s="7" t="s">
        <v>95</v>
      </c>
      <c r="M3" s="116" t="s">
        <v>22</v>
      </c>
      <c r="N3" s="117" t="s">
        <v>24</v>
      </c>
      <c r="O3" s="118" t="s">
        <v>23</v>
      </c>
      <c r="P3" s="117" t="s">
        <v>25</v>
      </c>
    </row>
    <row r="4" spans="2:27">
      <c r="B4" s="15" t="s">
        <v>16</v>
      </c>
      <c r="C4" s="49" t="str">
        <f>"(("&amp;ROUND(Application!E19,2)&amp;","&amp;ROUND(Application!F19,2)&amp;","&amp;ROUND(Application!G19,2)&amp;"),"&amp;ROUND(Application!H19,2)&amp;","&amp;ROUND(Application!I19,2)&amp;","&amp;ROUND(Application!J19,2)&amp;")"</f>
        <v>((0.77,0.72,0.83),0.83,0.2,0.13)</v>
      </c>
      <c r="D4" s="49" t="str">
        <f>"(("&amp;ROUND(Application!K19,2)&amp;","&amp;ROUND(Application!L19,2)&amp;","&amp;ROUND(Application!M19,2)&amp;"),"&amp;ROUND(Application!N19,2)&amp;","&amp;ROUND(Application!O19,2)&amp;","&amp;ROUND(Application!P19,2)&amp;")"</f>
        <v>((0.83,0.78,0.87),0.77,0.2,0.17)</v>
      </c>
      <c r="E4" s="49" t="str">
        <f>"(("&amp;ROUND(Application!Q19,2)&amp;","&amp;ROUND(Application!R19,2)&amp;","&amp;ROUND(Application!S19,2)&amp;"),"&amp;ROUND(Application!T19,2)&amp;","&amp;ROUND(Application!U19,2)&amp;","&amp;ROUND(Application!V19,2)&amp;")"</f>
        <v>((0.67,0.62,0.73),0.83,0.13,0.1)</v>
      </c>
      <c r="G4" s="15" t="s">
        <v>16</v>
      </c>
      <c r="H4" s="49" t="str">
        <f>"(("&amp;ROUND(Application!Y19,2)&amp;","&amp;ROUND(Application!Z19,2)&amp;","&amp;ROUND(Application!AA19,2)&amp;"),"&amp;ROUND(Application!AB19,2)&amp;","&amp;ROUND(Application!AC19,2)&amp;","&amp;ROUND(Application!AD19,2)&amp;")"</f>
        <v>((0.87,0.82,0.9),0.9,0.13,0.1)</v>
      </c>
      <c r="I4" s="49" t="str">
        <f>"(("&amp;ROUND(Application!AE19,2)&amp;","&amp;ROUND(Application!AF19,2)&amp;","&amp;ROUND(Application!AG19,2)&amp;"),"&amp;ROUND(Application!AH19,2)&amp;","&amp;ROUND(Application!AI19,2)&amp;","&amp;ROUND(Application!AJ19,2)&amp;")"</f>
        <v>((0.1,0.1,0.1),0.11,0.1,0.09)</v>
      </c>
      <c r="J4" s="49" t="str">
        <f>"(("&amp;ROUND(Application!AK19,2)&amp;","&amp;ROUND(Application!AL19,2)&amp;","&amp;ROUND(Application!AM19,2)&amp;"),"&amp;ROUND(Application!AN19,2)&amp;","&amp;ROUND(Application!AO19,2)&amp;","&amp;ROUND(Application!AP19,2)&amp;")"</f>
        <v>((0.11,0.11,0.11),0.13,0.2,0.11)</v>
      </c>
      <c r="M4" s="119" t="s">
        <v>31</v>
      </c>
      <c r="N4" s="120" t="s">
        <v>33</v>
      </c>
      <c r="O4" s="121" t="s">
        <v>32</v>
      </c>
      <c r="P4" s="120" t="s">
        <v>34</v>
      </c>
    </row>
    <row r="5" spans="2:27">
      <c r="B5" s="15" t="s">
        <v>26</v>
      </c>
      <c r="C5" s="49" t="str">
        <f>"(("&amp;ROUND(Application!E20,2)&amp;","&amp;ROUND(Application!F20,2)&amp;","&amp;ROUND(Application!G20,2)&amp;"),"&amp;ROUND(Application!H20,2)&amp;","&amp;ROUND(Application!I20,2)&amp;","&amp;ROUND(Application!J20,2)&amp;")"</f>
        <v>((0.73,0.68,0.77),0.77,0.13,0.13)</v>
      </c>
      <c r="D5" s="49" t="str">
        <f>"(("&amp;ROUND(Application!K20,2)&amp;","&amp;ROUND(Application!L20,2)&amp;","&amp;ROUND(Application!M20,2)&amp;"),"&amp;ROUND(Application!N20,2)&amp;","&amp;ROUND(Application!O20,2)&amp;","&amp;ROUND(Application!P20,2)&amp;")"</f>
        <v>((0.73,0.68,0.77),0.77,0.13,0.13)</v>
      </c>
      <c r="E5" s="49" t="str">
        <f>"(("&amp;ROUND(Application!Q20,2)&amp;","&amp;ROUND(Application!R20,2)&amp;","&amp;ROUND(Application!S20,2)&amp;"),"&amp;ROUND(Application!T20,2)&amp;","&amp;ROUND(Application!U20,2)&amp;","&amp;ROUND(Application!V20,2)&amp;")"</f>
        <v>((0.67,0.62,0.73),0.83,0.13,0.1)</v>
      </c>
      <c r="G5" s="15" t="s">
        <v>26</v>
      </c>
      <c r="H5" s="49" t="str">
        <f>"(("&amp;ROUND(Application!Y20,2)&amp;","&amp;ROUND(Application!Z20,2)&amp;","&amp;ROUND(Application!AA20,2)&amp;"),"&amp;ROUND(Application!AB20,2)&amp;","&amp;ROUND(Application!AC20,2)&amp;","&amp;ROUND(Application!AD20,2)&amp;")"</f>
        <v>((0.75,0.7,0.78),0.83,0.1,0.1)</v>
      </c>
      <c r="I5" s="49" t="str">
        <f>"(("&amp;ROUND(Application!P20,2)&amp;","&amp;ROUND(Application!Q20,2)&amp;","&amp;ROUND(Application!R20,2)&amp;"),"&amp;ROUND(Application!S20,2)&amp;","&amp;ROUND(Application!T20,2)&amp;","&amp;ROUND(Application!U20,2)&amp;")"</f>
        <v>((0.13,0.67,0.62),0.73,0.83,0.13)</v>
      </c>
      <c r="J5" s="49" t="str">
        <f>"(("&amp;ROUND(Application!AK20,2)&amp;","&amp;ROUND(Application!AL20,2)&amp;","&amp;ROUND(Application!AM20,2)&amp;"),"&amp;ROUND(Application!AN20,2)&amp;","&amp;ROUND(Application!AO20,2)&amp;","&amp;ROUND(Application!AP20,2)&amp;")"</f>
        <v>((0.14,0.14,0.13),0.17,0,0.13)</v>
      </c>
      <c r="M5" s="119" t="s">
        <v>36</v>
      </c>
      <c r="N5" s="120" t="s">
        <v>38</v>
      </c>
      <c r="O5" s="121" t="s">
        <v>37</v>
      </c>
      <c r="P5" s="120" t="s">
        <v>39</v>
      </c>
    </row>
    <row r="6" spans="2:27">
      <c r="B6" s="15" t="s">
        <v>35</v>
      </c>
      <c r="C6" s="49" t="str">
        <f>"(("&amp;ROUND(Application!E21,2)&amp;","&amp;ROUND(Application!F21,2)&amp;","&amp;ROUND(Application!G21,2)&amp;"),"&amp;ROUND(Application!H21,2)&amp;","&amp;ROUND(Application!I21,2)&amp;","&amp;ROUND(Application!J21,2)&amp;")"</f>
        <v>((0.7,0.65,0.8),0.9,0.2,0.1)</v>
      </c>
      <c r="D6" s="49" t="str">
        <f>"(("&amp;ROUND(Application!K21,2)&amp;","&amp;ROUND(Application!L21,2)&amp;","&amp;ROUND(Application!M21,2)&amp;"),"&amp;ROUND(Application!N21,2)&amp;","&amp;ROUND(Application!O21,2)&amp;","&amp;ROUND(Application!P21,2)&amp;")"</f>
        <v>((0.82,0.77,0.83),0.73,0.17,0.17)</v>
      </c>
      <c r="E6" s="49" t="str">
        <f>"(("&amp;ROUND(Application!Q21,2)&amp;","&amp;ROUND(Application!R21,2)&amp;","&amp;ROUND(Application!S21,2)&amp;"),"&amp;ROUND(Application!T21,2)&amp;","&amp;ROUND(Application!U21,2)&amp;","&amp;ROUND(Application!V21,2)&amp;")"</f>
        <v>((0.73,0.68,0.77),0.77,0.13,0.13)</v>
      </c>
      <c r="G6" s="15" t="s">
        <v>35</v>
      </c>
      <c r="H6" s="49" t="str">
        <f>"(("&amp;ROUND(Application!Y21,2)&amp;","&amp;ROUND(Application!Z21,2)&amp;","&amp;ROUND(Application!AA21,2)&amp;"),"&amp;ROUND(Application!AB21,2)&amp;","&amp;ROUND(Application!AC21,2)&amp;","&amp;ROUND(Application!AD21,2)&amp;")"</f>
        <v>((0.95,0.9,0.95),0.9,0.1,0.1)</v>
      </c>
      <c r="I6" s="49" t="str">
        <f>"(("&amp;ROUND(Application!P21,2)&amp;","&amp;ROUND(Application!Q21,2)&amp;","&amp;ROUND(Application!R21,2)&amp;"),"&amp;ROUND(Application!S21,2)&amp;","&amp;ROUND(Application!T21,2)&amp;","&amp;ROUND(Application!U21,2)&amp;")"</f>
        <v>((0.17,0.73,0.68),0.77,0.77,0.13)</v>
      </c>
      <c r="J6" s="49" t="str">
        <f>"(("&amp;ROUND(Application!AK21,2)&amp;","&amp;ROUND(Application!AL21,2)&amp;","&amp;ROUND(Application!AM21,2)&amp;"),"&amp;ROUND(Application!AN21,2)&amp;","&amp;ROUND(Application!AO21,2)&amp;","&amp;ROUND(Application!AP21,2)&amp;")"</f>
        <v>((0.12,0.12,0.1),0.11,0.16,0.12)</v>
      </c>
      <c r="M6" s="119" t="s">
        <v>27</v>
      </c>
      <c r="N6" s="120" t="s">
        <v>41</v>
      </c>
      <c r="O6" s="121" t="s">
        <v>30</v>
      </c>
      <c r="P6" s="120" t="s">
        <v>42</v>
      </c>
    </row>
    <row r="7" spans="2:27">
      <c r="B7" s="15" t="s">
        <v>40</v>
      </c>
      <c r="C7" s="49" t="str">
        <f>"(("&amp;ROUND(Application!E22,2)&amp;","&amp;ROUND(Application!F22,2)&amp;","&amp;ROUND(Application!G22,2)&amp;"),"&amp;ROUND(Application!H22,2)&amp;","&amp;ROUND(Application!I22,2)&amp;","&amp;ROUND(Application!J22,2)&amp;")"</f>
        <v>((0.83,0.78,0.87),0.77,0.2,0.17)</v>
      </c>
      <c r="D7" s="49" t="str">
        <f>"(("&amp;ROUND(Application!K22,2)&amp;","&amp;ROUND(Application!L22,2)&amp;","&amp;ROUND(Application!M22,2)&amp;"),"&amp;ROUND(Application!N22,2)&amp;","&amp;ROUND(Application!O22,2)&amp;","&amp;ROUND(Application!P22,2)&amp;")"</f>
        <v>((0.83,0.78,0.87),0.77,0.2,0.17)</v>
      </c>
      <c r="E7" s="49" t="str">
        <f>"(("&amp;ROUND(Application!Q22,2)&amp;","&amp;ROUND(Application!R22,2)&amp;","&amp;ROUND(Application!S22,2)&amp;"),"&amp;ROUND(Application!T22,2)&amp;","&amp;ROUND(Application!U22,2)&amp;","&amp;ROUND(Application!V22,2)&amp;")"</f>
        <v>((0.83,0.78,0.87),0.77,0.2,0.17)</v>
      </c>
      <c r="G7" s="15" t="s">
        <v>40</v>
      </c>
      <c r="H7" s="49" t="str">
        <f>"(("&amp;ROUND(Application!Y22,2)&amp;","&amp;ROUND(Application!Z22,2)&amp;","&amp;ROUND(Application!AA22,2)&amp;"),"&amp;ROUND(Application!AB22,2)&amp;","&amp;ROUND(Application!AC22,2)&amp;","&amp;ROUND(Application!AD22,2)&amp;")"</f>
        <v>((0.87,0.82,0.9),0.9,0.13,0.1)</v>
      </c>
      <c r="I7" s="49" t="str">
        <f>"(("&amp;ROUND(Application!P22,2)&amp;","&amp;ROUND(Application!Q22,2)&amp;","&amp;ROUND(Application!R22,2)&amp;"),"&amp;ROUND(Application!S22,2)&amp;","&amp;ROUND(Application!T22,2)&amp;","&amp;ROUND(Application!U22,2)&amp;")"</f>
        <v>((0.17,0.83,0.78),0.87,0.77,0.2)</v>
      </c>
      <c r="J7" s="49" t="str">
        <f>"(("&amp;ROUND(Application!AK22,2)&amp;","&amp;ROUND(Application!AL22,2)&amp;","&amp;ROUND(Application!AM22,2)&amp;"),"&amp;ROUND(Application!AN22,2)&amp;","&amp;ROUND(Application!AO22,2)&amp;","&amp;ROUND(Application!AP22,2)&amp;")"</f>
        <v>((0,0,0),0,0,0)</v>
      </c>
      <c r="M7" s="119" t="s">
        <v>18</v>
      </c>
      <c r="N7" s="120" t="s">
        <v>45</v>
      </c>
      <c r="O7" s="121" t="s">
        <v>29</v>
      </c>
      <c r="P7" s="120" t="s">
        <v>46</v>
      </c>
    </row>
    <row r="8" spans="2:27">
      <c r="B8" s="15" t="s">
        <v>43</v>
      </c>
      <c r="C8" s="49" t="str">
        <f>"(("&amp;ROUND(Application!E23,2)&amp;","&amp;ROUND(Application!F23,2)&amp;","&amp;ROUND(Application!G23,2)&amp;"),"&amp;ROUND(Application!H23,2)&amp;","&amp;ROUND(Application!I23,2)&amp;","&amp;ROUND(Application!J23,2)&amp;")"</f>
        <v>((0.75,0.7,0.8),0.8,0.17,0.13)</v>
      </c>
      <c r="D8" s="49" t="str">
        <f>"(("&amp;ROUND(Application!K23,2)&amp;","&amp;ROUND(Application!L23,2)&amp;","&amp;ROUND(Application!M23,2)&amp;"),"&amp;ROUND(Application!N23,2)&amp;","&amp;ROUND(Application!O23,2)&amp;","&amp;ROUND(Application!P23,2)&amp;")"</f>
        <v>((0.83,0.78,0.87),0.77,0.2,0.17)</v>
      </c>
      <c r="E8" s="49" t="str">
        <f>"(("&amp;ROUND(Application!Q23,2)&amp;","&amp;ROUND(Application!R23,2)&amp;","&amp;ROUND(Application!S23,2)&amp;"),"&amp;ROUND(Application!T23,2)&amp;","&amp;ROUND(Application!U23,2)&amp;","&amp;ROUND(Application!V23,2)&amp;")"</f>
        <v>((0.73,0.68,0.77),0.77,0.13,0.13)</v>
      </c>
      <c r="G8" s="15" t="s">
        <v>43</v>
      </c>
      <c r="H8" s="49" t="str">
        <f>"(("&amp;ROUND(Application!Y23,2)&amp;","&amp;ROUND(Application!Z23,2)&amp;","&amp;ROUND(Application!AA23,2)&amp;"),"&amp;ROUND(Application!AB23,2)&amp;","&amp;ROUND(Application!AC23,2)&amp;","&amp;ROUND(Application!AD23,2)&amp;")"</f>
        <v>((0.93,0.88,0.93),0.83,0.13,0.13)</v>
      </c>
      <c r="I8" s="49" t="str">
        <f>"(("&amp;ROUND(Application!P23,2)&amp;","&amp;ROUND(Application!Q23,2)&amp;","&amp;ROUND(Application!R23,2)&amp;"),"&amp;ROUND(Application!S23,2)&amp;","&amp;ROUND(Application!T23,2)&amp;","&amp;ROUND(Application!U23,2)&amp;")"</f>
        <v>((0.17,0.73,0.68),0.77,0.77,0.13)</v>
      </c>
      <c r="J8" s="49" t="str">
        <f>"(("&amp;ROUND(Application!AK23,2)&amp;","&amp;ROUND(Application!AL23,2)&amp;","&amp;ROUND(Application!AM23,2)&amp;"),"&amp;ROUND(Application!AN23,2)&amp;","&amp;ROUND(Application!AO23,2)&amp;","&amp;ROUND(Application!AP23,2)&amp;")"</f>
        <v>((0.11,0.11,0.11),0.12,0.2,0.13)</v>
      </c>
      <c r="M8" s="119" t="s">
        <v>44</v>
      </c>
      <c r="N8" s="120" t="s">
        <v>48</v>
      </c>
      <c r="O8" s="121" t="s">
        <v>28</v>
      </c>
      <c r="P8" s="120" t="s">
        <v>49</v>
      </c>
    </row>
    <row r="9" spans="2:27">
      <c r="B9" s="15" t="s">
        <v>47</v>
      </c>
      <c r="C9" s="49" t="str">
        <f>"(("&amp;ROUND(Application!E24,2)&amp;","&amp;ROUND(Application!F24,2)&amp;","&amp;ROUND(Application!G24,2)&amp;"),"&amp;ROUND(Application!H24,2)&amp;","&amp;ROUND(Application!I24,2)&amp;","&amp;ROUND(Application!J24,2)&amp;")"</f>
        <v>((0.77,0.72,0.83),0.83,0.2,0.13)</v>
      </c>
      <c r="D9" s="49" t="str">
        <f>"(("&amp;ROUND(Application!K24,2)&amp;","&amp;ROUND(Application!L24,2)&amp;","&amp;ROUND(Application!M24,2)&amp;"),"&amp;ROUND(Application!N24,2)&amp;","&amp;ROUND(Application!O24,2)&amp;","&amp;ROUND(Application!P24,2)&amp;")"</f>
        <v>((0.67,0.62,0.73),0.83,0.13,0.1)</v>
      </c>
      <c r="E9" s="49" t="str">
        <f>"(("&amp;ROUND(Application!Q24,2)&amp;","&amp;ROUND(Application!R24,2)&amp;","&amp;ROUND(Application!S24,2)&amp;"),"&amp;ROUND(Application!T24,2)&amp;","&amp;ROUND(Application!U24,2)&amp;","&amp;ROUND(Application!V24,2)&amp;")"</f>
        <v>((0.75,0.7,0.8),0.8,0.17,0.13)</v>
      </c>
      <c r="G9" s="15" t="s">
        <v>47</v>
      </c>
      <c r="H9" s="49" t="str">
        <f>"(("&amp;ROUND(Application!Y24,2)&amp;","&amp;ROUND(Application!Z24,2)&amp;","&amp;ROUND(Application!AA24,2)&amp;"),"&amp;ROUND(Application!AB24,2)&amp;","&amp;ROUND(Application!AC24,2)&amp;","&amp;ROUND(Application!AD24,2)&amp;")"</f>
        <v>((0.85,0.8,0.87),0.87,0.1,0.1)</v>
      </c>
      <c r="I9" s="49" t="str">
        <f>"(("&amp;ROUND(Application!P24,2)&amp;","&amp;ROUND(Application!Q24,2)&amp;","&amp;ROUND(Application!R24,2)&amp;"),"&amp;ROUND(Application!S24,2)&amp;","&amp;ROUND(Application!T24,2)&amp;","&amp;ROUND(Application!U24,2)&amp;")"</f>
        <v>((0.1,0.75,0.7),0.8,0.8,0.17)</v>
      </c>
      <c r="J9" s="49" t="str">
        <f>"(("&amp;ROUND(Application!AK24,2)&amp;","&amp;ROUND(Application!AL24,2)&amp;","&amp;ROUND(Application!AM24,2)&amp;"),"&amp;ROUND(Application!AN24,2)&amp;","&amp;ROUND(Application!AO24,2)&amp;","&amp;ROUND(Application!AP24,2)&amp;")"</f>
        <v>((0.28,0.28,0.27),0.16,0.18,0.2)</v>
      </c>
      <c r="M9" s="122" t="s">
        <v>17</v>
      </c>
      <c r="N9" s="123" t="s">
        <v>52</v>
      </c>
      <c r="O9" s="124" t="s">
        <v>51</v>
      </c>
      <c r="P9" s="123" t="s">
        <v>53</v>
      </c>
    </row>
    <row r="10" spans="2:27">
      <c r="B10" s="15" t="s">
        <v>50</v>
      </c>
      <c r="C10" s="49" t="str">
        <f>"(("&amp;ROUND(Application!E25,2)&amp;","&amp;ROUND(Application!F25,2)&amp;","&amp;ROUND(Application!G25,2)&amp;"),"&amp;ROUND(Application!H25,2)&amp;","&amp;ROUND(Application!I25,2)&amp;","&amp;ROUND(Application!J25,2)&amp;")"</f>
        <v>((0.9,0.85,0.9),0.7,0.2,0.2)</v>
      </c>
      <c r="D10" s="49" t="str">
        <f>"(("&amp;ROUND(Application!K25,2)&amp;","&amp;ROUND(Application!L25,2)&amp;","&amp;ROUND(Application!M25,2)&amp;"),"&amp;ROUND(Application!N25,2)&amp;","&amp;ROUND(Application!O25,2)&amp;","&amp;ROUND(Application!P25,2)&amp;")"</f>
        <v>((0.9,0.85,0.9),0.7,0.2,0.2)</v>
      </c>
      <c r="E10" s="49" t="str">
        <f>"(("&amp;ROUND(Application!Q25,2)&amp;","&amp;ROUND(Application!R25,2)&amp;","&amp;ROUND(Application!S25,2)&amp;"),"&amp;ROUND(Application!T25,2)&amp;","&amp;ROUND(Application!U25,2)&amp;","&amp;ROUND(Application!V25,2)&amp;")"</f>
        <v>((0.9,0.85,0.9),0.7,0.2,0.2)</v>
      </c>
      <c r="G10" s="15" t="s">
        <v>50</v>
      </c>
      <c r="H10" s="49" t="str">
        <f>"(("&amp;ROUND(Application!Y25,2)&amp;","&amp;ROUND(Application!Z25,2)&amp;","&amp;ROUND(Application!AA25,2)&amp;"),"&amp;ROUND(Application!AB25,2)&amp;","&amp;ROUND(Application!AC25,2)&amp;","&amp;ROUND(Application!AD25,2)&amp;")"</f>
        <v>((0.95,0.9,0.95),0.9,0.1,0.1)</v>
      </c>
      <c r="I10" s="49" t="str">
        <f>"(("&amp;ROUND(Application!P25,2)&amp;","&amp;ROUND(Application!Q25,2)&amp;","&amp;ROUND(Application!R25,2)&amp;"),"&amp;ROUND(Application!S25,2)&amp;","&amp;ROUND(Application!T25,2)&amp;","&amp;ROUND(Application!U25,2)&amp;")"</f>
        <v>((0.2,0.9,0.85),0.9,0.7,0.2)</v>
      </c>
      <c r="J10" s="49" t="str">
        <f>"(("&amp;ROUND(Application!AK25,2)&amp;","&amp;ROUND(Application!AL25,2)&amp;","&amp;ROUND(Application!AM25,2)&amp;"),"&amp;ROUND(Application!AN25,2)&amp;","&amp;ROUND(Application!AO25,2)&amp;","&amp;ROUND(Application!AP25,2)&amp;")"</f>
        <v>((0,0,0),0,0,0)</v>
      </c>
    </row>
    <row r="11" spans="2:27">
      <c r="B11" s="15" t="s">
        <v>54</v>
      </c>
      <c r="C11" s="49" t="str">
        <f>"(("&amp;ROUND(Application!E26,2)&amp;","&amp;ROUND(Application!F26,2)&amp;","&amp;ROUND(Application!G26,2)&amp;"),"&amp;ROUND(Application!H26,2)&amp;","&amp;ROUND(Application!I26,2)&amp;","&amp;ROUND(Application!J26,2)&amp;")"</f>
        <v>((0.6,0.55,0.7),0.8,0.17,0.13)</v>
      </c>
      <c r="D11" s="49" t="str">
        <f>"(("&amp;ROUND(Application!K26,2)&amp;","&amp;ROUND(Application!L26,2)&amp;","&amp;ROUND(Application!M26,2)&amp;"),"&amp;ROUND(Application!N26,2)&amp;","&amp;ROUND(Application!O26,2)&amp;","&amp;ROUND(Application!P26,2)&amp;")"</f>
        <v>((0.75,0.7,0.78),0.73,0.13,0.17)</v>
      </c>
      <c r="E11" s="49" t="str">
        <f>"(("&amp;ROUND(Application!Q26,2)&amp;","&amp;ROUND(Application!R26,2)&amp;","&amp;ROUND(Application!S26,2)&amp;"),"&amp;ROUND(Application!T26,2)&amp;","&amp;ROUND(Application!U26,2)&amp;","&amp;ROUND(Application!V26,2)&amp;")"</f>
        <v>((0.6,0.55,0.7),0.8,0.17,0.13)</v>
      </c>
      <c r="G11" s="15" t="s">
        <v>54</v>
      </c>
      <c r="H11" s="49" t="str">
        <f>"(("&amp;ROUND(Application!Y26,2)&amp;","&amp;ROUND(Application!Z26,2)&amp;","&amp;ROUND(Application!AA26,2)&amp;"),"&amp;ROUND(Application!AB26,2)&amp;","&amp;ROUND(Application!AC26,2)&amp;","&amp;ROUND(Application!AD26,2)&amp;")"</f>
        <v>((0.75,0.7,0.78),0.73,0.13,0.17)</v>
      </c>
      <c r="I11" s="49" t="str">
        <f>"(("&amp;ROUND(Application!P26,2)&amp;","&amp;ROUND(Application!Q26,2)&amp;","&amp;ROUND(Application!R26,2)&amp;"),"&amp;ROUND(Application!S26,2)&amp;","&amp;ROUND(Application!T26,2)&amp;","&amp;ROUND(Application!U26,2)&amp;")"</f>
        <v>((0.17,0.6,0.55),0.7,0.8,0.17)</v>
      </c>
      <c r="J11" s="49" t="str">
        <f>"(("&amp;ROUND(Application!AK26,2)&amp;","&amp;ROUND(Application!AL26,2)&amp;","&amp;ROUND(Application!AM26,2)&amp;"),"&amp;ROUND(Application!AN26,2)&amp;","&amp;ROUND(Application!AO26,2)&amp;","&amp;ROUND(Application!AP26,2)&amp;")"</f>
        <v>((0.12,0.12,0.14),0.13,0.25,0.13)</v>
      </c>
    </row>
    <row r="12" spans="2:27" ht="15" customHeight="1">
      <c r="B12" s="15" t="s">
        <v>55</v>
      </c>
      <c r="C12" s="49" t="str">
        <f>"(("&amp;ROUND(Application!E27,2)&amp;","&amp;ROUND(Application!F27,2)&amp;","&amp;ROUND(Application!G27,2)&amp;"),"&amp;ROUND(Application!H27,2)&amp;","&amp;ROUND(Application!I27,2)&amp;","&amp;ROUND(Application!J27,2)&amp;")"</f>
        <v>((0.42,0.42,0.47),0.7,0.17,0.2)</v>
      </c>
      <c r="D12" s="49" t="str">
        <f>"(("&amp;ROUND(Application!K27,2)&amp;","&amp;ROUND(Application!L27,2)&amp;","&amp;ROUND(Application!M27,2)&amp;"),"&amp;ROUND(Application!N27,2)&amp;","&amp;ROUND(Application!O27,2)&amp;","&amp;ROUND(Application!P27,2)&amp;")"</f>
        <v>((0.6,0.55,0.7),0.8,0.17,0.13)</v>
      </c>
      <c r="E12" s="49" t="str">
        <f>"(("&amp;ROUND(Application!Q27,2)&amp;","&amp;ROUND(Application!R27,2)&amp;","&amp;ROUND(Application!S27,2)&amp;"),"&amp;ROUND(Application!T27,2)&amp;","&amp;ROUND(Application!U27,2)&amp;","&amp;ROUND(Application!V27,2)&amp;")"</f>
        <v>((0.42,0.42,0.47),0.7,0.17,0.2)</v>
      </c>
      <c r="G12" s="15" t="s">
        <v>55</v>
      </c>
      <c r="H12" s="49" t="str">
        <f>"(("&amp;ROUND(Application!Y27,2)&amp;","&amp;ROUND(Application!Z27,2)&amp;","&amp;ROUND(Application!AA27,2)&amp;"),"&amp;ROUND(Application!AB27,2)&amp;","&amp;ROUND(Application!AC27,2)&amp;","&amp;ROUND(Application!AD27,2)&amp;")"</f>
        <v>((0.85,0.8,0.88),0.83,0.17,0.13)</v>
      </c>
      <c r="I12" s="49" t="str">
        <f>"(("&amp;ROUND(Application!P27,2)&amp;","&amp;ROUND(Application!Q27,2)&amp;","&amp;ROUND(Application!R27,2)&amp;"),"&amp;ROUND(Application!S27,2)&amp;","&amp;ROUND(Application!T27,2)&amp;","&amp;ROUND(Application!U27,2)&amp;")"</f>
        <v>((0.13,0.42,0.42),0.47,0.7,0.17)</v>
      </c>
      <c r="J12" s="49" t="str">
        <f>"(("&amp;ROUND(Application!AK27,2)&amp;","&amp;ROUND(Application!AL27,2)&amp;","&amp;ROUND(Application!AM27,2)&amp;"),"&amp;ROUND(Application!AN27,2)&amp;","&amp;ROUND(Application!AO27,2)&amp;","&amp;ROUND(Application!AP27,2)&amp;")"</f>
        <v>((0.12,0.12,0.14),0.2,0,0.2)</v>
      </c>
      <c r="M12" s="4" t="s">
        <v>2</v>
      </c>
      <c r="N12" s="4"/>
      <c r="O12" s="2"/>
      <c r="P12" s="2"/>
      <c r="R12" s="1" t="s">
        <v>0</v>
      </c>
      <c r="S12" s="1"/>
      <c r="T12" s="1"/>
      <c r="U12" s="1"/>
      <c r="V12" s="1"/>
      <c r="W12" s="1"/>
      <c r="X12" s="1"/>
      <c r="Y12" s="1"/>
      <c r="Z12" s="1"/>
      <c r="AA12" s="2"/>
    </row>
    <row r="13" spans="2:27">
      <c r="B13" s="32" t="s">
        <v>56</v>
      </c>
      <c r="C13" s="59" t="str">
        <f>"(("&amp;ROUND(Application!E28,2)&amp;","&amp;ROUND(Application!F28,2)&amp;","&amp;ROUND(Application!G28,2)&amp;"),"&amp;ROUND(Application!H28,2)&amp;","&amp;ROUND(Application!I28,2)&amp;","&amp;ROUND(Application!J28,2)&amp;")"</f>
        <v>((0.73,0.68,0.77),0.77,0.13,0.13)</v>
      </c>
      <c r="D13" s="59" t="str">
        <f>"(("&amp;ROUND(Application!K28,2)&amp;","&amp;ROUND(Application!L28,2)&amp;","&amp;ROUND(Application!M28,2)&amp;"),"&amp;ROUND(Application!N28,2)&amp;","&amp;ROUND(Application!O28,2)&amp;","&amp;ROUND(Application!P28,2)&amp;")"</f>
        <v>((0.73,0.68,0.77),0.77,0.13,0.13)</v>
      </c>
      <c r="E13" s="59" t="str">
        <f>"(("&amp;ROUND(Application!Q28,2)&amp;","&amp;ROUND(Application!R28,2)&amp;","&amp;ROUND(Application!S28,2)&amp;"),"&amp;ROUND(Application!T28,2)&amp;","&amp;ROUND(Application!U28,2)&amp;","&amp;ROUND(Application!V28,2)&amp;")"</f>
        <v>((0.73,0.68,0.77),0.77,0.13,0.13)</v>
      </c>
      <c r="G13" s="32" t="s">
        <v>56</v>
      </c>
      <c r="H13" s="59" t="str">
        <f>"(("&amp;ROUND(Application!Y28,2)&amp;","&amp;ROUND(Application!Z28,2)&amp;","&amp;ROUND(Application!AA28,2)&amp;"),"&amp;ROUND(Application!AB28,2)&amp;","&amp;ROUND(Application!AC28,2)&amp;","&amp;ROUND(Application!AD28,2)&amp;")"</f>
        <v>((0.77,0.72,0.83),0.83,0.2,0.13)</v>
      </c>
      <c r="I13" s="59" t="str">
        <f>"(("&amp;ROUND(Application!P28,2)&amp;","&amp;ROUND(Application!Q28,2)&amp;","&amp;ROUND(Application!R28,2)&amp;"),"&amp;ROUND(Application!S28,2)&amp;","&amp;ROUND(Application!T28,2)&amp;","&amp;ROUND(Application!U28,2)&amp;")"</f>
        <v>((0.13,0.73,0.68),0.77,0.77,0.13)</v>
      </c>
      <c r="J13" s="59" t="str">
        <f>"(("&amp;ROUND(Application!AK28,2)&amp;","&amp;ROUND(Application!AL28,2)&amp;","&amp;ROUND(Application!AM28,2)&amp;"),"&amp;ROUND(Application!AN28,2)&amp;","&amp;ROUND(Application!AO28,2)&amp;","&amp;ROUND(Application!AP28,2)&amp;")"</f>
        <v>((0,0,0),0,0,0)</v>
      </c>
      <c r="M13" s="7" t="s">
        <v>6</v>
      </c>
      <c r="N13" s="7" t="s">
        <v>7</v>
      </c>
      <c r="O13" s="7" t="s">
        <v>8</v>
      </c>
      <c r="P13" s="7" t="s">
        <v>9</v>
      </c>
      <c r="R13" s="1"/>
      <c r="S13" s="1"/>
      <c r="T13" s="1"/>
      <c r="U13" s="1"/>
      <c r="V13" s="1"/>
      <c r="W13" s="1"/>
      <c r="X13" s="1"/>
      <c r="Y13" s="1"/>
      <c r="Z13" s="1"/>
      <c r="AA13" s="2"/>
    </row>
    <row r="14" spans="2:27" ht="15.75" thickBot="1">
      <c r="M14" s="15" t="s">
        <v>16</v>
      </c>
      <c r="N14" s="8" t="str">
        <f>VLOOKUP(Application!O4,TablesAndFig!$M$3:$N$9,2,0)</f>
        <v>KÖ</v>
      </c>
      <c r="O14" s="8" t="str">
        <f>VLOOKUP(Application!P4,TablesAndFig!$M$3:$N$9,2,0)</f>
        <v>KÖ</v>
      </c>
      <c r="P14" s="8" t="str">
        <f>VLOOKUP(Application!Q4,TablesAndFig!$M$3:$N$9,2,0)</f>
        <v>GÖ</v>
      </c>
      <c r="R14" s="8" t="s">
        <v>6</v>
      </c>
      <c r="S14" s="9" t="s">
        <v>7</v>
      </c>
      <c r="T14" s="9"/>
      <c r="U14" s="9"/>
      <c r="V14" s="10" t="s">
        <v>8</v>
      </c>
      <c r="W14" s="10"/>
      <c r="X14" s="10"/>
      <c r="Y14" s="11" t="s">
        <v>9</v>
      </c>
      <c r="Z14" s="11"/>
      <c r="AA14" s="11"/>
    </row>
    <row r="15" spans="2:27" ht="15.75" thickBot="1">
      <c r="G15" s="125" t="s">
        <v>96</v>
      </c>
      <c r="H15" s="125" t="s">
        <v>97</v>
      </c>
      <c r="I15" s="125" t="s">
        <v>98</v>
      </c>
      <c r="M15" s="15" t="s">
        <v>26</v>
      </c>
      <c r="N15" s="8" t="str">
        <f>VLOOKUP(Application!O5,TablesAndFig!$M$3:$N$9,2,0)</f>
        <v>EÖ</v>
      </c>
      <c r="O15" s="8" t="str">
        <f>VLOOKUP(Application!P5,TablesAndFig!$M$3:$N$9,2,0)</f>
        <v>KÖ</v>
      </c>
      <c r="P15" s="8" t="str">
        <f>VLOOKUP(Application!Q5,TablesAndFig!$M$3:$N$9,2,0)</f>
        <v>EÖ</v>
      </c>
      <c r="R15" s="16"/>
      <c r="S15" s="17" t="s">
        <v>19</v>
      </c>
      <c r="T15" s="17" t="s">
        <v>20</v>
      </c>
      <c r="U15" s="17" t="s">
        <v>21</v>
      </c>
      <c r="V15" s="18" t="s">
        <v>19</v>
      </c>
      <c r="W15" s="18" t="s">
        <v>20</v>
      </c>
      <c r="X15" s="18" t="s">
        <v>21</v>
      </c>
      <c r="Y15" s="19" t="s">
        <v>19</v>
      </c>
      <c r="Z15" s="19" t="s">
        <v>20</v>
      </c>
      <c r="AA15" s="19" t="s">
        <v>21</v>
      </c>
    </row>
    <row r="16" spans="2:27">
      <c r="B16" t="s">
        <v>99</v>
      </c>
      <c r="G16" t="s">
        <v>100</v>
      </c>
      <c r="M16" s="15" t="s">
        <v>35</v>
      </c>
      <c r="N16" s="8" t="str">
        <f>VLOOKUP(Application!O6,TablesAndFig!$M$3:$N$9,2,0)</f>
        <v>KÖ</v>
      </c>
      <c r="O16" s="8" t="str">
        <f>VLOOKUP(Application!P6,TablesAndFig!$M$3:$N$9,2,0)</f>
        <v>KÖ</v>
      </c>
      <c r="P16" s="8" t="str">
        <f>VLOOKUP(Application!Q6,TablesAndFig!$M$3:$N$9,2,0)</f>
        <v>KÖ</v>
      </c>
      <c r="R16" s="15" t="s">
        <v>16</v>
      </c>
      <c r="S16" s="23" t="str">
        <f>VLOOKUP(Application!W5,TablesAndFig!$O$3:$P$9,2,0)</f>
        <v>ÇY</v>
      </c>
      <c r="T16" s="23" t="str">
        <f>VLOOKUP(Application!X5,TablesAndFig!$O$3:$P$9,2,0)</f>
        <v>ÇY</v>
      </c>
      <c r="U16" s="23" t="str">
        <f>VLOOKUP(Application!Y5,TablesAndFig!$O$3:$P$9,2,0)</f>
        <v>Y</v>
      </c>
      <c r="V16" s="23" t="str">
        <f>VLOOKUP(Application!Z5,TablesAndFig!$O$3:$P$9,2,0)</f>
        <v>Y</v>
      </c>
      <c r="W16" s="23" t="str">
        <f>VLOOKUP(Application!AA5,TablesAndFig!$O$3:$P$9,2,0)</f>
        <v>ÇY</v>
      </c>
      <c r="X16" s="23" t="str">
        <f>VLOOKUP(Application!AB5,TablesAndFig!$O$3:$P$9,2,0)</f>
        <v>O</v>
      </c>
      <c r="Y16" s="23" t="str">
        <f>VLOOKUP(Application!AC5,TablesAndFig!$O$3:$P$9,2,0)</f>
        <v>Y</v>
      </c>
      <c r="Z16" s="23" t="str">
        <f>VLOOKUP(Application!AD5,TablesAndFig!$O$3:$P$9,2,0)</f>
        <v>Y</v>
      </c>
      <c r="AA16" s="23" t="str">
        <f>VLOOKUP(Application!AE5,TablesAndFig!$O$3:$P$9,2,0)</f>
        <v>O</v>
      </c>
    </row>
    <row r="17" spans="2:27">
      <c r="B17" s="115" t="s">
        <v>6</v>
      </c>
      <c r="C17" s="7" t="s">
        <v>66</v>
      </c>
      <c r="D17" s="7" t="s">
        <v>101</v>
      </c>
      <c r="E17" s="7" t="s">
        <v>67</v>
      </c>
      <c r="G17" s="115"/>
      <c r="H17" s="7" t="s">
        <v>19</v>
      </c>
      <c r="I17" s="7" t="s">
        <v>20</v>
      </c>
      <c r="J17" s="7" t="s">
        <v>21</v>
      </c>
      <c r="M17" s="15" t="s">
        <v>40</v>
      </c>
      <c r="N17" s="8" t="str">
        <f>VLOOKUP(Application!O7,TablesAndFig!$M$3:$N$9,2,0)</f>
        <v>GÖ</v>
      </c>
      <c r="O17" s="8" t="str">
        <f>VLOOKUP(Application!P7,TablesAndFig!$M$3:$N$9,2,0)</f>
        <v>KÖ</v>
      </c>
      <c r="P17" s="8" t="str">
        <f>VLOOKUP(Application!Q7,TablesAndFig!$M$3:$N$9,2,0)</f>
        <v>KÖ</v>
      </c>
      <c r="R17" s="15" t="s">
        <v>26</v>
      </c>
      <c r="S17" s="23" t="str">
        <f>VLOOKUP(Application!W6,TablesAndFig!$O$3:$P$9,2,0)</f>
        <v>O</v>
      </c>
      <c r="T17" s="23" t="str">
        <f>VLOOKUP(Application!X6,TablesAndFig!$O$3:$P$9,2,0)</f>
        <v>O</v>
      </c>
      <c r="U17" s="23" t="str">
        <f>VLOOKUP(Application!Y6,TablesAndFig!$O$3:$P$9,2,0)</f>
        <v>O</v>
      </c>
      <c r="V17" s="27" t="str">
        <f>VLOOKUP(Application!Z6,TablesAndFig!$O$3:$P$9,2,0)</f>
        <v>ÇY</v>
      </c>
      <c r="W17" s="8" t="str">
        <f>VLOOKUP(Application!AA6,TablesAndFig!$O$3:$P$9,2,0)</f>
        <v>ÇY</v>
      </c>
      <c r="X17" s="28" t="str">
        <f>VLOOKUP(Application!AB6,TablesAndFig!$O$3:$P$9,2,0)</f>
        <v>Y</v>
      </c>
      <c r="Y17" s="23" t="str">
        <f>VLOOKUP(Application!AC6,TablesAndFig!$O$3:$P$9,2,0)</f>
        <v>O</v>
      </c>
      <c r="Z17" s="23" t="str">
        <f>VLOOKUP(Application!AD6,TablesAndFig!$O$3:$P$9,2,0)</f>
        <v>O</v>
      </c>
      <c r="AA17" s="23" t="str">
        <f>VLOOKUP(Application!AE6,TablesAndFig!$O$3:$P$9,2,0)</f>
        <v>O</v>
      </c>
    </row>
    <row r="18" spans="2:27">
      <c r="B18" s="15" t="s">
        <v>16</v>
      </c>
      <c r="C18" s="126">
        <f>Application!AT19</f>
        <v>0</v>
      </c>
      <c r="D18" s="127" t="str">
        <f>"(("&amp;ROUND(Application!AU19,2)&amp;","&amp;ROUND(Application!AV19,2)&amp;","&amp;ROUND(Application!AW19,2)&amp;"),"&amp;ROUND(Application!AX19,2)&amp;","&amp;ROUND(Application!AY19,2)&amp;","&amp;ROUND(Application!AZ19,2)&amp;")"</f>
        <v>((0.01,0.1,0.2),0.01,0.15,0.2)</v>
      </c>
      <c r="E18" s="128">
        <f>Application!BA19</f>
        <v>6.5489473672110041E-2</v>
      </c>
      <c r="G18" s="129" t="s">
        <v>83</v>
      </c>
      <c r="H18" s="130">
        <f>Application!AU44</f>
        <v>2.3512881788753919E-2</v>
      </c>
      <c r="I18" s="130">
        <f>Application!AV44</f>
        <v>7.4279022894703922E-3</v>
      </c>
      <c r="J18" s="130">
        <f>Application!AW44</f>
        <v>2.4388359316436865E-2</v>
      </c>
      <c r="M18" s="15" t="s">
        <v>43</v>
      </c>
      <c r="N18" s="8" t="str">
        <f>VLOOKUP(Application!O8,TablesAndFig!$M$3:$N$9,2,0)</f>
        <v>KÖ</v>
      </c>
      <c r="O18" s="8" t="str">
        <f>VLOOKUP(Application!P8,TablesAndFig!$M$3:$N$9,2,0)</f>
        <v>KÖ</v>
      </c>
      <c r="P18" s="8" t="str">
        <f>VLOOKUP(Application!Q8,TablesAndFig!$M$3:$N$9,2,0)</f>
        <v>ÇGÖ</v>
      </c>
      <c r="R18" s="15" t="s">
        <v>35</v>
      </c>
      <c r="S18" s="23" t="str">
        <f>VLOOKUP(Application!W7,TablesAndFig!$O$3:$P$9,2,0)</f>
        <v>Y</v>
      </c>
      <c r="T18" s="23" t="str">
        <f>VLOOKUP(Application!X7,TablesAndFig!$O$3:$P$9,2,0)</f>
        <v>O</v>
      </c>
      <c r="U18" s="23" t="str">
        <f>VLOOKUP(Application!Y7,TablesAndFig!$O$3:$P$9,2,0)</f>
        <v>O</v>
      </c>
      <c r="V18" s="27" t="str">
        <f>VLOOKUP(Application!Z7,TablesAndFig!$O$3:$P$9,2,0)</f>
        <v>Y</v>
      </c>
      <c r="W18" s="8" t="str">
        <f>VLOOKUP(Application!AA7,TablesAndFig!$O$3:$P$9,2,0)</f>
        <v>ÇY</v>
      </c>
      <c r="X18" s="28" t="str">
        <f>VLOOKUP(Application!AB7,TablesAndFig!$O$3:$P$9,2,0)</f>
        <v>O</v>
      </c>
      <c r="Y18" s="23" t="str">
        <f>VLOOKUP(Application!AC7,TablesAndFig!$O$3:$P$9,2,0)</f>
        <v>Y</v>
      </c>
      <c r="Z18" s="23" t="str">
        <f>VLOOKUP(Application!AD7,TablesAndFig!$O$3:$P$9,2,0)</f>
        <v>ÇY</v>
      </c>
      <c r="AA18" s="23" t="str">
        <f>VLOOKUP(Application!AE7,TablesAndFig!$O$3:$P$9,2,0)</f>
        <v>ÇY</v>
      </c>
    </row>
    <row r="19" spans="2:27">
      <c r="B19" s="15" t="s">
        <v>26</v>
      </c>
      <c r="C19" s="126">
        <f>Application!AT20</f>
        <v>0.1</v>
      </c>
      <c r="D19" s="127" t="str">
        <f>"(("&amp;ROUND(Application!AU20,2)&amp;","&amp;ROUND(Application!AV20,2)&amp;","&amp;ROUND(Application!AW20,2)&amp;"),"&amp;ROUND(Application!AX20,2)&amp;","&amp;ROUND(Application!AY20,2)&amp;","&amp;ROUND(Application!AZ20,2)&amp;")"</f>
        <v>((0.03,0.11,0.19),0.04,0.04,0.18)</v>
      </c>
      <c r="E19" s="128">
        <f>Application!BA20</f>
        <v>7.6044343470957398E-2</v>
      </c>
      <c r="G19" s="32" t="s">
        <v>86</v>
      </c>
      <c r="H19" s="131">
        <f>Application!AU45</f>
        <v>8.6140155789199042E-3</v>
      </c>
      <c r="I19" s="131">
        <f>Application!AV45</f>
        <v>2.4283631642734654E-2</v>
      </c>
      <c r="J19" s="131">
        <f>Application!AW45</f>
        <v>5.1701812288411086E-3</v>
      </c>
      <c r="M19" s="15" t="s">
        <v>47</v>
      </c>
      <c r="N19" s="8" t="str">
        <f>VLOOKUP(Application!O9,TablesAndFig!$M$3:$N$9,2,0)</f>
        <v>EÖ</v>
      </c>
      <c r="O19" s="8" t="str">
        <f>VLOOKUP(Application!P9,TablesAndFig!$M$3:$N$9,2,0)</f>
        <v>KÖ</v>
      </c>
      <c r="P19" s="8" t="str">
        <f>VLOOKUP(Application!Q9,TablesAndFig!$M$3:$N$9,2,0)</f>
        <v>KÖ</v>
      </c>
      <c r="R19" s="15" t="s">
        <v>40</v>
      </c>
      <c r="S19" s="23" t="str">
        <f>VLOOKUP(Application!W8,TablesAndFig!$O$3:$P$9,2,0)</f>
        <v>Y</v>
      </c>
      <c r="T19" s="23" t="str">
        <f>VLOOKUP(Application!X8,TablesAndFig!$O$3:$P$9,2,0)</f>
        <v>Y</v>
      </c>
      <c r="U19" s="23" t="str">
        <f>VLOOKUP(Application!Y8,TablesAndFig!$O$3:$P$9,2,0)</f>
        <v>Y</v>
      </c>
      <c r="V19" s="27" t="str">
        <f>VLOOKUP(Application!Z8,TablesAndFig!$O$3:$P$9,2,0)</f>
        <v>ÇY</v>
      </c>
      <c r="W19" s="8" t="str">
        <f>VLOOKUP(Application!AA8,TablesAndFig!$O$3:$P$9,2,0)</f>
        <v>ÇY</v>
      </c>
      <c r="X19" s="28" t="str">
        <f>VLOOKUP(Application!AB8,TablesAndFig!$O$3:$P$9,2,0)</f>
        <v>ÇY</v>
      </c>
      <c r="Y19" s="23" t="str">
        <f>VLOOKUP(Application!AC8,TablesAndFig!$O$3:$P$9,2,0)</f>
        <v>ÇY</v>
      </c>
      <c r="Z19" s="23" t="str">
        <f>VLOOKUP(Application!AD8,TablesAndFig!$O$3:$P$9,2,0)</f>
        <v>ÇY</v>
      </c>
      <c r="AA19" s="23" t="str">
        <f>VLOOKUP(Application!AE8,TablesAndFig!$O$3:$P$9,2,0)</f>
        <v>ÇY</v>
      </c>
    </row>
    <row r="20" spans="2:27">
      <c r="B20" s="15" t="s">
        <v>35</v>
      </c>
      <c r="C20" s="126">
        <f>Application!AT21</f>
        <v>0.2</v>
      </c>
      <c r="D20" s="127" t="str">
        <f>"(("&amp;ROUND(Application!AU21,2)&amp;","&amp;ROUND(Application!AV21,2)&amp;","&amp;ROUND(Application!AW21,2)&amp;"),"&amp;ROUND(Application!AX21,2)&amp;","&amp;ROUND(Application!AY21,2)&amp;","&amp;ROUND(Application!AZ21,2)&amp;")"</f>
        <v>((0.05,0.12,0.17),0.05,0.12,0.15)</v>
      </c>
      <c r="E20" s="128">
        <f>Application!BA21</f>
        <v>7.4837295967411219E-2</v>
      </c>
      <c r="M20" s="15" t="s">
        <v>50</v>
      </c>
      <c r="N20" s="8" t="str">
        <f>VLOOKUP(Application!O10,TablesAndFig!$M$3:$N$9,2,0)</f>
        <v>KÖ</v>
      </c>
      <c r="O20" s="8" t="str">
        <f>VLOOKUP(Application!P10,TablesAndFig!$M$3:$N$9,2,0)</f>
        <v>KÖ</v>
      </c>
      <c r="P20" s="8" t="str">
        <f>VLOOKUP(Application!Q10,TablesAndFig!$M$3:$N$9,2,0)</f>
        <v>KÖ</v>
      </c>
      <c r="R20" s="15" t="s">
        <v>43</v>
      </c>
      <c r="S20" s="23" t="str">
        <f>VLOOKUP(Application!W9,TablesAndFig!$O$3:$P$9,2,0)</f>
        <v>ÇY</v>
      </c>
      <c r="T20" s="23" t="str">
        <f>VLOOKUP(Application!X9,TablesAndFig!$O$3:$P$9,2,0)</f>
        <v>ÇY</v>
      </c>
      <c r="U20" s="23" t="str">
        <f>VLOOKUP(Application!Y9,TablesAndFig!$O$3:$P$9,2,0)</f>
        <v>ÇY</v>
      </c>
      <c r="V20" s="27" t="str">
        <f>VLOOKUP(Application!Z9,TablesAndFig!$O$3:$P$9,2,0)</f>
        <v>Y</v>
      </c>
      <c r="W20" s="8" t="str">
        <f>VLOOKUP(Application!AA9,TablesAndFig!$O$3:$P$9,2,0)</f>
        <v>ÇY</v>
      </c>
      <c r="X20" s="28" t="str">
        <f>VLOOKUP(Application!AB9,TablesAndFig!$O$3:$P$9,2,0)</f>
        <v>O</v>
      </c>
      <c r="Y20" s="23" t="str">
        <f>VLOOKUP(Application!AC9,TablesAndFig!$O$3:$P$9,2,0)</f>
        <v>O</v>
      </c>
      <c r="Z20" s="23" t="str">
        <f>VLOOKUP(Application!AD9,TablesAndFig!$O$3:$P$9,2,0)</f>
        <v>Y</v>
      </c>
      <c r="AA20" s="23" t="str">
        <f>VLOOKUP(Application!AE9,TablesAndFig!$O$3:$P$9,2,0)</f>
        <v>O</v>
      </c>
    </row>
    <row r="21" spans="2:27">
      <c r="B21" s="15" t="s">
        <v>40</v>
      </c>
      <c r="C21" s="126">
        <f>Application!AT22</f>
        <v>0.3</v>
      </c>
      <c r="D21" s="127" t="str">
        <f>"(("&amp;ROUND(Application!AU22,2)&amp;","&amp;ROUND(Application!AV22,2)&amp;","&amp;ROUND(Application!AW22,2)&amp;"),"&amp;ROUND(Application!AX22,2)&amp;","&amp;ROUND(Application!AY22,2)&amp;","&amp;ROUND(Application!AZ22,2)&amp;")"</f>
        <v>((0.03,0.05,0.07),0.03,0.05,0.07)</v>
      </c>
      <c r="E21" s="128">
        <f>Application!BA22</f>
        <v>3.6372560403082954E-2</v>
      </c>
      <c r="G21" t="s">
        <v>102</v>
      </c>
      <c r="M21" s="15" t="s">
        <v>54</v>
      </c>
      <c r="N21" s="8" t="str">
        <f>VLOOKUP(Application!O11,TablesAndFig!$M$3:$N$9,2,0)</f>
        <v>BÖ</v>
      </c>
      <c r="O21" s="8" t="str">
        <f>VLOOKUP(Application!P11,TablesAndFig!$M$3:$N$9,2,0)</f>
        <v>KÖ</v>
      </c>
      <c r="P21" s="8" t="str">
        <f>VLOOKUP(Application!Q11,TablesAndFig!$M$3:$N$9,2,0)</f>
        <v>ÇGÖ</v>
      </c>
      <c r="R21" s="15" t="s">
        <v>47</v>
      </c>
      <c r="S21" s="23" t="str">
        <f>VLOOKUP(Application!W10,TablesAndFig!$O$3:$P$9,2,0)</f>
        <v>Y</v>
      </c>
      <c r="T21" s="23" t="str">
        <f>VLOOKUP(Application!X10,TablesAndFig!$O$3:$P$9,2,0)</f>
        <v>O</v>
      </c>
      <c r="U21" s="23" t="str">
        <f>VLOOKUP(Application!Y10,TablesAndFig!$O$3:$P$9,2,0)</f>
        <v>O</v>
      </c>
      <c r="V21" s="27" t="str">
        <f>VLOOKUP(Application!Z10,TablesAndFig!$O$3:$P$9,2,0)</f>
        <v>Y</v>
      </c>
      <c r="W21" s="8" t="str">
        <f>VLOOKUP(Application!AA10,TablesAndFig!$O$3:$P$9,2,0)</f>
        <v>Y</v>
      </c>
      <c r="X21" s="28" t="str">
        <f>VLOOKUP(Application!AB10,TablesAndFig!$O$3:$P$9,2,0)</f>
        <v>Y</v>
      </c>
      <c r="Y21" s="23" t="str">
        <f>VLOOKUP(Application!AC10,TablesAndFig!$O$3:$P$9,2,0)</f>
        <v>ÇY</v>
      </c>
      <c r="Z21" s="23" t="str">
        <f>VLOOKUP(Application!AD10,TablesAndFig!$O$3:$P$9,2,0)</f>
        <v>O</v>
      </c>
      <c r="AA21" s="23" t="str">
        <f>VLOOKUP(Application!AE10,TablesAndFig!$O$3:$P$9,2,0)</f>
        <v>ÇY</v>
      </c>
    </row>
    <row r="22" spans="2:27">
      <c r="B22" s="15" t="s">
        <v>43</v>
      </c>
      <c r="C22" s="126">
        <f>Application!AT23</f>
        <v>0.4</v>
      </c>
      <c r="D22" s="127" t="str">
        <f>"(("&amp;ROUND(Application!AU23,2)&amp;","&amp;ROUND(Application!AV23,2)&amp;","&amp;ROUND(Application!AW23,2)&amp;"),"&amp;ROUND(Application!AX23,2)&amp;","&amp;ROUND(Application!AY23,2)&amp;","&amp;ROUND(Application!AZ23,2)&amp;")"</f>
        <v>((0.09,0.11,0.13),0.09,0.15,0.13)</v>
      </c>
      <c r="E22" s="128">
        <f>Application!BA23</f>
        <v>7.4198420287527211E-2</v>
      </c>
      <c r="G22" s="115"/>
      <c r="H22" s="7" t="s">
        <v>103</v>
      </c>
      <c r="I22" s="7" t="s">
        <v>104</v>
      </c>
      <c r="J22" s="7" t="s">
        <v>105</v>
      </c>
      <c r="M22" s="15" t="s">
        <v>55</v>
      </c>
      <c r="N22" s="8" t="str">
        <f>VLOOKUP(Application!O12,TablesAndFig!$M$3:$N$9,2,0)</f>
        <v>GÖ</v>
      </c>
      <c r="O22" s="8" t="str">
        <f>VLOOKUP(Application!P12,TablesAndFig!$M$3:$N$9,2,0)</f>
        <v>ÇGÖ</v>
      </c>
      <c r="P22" s="8" t="str">
        <f>VLOOKUP(Application!Q12,TablesAndFig!$M$3:$N$9,2,0)</f>
        <v>KÖ</v>
      </c>
      <c r="R22" s="15" t="s">
        <v>50</v>
      </c>
      <c r="S22" s="23" t="str">
        <f>VLOOKUP(Application!W11,TablesAndFig!$O$3:$P$9,2,0)</f>
        <v>ÇY</v>
      </c>
      <c r="T22" s="23" t="str">
        <f>VLOOKUP(Application!X11,TablesAndFig!$O$3:$P$9,2,0)</f>
        <v>ÇY</v>
      </c>
      <c r="U22" s="23" t="str">
        <f>VLOOKUP(Application!Y11,TablesAndFig!$O$3:$P$9,2,0)</f>
        <v>ÇY</v>
      </c>
      <c r="V22" s="27" t="str">
        <f>VLOOKUP(Application!Z11,TablesAndFig!$O$3:$P$9,2,0)</f>
        <v>ÇY</v>
      </c>
      <c r="W22" s="8" t="str">
        <f>VLOOKUP(Application!AA11,TablesAndFig!$O$3:$P$9,2,0)</f>
        <v>ÇY</v>
      </c>
      <c r="X22" s="28" t="str">
        <f>VLOOKUP(Application!AB11,TablesAndFig!$O$3:$P$9,2,0)</f>
        <v>ÇY</v>
      </c>
      <c r="Y22" s="23" t="str">
        <f>VLOOKUP(Application!AC11,TablesAndFig!$O$3:$P$9,2,0)</f>
        <v>ÇY</v>
      </c>
      <c r="Z22" s="23" t="str">
        <f>VLOOKUP(Application!AD11,TablesAndFig!$O$3:$P$9,2,0)</f>
        <v>ÇY</v>
      </c>
      <c r="AA22" s="23" t="str">
        <f>VLOOKUP(Application!AE11,TablesAndFig!$O$3:$P$9,2,0)</f>
        <v>ÇY</v>
      </c>
    </row>
    <row r="23" spans="2:27">
      <c r="B23" s="15" t="s">
        <v>47</v>
      </c>
      <c r="C23" s="126">
        <f>Application!AT24</f>
        <v>0.5</v>
      </c>
      <c r="D23" s="127" t="str">
        <f>"(("&amp;ROUND(Application!AU24,2)&amp;","&amp;ROUND(Application!AV24,2)&amp;","&amp;ROUND(Application!AW24,2)&amp;"),"&amp;ROUND(Application!AX24,2)&amp;","&amp;ROUND(Application!AY24,2)&amp;","&amp;ROUND(Application!AZ24,2)&amp;")"</f>
        <v>((0.19,0.19,0.18),0.13,0.13,0.14)</v>
      </c>
      <c r="E23" s="128">
        <f>Application!BA24</f>
        <v>0.13040868504746345</v>
      </c>
      <c r="G23" s="129" t="s">
        <v>88</v>
      </c>
      <c r="H23" s="130">
        <f>Application!AU47</f>
        <v>0.26812472677761134</v>
      </c>
      <c r="I23" s="130">
        <f>Application!AV47</f>
        <v>0.76576654080025763</v>
      </c>
      <c r="J23" s="130">
        <f>Application!AW47</f>
        <v>0.17491327831025316</v>
      </c>
      <c r="M23" s="32" t="s">
        <v>56</v>
      </c>
      <c r="N23" s="30" t="str">
        <f>VLOOKUP(Application!O13,TablesAndFig!$M$3:$N$9,2,0)</f>
        <v>ÇGÖ</v>
      </c>
      <c r="O23" s="30" t="str">
        <f>VLOOKUP(Application!P13,TablesAndFig!$M$3:$N$9,2,0)</f>
        <v>GÖ</v>
      </c>
      <c r="P23" s="30" t="str">
        <f>VLOOKUP(Application!Q13,TablesAndFig!$M$3:$N$9,2,0)</f>
        <v>GÖ</v>
      </c>
      <c r="R23" s="15" t="s">
        <v>54</v>
      </c>
      <c r="S23" s="23" t="str">
        <f>VLOOKUP(Application!W12,TablesAndFig!$O$3:$P$9,2,0)</f>
        <v>D</v>
      </c>
      <c r="T23" s="23" t="str">
        <f>VLOOKUP(Application!X12,TablesAndFig!$O$3:$P$9,2,0)</f>
        <v>D</v>
      </c>
      <c r="U23" s="23" t="str">
        <f>VLOOKUP(Application!Y12,TablesAndFig!$O$3:$P$9,2,0)</f>
        <v>D</v>
      </c>
      <c r="V23" s="27" t="str">
        <f>VLOOKUP(Application!Z12,TablesAndFig!$O$3:$P$9,2,0)</f>
        <v>Y</v>
      </c>
      <c r="W23" s="8" t="str">
        <f>VLOOKUP(Application!AA12,TablesAndFig!$O$3:$P$9,2,0)</f>
        <v>ÇY</v>
      </c>
      <c r="X23" s="28" t="str">
        <f>VLOOKUP(Application!AB12,TablesAndFig!$O$3:$P$9,2,0)</f>
        <v>Y</v>
      </c>
      <c r="Y23" s="23" t="str">
        <f>VLOOKUP(Application!AC12,TablesAndFig!$O$3:$P$9,2,0)</f>
        <v>Y</v>
      </c>
      <c r="Z23" s="23" t="str">
        <f>VLOOKUP(Application!AD12,TablesAndFig!$O$3:$P$9,2,0)</f>
        <v>KY</v>
      </c>
      <c r="AA23" s="23" t="str">
        <f>VLOOKUP(Application!AE12,TablesAndFig!$O$3:$P$9,2,0)</f>
        <v>Y</v>
      </c>
    </row>
    <row r="24" spans="2:27">
      <c r="B24" s="15" t="s">
        <v>50</v>
      </c>
      <c r="C24" s="126">
        <f>Application!AT25</f>
        <v>0.6</v>
      </c>
      <c r="D24" s="127" t="str">
        <f>"(("&amp;ROUND(Application!AU25,2)&amp;","&amp;ROUND(Application!AV25,2)&amp;","&amp;ROUND(Application!AW25,2)&amp;"),"&amp;ROUND(Application!AX25,2)&amp;","&amp;ROUND(Application!AY25,2)&amp;","&amp;ROUND(Application!AZ25,2)&amp;")"</f>
        <v>((0.07,0.06,0.04),0.06,0.04,0.03)</v>
      </c>
      <c r="E24" s="128">
        <f>Application!BA25</f>
        <v>4.1782025307692781E-2</v>
      </c>
      <c r="G24" s="32" t="s">
        <v>106</v>
      </c>
      <c r="H24" s="132">
        <f>IF(H23=MAX($H$23,$I$23,$J$23),1,IF(H23=MIN($H$23,$I$23,$J$23),3,2))</f>
        <v>2</v>
      </c>
      <c r="I24" s="132">
        <f t="shared" ref="I24:J24" si="0">IF(I23=MAX($H$23,$I$23,$J$23),1,IF(I23=MIN($H$23,$I$23,$J$23),3,2))</f>
        <v>1</v>
      </c>
      <c r="J24" s="132">
        <f t="shared" si="0"/>
        <v>3</v>
      </c>
      <c r="R24" s="15" t="s">
        <v>55</v>
      </c>
      <c r="S24" s="23" t="str">
        <f>VLOOKUP(Application!W13,TablesAndFig!$O$3:$P$9,2,0)</f>
        <v>Y</v>
      </c>
      <c r="T24" s="23" t="str">
        <f>VLOOKUP(Application!X13,TablesAndFig!$O$3:$P$9,2,0)</f>
        <v>Y</v>
      </c>
      <c r="U24" s="23" t="str">
        <f>VLOOKUP(Application!Y13,TablesAndFig!$O$3:$P$9,2,0)</f>
        <v>Y</v>
      </c>
      <c r="V24" s="27" t="str">
        <f>VLOOKUP(Application!Z13,TablesAndFig!$O$3:$P$9,2,0)</f>
        <v>D</v>
      </c>
      <c r="W24" s="8" t="str">
        <f>VLOOKUP(Application!AA13,TablesAndFig!$O$3:$P$9,2,0)</f>
        <v>D</v>
      </c>
      <c r="X24" s="28" t="str">
        <f>VLOOKUP(Application!AB13,TablesAndFig!$O$3:$P$9,2,0)</f>
        <v>D</v>
      </c>
      <c r="Y24" s="23" t="str">
        <f>VLOOKUP(Application!AC13,TablesAndFig!$O$3:$P$9,2,0)</f>
        <v>ÇD</v>
      </c>
      <c r="Z24" s="23" t="str">
        <f>VLOOKUP(Application!AD13,TablesAndFig!$O$3:$P$9,2,0)</f>
        <v>Y</v>
      </c>
      <c r="AA24" s="23" t="str">
        <f>VLOOKUP(Application!AE13,TablesAndFig!$O$3:$P$9,2,0)</f>
        <v>ÇD</v>
      </c>
    </row>
    <row r="25" spans="2:27">
      <c r="B25" s="15" t="s">
        <v>54</v>
      </c>
      <c r="C25" s="126">
        <f>Application!AT26</f>
        <v>0.7</v>
      </c>
      <c r="D25" s="127" t="str">
        <f>"(("&amp;ROUND(Application!AU26,2)&amp;","&amp;ROUND(Application!AV26,2)&amp;","&amp;ROUND(Application!AW26,2)&amp;"),"&amp;ROUND(Application!AX26,2)&amp;","&amp;ROUND(Application!AY26,2)&amp;","&amp;ROUND(Application!AZ26,2)&amp;")"</f>
        <v>((0.14,0.1,0.07),0.14,0.18,0.07)</v>
      </c>
      <c r="E25" s="128">
        <f>Application!BA26</f>
        <v>7.5994745952553108E-2</v>
      </c>
      <c r="R25" s="32" t="s">
        <v>56</v>
      </c>
      <c r="S25" s="30" t="str">
        <f>VLOOKUP(Application!W14,TablesAndFig!$O$3:$P$9,2,0)</f>
        <v>O</v>
      </c>
      <c r="T25" s="30" t="str">
        <f>VLOOKUP(Application!X14,TablesAndFig!$O$3:$P$9,2,0)</f>
        <v>O</v>
      </c>
      <c r="U25" s="30" t="str">
        <f>VLOOKUP(Application!Y14,TablesAndFig!$O$3:$P$9,2,0)</f>
        <v>O</v>
      </c>
      <c r="V25" s="33" t="str">
        <f>VLOOKUP(Application!Z14,TablesAndFig!$O$3:$P$9,2,0)</f>
        <v>O</v>
      </c>
      <c r="W25" s="30" t="str">
        <f>VLOOKUP(Application!AA14,TablesAndFig!$O$3:$P$9,2,0)</f>
        <v>O</v>
      </c>
      <c r="X25" s="34" t="str">
        <f>VLOOKUP(Application!AB14,TablesAndFig!$O$3:$P$9,2,0)</f>
        <v>O</v>
      </c>
      <c r="Y25" s="30" t="str">
        <f>VLOOKUP(Application!AC14,TablesAndFig!$O$3:$P$9,2,0)</f>
        <v>ÇY</v>
      </c>
      <c r="Z25" s="30" t="str">
        <f>VLOOKUP(Application!AD14,TablesAndFig!$O$3:$P$9,2,0)</f>
        <v>ÇY</v>
      </c>
      <c r="AA25" s="30" t="str">
        <f>VLOOKUP(Application!AE14,TablesAndFig!$O$3:$P$9,2,0)</f>
        <v>ÇY</v>
      </c>
    </row>
    <row r="26" spans="2:27">
      <c r="B26" s="15" t="s">
        <v>55</v>
      </c>
      <c r="C26" s="126">
        <f>Application!AT27</f>
        <v>0.8</v>
      </c>
      <c r="D26" s="127" t="str">
        <f>"(("&amp;ROUND(Application!AU27,2)&amp;","&amp;ROUND(Application!AV27,2)&amp;","&amp;ROUND(Application!AW27,2)&amp;"),"&amp;ROUND(Application!AX27,2)&amp;","&amp;ROUND(Application!AY27,2)&amp;","&amp;ROUND(Application!AZ27,2)&amp;")"</f>
        <v>((0.17,0.11,0.06),0.22,0.06,0.08)</v>
      </c>
      <c r="E26" s="128">
        <f>Application!BA27</f>
        <v>8.7756024763213064E-2</v>
      </c>
    </row>
    <row r="27" spans="2:27">
      <c r="B27" s="32" t="s">
        <v>56</v>
      </c>
      <c r="C27" s="133">
        <f>Application!AT28</f>
        <v>0.9</v>
      </c>
      <c r="D27" s="134" t="str">
        <f>"(("&amp;ROUND(Application!AU28,2)&amp;","&amp;ROUND(Application!AV28,2)&amp;","&amp;ROUND(Application!AW28,2)&amp;"),"&amp;ROUND(Application!AX28,2)&amp;","&amp;ROUND(Application!AY28,2)&amp;","&amp;ROUND(Application!AZ28,2)&amp;")"</f>
        <v>((0.08,0.04,0.01),0.09,0.08,0.02)</v>
      </c>
      <c r="E27" s="135">
        <f>Application!BA28</f>
        <v>3.352238729667481E-2</v>
      </c>
    </row>
    <row r="30" spans="2:27">
      <c r="B30" s="136" t="s">
        <v>6</v>
      </c>
      <c r="C30" s="137" t="s">
        <v>61</v>
      </c>
      <c r="D30" s="138"/>
      <c r="E30" s="139"/>
      <c r="F30" s="137" t="s">
        <v>62</v>
      </c>
      <c r="G30" s="138"/>
      <c r="H30" s="139"/>
      <c r="I30" s="137" t="s">
        <v>107</v>
      </c>
      <c r="J30" s="138"/>
      <c r="K30" s="139"/>
    </row>
    <row r="31" spans="2:27">
      <c r="B31" s="140"/>
      <c r="C31" s="141" t="s">
        <v>19</v>
      </c>
      <c r="D31" s="7" t="s">
        <v>20</v>
      </c>
      <c r="E31" s="142" t="s">
        <v>21</v>
      </c>
      <c r="F31" s="141" t="s">
        <v>19</v>
      </c>
      <c r="G31" s="7" t="s">
        <v>20</v>
      </c>
      <c r="H31" s="142" t="s">
        <v>21</v>
      </c>
      <c r="I31" s="141" t="s">
        <v>19</v>
      </c>
      <c r="J31" s="7" t="s">
        <v>20</v>
      </c>
      <c r="K31" s="142" t="s">
        <v>21</v>
      </c>
    </row>
    <row r="32" spans="2:27">
      <c r="B32" s="143" t="s">
        <v>16</v>
      </c>
      <c r="C32" s="144">
        <f>Application!BE19</f>
        <v>0.72395833333333337</v>
      </c>
      <c r="D32" s="128">
        <f>Application!BF19</f>
        <v>0.745</v>
      </c>
      <c r="E32" s="145">
        <f>Application!BG19</f>
        <v>0.65541666666666665</v>
      </c>
      <c r="F32" s="144">
        <f>Application!BJ19</f>
        <v>0.58940042674004434</v>
      </c>
      <c r="G32" s="128">
        <f>Application!BK19</f>
        <v>0.6065312017330643</v>
      </c>
      <c r="H32" s="145">
        <f>Application!BL19</f>
        <v>0.53359819928753371</v>
      </c>
      <c r="I32" s="144">
        <f>Application!AU33</f>
        <v>3.8599523729322557E-2</v>
      </c>
      <c r="J32" s="128">
        <f>Application!AV33</f>
        <v>3.9721409167210779E-2</v>
      </c>
      <c r="K32" s="145">
        <f>Application!AW33</f>
        <v>3.4945065223726264E-2</v>
      </c>
    </row>
    <row r="33" spans="2:11">
      <c r="B33" s="143" t="s">
        <v>26</v>
      </c>
      <c r="C33" s="144">
        <f>Application!BE20</f>
        <v>0.68229166666666663</v>
      </c>
      <c r="D33" s="128">
        <f>Application!BF20</f>
        <v>0.68229166666666663</v>
      </c>
      <c r="E33" s="145">
        <f>Application!BG20</f>
        <v>0.65541666666666665</v>
      </c>
      <c r="F33" s="144">
        <f>Application!BJ20</f>
        <v>0.58492807202346486</v>
      </c>
      <c r="G33" s="128">
        <f>Application!BK20</f>
        <v>0.58492807202346486</v>
      </c>
      <c r="H33" s="145">
        <f>Application!BL20</f>
        <v>0.56188815712544138</v>
      </c>
      <c r="I33" s="144">
        <f>Application!AU34</f>
        <v>4.4480471214757268E-2</v>
      </c>
      <c r="J33" s="128">
        <f>Application!AV34</f>
        <v>4.4480471214757268E-2</v>
      </c>
      <c r="K33" s="145">
        <f>Application!AW34</f>
        <v>4.2728416012710345E-2</v>
      </c>
    </row>
    <row r="34" spans="2:11">
      <c r="B34" s="143" t="s">
        <v>35</v>
      </c>
      <c r="C34" s="144">
        <f>Application!BE21</f>
        <v>0.69874999999999987</v>
      </c>
      <c r="D34" s="128">
        <f>Application!BF21</f>
        <v>0.7250000000000002</v>
      </c>
      <c r="E34" s="145">
        <f>Application!BG21</f>
        <v>0.68229166666666663</v>
      </c>
      <c r="F34" s="144">
        <f>Application!BJ21</f>
        <v>0.57448571840143714</v>
      </c>
      <c r="G34" s="128">
        <f>Application!BK21</f>
        <v>0.59606747168664354</v>
      </c>
      <c r="H34" s="145">
        <f>Application!BL21</f>
        <v>0.56095430165912552</v>
      </c>
      <c r="I34" s="144">
        <f>Application!AU35</f>
        <v>4.2992957737059211E-2</v>
      </c>
      <c r="J34" s="128">
        <f>Application!AV35</f>
        <v>4.4608077795159851E-2</v>
      </c>
      <c r="K34" s="145">
        <f>Application!AW35</f>
        <v>4.1980303097456449E-2</v>
      </c>
    </row>
    <row r="35" spans="2:11">
      <c r="B35" s="143" t="s">
        <v>40</v>
      </c>
      <c r="C35" s="144">
        <f>Application!BE22</f>
        <v>0.745</v>
      </c>
      <c r="D35" s="128">
        <f>Application!BF22</f>
        <v>0.745</v>
      </c>
      <c r="E35" s="145">
        <f>Application!BG22</f>
        <v>0.745</v>
      </c>
      <c r="F35" s="144">
        <f>Application!BJ22</f>
        <v>0.57735026918962573</v>
      </c>
      <c r="G35" s="128">
        <f>Application!BK22</f>
        <v>0.57735026918962573</v>
      </c>
      <c r="H35" s="145">
        <f>Application!BL22</f>
        <v>0.57735026918962573</v>
      </c>
      <c r="I35" s="144">
        <f>Application!AU36</f>
        <v>2.0999707539835866E-2</v>
      </c>
      <c r="J35" s="128">
        <f>Application!AV36</f>
        <v>2.0999707539835866E-2</v>
      </c>
      <c r="K35" s="145">
        <f>Application!AW36</f>
        <v>2.0999707539835866E-2</v>
      </c>
    </row>
    <row r="36" spans="2:11">
      <c r="B36" s="143" t="s">
        <v>43</v>
      </c>
      <c r="C36" s="144">
        <f>Application!BE23</f>
        <v>0.70312500000000011</v>
      </c>
      <c r="D36" s="128">
        <f>Application!BF23</f>
        <v>0.745</v>
      </c>
      <c r="E36" s="145">
        <f>Application!BG23</f>
        <v>0.68229166666666663</v>
      </c>
      <c r="F36" s="144">
        <f>Application!BJ23</f>
        <v>0.57126289367933569</v>
      </c>
      <c r="G36" s="128">
        <f>Application!BK23</f>
        <v>0.60528477268068259</v>
      </c>
      <c r="H36" s="145">
        <f>Application!BL23</f>
        <v>0.55433658571846633</v>
      </c>
      <c r="I36" s="144">
        <f>Application!AU37</f>
        <v>4.2386804279888321E-2</v>
      </c>
      <c r="J36" s="128">
        <f>Application!AV37</f>
        <v>4.4911173957001657E-2</v>
      </c>
      <c r="K36" s="145">
        <f>Application!AW37</f>
        <v>4.113089896789162E-2</v>
      </c>
    </row>
    <row r="37" spans="2:11">
      <c r="B37" s="143" t="s">
        <v>47</v>
      </c>
      <c r="C37" s="144">
        <f>Application!BE24</f>
        <v>0.72395833333333337</v>
      </c>
      <c r="D37" s="128">
        <f>Application!BF24</f>
        <v>0.65541666666666665</v>
      </c>
      <c r="E37" s="145">
        <f>Application!BG24</f>
        <v>0.70312500000000022</v>
      </c>
      <c r="F37" s="144">
        <f>Application!BJ24</f>
        <v>0.60161489112717748</v>
      </c>
      <c r="G37" s="128">
        <f>Application!BK24</f>
        <v>0.54465624388089218</v>
      </c>
      <c r="H37" s="145">
        <f>Application!BL24</f>
        <v>0.5843022323897048</v>
      </c>
      <c r="I37" s="144">
        <f>Application!AU38</f>
        <v>7.8455806856868093E-2</v>
      </c>
      <c r="J37" s="128">
        <f>Application!AV38</f>
        <v>7.1027904567397701E-2</v>
      </c>
      <c r="K37" s="145">
        <f>Application!AW38</f>
        <v>7.619808579623881E-2</v>
      </c>
    </row>
    <row r="38" spans="2:11">
      <c r="B38" s="143" t="s">
        <v>50</v>
      </c>
      <c r="C38" s="144">
        <f>Application!BE25</f>
        <v>0.76187499999999975</v>
      </c>
      <c r="D38" s="128">
        <f>Application!BF25</f>
        <v>0.76187499999999975</v>
      </c>
      <c r="E38" s="145">
        <f>Application!BG25</f>
        <v>0.76187499999999975</v>
      </c>
      <c r="F38" s="144">
        <f>Application!BJ25</f>
        <v>0.57735026918962573</v>
      </c>
      <c r="G38" s="128">
        <f>Application!BK25</f>
        <v>0.57735026918962573</v>
      </c>
      <c r="H38" s="145">
        <f>Application!BL25</f>
        <v>0.57735026918962573</v>
      </c>
      <c r="I38" s="144">
        <f>Application!AU39</f>
        <v>2.4122863558684184E-2</v>
      </c>
      <c r="J38" s="128">
        <f>Application!AV39</f>
        <v>2.4122863558684184E-2</v>
      </c>
      <c r="K38" s="145">
        <f>Application!AW39</f>
        <v>2.4122863558684184E-2</v>
      </c>
    </row>
    <row r="39" spans="2:11">
      <c r="B39" s="143" t="s">
        <v>54</v>
      </c>
      <c r="C39" s="144">
        <f>Application!BE26</f>
        <v>0.578125</v>
      </c>
      <c r="D39" s="128">
        <f>Application!BF26</f>
        <v>0.67930555555555561</v>
      </c>
      <c r="E39" s="145">
        <f>Application!BG26</f>
        <v>0.578125</v>
      </c>
      <c r="F39" s="144">
        <f>Application!BJ26</f>
        <v>0.54387517260509721</v>
      </c>
      <c r="G39" s="128">
        <f>Application!BK26</f>
        <v>0.63906149410487212</v>
      </c>
      <c r="H39" s="145">
        <f>Application!BL26</f>
        <v>0.54387517260509721</v>
      </c>
      <c r="I39" s="144">
        <f>Application!AU40</f>
        <v>4.1331655572025332E-2</v>
      </c>
      <c r="J39" s="128">
        <f>Application!AV40</f>
        <v>4.8565315892558775E-2</v>
      </c>
      <c r="K39" s="145">
        <f>Application!AW40</f>
        <v>4.1331655572025332E-2</v>
      </c>
    </row>
    <row r="40" spans="2:11">
      <c r="B40" s="143" t="s">
        <v>55</v>
      </c>
      <c r="C40" s="144">
        <f>Application!BE27</f>
        <v>0.37916666666666671</v>
      </c>
      <c r="D40" s="128">
        <f>Application!BF27</f>
        <v>0.578125</v>
      </c>
      <c r="E40" s="145">
        <f>Application!BG27</f>
        <v>0.37916666666666671</v>
      </c>
      <c r="F40" s="144">
        <f>Application!BJ27</f>
        <v>0.48085886869937833</v>
      </c>
      <c r="G40" s="128">
        <f>Application!BK27</f>
        <v>0.73317767068174433</v>
      </c>
      <c r="H40" s="145">
        <f>Application!BL27</f>
        <v>0.48085886869937833</v>
      </c>
      <c r="I40" s="144">
        <f>Application!AU41</f>
        <v>4.2198262789193267E-2</v>
      </c>
      <c r="J40" s="128">
        <f>Application!AV41</f>
        <v>6.4340757824182027E-2</v>
      </c>
      <c r="K40" s="145">
        <f>Application!AW41</f>
        <v>4.2198262789193267E-2</v>
      </c>
    </row>
    <row r="41" spans="2:11">
      <c r="B41" s="146" t="s">
        <v>56</v>
      </c>
      <c r="C41" s="147">
        <f>Application!BE28</f>
        <v>0.68229166666666663</v>
      </c>
      <c r="D41" s="135">
        <f>Application!BF28</f>
        <v>0.68229166666666663</v>
      </c>
      <c r="E41" s="148">
        <f>Application!BG28</f>
        <v>0.68229166666666663</v>
      </c>
      <c r="F41" s="147">
        <f>Application!BJ28</f>
        <v>0.57735026918962573</v>
      </c>
      <c r="G41" s="135">
        <f>Application!BK28</f>
        <v>0.57735026918962573</v>
      </c>
      <c r="H41" s="148">
        <f>Application!BL28</f>
        <v>0.57735026918962573</v>
      </c>
      <c r="I41" s="147">
        <f>Application!AU42</f>
        <v>1.9354159329614092E-2</v>
      </c>
      <c r="J41" s="135">
        <f>Application!AV42</f>
        <v>1.9354159329614092E-2</v>
      </c>
      <c r="K41" s="148">
        <f>Application!AW42</f>
        <v>1.9354159329614092E-2</v>
      </c>
    </row>
    <row r="44" spans="2:11">
      <c r="B44" s="15" t="s">
        <v>108</v>
      </c>
    </row>
    <row r="45" spans="2:11">
      <c r="B45" s="115" t="s">
        <v>6</v>
      </c>
      <c r="C45" s="7" t="s">
        <v>67</v>
      </c>
    </row>
    <row r="46" spans="2:11">
      <c r="B46" s="15" t="s">
        <v>16</v>
      </c>
      <c r="C46" s="128">
        <f>E18</f>
        <v>6.5489473672110041E-2</v>
      </c>
      <c r="D46" s="149" t="s">
        <v>109</v>
      </c>
    </row>
    <row r="47" spans="2:11">
      <c r="B47" s="15" t="s">
        <v>26</v>
      </c>
      <c r="C47" s="128">
        <f t="shared" ref="C47:C55" si="1">E19</f>
        <v>7.6044343470957398E-2</v>
      </c>
      <c r="D47" s="150" t="s">
        <v>110</v>
      </c>
    </row>
    <row r="48" spans="2:11">
      <c r="B48" s="15" t="s">
        <v>35</v>
      </c>
      <c r="C48" s="128">
        <f t="shared" si="1"/>
        <v>7.4837295967411219E-2</v>
      </c>
      <c r="D48" s="150" t="s">
        <v>110</v>
      </c>
    </row>
    <row r="49" spans="2:4">
      <c r="B49" s="15" t="s">
        <v>40</v>
      </c>
      <c r="C49" s="128">
        <f t="shared" si="1"/>
        <v>3.6372560403082954E-2</v>
      </c>
      <c r="D49" s="150" t="s">
        <v>111</v>
      </c>
    </row>
    <row r="50" spans="2:4">
      <c r="B50" s="15" t="s">
        <v>43</v>
      </c>
      <c r="C50" s="128">
        <f t="shared" si="1"/>
        <v>7.4198420287527211E-2</v>
      </c>
      <c r="D50" s="150" t="s">
        <v>112</v>
      </c>
    </row>
    <row r="51" spans="2:4">
      <c r="B51" s="15" t="s">
        <v>47</v>
      </c>
      <c r="C51" s="128">
        <f t="shared" si="1"/>
        <v>0.13040868504746345</v>
      </c>
      <c r="D51" s="150" t="s">
        <v>113</v>
      </c>
    </row>
    <row r="52" spans="2:4">
      <c r="B52" s="15" t="s">
        <v>50</v>
      </c>
      <c r="C52" s="128">
        <f t="shared" si="1"/>
        <v>4.1782025307692781E-2</v>
      </c>
      <c r="D52" s="150" t="s">
        <v>114</v>
      </c>
    </row>
    <row r="53" spans="2:4">
      <c r="B53" s="15" t="s">
        <v>54</v>
      </c>
      <c r="C53" s="128">
        <f t="shared" si="1"/>
        <v>7.5994745952553108E-2</v>
      </c>
      <c r="D53" s="150" t="s">
        <v>115</v>
      </c>
    </row>
    <row r="54" spans="2:4">
      <c r="B54" s="15" t="s">
        <v>55</v>
      </c>
      <c r="C54" s="128">
        <f t="shared" si="1"/>
        <v>8.7756024763213064E-2</v>
      </c>
      <c r="D54" s="150" t="s">
        <v>116</v>
      </c>
    </row>
    <row r="55" spans="2:4">
      <c r="B55" s="32" t="s">
        <v>56</v>
      </c>
      <c r="C55" s="135">
        <f t="shared" si="1"/>
        <v>3.352238729667481E-2</v>
      </c>
      <c r="D55" s="150" t="s">
        <v>117</v>
      </c>
    </row>
    <row r="71" spans="4:4">
      <c r="D71" s="150"/>
    </row>
    <row r="72" spans="4:4">
      <c r="D72" s="150"/>
    </row>
    <row r="73" spans="4:4">
      <c r="D73" s="150"/>
    </row>
    <row r="74" spans="4:4">
      <c r="D74" s="150"/>
    </row>
    <row r="75" spans="4:4">
      <c r="D75" s="150"/>
    </row>
    <row r="76" spans="4:4">
      <c r="D76" s="150"/>
    </row>
    <row r="77" spans="4:4">
      <c r="D77" s="149"/>
    </row>
    <row r="78" spans="4:4">
      <c r="D78" s="150"/>
    </row>
    <row r="79" spans="4:4">
      <c r="D79" s="150"/>
    </row>
    <row r="80" spans="4:4">
      <c r="D80" s="150"/>
    </row>
  </sheetData>
  <mergeCells count="8">
    <mergeCell ref="R12:Z13"/>
    <mergeCell ref="S14:U14"/>
    <mergeCell ref="V14:X14"/>
    <mergeCell ref="Y14:AA14"/>
    <mergeCell ref="B30:B31"/>
    <mergeCell ref="C30:E30"/>
    <mergeCell ref="F30:H30"/>
    <mergeCell ref="I30:K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Application</vt:lpstr>
      <vt:lpstr>TablesAndFig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DELL3888</dc:creator>
  <cp:lastModifiedBy>DELL3888</cp:lastModifiedBy>
  <dcterms:created xsi:type="dcterms:W3CDTF">2022-09-04T12:57:51Z</dcterms:created>
  <dcterms:modified xsi:type="dcterms:W3CDTF">2022-09-04T12:58:42Z</dcterms:modified>
</cp:coreProperties>
</file>