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ncetonu-my.sharepoint.com/personal/ao3526_princeton_edu/Documents/Projects/Building Material in Cities/1st Research/Code/Separated Code/Input/"/>
    </mc:Choice>
  </mc:AlternateContent>
  <xr:revisionPtr revIDLastSave="266" documentId="8_{606543C8-C05F-DB41-B271-451D4DE6BB29}" xr6:coauthVersionLast="47" xr6:coauthVersionMax="47" xr10:uidLastSave="{61546E0A-B31D-864F-B935-91C7019F2DB7}"/>
  <bookViews>
    <workbookView xWindow="2700" yWindow="700" windowWidth="24340" windowHeight="16860" xr2:uid="{FE2C1BEB-35FB-C447-BC2E-07CBA6E65624}"/>
  </bookViews>
  <sheets>
    <sheet name="Input variables" sheetId="11" r:id="rId1"/>
    <sheet name="Input Floor Area 2018" sheetId="2" r:id="rId2"/>
    <sheet name="Input Floor Area 2020" sheetId="4" r:id="rId3"/>
    <sheet name="Input Floor Area 2040" sheetId="3" r:id="rId4"/>
    <sheet name="Material Intensity" sheetId="5" r:id="rId5"/>
    <sheet name="Concrete Mix" sheetId="6" r:id="rId6"/>
    <sheet name="Emission Factor" sheetId="9" r:id="rId7"/>
    <sheet name="Cost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3" i="2"/>
  <c r="F3" i="11" l="1"/>
  <c r="E3" i="11"/>
  <c r="Q3" i="3"/>
  <c r="G3" i="3"/>
  <c r="D3" i="3"/>
</calcChain>
</file>

<file path=xl/sharedStrings.xml><?xml version="1.0" encoding="utf-8"?>
<sst xmlns="http://schemas.openxmlformats.org/spreadsheetml/2006/main" count="344" uniqueCount="146">
  <si>
    <t>_% of Mid-Rise MF build as Light-Frame</t>
  </si>
  <si>
    <t>_% of High-Rise MF build as Reinforced concrete</t>
  </si>
  <si>
    <t>Scenario</t>
  </si>
  <si>
    <t>Num of Household</t>
  </si>
  <si>
    <t>Num of SF</t>
  </si>
  <si>
    <t>Average floor area SF [m2/HU]</t>
  </si>
  <si>
    <t>Total floor area used for SF [m2]</t>
  </si>
  <si>
    <t>Num of MF</t>
  </si>
  <si>
    <t>Average floor area MF [m2/HU]</t>
  </si>
  <si>
    <t>Total floor area of MF [m2]</t>
  </si>
  <si>
    <t>Total floor area of Mid-Rise MF [m2]</t>
  </si>
  <si>
    <t>Total floor area of High-Rise MF [m2]</t>
  </si>
  <si>
    <t>Total floor area of Light-Frame MF (Mid-Rise) [m2]</t>
  </si>
  <si>
    <t>Total floor area of Reinforced-Concrete MF (High-Rise) [m2]</t>
  </si>
  <si>
    <t>Total extended area for SF [m2]</t>
  </si>
  <si>
    <t>Average floor area of new SF [m2/HU]</t>
  </si>
  <si>
    <t>Average floor area of new MF [m2/HU]</t>
  </si>
  <si>
    <t>Total floor area of New SF [m2]</t>
  </si>
  <si>
    <t>Total floor area of New MF [m2]</t>
  </si>
  <si>
    <t>Total floor area of New Light-Frame MF (Mid-Rise) [m2]</t>
  </si>
  <si>
    <t>Total floor area of New Reinforced-Concrete MF (High-Rise) [m2]</t>
  </si>
  <si>
    <t>Total floor area of Light Frame SF [m2]</t>
  </si>
  <si>
    <t>N_HH</t>
  </si>
  <si>
    <t>N_SF</t>
  </si>
  <si>
    <t>Avg_FA_SF</t>
  </si>
  <si>
    <t>Total_FA_SF</t>
  </si>
  <si>
    <t>N_MF</t>
  </si>
  <si>
    <t>Avg_FA_MF</t>
  </si>
  <si>
    <t>Total_FA_MF</t>
  </si>
  <si>
    <t>Total_FA_MRMF</t>
  </si>
  <si>
    <t>Total_FA_HRMF</t>
  </si>
  <si>
    <t>Conv_Total_FA_SF</t>
  </si>
  <si>
    <t>Conv_Total_FA_MF</t>
  </si>
  <si>
    <t>Conv_Total_FA_MRMF</t>
  </si>
  <si>
    <t>Conv_Total_FA_HRMF</t>
  </si>
  <si>
    <t>BAU 2018</t>
  </si>
  <si>
    <t>Avg_FA_New_SF</t>
  </si>
  <si>
    <t>Avg_FA_New_MF</t>
  </si>
  <si>
    <t>Total_FA_New_SF</t>
  </si>
  <si>
    <t>Total_FA_New_MF</t>
  </si>
  <si>
    <t>Conv_Total_FA_New_SF</t>
  </si>
  <si>
    <t>Conv_Total_FA_New_MF</t>
  </si>
  <si>
    <t>BAU 2040</t>
  </si>
  <si>
    <t>BAU 2020</t>
  </si>
  <si>
    <t>Concrete (wIth Portland Cement)</t>
  </si>
  <si>
    <t>Iron/Steel</t>
  </si>
  <si>
    <t>Wood</t>
  </si>
  <si>
    <t>LF</t>
  </si>
  <si>
    <t>RC</t>
  </si>
  <si>
    <t>MT</t>
  </si>
  <si>
    <t>Light-Fram
(SF &amp; Mid-Rise MF)</t>
  </si>
  <si>
    <t>Reinforced Concret
(High-Rise MF)</t>
  </si>
  <si>
    <t>Mass Timber</t>
  </si>
  <si>
    <t>Material</t>
  </si>
  <si>
    <t>Concrete Mix [%]</t>
  </si>
  <si>
    <t>Cement</t>
  </si>
  <si>
    <t>Aggregate</t>
  </si>
  <si>
    <t>Water</t>
  </si>
  <si>
    <t>Percentage</t>
  </si>
  <si>
    <t>Total floor area for Light Frame SF[m2]</t>
  </si>
  <si>
    <t>Total floor area for Reinforced Concrete SF [m2]</t>
  </si>
  <si>
    <t>Total floor area of SF [m2]</t>
  </si>
  <si>
    <t>Conv_Total_FA_LFSF</t>
  </si>
  <si>
    <t>Conv_Total_FA_RCSF</t>
  </si>
  <si>
    <t>Total floor area of Reinforced Concrete SF [m2]</t>
  </si>
  <si>
    <t>Conv_Total_FA_New_LFSF</t>
  </si>
  <si>
    <t>Conv_Total_FA_New_RCSF</t>
  </si>
  <si>
    <t>Wood (except CLT)</t>
  </si>
  <si>
    <t>CLT</t>
  </si>
  <si>
    <t>New LF</t>
  </si>
  <si>
    <t>New RC</t>
  </si>
  <si>
    <t>Total extended area for light frame SF [m2]</t>
  </si>
  <si>
    <t>Total extended area for Reinforced SF [m2]</t>
  </si>
  <si>
    <t>_% of current SF is build as Light-Frame</t>
  </si>
  <si>
    <t>_% of current MF are build as Light-Frame (compared to High-Rise MF)</t>
  </si>
  <si>
    <t>_% of new SF is build as  Light-Frame</t>
  </si>
  <si>
    <t>_% of new MF are built as Ligh-Frame</t>
  </si>
  <si>
    <t>_% of new SF is build as Light-Frame</t>
  </si>
  <si>
    <t>_% of new MF are built as Light-Frame</t>
  </si>
  <si>
    <t>_% of Mass-Timber MF in BAU case</t>
  </si>
  <si>
    <t>_% of new reinforced concrete SF to become Mass Timeber</t>
  </si>
  <si>
    <t>_% of new reinforced concrete MF to become Mass Timeber</t>
  </si>
  <si>
    <t>_% of new reinforced concrete SF to become alternative concrete</t>
  </si>
  <si>
    <t>_% of new reinforced concrete MF to become alternative concrete</t>
  </si>
  <si>
    <t>SF_LF_2018</t>
  </si>
  <si>
    <t>MF_LF_2018</t>
  </si>
  <si>
    <t>SF_LF_2020</t>
  </si>
  <si>
    <t>MF_LF_2020</t>
  </si>
  <si>
    <t>SF_LF_2040</t>
  </si>
  <si>
    <t>MF_LF_2040</t>
  </si>
  <si>
    <t>MR_MF_LF</t>
  </si>
  <si>
    <t>HR_MF_RC</t>
  </si>
  <si>
    <t>BAU_MT</t>
  </si>
  <si>
    <t>SC_MT_new_RCSF_to_MT</t>
  </si>
  <si>
    <t>SC_MT_new_RCMF_to_MT</t>
  </si>
  <si>
    <t>SC_AC_new_RCSF_to_AC</t>
  </si>
  <si>
    <t>SC_AC_new_RCMF_to_AC</t>
  </si>
  <si>
    <t>Total floor area of New Light-Frame SF [m2]</t>
  </si>
  <si>
    <t>Total floor area of New Reinforced-Concrete SF [m2]</t>
  </si>
  <si>
    <t>Total floor area of Conventional SF [m2]</t>
  </si>
  <si>
    <t>Total floor area of Concentional MF [m2]</t>
  </si>
  <si>
    <t>Total extended area for Reinforced SF turns to MT or AC [m2]</t>
  </si>
  <si>
    <t>Total floor area of Mass-Timber SF&amp;MF</t>
  </si>
  <si>
    <t>Total floor area of RC-SF turns to Mass-Timber</t>
  </si>
  <si>
    <t>Total floor area of RC-MF turns to Mass-Timber</t>
  </si>
  <si>
    <t>Total extended area for Mass-Timber</t>
  </si>
  <si>
    <t>Total floor area of Alternative Concrete [m2]</t>
  </si>
  <si>
    <t>Total floor area of RC-SF turns to Alternative Concrete</t>
  </si>
  <si>
    <t>Total floor area of RC-MF turns to Alternative Concrete</t>
  </si>
  <si>
    <t>Total extended area for Alternative Concrete</t>
  </si>
  <si>
    <t>New Mass-Timber Building</t>
  </si>
  <si>
    <t>New Alternative Concrete Building</t>
  </si>
  <si>
    <t>Total_FA_New_SF_LF</t>
  </si>
  <si>
    <t>Total_FA_New_SF_RC</t>
  </si>
  <si>
    <t>Conv_Total_FA_New_LFMF</t>
  </si>
  <si>
    <t>Conv_Total_FA_New_RCMF</t>
  </si>
  <si>
    <t>Total_FA_extended_LFSF</t>
  </si>
  <si>
    <t>Total_FA_extended_SF</t>
  </si>
  <si>
    <t>Total_FA_extended_RCSF</t>
  </si>
  <si>
    <t>Total_FA_extended_RC_MTorAC</t>
  </si>
  <si>
    <t>MT_Total_FA_SF&amp;MF</t>
  </si>
  <si>
    <t>MT_Total_FA_RCSF</t>
  </si>
  <si>
    <t>MT_Total_FA_RCMF</t>
  </si>
  <si>
    <t>MT_extended</t>
  </si>
  <si>
    <t>AC_Total_FA_SF&amp;MF</t>
  </si>
  <si>
    <t>AC_Total_FA_RCSF</t>
  </si>
  <si>
    <t>AC_Total_FA_RCMF</t>
  </si>
  <si>
    <t>AC_extended</t>
  </si>
  <si>
    <t>FA_new_LF</t>
  </si>
  <si>
    <t>FA_new_RC</t>
  </si>
  <si>
    <t>FA_new_MT</t>
  </si>
  <si>
    <t>FA_new_AC</t>
  </si>
  <si>
    <t>Net Emission  of building by building type [ton CO2/m2 (FA)]</t>
  </si>
  <si>
    <t>CSA (Low-end)</t>
  </si>
  <si>
    <t>CSA (High-end)</t>
  </si>
  <si>
    <t>AAC (Low-end)</t>
  </si>
  <si>
    <t>AAC (High-end)</t>
  </si>
  <si>
    <t>Net Emission Balance</t>
  </si>
  <si>
    <t>Process Emission</t>
  </si>
  <si>
    <t>Biomass residue use</t>
  </si>
  <si>
    <t>Biogenic carbon stored</t>
  </si>
  <si>
    <t>MT (Low-end)</t>
  </si>
  <si>
    <t>MT (High-end)</t>
  </si>
  <si>
    <t>Life cycle cost of bld types [USD/m2(FA)]</t>
  </si>
  <si>
    <t>Total_FA_New_MF_LF</t>
  </si>
  <si>
    <t>Total_FA_New_MF_RC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</si>
</sst>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3" fontId="0" fillId="0" borderId="1" xfId="0" applyNumberFormat="1" applyBorder="1"/>
    <xf numFmtId="0" fontId="0" fillId="2" borderId="0" xfId="0" applyFill="1"/>
    <xf numFmtId="0" fontId="0" fillId="0" borderId="1" xfId="0" applyBorder="1"/>
    <xf numFmtId="0" fontId="0" fillId="0" borderId="0" xfId="0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3" fontId="0" fillId="0" borderId="5" xfId="0" applyNumberFormat="1" applyBorder="1"/>
    <xf numFmtId="0" fontId="0" fillId="2" borderId="6" xfId="0" applyFill="1" applyBorder="1"/>
    <xf numFmtId="2" fontId="0" fillId="0" borderId="2" xfId="0" applyNumberFormat="1" applyBorder="1"/>
    <xf numFmtId="2" fontId="2" fillId="0" borderId="0" xfId="1" applyNumberFormat="1" applyFont="1" applyAlignment="1">
      <alignment horizontal="right" vertical="top"/>
    </xf>
    <xf numFmtId="2" fontId="0" fillId="0" borderId="1" xfId="0" applyNumberFormat="1" applyBorder="1"/>
    <xf numFmtId="2" fontId="0" fillId="0" borderId="0" xfId="0" applyNumberFormat="1"/>
    <xf numFmtId="0" fontId="3" fillId="0" borderId="0" xfId="0" applyFont="1"/>
    <xf numFmtId="0" fontId="4" fillId="0" borderId="0" xfId="1" applyFont="1" applyAlignment="1">
      <alignment horizontal="left" vertical="top"/>
    </xf>
    <xf numFmtId="164" fontId="0" fillId="0" borderId="0" xfId="0" applyNumberFormat="1"/>
    <xf numFmtId="0" fontId="0" fillId="3" borderId="1" xfId="0" applyFill="1" applyBorder="1"/>
    <xf numFmtId="0" fontId="0" fillId="3" borderId="0" xfId="0" applyFill="1"/>
    <xf numFmtId="0" fontId="2" fillId="0" borderId="0" xfId="0" applyFont="1"/>
    <xf numFmtId="0" fontId="2" fillId="0" borderId="0" xfId="1" applyFont="1"/>
    <xf numFmtId="0" fontId="0" fillId="4" borderId="0" xfId="0" applyFill="1"/>
    <xf numFmtId="164" fontId="0" fillId="4" borderId="0" xfId="0" applyNumberFormat="1" applyFill="1"/>
  </cellXfs>
  <cellStyles count="2">
    <cellStyle name="Normal" xfId="0" builtinId="0"/>
    <cellStyle name="Normal 5" xfId="1" xr:uid="{49E27365-3276-6549-8E45-833AE338EC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6686-4A82-0A4C-92F1-D04682F8CFE4}">
  <dimension ref="A1:M29"/>
  <sheetViews>
    <sheetView tabSelected="1" zoomScaleNormal="100" workbookViewId="0">
      <selection activeCell="B13" sqref="B13"/>
    </sheetView>
  </sheetViews>
  <sheetFormatPr baseColWidth="10" defaultRowHeight="16" x14ac:dyDescent="0.2"/>
  <cols>
    <col min="1" max="1" width="34.5" bestFit="1" customWidth="1"/>
    <col min="2" max="2" width="61" bestFit="1" customWidth="1"/>
    <col min="3" max="3" width="32.6640625" bestFit="1" customWidth="1"/>
    <col min="4" max="4" width="33.1640625" bestFit="1" customWidth="1"/>
    <col min="5" max="5" width="32.1640625" bestFit="1" customWidth="1"/>
    <col min="6" max="6" width="33.83203125" bestFit="1" customWidth="1"/>
    <col min="7" max="7" width="34.83203125" bestFit="1" customWidth="1"/>
    <col min="8" max="8" width="41.83203125" bestFit="1" customWidth="1"/>
    <col min="9" max="9" width="31.1640625" bestFit="1" customWidth="1"/>
    <col min="10" max="10" width="51.1640625" bestFit="1" customWidth="1"/>
    <col min="11" max="11" width="51.83203125" bestFit="1" customWidth="1"/>
    <col min="12" max="12" width="56" bestFit="1" customWidth="1"/>
    <col min="13" max="13" width="56.6640625" bestFit="1" customWidth="1"/>
  </cols>
  <sheetData>
    <row r="1" spans="1:13" s="18" customFormat="1" ht="22" customHeight="1" x14ac:dyDescent="0.2">
      <c r="A1" s="17" t="s">
        <v>73</v>
      </c>
      <c r="B1" s="17" t="s">
        <v>74</v>
      </c>
      <c r="C1" s="17" t="s">
        <v>75</v>
      </c>
      <c r="D1" s="17" t="s">
        <v>76</v>
      </c>
      <c r="E1" s="17" t="s">
        <v>77</v>
      </c>
      <c r="F1" s="17" t="s">
        <v>78</v>
      </c>
      <c r="G1" s="17" t="s">
        <v>0</v>
      </c>
      <c r="H1" s="17" t="s">
        <v>1</v>
      </c>
      <c r="I1" s="17" t="s">
        <v>79</v>
      </c>
      <c r="J1" s="17" t="s">
        <v>80</v>
      </c>
      <c r="K1" s="17" t="s">
        <v>81</v>
      </c>
      <c r="L1" s="17" t="s">
        <v>82</v>
      </c>
      <c r="M1" s="17" t="s">
        <v>83</v>
      </c>
    </row>
    <row r="2" spans="1:13" ht="22" customHeight="1" x14ac:dyDescent="0.2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</row>
    <row r="3" spans="1:13" x14ac:dyDescent="0.2">
      <c r="A3" s="12">
        <v>0.94</v>
      </c>
      <c r="B3" s="12">
        <v>0.73</v>
      </c>
      <c r="C3" s="12">
        <v>0.92</v>
      </c>
      <c r="D3" s="12">
        <v>0.7</v>
      </c>
      <c r="E3" s="12">
        <f>C3-0.08</f>
        <v>0.84000000000000008</v>
      </c>
      <c r="F3" s="12">
        <f>D3</f>
        <v>0.7</v>
      </c>
      <c r="G3" s="12">
        <v>1</v>
      </c>
      <c r="H3" s="12">
        <v>1</v>
      </c>
      <c r="I3" s="12">
        <v>0</v>
      </c>
      <c r="J3" s="12">
        <v>1</v>
      </c>
      <c r="K3" s="13">
        <v>1</v>
      </c>
      <c r="L3" s="12">
        <v>1</v>
      </c>
      <c r="M3" s="13">
        <v>1</v>
      </c>
    </row>
    <row r="29" spans="1:1" x14ac:dyDescent="0.2">
      <c r="A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45B5-B25B-5749-B46C-0319D51E7809}">
  <dimension ref="A1:AT3"/>
  <sheetViews>
    <sheetView topLeftCell="T1" zoomScale="140" zoomScaleNormal="140" workbookViewId="0">
      <selection activeCell="X3" sqref="X3"/>
    </sheetView>
  </sheetViews>
  <sheetFormatPr baseColWidth="10" defaultRowHeight="16" x14ac:dyDescent="0.2"/>
  <cols>
    <col min="1" max="1" width="9.5" bestFit="1" customWidth="1"/>
    <col min="2" max="2" width="16.6640625" bestFit="1" customWidth="1"/>
    <col min="3" max="3" width="9.83203125" bestFit="1" customWidth="1"/>
    <col min="4" max="4" width="27.1640625" bestFit="1" customWidth="1"/>
    <col min="5" max="5" width="28.5" bestFit="1" customWidth="1"/>
    <col min="6" max="6" width="10.5" bestFit="1" customWidth="1"/>
    <col min="7" max="7" width="27.83203125" bestFit="1" customWidth="1"/>
    <col min="8" max="8" width="24" bestFit="1" customWidth="1"/>
    <col min="9" max="9" width="32.1640625" bestFit="1" customWidth="1"/>
    <col min="10" max="10" width="32.6640625" bestFit="1" customWidth="1"/>
    <col min="11" max="11" width="23.33203125" bestFit="1" customWidth="1"/>
    <col min="12" max="12" width="34.1640625" bestFit="1" customWidth="1"/>
    <col min="13" max="13" width="41.5" bestFit="1" customWidth="1"/>
    <col min="14" max="14" width="24" bestFit="1" customWidth="1"/>
    <col min="15" max="15" width="44.33203125" bestFit="1" customWidth="1"/>
    <col min="16" max="16" width="51.6640625" bestFit="1" customWidth="1"/>
    <col min="17" max="17" width="33.5" bestFit="1" customWidth="1"/>
    <col min="18" max="18" width="34.1640625" bestFit="1" customWidth="1"/>
    <col min="19" max="19" width="27.83203125" bestFit="1" customWidth="1"/>
    <col min="20" max="20" width="38.6640625" bestFit="1" customWidth="1"/>
    <col min="21" max="21" width="45.5" bestFit="1" customWidth="1"/>
    <col min="22" max="22" width="28.5" bestFit="1" customWidth="1"/>
    <col min="23" max="23" width="48.83203125" bestFit="1" customWidth="1"/>
    <col min="24" max="24" width="56.1640625" bestFit="1" customWidth="1"/>
    <col min="25" max="25" width="34.6640625" bestFit="1" customWidth="1"/>
    <col min="26" max="26" width="34" bestFit="1" customWidth="1"/>
    <col min="27" max="27" width="40.83203125" bestFit="1" customWidth="1"/>
    <col min="28" max="28" width="35.33203125" bestFit="1" customWidth="1"/>
    <col min="29" max="29" width="44.33203125" bestFit="1" customWidth="1"/>
    <col min="30" max="30" width="51.6640625" bestFit="1" customWidth="1"/>
    <col min="31" max="31" width="27.83203125" customWidth="1"/>
    <col min="32" max="32" width="37.83203125" bestFit="1" customWidth="1"/>
    <col min="33" max="33" width="37.5" bestFit="1" customWidth="1"/>
    <col min="34" max="34" width="52.83203125" bestFit="1" customWidth="1"/>
    <col min="35" max="35" width="34.5" bestFit="1" customWidth="1"/>
    <col min="36" max="36" width="40.33203125" bestFit="1" customWidth="1"/>
    <col min="37" max="37" width="41" bestFit="1" customWidth="1"/>
    <col min="38" max="38" width="32.33203125" bestFit="1" customWidth="1"/>
    <col min="39" max="39" width="38.5" bestFit="1" customWidth="1"/>
    <col min="40" max="40" width="46.33203125" bestFit="1" customWidth="1"/>
    <col min="41" max="41" width="47.1640625" bestFit="1" customWidth="1"/>
    <col min="42" max="42" width="38.33203125" bestFit="1" customWidth="1"/>
    <col min="43" max="43" width="10.6640625" bestFit="1" customWidth="1"/>
    <col min="44" max="44" width="11" bestFit="1" customWidth="1"/>
    <col min="45" max="45" width="23.83203125" bestFit="1" customWidth="1"/>
    <col min="46" max="46" width="29.83203125" bestFit="1" customWidth="1"/>
    <col min="47" max="47" width="12.33203125" bestFit="1" customWidth="1"/>
    <col min="48" max="48" width="12.5" bestFit="1" customWidth="1"/>
  </cols>
  <sheetData>
    <row r="1" spans="1:46" s="2" customFormat="1" x14ac:dyDescent="0.2">
      <c r="A1" s="2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2" t="s">
        <v>11</v>
      </c>
      <c r="K1" s="7" t="s">
        <v>61</v>
      </c>
      <c r="L1" s="7" t="s">
        <v>59</v>
      </c>
      <c r="M1" s="7" t="s">
        <v>60</v>
      </c>
      <c r="N1" s="7" t="s">
        <v>9</v>
      </c>
      <c r="O1" s="7" t="s">
        <v>12</v>
      </c>
      <c r="P1" s="7" t="s">
        <v>13</v>
      </c>
      <c r="Q1" s="7" t="s">
        <v>15</v>
      </c>
      <c r="R1" s="7" t="s">
        <v>16</v>
      </c>
      <c r="S1" s="7" t="s">
        <v>17</v>
      </c>
      <c r="T1" s="7" t="s">
        <v>97</v>
      </c>
      <c r="U1" s="7" t="s">
        <v>98</v>
      </c>
      <c r="V1" s="7" t="s">
        <v>18</v>
      </c>
      <c r="W1" s="7" t="s">
        <v>19</v>
      </c>
      <c r="X1" s="7" t="s">
        <v>20</v>
      </c>
      <c r="Y1" s="7" t="s">
        <v>99</v>
      </c>
      <c r="Z1" s="7" t="s">
        <v>21</v>
      </c>
      <c r="AA1" s="7" t="s">
        <v>64</v>
      </c>
      <c r="AB1" s="7" t="s">
        <v>100</v>
      </c>
      <c r="AC1" s="7" t="s">
        <v>12</v>
      </c>
      <c r="AD1" s="7" t="s">
        <v>13</v>
      </c>
      <c r="AE1" s="2" t="s">
        <v>14</v>
      </c>
      <c r="AF1" s="2" t="s">
        <v>71</v>
      </c>
      <c r="AG1" s="2" t="s">
        <v>72</v>
      </c>
      <c r="AH1" s="2" t="s">
        <v>101</v>
      </c>
      <c r="AI1" s="7" t="s">
        <v>102</v>
      </c>
      <c r="AJ1" s="7" t="s">
        <v>103</v>
      </c>
      <c r="AK1" s="7" t="s">
        <v>104</v>
      </c>
      <c r="AL1" s="7" t="s">
        <v>105</v>
      </c>
      <c r="AM1" s="7" t="s">
        <v>106</v>
      </c>
      <c r="AN1" s="7" t="s">
        <v>107</v>
      </c>
      <c r="AO1" s="7" t="s">
        <v>108</v>
      </c>
      <c r="AP1" s="7" t="s">
        <v>109</v>
      </c>
      <c r="AQ1" s="9" t="s">
        <v>69</v>
      </c>
      <c r="AR1" s="9" t="s">
        <v>70</v>
      </c>
      <c r="AS1" s="9" t="s">
        <v>110</v>
      </c>
      <c r="AT1" s="9" t="s">
        <v>111</v>
      </c>
    </row>
    <row r="2" spans="1:46" x14ac:dyDescent="0.2">
      <c r="A2" s="2" t="s">
        <v>2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2" t="s">
        <v>31</v>
      </c>
      <c r="L2" s="2" t="s">
        <v>62</v>
      </c>
      <c r="M2" s="2" t="s">
        <v>63</v>
      </c>
      <c r="N2" s="2" t="s">
        <v>32</v>
      </c>
      <c r="O2" s="2" t="s">
        <v>33</v>
      </c>
      <c r="P2" s="2" t="s">
        <v>34</v>
      </c>
      <c r="Q2" s="2" t="s">
        <v>36</v>
      </c>
      <c r="R2" s="2" t="s">
        <v>37</v>
      </c>
      <c r="S2" s="2" t="s">
        <v>38</v>
      </c>
      <c r="T2" s="2" t="s">
        <v>112</v>
      </c>
      <c r="U2" s="2" t="s">
        <v>113</v>
      </c>
      <c r="V2" s="2" t="s">
        <v>39</v>
      </c>
      <c r="W2" s="2" t="s">
        <v>144</v>
      </c>
      <c r="X2" s="2" t="s">
        <v>145</v>
      </c>
      <c r="Y2" s="2" t="s">
        <v>40</v>
      </c>
      <c r="Z2" s="2" t="s">
        <v>65</v>
      </c>
      <c r="AA2" s="2" t="s">
        <v>66</v>
      </c>
      <c r="AB2" s="2" t="s">
        <v>41</v>
      </c>
      <c r="AC2" s="2" t="s">
        <v>114</v>
      </c>
      <c r="AD2" s="2" t="s">
        <v>115</v>
      </c>
      <c r="AE2" s="2" t="s">
        <v>117</v>
      </c>
      <c r="AF2" s="2" t="s">
        <v>116</v>
      </c>
      <c r="AG2" s="2" t="s">
        <v>118</v>
      </c>
      <c r="AH2" s="2" t="s">
        <v>119</v>
      </c>
      <c r="AI2" s="2" t="s">
        <v>120</v>
      </c>
      <c r="AJ2" s="2" t="s">
        <v>121</v>
      </c>
      <c r="AK2" s="2" t="s">
        <v>122</v>
      </c>
      <c r="AL2" s="2" t="s">
        <v>123</v>
      </c>
      <c r="AM2" s="2" t="s">
        <v>124</v>
      </c>
      <c r="AN2" s="2" t="s">
        <v>125</v>
      </c>
      <c r="AO2" s="2" t="s">
        <v>126</v>
      </c>
      <c r="AP2" s="2" t="s">
        <v>127</v>
      </c>
      <c r="AQ2" s="2" t="s">
        <v>128</v>
      </c>
      <c r="AR2" s="2" t="s">
        <v>129</v>
      </c>
      <c r="AS2" s="2" t="s">
        <v>130</v>
      </c>
      <c r="AT2" s="2" t="s">
        <v>131</v>
      </c>
    </row>
    <row r="3" spans="1:46" x14ac:dyDescent="0.2">
      <c r="A3" t="s">
        <v>35</v>
      </c>
      <c r="B3" s="10">
        <v>118449</v>
      </c>
      <c r="C3" s="10">
        <v>57801</v>
      </c>
      <c r="D3" s="10">
        <f>1415.82768395554/10.764</f>
        <v>131.5336012593404</v>
      </c>
      <c r="E3" s="10"/>
      <c r="F3" s="10">
        <v>75408</v>
      </c>
      <c r="G3" s="10">
        <f>1058.8378847489/10.764</f>
        <v>98.368439683101087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FE64-9030-324A-AB37-2D9832B15658}">
  <dimension ref="A1:AT3"/>
  <sheetViews>
    <sheetView topLeftCell="V1" zoomScale="125" workbookViewId="0">
      <selection activeCell="W36" sqref="W36"/>
    </sheetView>
  </sheetViews>
  <sheetFormatPr baseColWidth="10" defaultRowHeight="16" x14ac:dyDescent="0.2"/>
  <cols>
    <col min="1" max="1" width="9.33203125" bestFit="1" customWidth="1"/>
    <col min="2" max="2" width="16.5" bestFit="1" customWidth="1"/>
    <col min="3" max="3" width="9.83203125" bestFit="1" customWidth="1"/>
    <col min="4" max="4" width="27.1640625" bestFit="1" customWidth="1"/>
    <col min="5" max="5" width="28.5" bestFit="1" customWidth="1"/>
    <col min="6" max="6" width="10.5" bestFit="1" customWidth="1"/>
    <col min="7" max="7" width="27.83203125" bestFit="1" customWidth="1"/>
    <col min="8" max="8" width="24" bestFit="1" customWidth="1"/>
    <col min="9" max="9" width="32.1640625" bestFit="1" customWidth="1"/>
    <col min="10" max="10" width="32.6640625" bestFit="1" customWidth="1"/>
    <col min="11" max="11" width="23.33203125" bestFit="1" customWidth="1"/>
    <col min="12" max="12" width="34.1640625" bestFit="1" customWidth="1"/>
    <col min="13" max="13" width="41.5" bestFit="1" customWidth="1"/>
    <col min="14" max="14" width="24" bestFit="1" customWidth="1"/>
    <col min="15" max="15" width="44.33203125" bestFit="1" customWidth="1"/>
    <col min="16" max="16" width="51.6640625" bestFit="1" customWidth="1"/>
    <col min="17" max="17" width="33.5" bestFit="1" customWidth="1"/>
    <col min="18" max="18" width="34.1640625" bestFit="1" customWidth="1"/>
    <col min="19" max="19" width="27.83203125" bestFit="1" customWidth="1"/>
    <col min="20" max="20" width="38.6640625" bestFit="1" customWidth="1"/>
    <col min="21" max="21" width="45.5" bestFit="1" customWidth="1"/>
    <col min="22" max="22" width="28.5" bestFit="1" customWidth="1"/>
    <col min="23" max="23" width="48.83203125" bestFit="1" customWidth="1"/>
    <col min="24" max="24" width="56.1640625" bestFit="1" customWidth="1"/>
    <col min="25" max="25" width="34.6640625" bestFit="1" customWidth="1"/>
    <col min="26" max="26" width="34" bestFit="1" customWidth="1"/>
    <col min="27" max="27" width="40.83203125" bestFit="1" customWidth="1"/>
    <col min="28" max="28" width="35.33203125" bestFit="1" customWidth="1"/>
    <col min="29" max="29" width="44.33203125" bestFit="1" customWidth="1"/>
    <col min="30" max="30" width="51.6640625" bestFit="1" customWidth="1"/>
    <col min="31" max="31" width="27.83203125" customWidth="1"/>
    <col min="32" max="32" width="37.83203125" bestFit="1" customWidth="1"/>
    <col min="33" max="33" width="37.5" bestFit="1" customWidth="1"/>
    <col min="34" max="34" width="52.83203125" bestFit="1" customWidth="1"/>
    <col min="35" max="35" width="34.5" bestFit="1" customWidth="1"/>
    <col min="36" max="36" width="40.33203125" bestFit="1" customWidth="1"/>
    <col min="37" max="37" width="41" bestFit="1" customWidth="1"/>
    <col min="38" max="38" width="32.33203125" bestFit="1" customWidth="1"/>
    <col min="39" max="39" width="38.5" bestFit="1" customWidth="1"/>
    <col min="40" max="40" width="46.33203125" bestFit="1" customWidth="1"/>
    <col min="41" max="41" width="47" bestFit="1" customWidth="1"/>
    <col min="42" max="42" width="38.33203125" bestFit="1" customWidth="1"/>
    <col min="43" max="43" width="10.6640625" bestFit="1" customWidth="1"/>
    <col min="44" max="44" width="11" bestFit="1" customWidth="1"/>
    <col min="45" max="45" width="23.83203125" bestFit="1" customWidth="1"/>
    <col min="46" max="46" width="29.83203125" bestFit="1" customWidth="1"/>
  </cols>
  <sheetData>
    <row r="1" spans="1:46" s="2" customFormat="1" x14ac:dyDescent="0.2">
      <c r="A1" s="2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2" t="s">
        <v>11</v>
      </c>
      <c r="K1" s="7" t="s">
        <v>61</v>
      </c>
      <c r="L1" s="7" t="s">
        <v>59</v>
      </c>
      <c r="M1" s="7" t="s">
        <v>60</v>
      </c>
      <c r="N1" s="7" t="s">
        <v>9</v>
      </c>
      <c r="O1" s="7" t="s">
        <v>12</v>
      </c>
      <c r="P1" s="7" t="s">
        <v>13</v>
      </c>
      <c r="Q1" s="7" t="s">
        <v>15</v>
      </c>
      <c r="R1" s="7" t="s">
        <v>16</v>
      </c>
      <c r="S1" s="7" t="s">
        <v>17</v>
      </c>
      <c r="T1" s="7" t="s">
        <v>97</v>
      </c>
      <c r="U1" s="7" t="s">
        <v>98</v>
      </c>
      <c r="V1" s="7" t="s">
        <v>18</v>
      </c>
      <c r="W1" s="7" t="s">
        <v>19</v>
      </c>
      <c r="X1" s="7" t="s">
        <v>20</v>
      </c>
      <c r="Y1" s="7" t="s">
        <v>99</v>
      </c>
      <c r="Z1" s="7" t="s">
        <v>21</v>
      </c>
      <c r="AA1" s="7" t="s">
        <v>64</v>
      </c>
      <c r="AB1" s="7" t="s">
        <v>100</v>
      </c>
      <c r="AC1" s="7" t="s">
        <v>12</v>
      </c>
      <c r="AD1" s="7" t="s">
        <v>13</v>
      </c>
      <c r="AE1" s="2" t="s">
        <v>14</v>
      </c>
      <c r="AF1" s="2" t="s">
        <v>71</v>
      </c>
      <c r="AG1" s="2" t="s">
        <v>72</v>
      </c>
      <c r="AH1" s="2" t="s">
        <v>101</v>
      </c>
      <c r="AI1" s="7" t="s">
        <v>102</v>
      </c>
      <c r="AJ1" s="7" t="s">
        <v>103</v>
      </c>
      <c r="AK1" s="7" t="s">
        <v>104</v>
      </c>
      <c r="AL1" s="7" t="s">
        <v>105</v>
      </c>
      <c r="AM1" s="7" t="s">
        <v>106</v>
      </c>
      <c r="AN1" s="7" t="s">
        <v>107</v>
      </c>
      <c r="AO1" s="7" t="s">
        <v>108</v>
      </c>
      <c r="AP1" s="7" t="s">
        <v>109</v>
      </c>
      <c r="AQ1" s="9" t="s">
        <v>69</v>
      </c>
      <c r="AR1" s="9" t="s">
        <v>70</v>
      </c>
      <c r="AS1" s="9" t="s">
        <v>110</v>
      </c>
      <c r="AT1" s="9" t="s">
        <v>111</v>
      </c>
    </row>
    <row r="2" spans="1:46" x14ac:dyDescent="0.2">
      <c r="A2" s="2" t="s">
        <v>2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2" t="s">
        <v>31</v>
      </c>
      <c r="L2" s="2" t="s">
        <v>62</v>
      </c>
      <c r="M2" s="2" t="s">
        <v>63</v>
      </c>
      <c r="N2" s="2" t="s">
        <v>32</v>
      </c>
      <c r="O2" s="2" t="s">
        <v>33</v>
      </c>
      <c r="P2" s="2" t="s">
        <v>34</v>
      </c>
      <c r="Q2" s="2" t="s">
        <v>36</v>
      </c>
      <c r="R2" s="2" t="s">
        <v>37</v>
      </c>
      <c r="S2" s="2" t="s">
        <v>38</v>
      </c>
      <c r="T2" s="2" t="s">
        <v>112</v>
      </c>
      <c r="U2" s="2" t="s">
        <v>113</v>
      </c>
      <c r="V2" s="2" t="s">
        <v>39</v>
      </c>
      <c r="W2" s="2" t="s">
        <v>144</v>
      </c>
      <c r="X2" s="2" t="s">
        <v>145</v>
      </c>
      <c r="Y2" s="2" t="s">
        <v>40</v>
      </c>
      <c r="Z2" s="2" t="s">
        <v>65</v>
      </c>
      <c r="AA2" s="2" t="s">
        <v>66</v>
      </c>
      <c r="AB2" s="2" t="s">
        <v>41</v>
      </c>
      <c r="AC2" s="2" t="s">
        <v>114</v>
      </c>
      <c r="AD2" s="2" t="s">
        <v>115</v>
      </c>
      <c r="AE2" s="2" t="s">
        <v>117</v>
      </c>
      <c r="AF2" s="2" t="s">
        <v>116</v>
      </c>
      <c r="AG2" s="2" t="s">
        <v>118</v>
      </c>
      <c r="AH2" s="2" t="s">
        <v>119</v>
      </c>
      <c r="AI2" s="2" t="s">
        <v>120</v>
      </c>
      <c r="AJ2" s="2" t="s">
        <v>121</v>
      </c>
      <c r="AK2" s="2" t="s">
        <v>122</v>
      </c>
      <c r="AL2" s="2" t="s">
        <v>123</v>
      </c>
      <c r="AM2" s="2" t="s">
        <v>124</v>
      </c>
      <c r="AN2" s="2" t="s">
        <v>125</v>
      </c>
      <c r="AO2" s="2" t="s">
        <v>126</v>
      </c>
      <c r="AP2" s="2" t="s">
        <v>127</v>
      </c>
      <c r="AQ2" s="2" t="s">
        <v>128</v>
      </c>
      <c r="AR2" s="2" t="s">
        <v>129</v>
      </c>
      <c r="AS2" s="2" t="s">
        <v>130</v>
      </c>
      <c r="AT2" s="2" t="s">
        <v>131</v>
      </c>
    </row>
    <row r="3" spans="1:46" x14ac:dyDescent="0.2">
      <c r="A3" t="s">
        <v>43</v>
      </c>
      <c r="C3">
        <v>57854</v>
      </c>
      <c r="D3">
        <v>132.76599999999999</v>
      </c>
      <c r="F3">
        <v>76990.726999999999</v>
      </c>
      <c r="G3">
        <v>98.225300000000004</v>
      </c>
      <c r="K3" s="8"/>
      <c r="L3" s="8"/>
      <c r="M3" s="8"/>
      <c r="Q3">
        <v>188.59200000000001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FFE8-41D9-494C-A4C0-AA0E71980247}">
  <dimension ref="A1:AT3"/>
  <sheetViews>
    <sheetView topLeftCell="T1" zoomScale="125" workbookViewId="0">
      <selection activeCell="X6" sqref="X6"/>
    </sheetView>
  </sheetViews>
  <sheetFormatPr baseColWidth="10" defaultRowHeight="16" x14ac:dyDescent="0.2"/>
  <cols>
    <col min="1" max="1" width="9.33203125" bestFit="1" customWidth="1"/>
    <col min="2" max="2" width="16.5" bestFit="1" customWidth="1"/>
    <col min="3" max="3" width="9.83203125" bestFit="1" customWidth="1"/>
    <col min="4" max="4" width="27.1640625" bestFit="1" customWidth="1"/>
    <col min="5" max="5" width="28.5" bestFit="1" customWidth="1"/>
    <col min="6" max="6" width="10.5" bestFit="1" customWidth="1"/>
    <col min="7" max="7" width="27.83203125" bestFit="1" customWidth="1"/>
    <col min="8" max="8" width="24" bestFit="1" customWidth="1"/>
    <col min="9" max="9" width="32.1640625" bestFit="1" customWidth="1"/>
    <col min="10" max="10" width="32.6640625" bestFit="1" customWidth="1"/>
    <col min="11" max="11" width="23.33203125" bestFit="1" customWidth="1"/>
    <col min="12" max="12" width="34.1640625" bestFit="1" customWidth="1"/>
    <col min="13" max="13" width="41.5" bestFit="1" customWidth="1"/>
    <col min="14" max="14" width="24" bestFit="1" customWidth="1"/>
    <col min="15" max="15" width="44.33203125" bestFit="1" customWidth="1"/>
    <col min="16" max="16" width="51.6640625" bestFit="1" customWidth="1"/>
    <col min="17" max="17" width="33.5" bestFit="1" customWidth="1"/>
    <col min="18" max="18" width="34.1640625" bestFit="1" customWidth="1"/>
    <col min="19" max="19" width="27.83203125" bestFit="1" customWidth="1"/>
    <col min="20" max="20" width="38.6640625" bestFit="1" customWidth="1"/>
    <col min="21" max="21" width="45.5" bestFit="1" customWidth="1"/>
    <col min="22" max="22" width="28.5" bestFit="1" customWidth="1"/>
    <col min="23" max="23" width="48.83203125" bestFit="1" customWidth="1"/>
    <col min="24" max="24" width="56.1640625" bestFit="1" customWidth="1"/>
    <col min="25" max="25" width="34.6640625" bestFit="1" customWidth="1"/>
    <col min="26" max="26" width="34" bestFit="1" customWidth="1"/>
    <col min="27" max="27" width="40.83203125" bestFit="1" customWidth="1"/>
    <col min="28" max="28" width="35.33203125" bestFit="1" customWidth="1"/>
    <col min="29" max="29" width="44.33203125" bestFit="1" customWidth="1"/>
    <col min="30" max="30" width="51.6640625" bestFit="1" customWidth="1"/>
    <col min="31" max="31" width="27.83203125" customWidth="1"/>
    <col min="32" max="32" width="37.83203125" bestFit="1" customWidth="1"/>
    <col min="33" max="33" width="37.5" bestFit="1" customWidth="1"/>
    <col min="34" max="34" width="52.83203125" bestFit="1" customWidth="1"/>
    <col min="35" max="35" width="34.5" bestFit="1" customWidth="1"/>
    <col min="36" max="36" width="40.33203125" bestFit="1" customWidth="1"/>
    <col min="37" max="37" width="41" bestFit="1" customWidth="1"/>
    <col min="38" max="38" width="32.33203125" bestFit="1" customWidth="1"/>
    <col min="39" max="39" width="38.5" bestFit="1" customWidth="1"/>
    <col min="40" max="40" width="46.33203125" bestFit="1" customWidth="1"/>
    <col min="41" max="41" width="47" bestFit="1" customWidth="1"/>
    <col min="42" max="42" width="38.33203125" bestFit="1" customWidth="1"/>
    <col min="43" max="43" width="10.6640625" bestFit="1" customWidth="1"/>
    <col min="44" max="44" width="11" bestFit="1" customWidth="1"/>
    <col min="45" max="45" width="23.83203125" bestFit="1" customWidth="1"/>
    <col min="46" max="46" width="29.83203125" bestFit="1" customWidth="1"/>
  </cols>
  <sheetData>
    <row r="1" spans="1:46" s="2" customFormat="1" x14ac:dyDescent="0.2">
      <c r="A1" s="2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2" t="s">
        <v>11</v>
      </c>
      <c r="K1" s="7" t="s">
        <v>61</v>
      </c>
      <c r="L1" s="7" t="s">
        <v>59</v>
      </c>
      <c r="M1" s="7" t="s">
        <v>60</v>
      </c>
      <c r="N1" s="7" t="s">
        <v>9</v>
      </c>
      <c r="O1" s="7" t="s">
        <v>12</v>
      </c>
      <c r="P1" s="7" t="s">
        <v>13</v>
      </c>
      <c r="Q1" s="7" t="s">
        <v>15</v>
      </c>
      <c r="R1" s="7" t="s">
        <v>16</v>
      </c>
      <c r="S1" s="7" t="s">
        <v>17</v>
      </c>
      <c r="T1" s="7" t="s">
        <v>97</v>
      </c>
      <c r="U1" s="7" t="s">
        <v>98</v>
      </c>
      <c r="V1" s="7" t="s">
        <v>18</v>
      </c>
      <c r="W1" s="7" t="s">
        <v>19</v>
      </c>
      <c r="X1" s="7" t="s">
        <v>20</v>
      </c>
      <c r="Y1" s="7" t="s">
        <v>99</v>
      </c>
      <c r="Z1" s="7" t="s">
        <v>21</v>
      </c>
      <c r="AA1" s="7" t="s">
        <v>64</v>
      </c>
      <c r="AB1" s="7" t="s">
        <v>100</v>
      </c>
      <c r="AC1" s="7" t="s">
        <v>12</v>
      </c>
      <c r="AD1" s="7" t="s">
        <v>13</v>
      </c>
      <c r="AE1" s="2" t="s">
        <v>14</v>
      </c>
      <c r="AF1" s="2" t="s">
        <v>71</v>
      </c>
      <c r="AG1" s="2" t="s">
        <v>72</v>
      </c>
      <c r="AH1" s="2" t="s">
        <v>101</v>
      </c>
      <c r="AI1" s="7" t="s">
        <v>102</v>
      </c>
      <c r="AJ1" s="7" t="s">
        <v>103</v>
      </c>
      <c r="AK1" s="7" t="s">
        <v>104</v>
      </c>
      <c r="AL1" s="7" t="s">
        <v>105</v>
      </c>
      <c r="AM1" s="7" t="s">
        <v>106</v>
      </c>
      <c r="AN1" s="7" t="s">
        <v>107</v>
      </c>
      <c r="AO1" s="7" t="s">
        <v>108</v>
      </c>
      <c r="AP1" s="7" t="s">
        <v>109</v>
      </c>
      <c r="AQ1" s="9" t="s">
        <v>69</v>
      </c>
      <c r="AR1" s="9" t="s">
        <v>70</v>
      </c>
      <c r="AS1" s="9" t="s">
        <v>110</v>
      </c>
      <c r="AT1" s="9" t="s">
        <v>111</v>
      </c>
    </row>
    <row r="2" spans="1:46" x14ac:dyDescent="0.2">
      <c r="A2" s="2" t="s">
        <v>2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2" t="s">
        <v>31</v>
      </c>
      <c r="L2" s="2" t="s">
        <v>62</v>
      </c>
      <c r="M2" s="2" t="s">
        <v>63</v>
      </c>
      <c r="N2" s="2" t="s">
        <v>32</v>
      </c>
      <c r="O2" s="2" t="s">
        <v>33</v>
      </c>
      <c r="P2" s="2" t="s">
        <v>34</v>
      </c>
      <c r="Q2" s="2" t="s">
        <v>36</v>
      </c>
      <c r="R2" s="2" t="s">
        <v>37</v>
      </c>
      <c r="S2" s="2" t="s">
        <v>38</v>
      </c>
      <c r="T2" s="2" t="s">
        <v>112</v>
      </c>
      <c r="U2" s="2" t="s">
        <v>113</v>
      </c>
      <c r="V2" s="2" t="s">
        <v>39</v>
      </c>
      <c r="W2" s="2" t="s">
        <v>144</v>
      </c>
      <c r="X2" s="2" t="s">
        <v>145</v>
      </c>
      <c r="Y2" s="2" t="s">
        <v>40</v>
      </c>
      <c r="Z2" s="2" t="s">
        <v>65</v>
      </c>
      <c r="AA2" s="2" t="s">
        <v>66</v>
      </c>
      <c r="AB2" s="2" t="s">
        <v>41</v>
      </c>
      <c r="AC2" s="2" t="s">
        <v>114</v>
      </c>
      <c r="AD2" s="2" t="s">
        <v>115</v>
      </c>
      <c r="AE2" s="2" t="s">
        <v>117</v>
      </c>
      <c r="AF2" s="2" t="s">
        <v>116</v>
      </c>
      <c r="AG2" s="2" t="s">
        <v>118</v>
      </c>
      <c r="AH2" s="2" t="s">
        <v>119</v>
      </c>
      <c r="AI2" s="2" t="s">
        <v>120</v>
      </c>
      <c r="AJ2" s="2" t="s">
        <v>121</v>
      </c>
      <c r="AK2" s="2" t="s">
        <v>122</v>
      </c>
      <c r="AL2" s="2" t="s">
        <v>123</v>
      </c>
      <c r="AM2" s="2" t="s">
        <v>124</v>
      </c>
      <c r="AN2" s="2" t="s">
        <v>125</v>
      </c>
      <c r="AO2" s="2" t="s">
        <v>126</v>
      </c>
      <c r="AP2" s="2" t="s">
        <v>127</v>
      </c>
      <c r="AQ2" s="2" t="s">
        <v>128</v>
      </c>
      <c r="AR2" s="2" t="s">
        <v>129</v>
      </c>
      <c r="AS2" s="2" t="s">
        <v>130</v>
      </c>
      <c r="AT2" s="2" t="s">
        <v>131</v>
      </c>
    </row>
    <row r="3" spans="1:46" x14ac:dyDescent="0.2">
      <c r="A3" t="s">
        <v>42</v>
      </c>
      <c r="B3" s="11">
        <v>137400</v>
      </c>
      <c r="C3" s="12">
        <v>58384</v>
      </c>
      <c r="D3" s="12">
        <f>1561.70741607721/10.764</f>
        <v>145.08615905585378</v>
      </c>
      <c r="E3" s="12"/>
      <c r="F3" s="12">
        <v>92818</v>
      </c>
      <c r="G3" s="12">
        <f>1041.88940926217/10.764</f>
        <v>96.793887891320139</v>
      </c>
      <c r="H3" s="1"/>
      <c r="I3" s="1"/>
      <c r="J3" s="1"/>
      <c r="K3" s="8"/>
      <c r="L3" s="8"/>
      <c r="M3" s="8"/>
      <c r="Q3" s="13">
        <f>2030/10.764</f>
        <v>188.59160163507991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19F3-9811-B641-BFE8-3137A387E337}">
  <dimension ref="A1:D7"/>
  <sheetViews>
    <sheetView zoomScale="140" zoomScaleNormal="140" workbookViewId="0">
      <selection activeCell="C8" sqref="C8"/>
    </sheetView>
  </sheetViews>
  <sheetFormatPr baseColWidth="10" defaultRowHeight="16" x14ac:dyDescent="0.2"/>
  <cols>
    <col min="1" max="1" width="29.33203125" bestFit="1" customWidth="1"/>
  </cols>
  <sheetData>
    <row r="1" spans="1:4" ht="68" x14ac:dyDescent="0.2">
      <c r="A1" t="s">
        <v>53</v>
      </c>
      <c r="B1" s="4" t="s">
        <v>50</v>
      </c>
      <c r="C1" s="4" t="s">
        <v>51</v>
      </c>
      <c r="D1" t="s">
        <v>52</v>
      </c>
    </row>
    <row r="2" spans="1:4" x14ac:dyDescent="0.2">
      <c r="A2" t="s">
        <v>53</v>
      </c>
      <c r="B2" t="s">
        <v>47</v>
      </c>
      <c r="C2" t="s">
        <v>48</v>
      </c>
      <c r="D2" t="s">
        <v>49</v>
      </c>
    </row>
    <row r="3" spans="1:4" x14ac:dyDescent="0.2">
      <c r="A3" t="s">
        <v>44</v>
      </c>
      <c r="B3" s="19">
        <v>0.20350877192982456</v>
      </c>
      <c r="C3" s="19">
        <v>1.1938596491228071</v>
      </c>
      <c r="D3" s="19">
        <v>0.10087719298245613</v>
      </c>
    </row>
    <row r="4" spans="1:4" x14ac:dyDescent="0.2">
      <c r="A4" t="s">
        <v>45</v>
      </c>
      <c r="B4" s="19">
        <v>1.4035087719298246E-2</v>
      </c>
      <c r="C4" s="19">
        <v>2.1929824561403508E-2</v>
      </c>
      <c r="D4" s="19">
        <v>4.3859649122807015E-3</v>
      </c>
    </row>
    <row r="5" spans="1:4" x14ac:dyDescent="0.2">
      <c r="A5" t="s">
        <v>46</v>
      </c>
      <c r="B5" s="19">
        <v>9.5614035087719304E-2</v>
      </c>
      <c r="C5" s="19">
        <v>7.1052631578947367E-2</v>
      </c>
      <c r="D5" s="20">
        <v>0.10143859649122808</v>
      </c>
    </row>
    <row r="6" spans="1:4" x14ac:dyDescent="0.2">
      <c r="A6" s="14" t="s">
        <v>67</v>
      </c>
      <c r="B6" s="19">
        <v>9.5614035087719304E-2</v>
      </c>
      <c r="C6" s="19">
        <v>7.1052631578947367E-2</v>
      </c>
      <c r="D6" s="19">
        <v>7.5438596491228069E-2</v>
      </c>
    </row>
    <row r="7" spans="1:4" x14ac:dyDescent="0.2">
      <c r="A7" t="s">
        <v>68</v>
      </c>
      <c r="B7" s="19">
        <v>0</v>
      </c>
      <c r="C7" s="19">
        <v>0</v>
      </c>
      <c r="D7" s="19">
        <v>2.6000000000000002E-2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14C5-F5DB-2744-AA10-ADD9FC9433CB}">
  <dimension ref="A1:B4"/>
  <sheetViews>
    <sheetView zoomScale="125" workbookViewId="0">
      <selection activeCell="A5" sqref="A5"/>
    </sheetView>
  </sheetViews>
  <sheetFormatPr baseColWidth="10" defaultRowHeight="16" x14ac:dyDescent="0.2"/>
  <cols>
    <col min="1" max="1" width="15.1640625" bestFit="1" customWidth="1"/>
    <col min="2" max="2" width="22.1640625" bestFit="1" customWidth="1"/>
  </cols>
  <sheetData>
    <row r="1" spans="1:2" x14ac:dyDescent="0.2">
      <c r="A1" t="s">
        <v>54</v>
      </c>
      <c r="B1" t="s">
        <v>58</v>
      </c>
    </row>
    <row r="2" spans="1:2" x14ac:dyDescent="0.2">
      <c r="A2" t="s">
        <v>55</v>
      </c>
      <c r="B2">
        <v>0.126</v>
      </c>
    </row>
    <row r="3" spans="1:2" x14ac:dyDescent="0.2">
      <c r="A3" t="s">
        <v>56</v>
      </c>
      <c r="B3">
        <v>0.8</v>
      </c>
    </row>
    <row r="4" spans="1:2" x14ac:dyDescent="0.2">
      <c r="A4" t="s">
        <v>57</v>
      </c>
      <c r="B4">
        <v>7.4999999999999997E-2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6F5B-E5BD-2945-BB90-63F236947B57}">
  <dimension ref="A1:H19"/>
  <sheetViews>
    <sheetView workbookViewId="0">
      <selection activeCell="G8" sqref="G8"/>
    </sheetView>
  </sheetViews>
  <sheetFormatPr baseColWidth="10" defaultRowHeight="16" x14ac:dyDescent="0.2"/>
  <cols>
    <col min="1" max="1" width="52" bestFit="1" customWidth="1"/>
    <col min="5" max="5" width="11.83203125" bestFit="1" customWidth="1"/>
    <col min="6" max="6" width="12.1640625" bestFit="1" customWidth="1"/>
    <col min="7" max="7" width="12" bestFit="1" customWidth="1"/>
    <col min="8" max="8" width="12.33203125" bestFit="1" customWidth="1"/>
  </cols>
  <sheetData>
    <row r="1" spans="1:8" x14ac:dyDescent="0.2">
      <c r="A1" t="s">
        <v>132</v>
      </c>
      <c r="B1" s="15" t="s">
        <v>47</v>
      </c>
      <c r="C1" s="15" t="s">
        <v>48</v>
      </c>
      <c r="D1" s="15" t="s">
        <v>49</v>
      </c>
      <c r="E1" s="15" t="s">
        <v>133</v>
      </c>
      <c r="F1" s="15" t="s">
        <v>134</v>
      </c>
      <c r="G1" s="15" t="s">
        <v>135</v>
      </c>
      <c r="H1" s="15" t="s">
        <v>136</v>
      </c>
    </row>
    <row r="2" spans="1:8" x14ac:dyDescent="0.2">
      <c r="A2" t="s">
        <v>137</v>
      </c>
      <c r="B2">
        <v>5.7303446943705649E-2</v>
      </c>
      <c r="C2">
        <v>0.20497168063106561</v>
      </c>
      <c r="D2">
        <v>-0.10194099134460155</v>
      </c>
      <c r="E2" s="16">
        <v>-6.6913275789473675E-2</v>
      </c>
      <c r="F2" s="16">
        <v>-8.1955907368421038E-2</v>
      </c>
      <c r="G2" s="16">
        <v>-0.10391364353704741</v>
      </c>
      <c r="H2" s="16">
        <v>-0.12420627511599477</v>
      </c>
    </row>
    <row r="3" spans="1:8" x14ac:dyDescent="0.2">
      <c r="A3" t="s">
        <v>138</v>
      </c>
      <c r="B3">
        <v>0.19630344694370566</v>
      </c>
      <c r="C3">
        <v>0.2959716806310656</v>
      </c>
      <c r="D3">
        <v>0.16905900865539847</v>
      </c>
      <c r="E3" s="16">
        <v>2.4086724210526322E-2</v>
      </c>
      <c r="F3" s="16">
        <v>9.0440926315789524E-3</v>
      </c>
      <c r="G3" s="16">
        <v>-1.2913643537047412E-2</v>
      </c>
      <c r="H3" s="16">
        <v>-3.3206275115994777E-2</v>
      </c>
    </row>
    <row r="4" spans="1:8" x14ac:dyDescent="0.2">
      <c r="A4" t="s">
        <v>139</v>
      </c>
      <c r="B4">
        <v>-0.13900000000000001</v>
      </c>
      <c r="C4">
        <v>-9.0999999999999998E-2</v>
      </c>
      <c r="D4">
        <v>-0.27100000000000002</v>
      </c>
      <c r="E4">
        <v>-9.0999999999999998E-2</v>
      </c>
      <c r="F4">
        <v>-9.0999999999999998E-2</v>
      </c>
      <c r="G4">
        <v>-9.0999999999999998E-2</v>
      </c>
      <c r="H4">
        <v>-9.0999999999999998E-2</v>
      </c>
    </row>
    <row r="5" spans="1:8" x14ac:dyDescent="0.2">
      <c r="A5" t="s">
        <v>140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13" spans="1:8" x14ac:dyDescent="0.2">
      <c r="B13" s="21"/>
      <c r="D13" s="21"/>
    </row>
    <row r="14" spans="1:8" x14ac:dyDescent="0.2">
      <c r="B14" s="21"/>
      <c r="D14" s="21"/>
    </row>
    <row r="15" spans="1:8" x14ac:dyDescent="0.2">
      <c r="B15" s="21"/>
      <c r="D15" s="21"/>
    </row>
    <row r="16" spans="1:8" x14ac:dyDescent="0.2">
      <c r="B16" s="22"/>
      <c r="D16" s="22"/>
    </row>
    <row r="17" spans="2:4" x14ac:dyDescent="0.2">
      <c r="B17" s="22"/>
      <c r="D17" s="22"/>
    </row>
    <row r="18" spans="2:4" x14ac:dyDescent="0.2">
      <c r="B18" s="22"/>
      <c r="D18" s="22"/>
    </row>
    <row r="19" spans="2:4" x14ac:dyDescent="0.2">
      <c r="B19" s="22"/>
      <c r="D19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CF42-005F-A24F-AE1A-C9CE2D080257}">
  <dimension ref="A1:I19"/>
  <sheetViews>
    <sheetView workbookViewId="0">
      <selection activeCell="C28" sqref="C28"/>
    </sheetView>
  </sheetViews>
  <sheetFormatPr baseColWidth="10" defaultRowHeight="16" x14ac:dyDescent="0.2"/>
  <cols>
    <col min="1" max="1" width="31.5" bestFit="1" customWidth="1"/>
    <col min="2" max="2" width="11.1640625" bestFit="1" customWidth="1"/>
  </cols>
  <sheetData>
    <row r="1" spans="1:9" x14ac:dyDescent="0.2">
      <c r="A1" s="14" t="s">
        <v>143</v>
      </c>
      <c r="B1" s="15" t="s">
        <v>47</v>
      </c>
      <c r="C1" s="15" t="s">
        <v>48</v>
      </c>
      <c r="D1" s="15" t="s">
        <v>141</v>
      </c>
      <c r="E1" s="15" t="s">
        <v>142</v>
      </c>
      <c r="F1" s="15" t="s">
        <v>133</v>
      </c>
      <c r="G1" s="15" t="s">
        <v>134</v>
      </c>
      <c r="H1" s="15" t="s">
        <v>135</v>
      </c>
      <c r="I1" s="15" t="s">
        <v>136</v>
      </c>
    </row>
    <row r="2" spans="1:9" x14ac:dyDescent="0.2">
      <c r="B2" s="16">
        <v>1932.0175438596491</v>
      </c>
      <c r="C2">
        <v>3628</v>
      </c>
      <c r="D2">
        <v>3537</v>
      </c>
      <c r="E2">
        <v>4092</v>
      </c>
      <c r="F2">
        <v>3785.9431977060617</v>
      </c>
      <c r="G2">
        <v>3825.1636428209008</v>
      </c>
      <c r="H2">
        <v>3804.5857753039022</v>
      </c>
      <c r="I2">
        <v>3895.1697359383097</v>
      </c>
    </row>
    <row r="19" spans="2:2" x14ac:dyDescent="0.2">
      <c r="B19" s="16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ff60116-7431-425d-b5af-077d7791bda4}" enabled="0" method="" siteId="{2ff60116-7431-425d-b5af-077d7791bda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variables</vt:lpstr>
      <vt:lpstr>Input Floor Area 2018</vt:lpstr>
      <vt:lpstr>Input Floor Area 2020</vt:lpstr>
      <vt:lpstr>Input Floor Area 2040</vt:lpstr>
      <vt:lpstr>Material Intensity</vt:lpstr>
      <vt:lpstr>Concrete Mix</vt:lpstr>
      <vt:lpstr>Emission Factor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Aki Okuyama</cp:lastModifiedBy>
  <dcterms:created xsi:type="dcterms:W3CDTF">2023-05-12T15:12:49Z</dcterms:created>
  <dcterms:modified xsi:type="dcterms:W3CDTF">2023-07-17T15:43:47Z</dcterms:modified>
</cp:coreProperties>
</file>