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himahara\Documents\50_Developpement\Pantocarènes\pyHydrostatics\"/>
    </mc:Choice>
  </mc:AlternateContent>
  <xr:revisionPtr revIDLastSave="0" documentId="13_ncr:1_{EE78A81F-8111-49D1-89E5-C8421FC08F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" sheetId="1" r:id="rId1"/>
    <sheet name="Notes" sheetId="2" r:id="rId2"/>
    <sheet name="HydroComputation" sheetId="3" r:id="rId3"/>
    <sheet name="KNComputation" sheetId="4" r:id="rId4"/>
    <sheet name="KNTable" sheetId="5" r:id="rId5"/>
  </sheets>
  <definedNames>
    <definedName name="LE">Input!$V$4</definedName>
    <definedName name="max_wl">Input!$K$3</definedName>
    <definedName name="nbAngles">#REF!</definedName>
    <definedName name="nbPts">#REF!</definedName>
    <definedName name="Δwl">Input!$K$4</definedName>
    <definedName name="Δφ">Input!$K$6</definedName>
    <definedName name="θ">Input!$V$5</definedName>
    <definedName name="λ">#REF!</definedName>
    <definedName name="ρsw">Input!$K$7</definedName>
    <definedName name="φMax">Input!$K$5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V14" i="1" l="1"/>
  <c r="V12" i="1"/>
  <c r="V10" i="1"/>
  <c r="W15" i="1"/>
  <c r="W16" i="1" s="1"/>
  <c r="V15" i="1"/>
  <c r="V16" i="1" s="1"/>
  <c r="W13" i="1"/>
  <c r="V13" i="1"/>
  <c r="W11" i="1"/>
  <c r="V11" i="1"/>
  <c r="W10" i="1"/>
  <c r="W9" i="1"/>
  <c r="W12" i="1" l="1"/>
  <c r="W14" i="1"/>
  <c r="F22" i="5"/>
  <c r="G22" i="5"/>
  <c r="H22" i="5"/>
  <c r="I22" i="5"/>
  <c r="J22" i="5"/>
  <c r="K22" i="5"/>
  <c r="L22" i="5"/>
  <c r="M22" i="5"/>
  <c r="N22" i="5"/>
  <c r="O22" i="5"/>
  <c r="E22" i="5"/>
  <c r="E21" i="5"/>
  <c r="B243" i="1" l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J36" i="1"/>
  <c r="I36" i="1"/>
  <c r="I37" i="1" s="1"/>
  <c r="B36" i="1"/>
  <c r="B35" i="1"/>
  <c r="B34" i="1"/>
  <c r="B33" i="1"/>
  <c r="I32" i="1"/>
  <c r="J32" i="1" s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J37" i="1" l="1"/>
  <c r="I38" i="1"/>
  <c r="I33" i="1"/>
  <c r="I40" i="1"/>
  <c r="I34" i="1" l="1"/>
  <c r="J33" i="1"/>
  <c r="I39" i="1"/>
  <c r="J39" i="1" s="1"/>
  <c r="J38" i="1"/>
  <c r="I41" i="1"/>
  <c r="J40" i="1"/>
  <c r="I44" i="1"/>
  <c r="I35" i="1" l="1"/>
  <c r="J35" i="1" s="1"/>
  <c r="J34" i="1"/>
  <c r="I48" i="1"/>
  <c r="I45" i="1"/>
  <c r="J44" i="1"/>
  <c r="I42" i="1"/>
  <c r="J41" i="1"/>
  <c r="I43" i="1" l="1"/>
  <c r="J43" i="1" s="1"/>
  <c r="J42" i="1"/>
  <c r="J48" i="1"/>
  <c r="I52" i="1"/>
  <c r="I49" i="1"/>
  <c r="I46" i="1"/>
  <c r="J45" i="1"/>
  <c r="I50" i="1" l="1"/>
  <c r="J49" i="1"/>
  <c r="I47" i="1"/>
  <c r="J47" i="1" s="1"/>
  <c r="J46" i="1"/>
  <c r="J52" i="1"/>
  <c r="I56" i="1"/>
  <c r="I53" i="1"/>
  <c r="J53" i="1" l="1"/>
  <c r="I54" i="1"/>
  <c r="I57" i="1"/>
  <c r="J56" i="1"/>
  <c r="I60" i="1"/>
  <c r="I51" i="1"/>
  <c r="J51" i="1" s="1"/>
  <c r="J50" i="1"/>
  <c r="J57" i="1" l="1"/>
  <c r="I58" i="1"/>
  <c r="I64" i="1"/>
  <c r="I61" i="1"/>
  <c r="J60" i="1"/>
  <c r="I55" i="1"/>
  <c r="J55" i="1" s="1"/>
  <c r="J54" i="1"/>
  <c r="J64" i="1" l="1"/>
  <c r="I68" i="1"/>
  <c r="I65" i="1"/>
  <c r="I62" i="1"/>
  <c r="J61" i="1"/>
  <c r="I59" i="1"/>
  <c r="J59" i="1" s="1"/>
  <c r="J58" i="1"/>
  <c r="I63" i="1" l="1"/>
  <c r="J63" i="1" s="1"/>
  <c r="J62" i="1"/>
  <c r="I66" i="1"/>
  <c r="J65" i="1"/>
  <c r="J68" i="1"/>
  <c r="I72" i="1"/>
  <c r="I69" i="1"/>
  <c r="J69" i="1" l="1"/>
  <c r="I70" i="1"/>
  <c r="I67" i="1"/>
  <c r="J67" i="1" s="1"/>
  <c r="J66" i="1"/>
  <c r="I73" i="1"/>
  <c r="J72" i="1"/>
  <c r="I76" i="1"/>
  <c r="J73" i="1" l="1"/>
  <c r="I74" i="1"/>
  <c r="I80" i="1"/>
  <c r="I77" i="1"/>
  <c r="J76" i="1"/>
  <c r="I71" i="1"/>
  <c r="J71" i="1" s="1"/>
  <c r="J70" i="1"/>
  <c r="J80" i="1" l="1"/>
  <c r="I84" i="1"/>
  <c r="I81" i="1"/>
  <c r="I78" i="1"/>
  <c r="J77" i="1"/>
  <c r="I75" i="1"/>
  <c r="J75" i="1" s="1"/>
  <c r="J74" i="1"/>
  <c r="I82" i="1" l="1"/>
  <c r="J81" i="1"/>
  <c r="I79" i="1"/>
  <c r="J79" i="1" s="1"/>
  <c r="J78" i="1"/>
  <c r="J84" i="1"/>
  <c r="I88" i="1"/>
  <c r="I85" i="1"/>
  <c r="J85" i="1" l="1"/>
  <c r="I86" i="1"/>
  <c r="I83" i="1"/>
  <c r="J83" i="1" s="1"/>
  <c r="J82" i="1"/>
  <c r="I89" i="1"/>
  <c r="J88" i="1"/>
  <c r="I92" i="1"/>
  <c r="I96" i="1" l="1"/>
  <c r="I93" i="1"/>
  <c r="J92" i="1"/>
  <c r="J89" i="1"/>
  <c r="I90" i="1"/>
  <c r="I87" i="1"/>
  <c r="J87" i="1" s="1"/>
  <c r="J86" i="1"/>
  <c r="J96" i="1" l="1"/>
  <c r="I100" i="1"/>
  <c r="I97" i="1"/>
  <c r="I91" i="1"/>
  <c r="J91" i="1" s="1"/>
  <c r="J90" i="1"/>
  <c r="I94" i="1"/>
  <c r="J93" i="1"/>
  <c r="I95" i="1" l="1"/>
  <c r="J95" i="1" s="1"/>
  <c r="J94" i="1"/>
  <c r="I98" i="1"/>
  <c r="J97" i="1"/>
  <c r="J100" i="1"/>
  <c r="I104" i="1"/>
  <c r="I101" i="1"/>
  <c r="J101" i="1" l="1"/>
  <c r="I102" i="1"/>
  <c r="I99" i="1"/>
  <c r="J99" i="1" s="1"/>
  <c r="J98" i="1"/>
  <c r="I105" i="1"/>
  <c r="J104" i="1"/>
  <c r="I108" i="1"/>
  <c r="I106" i="1" l="1"/>
  <c r="J105" i="1"/>
  <c r="I103" i="1"/>
  <c r="J103" i="1" s="1"/>
  <c r="J102" i="1"/>
  <c r="I112" i="1"/>
  <c r="I109" i="1"/>
  <c r="J108" i="1"/>
  <c r="I110" i="1" l="1"/>
  <c r="J109" i="1"/>
  <c r="I107" i="1"/>
  <c r="J107" i="1" s="1"/>
  <c r="J106" i="1"/>
  <c r="J112" i="1"/>
  <c r="I116" i="1"/>
  <c r="I113" i="1"/>
  <c r="I111" i="1" l="1"/>
  <c r="J111" i="1" s="1"/>
  <c r="J110" i="1"/>
  <c r="J116" i="1"/>
  <c r="I120" i="1"/>
  <c r="I117" i="1"/>
  <c r="I114" i="1"/>
  <c r="J113" i="1"/>
  <c r="I118" i="1" l="1"/>
  <c r="J117" i="1"/>
  <c r="I121" i="1"/>
  <c r="J120" i="1"/>
  <c r="I124" i="1"/>
  <c r="I115" i="1"/>
  <c r="J115" i="1" s="1"/>
  <c r="J114" i="1"/>
  <c r="I122" i="1" l="1"/>
  <c r="J121" i="1"/>
  <c r="I128" i="1"/>
  <c r="I125" i="1"/>
  <c r="J124" i="1"/>
  <c r="I119" i="1"/>
  <c r="J119" i="1" s="1"/>
  <c r="J118" i="1"/>
  <c r="J128" i="1" l="1"/>
  <c r="I132" i="1"/>
  <c r="I129" i="1"/>
  <c r="I126" i="1"/>
  <c r="J125" i="1"/>
  <c r="I123" i="1"/>
  <c r="J123" i="1" s="1"/>
  <c r="J122" i="1"/>
  <c r="I130" i="1" l="1"/>
  <c r="J129" i="1"/>
  <c r="I127" i="1"/>
  <c r="J127" i="1" s="1"/>
  <c r="J126" i="1"/>
  <c r="I133" i="1"/>
  <c r="J132" i="1"/>
  <c r="I136" i="1"/>
  <c r="I137" i="1" l="1"/>
  <c r="J136" i="1"/>
  <c r="I140" i="1"/>
  <c r="J133" i="1"/>
  <c r="I134" i="1"/>
  <c r="I131" i="1"/>
  <c r="J131" i="1" s="1"/>
  <c r="J130" i="1"/>
  <c r="I135" i="1" l="1"/>
  <c r="J135" i="1" s="1"/>
  <c r="J134" i="1"/>
  <c r="I138" i="1"/>
  <c r="J137" i="1"/>
  <c r="I144" i="1"/>
  <c r="I141" i="1"/>
  <c r="J140" i="1"/>
  <c r="J144" i="1" l="1"/>
  <c r="I148" i="1"/>
  <c r="I145" i="1"/>
  <c r="I142" i="1"/>
  <c r="J141" i="1"/>
  <c r="I139" i="1"/>
  <c r="J139" i="1" s="1"/>
  <c r="J138" i="1"/>
  <c r="I143" i="1" l="1"/>
  <c r="J143" i="1" s="1"/>
  <c r="J142" i="1"/>
  <c r="I146" i="1"/>
  <c r="J145" i="1"/>
  <c r="J148" i="1"/>
  <c r="I152" i="1"/>
  <c r="I149" i="1"/>
  <c r="I150" i="1" l="1"/>
  <c r="J149" i="1"/>
  <c r="I153" i="1"/>
  <c r="J152" i="1"/>
  <c r="I156" i="1"/>
  <c r="I147" i="1"/>
  <c r="J147" i="1" s="1"/>
  <c r="J146" i="1"/>
  <c r="I160" i="1" l="1"/>
  <c r="I157" i="1"/>
  <c r="J156" i="1"/>
  <c r="J153" i="1"/>
  <c r="I154" i="1"/>
  <c r="I151" i="1"/>
  <c r="J151" i="1" s="1"/>
  <c r="J150" i="1"/>
  <c r="I155" i="1" l="1"/>
  <c r="J155" i="1" s="1"/>
  <c r="J154" i="1"/>
  <c r="J160" i="1"/>
  <c r="I164" i="1"/>
  <c r="I161" i="1"/>
  <c r="I158" i="1"/>
  <c r="J157" i="1"/>
  <c r="I162" i="1" l="1"/>
  <c r="J161" i="1"/>
  <c r="I159" i="1"/>
  <c r="J159" i="1" s="1"/>
  <c r="J158" i="1"/>
  <c r="J164" i="1"/>
  <c r="I168" i="1"/>
  <c r="I165" i="1"/>
  <c r="I166" i="1" l="1"/>
  <c r="J165" i="1"/>
  <c r="I169" i="1"/>
  <c r="J168" i="1"/>
  <c r="I172" i="1"/>
  <c r="I163" i="1"/>
  <c r="J163" i="1" s="1"/>
  <c r="J162" i="1"/>
  <c r="I176" i="1" l="1"/>
  <c r="I173" i="1"/>
  <c r="J172" i="1"/>
  <c r="J169" i="1"/>
  <c r="I170" i="1"/>
  <c r="I167" i="1"/>
  <c r="J167" i="1" s="1"/>
  <c r="J166" i="1"/>
  <c r="I171" i="1" l="1"/>
  <c r="J171" i="1" s="1"/>
  <c r="J170" i="1"/>
  <c r="I174" i="1"/>
  <c r="J173" i="1"/>
  <c r="J176" i="1"/>
  <c r="I180" i="1"/>
  <c r="I177" i="1"/>
  <c r="I178" i="1" l="1"/>
  <c r="J177" i="1"/>
  <c r="J180" i="1"/>
  <c r="I184" i="1"/>
  <c r="I181" i="1"/>
  <c r="I175" i="1"/>
  <c r="J175" i="1" s="1"/>
  <c r="J174" i="1"/>
  <c r="I182" i="1" l="1"/>
  <c r="J181" i="1"/>
  <c r="I185" i="1"/>
  <c r="J184" i="1"/>
  <c r="I188" i="1"/>
  <c r="I179" i="1"/>
  <c r="J179" i="1" s="1"/>
  <c r="J178" i="1"/>
  <c r="I192" i="1" l="1"/>
  <c r="I189" i="1"/>
  <c r="J188" i="1"/>
  <c r="J185" i="1"/>
  <c r="I186" i="1"/>
  <c r="I183" i="1"/>
  <c r="J183" i="1" s="1"/>
  <c r="J182" i="1"/>
  <c r="I187" i="1" l="1"/>
  <c r="J187" i="1" s="1"/>
  <c r="J186" i="1"/>
  <c r="I190" i="1"/>
  <c r="J189" i="1"/>
  <c r="J192" i="1"/>
  <c r="I196" i="1"/>
  <c r="I193" i="1"/>
  <c r="I191" i="1" l="1"/>
  <c r="J191" i="1" s="1"/>
  <c r="J190" i="1"/>
  <c r="I194" i="1"/>
  <c r="J193" i="1"/>
  <c r="I197" i="1"/>
  <c r="J196" i="1"/>
  <c r="I200" i="1"/>
  <c r="I195" i="1" l="1"/>
  <c r="J195" i="1" s="1"/>
  <c r="J194" i="1"/>
  <c r="I201" i="1"/>
  <c r="J200" i="1"/>
  <c r="I204" i="1"/>
  <c r="I198" i="1"/>
  <c r="J197" i="1"/>
  <c r="I199" i="1" l="1"/>
  <c r="J199" i="1" s="1"/>
  <c r="J198" i="1"/>
  <c r="I208" i="1"/>
  <c r="I205" i="1"/>
  <c r="J204" i="1"/>
  <c r="J201" i="1"/>
  <c r="I202" i="1"/>
  <c r="I203" i="1" l="1"/>
  <c r="J203" i="1" s="1"/>
  <c r="J202" i="1"/>
  <c r="I206" i="1"/>
  <c r="J205" i="1"/>
  <c r="J208" i="1"/>
  <c r="I212" i="1"/>
  <c r="I209" i="1"/>
  <c r="I210" i="1" l="1"/>
  <c r="J209" i="1"/>
  <c r="I213" i="1"/>
  <c r="J212" i="1"/>
  <c r="I216" i="1"/>
  <c r="I207" i="1"/>
  <c r="J207" i="1" s="1"/>
  <c r="J206" i="1"/>
  <c r="I217" i="1" l="1"/>
  <c r="J216" i="1"/>
  <c r="I220" i="1"/>
  <c r="I214" i="1"/>
  <c r="J213" i="1"/>
  <c r="I211" i="1"/>
  <c r="J211" i="1" s="1"/>
  <c r="J210" i="1"/>
  <c r="I215" i="1" l="1"/>
  <c r="J215" i="1" s="1"/>
  <c r="J214" i="1"/>
  <c r="I224" i="1"/>
  <c r="I221" i="1"/>
  <c r="J220" i="1"/>
  <c r="I218" i="1"/>
  <c r="J217" i="1"/>
  <c r="I219" i="1" l="1"/>
  <c r="J219" i="1" s="1"/>
  <c r="J218" i="1"/>
  <c r="I222" i="1"/>
  <c r="J221" i="1"/>
  <c r="J224" i="1"/>
  <c r="I228" i="1"/>
  <c r="I225" i="1"/>
  <c r="I223" i="1" l="1"/>
  <c r="J223" i="1" s="1"/>
  <c r="J222" i="1"/>
  <c r="I226" i="1"/>
  <c r="J225" i="1"/>
  <c r="I229" i="1"/>
  <c r="J228" i="1"/>
  <c r="I232" i="1"/>
  <c r="I233" i="1" l="1"/>
  <c r="J232" i="1"/>
  <c r="I236" i="1"/>
  <c r="I230" i="1"/>
  <c r="J229" i="1"/>
  <c r="I227" i="1"/>
  <c r="J227" i="1" s="1"/>
  <c r="J226" i="1"/>
  <c r="I231" i="1" l="1"/>
  <c r="J231" i="1" s="1"/>
  <c r="J230" i="1"/>
  <c r="I237" i="1"/>
  <c r="J236" i="1"/>
  <c r="J233" i="1"/>
  <c r="I234" i="1"/>
  <c r="I235" i="1" l="1"/>
  <c r="J235" i="1" s="1"/>
  <c r="J234" i="1"/>
  <c r="I238" i="1"/>
  <c r="J237" i="1"/>
  <c r="I239" i="1" l="1"/>
  <c r="J239" i="1" s="1"/>
  <c r="J238" i="1"/>
</calcChain>
</file>

<file path=xl/sharedStrings.xml><?xml version="1.0" encoding="utf-8"?>
<sst xmlns="http://schemas.openxmlformats.org/spreadsheetml/2006/main" count="176" uniqueCount="100">
  <si>
    <t>x=0 Midship / y=0 = Keel</t>
  </si>
  <si>
    <t>Pt</t>
  </si>
  <si>
    <t>Fr.</t>
  </si>
  <si>
    <t>x</t>
  </si>
  <si>
    <t>y</t>
  </si>
  <si>
    <t>z</t>
  </si>
  <si>
    <t>Waterline Max</t>
  </si>
  <si>
    <t>m</t>
  </si>
  <si>
    <t>Ok</t>
  </si>
  <si>
    <t>Graphical view</t>
  </si>
  <si>
    <t>Line LE</t>
  </si>
  <si>
    <t>Line θ</t>
  </si>
  <si>
    <t>Line</t>
  </si>
  <si>
    <t>LE</t>
  </si>
  <si>
    <t>θ</t>
  </si>
  <si>
    <t>Zc</t>
  </si>
  <si>
    <t>C0C1</t>
  </si>
  <si>
    <t>d</t>
  </si>
  <si>
    <t>Hmeta</t>
  </si>
  <si>
    <t>Volume</t>
  </si>
  <si>
    <t>Δwaterline</t>
  </si>
  <si>
    <t>Waterline</t>
  </si>
  <si>
    <t>Max φ</t>
  </si>
  <si>
    <t>°</t>
  </si>
  <si>
    <t>Angle</t>
  </si>
  <si>
    <t>Water density</t>
  </si>
  <si>
    <t>ρsw</t>
  </si>
  <si>
    <t>t/m3</t>
  </si>
  <si>
    <t>Graphics</t>
  </si>
  <si>
    <t>pt1</t>
  </si>
  <si>
    <t>Interpolation  θ</t>
  </si>
  <si>
    <t>pt2</t>
  </si>
  <si>
    <t>θ/2</t>
  </si>
  <si>
    <t>-θ/2</t>
  </si>
  <si>
    <t>Interpolation  WL</t>
  </si>
  <si>
    <t>C0</t>
  </si>
  <si>
    <t>pt</t>
  </si>
  <si>
    <t>C1</t>
  </si>
  <si>
    <t>Rect</t>
  </si>
  <si>
    <t>Cata</t>
  </si>
  <si>
    <t>forms</t>
  </si>
  <si>
    <t>Hydrostatics</t>
  </si>
  <si>
    <t>Data</t>
  </si>
  <si>
    <t>Unit</t>
  </si>
  <si>
    <t>Comment</t>
  </si>
  <si>
    <t>waterline</t>
  </si>
  <si>
    <t>water height from keel + upward</t>
  </si>
  <si>
    <t>m3</t>
  </si>
  <si>
    <t>Immerged hull volume</t>
  </si>
  <si>
    <t>Displacement</t>
  </si>
  <si>
    <t>t</t>
  </si>
  <si>
    <t>Displacement considering density of 1.025</t>
  </si>
  <si>
    <t>Immersion</t>
  </si>
  <si>
    <t>t/cm</t>
  </si>
  <si>
    <t>Weight to sink 1cm</t>
  </si>
  <si>
    <t>MCT</t>
  </si>
  <si>
    <t>t.m/cm</t>
  </si>
  <si>
    <t>Moment to Change Trim by 1cm</t>
  </si>
  <si>
    <t>LCB</t>
  </si>
  <si>
    <t>Longitudinal position of Center Of Buoyancy from Aft</t>
  </si>
  <si>
    <t>TCB</t>
  </si>
  <si>
    <t>Transversal position of Center Of Buoyancy from centerline, always 0</t>
  </si>
  <si>
    <t>LCF</t>
  </si>
  <si>
    <t>Longitudinal position of Center Of Flotation from Aft</t>
  </si>
  <si>
    <t>KMT</t>
  </si>
  <si>
    <t>Transversal Metacentric Height above Keel</t>
  </si>
  <si>
    <t>WaterplaneArea</t>
  </si>
  <si>
    <t>m2</t>
  </si>
  <si>
    <t>Area of the hull @ waterline</t>
  </si>
  <si>
    <t>RML</t>
  </si>
  <si>
    <t>Longitudinal Metacentric Radius above keel</t>
  </si>
  <si>
    <t>RMT</t>
  </si>
  <si>
    <t>Transversal Metacentric Radius above keel</t>
  </si>
  <si>
    <t>Lpp</t>
  </si>
  <si>
    <t>Length between perpendicular</t>
  </si>
  <si>
    <t>VCB</t>
  </si>
  <si>
    <t>Vertical position of Center Of Buoyancy from Keel</t>
  </si>
  <si>
    <t>----------</t>
  </si>
  <si>
    <t>KNcomputation</t>
  </si>
  <si>
    <t>Phi</t>
  </si>
  <si>
    <t>List angle</t>
  </si>
  <si>
    <t>Distance between CoB at null list and CoB at list angle (at phi/2)</t>
  </si>
  <si>
    <t>x position of the intersecion waterline at lista angle with horizontal waterline</t>
  </si>
  <si>
    <t>Transversal Metacentric Height above CoB</t>
  </si>
  <si>
    <t>KNsin</t>
  </si>
  <si>
    <t>Projected distance of K on the inclined centerline</t>
  </si>
  <si>
    <t>Generals</t>
  </si>
  <si>
    <t>60.0</t>
  </si>
  <si>
    <t>0.00</t>
  </si>
  <si>
    <t>5.00</t>
  </si>
  <si>
    <t>10.00</t>
  </si>
  <si>
    <t>15.00</t>
  </si>
  <si>
    <t>20.00</t>
  </si>
  <si>
    <t>25.00</t>
  </si>
  <si>
    <t>30.00</t>
  </si>
  <si>
    <t>35.00</t>
  </si>
  <si>
    <t>40.00</t>
  </si>
  <si>
    <t>45.00</t>
  </si>
  <si>
    <t>50.00</t>
  </si>
  <si>
    <t>55.00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</si>
</sst>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4" borderId="0"/>
  </cellStyleXfs>
  <cellXfs count="75">
    <xf numFmtId="0" fontId="0" fillId="0" borderId="0" xfId="0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0" xfId="0" applyFont="1" applyFill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5" borderId="10" xfId="0" applyFill="1" applyBorder="1"/>
    <xf numFmtId="0" fontId="0" fillId="5" borderId="0" xfId="0" applyFill="1"/>
    <xf numFmtId="0" fontId="3" fillId="5" borderId="0" xfId="0" applyFont="1" applyFill="1"/>
    <xf numFmtId="0" fontId="3" fillId="5" borderId="11" xfId="0" applyFont="1" applyFill="1" applyBorder="1"/>
    <xf numFmtId="0" fontId="0" fillId="5" borderId="7" xfId="0" applyFill="1" applyBorder="1"/>
    <xf numFmtId="0" fontId="2" fillId="5" borderId="8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8" fillId="2" borderId="0" xfId="0" applyFont="1" applyFill="1"/>
    <xf numFmtId="0" fontId="8" fillId="2" borderId="0" xfId="1" applyFont="1" applyFill="1"/>
    <xf numFmtId="0" fontId="4" fillId="2" borderId="12" xfId="0" applyFont="1" applyFill="1" applyBorder="1"/>
    <xf numFmtId="0" fontId="0" fillId="6" borderId="0" xfId="0" applyFill="1"/>
    <xf numFmtId="0" fontId="0" fillId="2" borderId="0" xfId="0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11" xfId="0" applyFill="1" applyBorder="1"/>
    <xf numFmtId="0" fontId="4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7" xfId="0" applyFill="1" applyBorder="1"/>
    <xf numFmtId="0" fontId="0" fillId="2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4" fillId="2" borderId="8" xfId="0" applyFont="1" applyFill="1" applyBorder="1"/>
    <xf numFmtId="0" fontId="4" fillId="2" borderId="5" xfId="0" applyFont="1" applyFill="1" applyBorder="1"/>
    <xf numFmtId="0" fontId="4" fillId="2" borderId="12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5" xfId="0" quotePrefix="1" applyFont="1" applyFill="1" applyBorder="1" applyAlignment="1">
      <alignment horizontal="right"/>
    </xf>
    <xf numFmtId="0" fontId="2" fillId="2" borderId="12" xfId="0" quotePrefix="1" applyFont="1" applyFill="1" applyBorder="1" applyAlignment="1">
      <alignment horizontal="right"/>
    </xf>
    <xf numFmtId="0" fontId="2" fillId="2" borderId="8" xfId="0" quotePrefix="1" applyFont="1" applyFill="1" applyBorder="1" applyAlignment="1">
      <alignment horizontal="right"/>
    </xf>
    <xf numFmtId="0" fontId="9" fillId="2" borderId="0" xfId="0" applyFont="1" applyFill="1"/>
    <xf numFmtId="0" fontId="7" fillId="4" borderId="11" xfId="1" applyBorder="1"/>
    <xf numFmtId="0" fontId="3" fillId="2" borderId="8" xfId="0" applyFont="1" applyFill="1" applyBorder="1"/>
    <xf numFmtId="0" fontId="7" fillId="4" borderId="9" xfId="1" applyBorder="1"/>
    <xf numFmtId="0" fontId="0" fillId="2" borderId="13" xfId="0" applyFill="1" applyBorder="1"/>
    <xf numFmtId="0" fontId="2" fillId="2" borderId="12" xfId="0" applyFont="1" applyFill="1" applyBorder="1"/>
    <xf numFmtId="0" fontId="3" fillId="2" borderId="12" xfId="0" applyFont="1" applyFill="1" applyBorder="1"/>
    <xf numFmtId="0" fontId="0" fillId="2" borderId="14" xfId="0" applyFill="1" applyBorder="1"/>
    <xf numFmtId="0" fontId="0" fillId="2" borderId="4" xfId="0" applyFill="1" applyBorder="1"/>
    <xf numFmtId="0" fontId="3" fillId="2" borderId="5" xfId="0" applyFont="1" applyFill="1" applyBorder="1"/>
    <xf numFmtId="0" fontId="7" fillId="4" borderId="6" xfId="1" applyBorder="1"/>
    <xf numFmtId="0" fontId="3" fillId="2" borderId="0" xfId="0" applyFont="1" applyFill="1"/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8" borderId="0" xfId="0" applyFill="1"/>
    <xf numFmtId="0" fontId="3" fillId="0" borderId="1" xfId="0" applyFont="1" applyFill="1" applyBorder="1" applyAlignment="1">
      <alignment horizontal="center"/>
    </xf>
  </cellXfs>
  <cellStyles count="2">
    <cellStyle name="Insatisfaisant" xfId="1" builtinId="27"/>
    <cellStyle name="Normal" xfId="0" builtinId="0"/>
  </cellStyles>
  <dxfs count="9">
    <dxf>
      <font>
        <color rgb="FF0000FF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/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i/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numFmt numFmtId="0" formatCode="General"/>
      <fill>
        <patternFill>
          <fgColor indexed="64"/>
          <bgColor auto="1"/>
        </patternFill>
      </fill>
      <alignment horizontal="center" vertical="bottom"/>
      <border outline="0">
        <left/>
        <right style="hair">
          <color auto="1"/>
        </right>
        <top/>
        <bottom/>
      </border>
    </dxf>
    <dxf>
      <border>
        <left style="hair">
          <color auto="1"/>
        </left>
        <right style="hair">
          <color auto="1"/>
        </right>
        <top/>
        <bottom/>
      </border>
    </dxf>
    <dxf>
      <fill>
        <patternFill>
          <fgColor indexed="64"/>
          <bgColor auto="1"/>
        </patternFill>
      </fill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Cross Sections</a:t>
            </a:r>
          </a:p>
        </c:rich>
      </c:tx>
      <c:layout>
        <c:manualLayout>
          <c:xMode val="edge"/>
          <c:yMode val="edge"/>
          <c:x val="0.43206233595800531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Input!$C$4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Input!$E$4:$E$7</c:f>
              <c:numCache>
                <c:formatCode>General</c:formatCode>
                <c:ptCount val="4"/>
                <c:pt idx="0">
                  <c:v>-10</c:v>
                </c:pt>
                <c:pt idx="1">
                  <c:v>10</c:v>
                </c:pt>
                <c:pt idx="2">
                  <c:v>10</c:v>
                </c:pt>
                <c:pt idx="3">
                  <c:v>-10</c:v>
                </c:pt>
              </c:numCache>
            </c:numRef>
          </c:xVal>
          <c:yVal>
            <c:numRef>
              <c:f>Input!$F$4:$F$7</c:f>
              <c:numCache>
                <c:formatCode>General</c:formatCode>
                <c:ptCount val="4"/>
                <c:pt idx="0">
                  <c:v>2.5354000000000001</c:v>
                </c:pt>
                <c:pt idx="1">
                  <c:v>2.5354000000000001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F-4002-86D5-A22533CD5D27}"/>
            </c:ext>
          </c:extLst>
        </c:ser>
        <c:ser>
          <c:idx val="1"/>
          <c:order val="1"/>
          <c:tx>
            <c:v>LE</c:v>
          </c:tx>
          <c:spPr>
            <a:ln w="19050" cap="rnd">
              <a:solidFill>
                <a:srgbClr val="0000FF"/>
              </a:solidFill>
              <a:prstDash val="lgDash"/>
              <a:round/>
            </a:ln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0000FF"/>
                </a:solidFill>
                <a:prstDash val="lgDash"/>
                <a:round/>
              </a:ln>
            </c:spPr>
            <c:extLst>
              <c:ext xmlns:c16="http://schemas.microsoft.com/office/drawing/2014/chart" uri="{C3380CC4-5D6E-409C-BE32-E72D297353CC}">
                <c16:uniqueId val="{00000002-7CBF-4002-86D5-A22533CD5D27}"/>
              </c:ext>
            </c:extLst>
          </c:dPt>
          <c:xVal>
            <c:numRef>
              <c:f>Input!$V$9:$V$10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xVal>
          <c:yVal>
            <c:numRef>
              <c:f>Input!$W$9:$W$10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BF-4002-86D5-A22533CD5D27}"/>
            </c:ext>
          </c:extLst>
        </c:ser>
        <c:ser>
          <c:idx val="2"/>
          <c:order val="2"/>
          <c:tx>
            <c:v>Theta/2</c:v>
          </c:tx>
          <c:spPr>
            <a:ln w="1270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xVal>
            <c:numRef>
              <c:f>Input!$V$11:$V$12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xVal>
          <c:yVal>
            <c:numRef>
              <c:f>Input!$W$11:$W$12</c:f>
              <c:numCache>
                <c:formatCode>General</c:formatCode>
                <c:ptCount val="2"/>
                <c:pt idx="0">
                  <c:v>2</c:v>
                </c:pt>
                <c:pt idx="1">
                  <c:v>4.9474411167423495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BF-4002-86D5-A22533CD5D27}"/>
            </c:ext>
          </c:extLst>
        </c:ser>
        <c:ser>
          <c:idx val="3"/>
          <c:order val="3"/>
          <c:tx>
            <c:v>_Theta/2</c:v>
          </c:tx>
          <c:spPr>
            <a:ln w="12700" cap="rnd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xVal>
            <c:numRef>
              <c:f>Input!$V$13:$V$14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xVal>
          <c:yVal>
            <c:numRef>
              <c:f>Input!$W$13:$W$14</c:f>
              <c:numCache>
                <c:formatCode>General</c:formatCode>
                <c:ptCount val="2"/>
                <c:pt idx="0">
                  <c:v>2</c:v>
                </c:pt>
                <c:pt idx="1">
                  <c:v>-0.94744111674234954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BF-4002-86D5-A22533CD5D2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xVal>
            <c:numRef>
              <c:f>Input!$E$8:$E$11</c:f>
              <c:numCache>
                <c:formatCode>General</c:formatCode>
                <c:ptCount val="4"/>
                <c:pt idx="0">
                  <c:v>-10</c:v>
                </c:pt>
                <c:pt idx="1">
                  <c:v>10</c:v>
                </c:pt>
                <c:pt idx="2">
                  <c:v>10</c:v>
                </c:pt>
                <c:pt idx="3">
                  <c:v>-10</c:v>
                </c:pt>
              </c:numCache>
            </c:numRef>
          </c:xVal>
          <c:yVal>
            <c:numRef>
              <c:f>Input!$F$8:$F$11</c:f>
              <c:numCache>
                <c:formatCode>General</c:formatCode>
                <c:ptCount val="4"/>
                <c:pt idx="0">
                  <c:v>1.9722999999999999</c:v>
                </c:pt>
                <c:pt idx="1">
                  <c:v>1.9722999999999999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BF-4002-86D5-A22533CD5D27}"/>
            </c:ext>
          </c:extLst>
        </c:ser>
        <c:ser>
          <c:idx val="5"/>
          <c:order val="5"/>
          <c:tx>
            <c:strRef>
              <c:f>Input!$T$15</c:f>
              <c:strCache>
                <c:ptCount val="1"/>
                <c:pt idx="0">
                  <c:v>C0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  <a:prstDash val="solid"/>
              </a:ln>
            </c:spPr>
          </c:marker>
          <c:xVal>
            <c:numRef>
              <c:f>Input!$V$15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Input!$W$15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BF-4002-86D5-A22533CD5D27}"/>
            </c:ext>
          </c:extLst>
        </c:ser>
        <c:ser>
          <c:idx val="6"/>
          <c:order val="6"/>
          <c:tx>
            <c:strRef>
              <c:f>Input!$T$16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</c:spPr>
          </c:marker>
          <c:xVal>
            <c:numRef>
              <c:f>Input!$V$16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Input!$W$16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BF-4002-86D5-A22533CD5D27}"/>
            </c:ext>
          </c:extLst>
        </c:ser>
        <c:ser>
          <c:idx val="7"/>
          <c:order val="7"/>
          <c:tx>
            <c:strRef>
              <c:f>Input!$C$24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Input!$E$24:$E$27</c:f>
              <c:numCache>
                <c:formatCode>General</c:formatCode>
                <c:ptCount val="4"/>
                <c:pt idx="0">
                  <c:v>-10</c:v>
                </c:pt>
                <c:pt idx="1">
                  <c:v>10</c:v>
                </c:pt>
                <c:pt idx="2">
                  <c:v>10</c:v>
                </c:pt>
                <c:pt idx="3">
                  <c:v>-10</c:v>
                </c:pt>
              </c:numCache>
            </c:numRef>
          </c:xVal>
          <c:yVal>
            <c:numRef>
              <c:f>Input!$F$24:$F$27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CBF-4002-86D5-A22533CD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74383"/>
        <c:axId val="623176047"/>
      </c:scatterChart>
      <c:valAx>
        <c:axId val="6231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176047"/>
        <c:crosses val="autoZero"/>
        <c:crossBetween val="midCat"/>
        <c:majorUnit val="1"/>
      </c:valAx>
      <c:valAx>
        <c:axId val="6231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17438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238123</xdr:colOff>
      <xdr:row>9</xdr:row>
      <xdr:rowOff>133350</xdr:rowOff>
    </xdr:from>
    <xdr:to>
      <xdr:col>34</xdr:col>
      <xdr:colOff>438150</xdr:colOff>
      <xdr:row>33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Hullform" displayName="tbl_Hullform" ref="B3:F243" totalsRowShown="0" headerRowDxfId="7" dataDxfId="6" tableBorderDxfId="5">
  <autoFilter ref="B3:F24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4" xr3:uid="{00000000-0010-0000-0000-000004000000}" name="Pt" dataDxfId="4">
      <calculatedColumnFormula>ROW()-ROW(tbl_Hullform[[#Headers],[Pt]])</calculatedColumnFormula>
    </tableColumn>
    <tableColumn id="1" xr3:uid="{00000000-0010-0000-0000-000001000000}" name="Fr." dataDxfId="3"/>
    <tableColumn id="2" xr3:uid="{00000000-0010-0000-0000-000002000000}" name="x" dataDxfId="2"/>
    <tableColumn id="3" xr3:uid="{00000000-0010-0000-0000-000003000000}" name="y" dataDxfId="1"/>
    <tableColumn id="5" xr3:uid="{00000000-0010-0000-0000-000005000000}" name="z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HydroComputation" displayName="tbl_HydroComputation" ref="A1:N19">
  <tableColumns count="14">
    <tableColumn id="1" xr3:uid="{00000000-0010-0000-0100-000001000000}" name="waterline"/>
    <tableColumn id="2" xr3:uid="{00000000-0010-0000-0100-000002000000}" name="Volume"/>
    <tableColumn id="3" xr3:uid="{00000000-0010-0000-0100-000003000000}" name="Displacement"/>
    <tableColumn id="4" xr3:uid="{00000000-0010-0000-0100-000004000000}" name="Immersion"/>
    <tableColumn id="5" xr3:uid="{00000000-0010-0000-0100-000005000000}" name="MCT"/>
    <tableColumn id="6" xr3:uid="{00000000-0010-0000-0100-000006000000}" name="LCB"/>
    <tableColumn id="7" xr3:uid="{00000000-0010-0000-0100-000007000000}" name="TCB"/>
    <tableColumn id="8" xr3:uid="{00000000-0010-0000-0100-000008000000}" name="LCF"/>
    <tableColumn id="9" xr3:uid="{00000000-0010-0000-0100-000009000000}" name="KMT"/>
    <tableColumn id="10" xr3:uid="{00000000-0010-0000-0100-00000A000000}" name="WaterplaneArea"/>
    <tableColumn id="11" xr3:uid="{00000000-0010-0000-0100-00000B000000}" name="RMT"/>
    <tableColumn id="12" xr3:uid="{00000000-0010-0000-0100-00000C000000}" name="RML"/>
    <tableColumn id="13" xr3:uid="{00000000-0010-0000-0100-00000D000000}" name="Lpp"/>
    <tableColumn id="14" xr3:uid="{00000000-0010-0000-0100-00000E000000}" name="VCB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_KNComputation" displayName="tbl_KNComputation" ref="A1:H217">
  <tableColumns count="8">
    <tableColumn id="1" xr3:uid="{00000000-0010-0000-0200-000001000000}" name="waterline"/>
    <tableColumn id="2" xr3:uid="{00000000-0010-0000-0200-000002000000}" name="Volume"/>
    <tableColumn id="3" xr3:uid="{00000000-0010-0000-0200-000003000000}" name="Displacement"/>
    <tableColumn id="4" xr3:uid="{00000000-0010-0000-0200-000004000000}" name="Phi"/>
    <tableColumn id="5" xr3:uid="{00000000-0010-0000-0200-000005000000}" name="C0C1"/>
    <tableColumn id="6" xr3:uid="{00000000-0010-0000-0200-000006000000}" name="d"/>
    <tableColumn id="7" xr3:uid="{00000000-0010-0000-0200-000007000000}" name="Hmeta"/>
    <tableColumn id="8" xr3:uid="{00000000-0010-0000-0200-000008000000}" name="KNsi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NTable" displayName="tbl_KNTable" ref="A1:O19">
  <tableColumns count="15">
    <tableColumn id="1" xr3:uid="{00000000-0010-0000-0300-000001000000}" name="waterline"/>
    <tableColumn id="2" xr3:uid="{00000000-0010-0000-0300-000002000000}" name="Volume"/>
    <tableColumn id="3" xr3:uid="{00000000-0010-0000-0300-000003000000}" name="Displacement"/>
    <tableColumn id="4" xr3:uid="{00000000-0010-0000-0300-000004000000}" name="0.00"/>
    <tableColumn id="5" xr3:uid="{00000000-0010-0000-0300-000005000000}" name="5.00"/>
    <tableColumn id="6" xr3:uid="{00000000-0010-0000-0300-000006000000}" name="10.00"/>
    <tableColumn id="7" xr3:uid="{00000000-0010-0000-0300-000007000000}" name="15.00"/>
    <tableColumn id="8" xr3:uid="{00000000-0010-0000-0300-000008000000}" name="20.00"/>
    <tableColumn id="9" xr3:uid="{00000000-0010-0000-0300-000009000000}" name="25.00"/>
    <tableColumn id="10" xr3:uid="{00000000-0010-0000-0300-00000A000000}" name="30.00"/>
    <tableColumn id="11" xr3:uid="{00000000-0010-0000-0300-00000B000000}" name="35.00"/>
    <tableColumn id="12" xr3:uid="{00000000-0010-0000-0300-00000C000000}" name="40.00"/>
    <tableColumn id="13" xr3:uid="{00000000-0010-0000-0300-00000D000000}" name="45.00"/>
    <tableColumn id="14" xr3:uid="{00000000-0010-0000-0300-00000E000000}" name="50.00"/>
    <tableColumn id="15" xr3:uid="{00000000-0010-0000-0300-00000F000000}" name="55.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0000FF"/>
  </sheetPr>
  <dimension ref="B2:AH243"/>
  <sheetViews>
    <sheetView tabSelected="1" workbookViewId="0">
      <selection activeCell="K5" sqref="K5"/>
    </sheetView>
  </sheetViews>
  <sheetFormatPr baseColWidth="10" defaultRowHeight="15" x14ac:dyDescent="0.25"/>
  <cols>
    <col min="1" max="1" width="7.5703125" style="1" customWidth="1"/>
    <col min="2" max="2" width="5.85546875" style="1" customWidth="1"/>
    <col min="3" max="7" width="5.7109375" style="1" customWidth="1"/>
    <col min="8" max="8" width="5" style="1" customWidth="1"/>
    <col min="9" max="9" width="13.140625" style="1" customWidth="1"/>
    <col min="10" max="10" width="27.5703125" style="1" customWidth="1"/>
    <col min="11" max="23" width="5.7109375" style="1" customWidth="1"/>
    <col min="24" max="24" width="4.7109375" style="1" customWidth="1"/>
    <col min="25" max="25" width="10.42578125" style="1" bestFit="1" customWidth="1"/>
    <col min="26" max="27" width="10.42578125" style="1" customWidth="1"/>
    <col min="28" max="28" width="7.85546875" style="1" customWidth="1"/>
    <col min="29" max="29" width="11.42578125" style="23" customWidth="1"/>
    <col min="30" max="30" width="6.7109375" style="23" customWidth="1"/>
    <col min="31" max="35" width="11.42578125" style="1" customWidth="1"/>
    <col min="36" max="16384" width="11.42578125" style="1"/>
  </cols>
  <sheetData>
    <row r="2" spans="2:34" x14ac:dyDescent="0.25">
      <c r="B2" s="7" t="s">
        <v>0</v>
      </c>
    </row>
    <row r="3" spans="2:34" x14ac:dyDescent="0.25">
      <c r="B3" s="2" t="s">
        <v>1</v>
      </c>
      <c r="C3" s="2" t="s">
        <v>2</v>
      </c>
      <c r="D3" s="3" t="s">
        <v>3</v>
      </c>
      <c r="E3" s="4" t="s">
        <v>4</v>
      </c>
      <c r="F3" s="3" t="s">
        <v>5</v>
      </c>
      <c r="I3" s="65" t="s">
        <v>6</v>
      </c>
      <c r="J3" s="33"/>
      <c r="K3" s="66">
        <v>3.8</v>
      </c>
      <c r="L3" s="66" t="s">
        <v>7</v>
      </c>
      <c r="M3" s="67" t="s">
        <v>8</v>
      </c>
      <c r="T3" s="8" t="s">
        <v>9</v>
      </c>
      <c r="U3" s="9"/>
      <c r="V3" s="9"/>
      <c r="W3" s="10"/>
      <c r="Y3" s="40" t="s">
        <v>10</v>
      </c>
      <c r="Z3" s="41" t="s">
        <v>11</v>
      </c>
      <c r="AA3" s="42" t="s">
        <v>12</v>
      </c>
      <c r="AB3" s="43" t="s">
        <v>13</v>
      </c>
      <c r="AC3" s="43" t="s">
        <v>14</v>
      </c>
      <c r="AD3" s="43" t="s">
        <v>15</v>
      </c>
      <c r="AE3" s="43" t="s">
        <v>16</v>
      </c>
      <c r="AF3" s="43" t="s">
        <v>17</v>
      </c>
      <c r="AG3" s="43" t="s">
        <v>18</v>
      </c>
      <c r="AH3" s="44" t="s">
        <v>19</v>
      </c>
    </row>
    <row r="4" spans="2:34" x14ac:dyDescent="0.25">
      <c r="B4" s="69">
        <v>1</v>
      </c>
      <c r="C4" s="70">
        <v>1</v>
      </c>
      <c r="D4" s="71">
        <v>0</v>
      </c>
      <c r="E4" s="71">
        <v>-10</v>
      </c>
      <c r="F4" s="72">
        <v>2.5354000000000001</v>
      </c>
      <c r="G4" s="19"/>
      <c r="I4" s="36" t="s">
        <v>20</v>
      </c>
      <c r="J4" s="31"/>
      <c r="K4" s="59">
        <v>0.1</v>
      </c>
      <c r="L4" s="59" t="s">
        <v>7</v>
      </c>
      <c r="M4" s="60" t="s">
        <v>8</v>
      </c>
      <c r="P4" s="1">
        <v>0</v>
      </c>
      <c r="Q4" s="1">
        <v>0</v>
      </c>
      <c r="T4" s="11" t="s">
        <v>21</v>
      </c>
      <c r="U4" s="12" t="s">
        <v>13</v>
      </c>
      <c r="V4" s="13">
        <v>2</v>
      </c>
      <c r="W4" s="14" t="s">
        <v>7</v>
      </c>
      <c r="Y4" s="25">
        <v>600</v>
      </c>
      <c r="Z4" s="5">
        <v>5</v>
      </c>
      <c r="AA4" s="26">
        <v>529</v>
      </c>
      <c r="AB4" s="23">
        <v>1</v>
      </c>
      <c r="AC4" s="23">
        <v>15</v>
      </c>
      <c r="AD4" s="38">
        <v>0.5</v>
      </c>
      <c r="AE4" s="1">
        <v>6.0804311800509723</v>
      </c>
      <c r="AF4" s="38">
        <v>1.212496015130569</v>
      </c>
      <c r="AG4" s="1">
        <v>23.29199632898235</v>
      </c>
      <c r="AH4" s="27">
        <v>1200</v>
      </c>
    </row>
    <row r="5" spans="2:34" x14ac:dyDescent="0.25">
      <c r="B5" s="69">
        <v>2</v>
      </c>
      <c r="C5" s="70">
        <v>1</v>
      </c>
      <c r="D5" s="71">
        <v>0</v>
      </c>
      <c r="E5" s="71">
        <v>10</v>
      </c>
      <c r="F5" s="72">
        <v>2.5354000000000001</v>
      </c>
      <c r="G5" s="19"/>
      <c r="I5" s="34" t="s">
        <v>22</v>
      </c>
      <c r="K5" s="68">
        <v>60</v>
      </c>
      <c r="L5" s="68" t="s">
        <v>23</v>
      </c>
      <c r="M5" s="58" t="s">
        <v>8</v>
      </c>
      <c r="P5" s="1">
        <v>6</v>
      </c>
      <c r="Q5" s="1">
        <v>0</v>
      </c>
      <c r="T5" s="15" t="s">
        <v>24</v>
      </c>
      <c r="U5" s="16" t="s">
        <v>14</v>
      </c>
      <c r="V5" s="17">
        <v>30</v>
      </c>
      <c r="W5" s="18" t="s">
        <v>23</v>
      </c>
      <c r="Y5" s="25">
        <v>600</v>
      </c>
      <c r="Z5" s="5">
        <v>6</v>
      </c>
      <c r="AA5" s="26">
        <v>541</v>
      </c>
      <c r="AB5" s="23">
        <v>1</v>
      </c>
      <c r="AC5" s="23">
        <v>20</v>
      </c>
      <c r="AD5" s="38">
        <v>0.5</v>
      </c>
      <c r="AE5" s="1">
        <v>5.8310688465299334</v>
      </c>
      <c r="AF5" s="38">
        <v>2.197747817856909</v>
      </c>
      <c r="AG5" s="1">
        <v>16.78989357928749</v>
      </c>
      <c r="AH5" s="27">
        <v>1200</v>
      </c>
    </row>
    <row r="6" spans="2:34" x14ac:dyDescent="0.25">
      <c r="B6" s="69">
        <v>3</v>
      </c>
      <c r="C6" s="70">
        <v>1</v>
      </c>
      <c r="D6" s="71">
        <v>0</v>
      </c>
      <c r="E6" s="71">
        <v>10</v>
      </c>
      <c r="F6" s="72">
        <v>4</v>
      </c>
      <c r="G6" s="20"/>
      <c r="I6" s="36" t="s">
        <v>20</v>
      </c>
      <c r="J6" s="31"/>
      <c r="K6" s="59">
        <v>5</v>
      </c>
      <c r="L6" s="59" t="s">
        <v>23</v>
      </c>
      <c r="M6" s="60" t="s">
        <v>8</v>
      </c>
      <c r="P6" s="1">
        <v>10</v>
      </c>
      <c r="Q6" s="1">
        <v>2</v>
      </c>
      <c r="Y6" s="25">
        <v>601</v>
      </c>
      <c r="Z6" s="5">
        <v>5</v>
      </c>
      <c r="AA6" s="26">
        <v>649</v>
      </c>
      <c r="AB6" s="23">
        <v>1.2</v>
      </c>
      <c r="AC6" s="23">
        <v>15</v>
      </c>
      <c r="AD6" s="38">
        <v>0.59999999999999987</v>
      </c>
      <c r="AE6" s="1">
        <v>6.4959983437731719</v>
      </c>
      <c r="AF6" s="38">
        <v>0.44636625757652898</v>
      </c>
      <c r="AG6" s="1">
        <v>24.883888180931891</v>
      </c>
      <c r="AH6" s="27">
        <v>1440</v>
      </c>
    </row>
    <row r="7" spans="2:34" x14ac:dyDescent="0.25">
      <c r="B7" s="69">
        <v>4</v>
      </c>
      <c r="C7" s="70">
        <v>1</v>
      </c>
      <c r="D7" s="71">
        <v>0</v>
      </c>
      <c r="E7" s="71">
        <v>-10</v>
      </c>
      <c r="F7" s="72">
        <v>4</v>
      </c>
      <c r="G7" s="19"/>
      <c r="I7" s="61" t="s">
        <v>25</v>
      </c>
      <c r="J7" s="62" t="s">
        <v>26</v>
      </c>
      <c r="K7" s="63">
        <v>1.0249999999999999</v>
      </c>
      <c r="L7" s="63" t="s">
        <v>27</v>
      </c>
      <c r="M7" s="64"/>
      <c r="P7" s="1">
        <v>10</v>
      </c>
      <c r="Q7" s="1">
        <v>3.9</v>
      </c>
      <c r="T7" s="57" t="s">
        <v>28</v>
      </c>
      <c r="Y7" s="28">
        <v>601</v>
      </c>
      <c r="Z7" s="6">
        <v>6</v>
      </c>
      <c r="AA7" s="29">
        <v>661</v>
      </c>
      <c r="AB7" s="30">
        <v>1.2</v>
      </c>
      <c r="AC7" s="30">
        <v>20</v>
      </c>
      <c r="AD7" s="39">
        <v>0.59999999999999987</v>
      </c>
      <c r="AE7" s="31">
        <v>5.9925357811047384</v>
      </c>
      <c r="AF7" s="39">
        <v>1.6218707695425461</v>
      </c>
      <c r="AG7" s="31">
        <v>17.254819087704021</v>
      </c>
      <c r="AH7" s="32">
        <v>1440</v>
      </c>
    </row>
    <row r="8" spans="2:34" x14ac:dyDescent="0.25">
      <c r="B8" s="69">
        <v>5</v>
      </c>
      <c r="C8" s="70">
        <v>2</v>
      </c>
      <c r="D8" s="71">
        <v>1</v>
      </c>
      <c r="E8" s="71">
        <v>-10</v>
      </c>
      <c r="F8" s="72">
        <v>1.9722999999999999</v>
      </c>
      <c r="G8" s="19"/>
      <c r="J8" s="19"/>
      <c r="P8" s="1">
        <v>9.9</v>
      </c>
      <c r="Q8" s="1">
        <v>4</v>
      </c>
      <c r="T8" s="33"/>
      <c r="U8" s="49"/>
      <c r="V8" s="49" t="s">
        <v>3</v>
      </c>
      <c r="W8" s="49" t="s">
        <v>4</v>
      </c>
      <c r="Y8" s="5"/>
      <c r="Z8" s="5"/>
    </row>
    <row r="9" spans="2:34" x14ac:dyDescent="0.25">
      <c r="B9" s="69">
        <v>6</v>
      </c>
      <c r="C9" s="70">
        <v>2</v>
      </c>
      <c r="D9" s="71">
        <v>1</v>
      </c>
      <c r="E9" s="71">
        <v>10</v>
      </c>
      <c r="F9" s="72">
        <v>1.9722999999999999</v>
      </c>
      <c r="G9" s="19"/>
      <c r="J9" s="19"/>
      <c r="P9" s="1">
        <v>0</v>
      </c>
      <c r="Q9" s="1">
        <v>4</v>
      </c>
      <c r="T9" s="51" t="s">
        <v>13</v>
      </c>
      <c r="U9" s="49" t="s">
        <v>29</v>
      </c>
      <c r="V9" s="24">
        <v>0</v>
      </c>
      <c r="W9" s="24">
        <f>LE</f>
        <v>2</v>
      </c>
      <c r="AB9" s="45" t="s">
        <v>30</v>
      </c>
      <c r="AC9" s="43"/>
      <c r="AD9" s="43"/>
      <c r="AE9" s="46"/>
      <c r="AF9" s="46"/>
      <c r="AG9" s="46"/>
      <c r="AH9" s="47"/>
    </row>
    <row r="10" spans="2:34" x14ac:dyDescent="0.25">
      <c r="B10" s="69">
        <v>7</v>
      </c>
      <c r="C10" s="70">
        <v>2</v>
      </c>
      <c r="D10" s="71">
        <v>1</v>
      </c>
      <c r="E10" s="71">
        <v>10</v>
      </c>
      <c r="F10" s="72">
        <v>4</v>
      </c>
      <c r="P10" s="1">
        <v>0</v>
      </c>
      <c r="Q10" s="1">
        <v>0</v>
      </c>
      <c r="T10" s="52"/>
      <c r="U10" s="48" t="s">
        <v>31</v>
      </c>
      <c r="V10" s="6">
        <f>MAX(tbl_Hullform[y])+1</f>
        <v>11</v>
      </c>
      <c r="W10" s="6">
        <f>W9</f>
        <v>2</v>
      </c>
      <c r="AB10" s="34">
        <v>1</v>
      </c>
      <c r="AC10" s="23">
        <v>15</v>
      </c>
      <c r="AD10" s="38">
        <v>0.5</v>
      </c>
      <c r="AE10" s="23">
        <v>6.0804311800509723</v>
      </c>
      <c r="AF10" s="38">
        <v>1.212496015130569</v>
      </c>
      <c r="AG10" s="23">
        <v>23.29199632898235</v>
      </c>
      <c r="AH10" s="35">
        <v>1200</v>
      </c>
    </row>
    <row r="11" spans="2:34" x14ac:dyDescent="0.25">
      <c r="B11" s="69">
        <v>8</v>
      </c>
      <c r="C11" s="70">
        <v>2</v>
      </c>
      <c r="D11" s="71">
        <v>1</v>
      </c>
      <c r="E11" s="71">
        <v>-10</v>
      </c>
      <c r="F11" s="72">
        <v>4</v>
      </c>
      <c r="P11" s="1">
        <v>8</v>
      </c>
      <c r="Q11" s="1">
        <v>0</v>
      </c>
      <c r="T11" s="53" t="s">
        <v>32</v>
      </c>
      <c r="U11" s="49" t="s">
        <v>29</v>
      </c>
      <c r="V11" s="24">
        <f>AF20*0</f>
        <v>0</v>
      </c>
      <c r="W11" s="24">
        <f>LE</f>
        <v>2</v>
      </c>
      <c r="AB11" s="34"/>
      <c r="AD11" s="38"/>
      <c r="AF11" s="22"/>
      <c r="AH11" s="27"/>
    </row>
    <row r="12" spans="2:34" x14ac:dyDescent="0.25">
      <c r="B12" s="69">
        <v>9</v>
      </c>
      <c r="C12" s="70">
        <v>3</v>
      </c>
      <c r="D12" s="71">
        <v>2</v>
      </c>
      <c r="E12" s="71">
        <v>-10</v>
      </c>
      <c r="F12" s="72">
        <v>1.4093</v>
      </c>
      <c r="P12" s="1">
        <v>9</v>
      </c>
      <c r="Q12" s="1">
        <v>0.5</v>
      </c>
      <c r="T12" s="52"/>
      <c r="U12" s="48" t="s">
        <v>31</v>
      </c>
      <c r="V12" s="6">
        <f>MAX(tbl_Hullform[y])+1</f>
        <v>11</v>
      </c>
      <c r="W12" s="6">
        <f>W11+(V12-V11)*TAN(θ/2*PI()/180)</f>
        <v>4.9474411167423495</v>
      </c>
      <c r="AB12" s="36">
        <v>1.2</v>
      </c>
      <c r="AC12" s="30">
        <v>15</v>
      </c>
      <c r="AD12" s="39">
        <v>0.59999999999999987</v>
      </c>
      <c r="AE12" s="30">
        <v>6.4959983437731719</v>
      </c>
      <c r="AF12" s="39">
        <v>0.44636625757652898</v>
      </c>
      <c r="AG12" s="30">
        <v>24.883888180931891</v>
      </c>
      <c r="AH12" s="37">
        <v>1440</v>
      </c>
    </row>
    <row r="13" spans="2:34" x14ac:dyDescent="0.25">
      <c r="B13" s="69">
        <v>10</v>
      </c>
      <c r="C13" s="70">
        <v>3</v>
      </c>
      <c r="D13" s="71">
        <v>2</v>
      </c>
      <c r="E13" s="71">
        <v>10</v>
      </c>
      <c r="F13" s="72">
        <v>1.4093</v>
      </c>
      <c r="P13" s="1">
        <v>10</v>
      </c>
      <c r="Q13" s="1">
        <v>3.9</v>
      </c>
      <c r="T13" s="54" t="s">
        <v>33</v>
      </c>
      <c r="U13" s="49" t="s">
        <v>29</v>
      </c>
      <c r="V13" s="24">
        <f>-AF20*0</f>
        <v>0</v>
      </c>
      <c r="W13" s="24">
        <f>LE</f>
        <v>2</v>
      </c>
    </row>
    <row r="14" spans="2:34" x14ac:dyDescent="0.25">
      <c r="B14" s="69">
        <v>11</v>
      </c>
      <c r="C14" s="70">
        <v>3</v>
      </c>
      <c r="D14" s="71">
        <v>2</v>
      </c>
      <c r="E14" s="71">
        <v>10</v>
      </c>
      <c r="F14" s="72">
        <v>4</v>
      </c>
      <c r="P14" s="1">
        <v>9.9</v>
      </c>
      <c r="Q14" s="1">
        <v>4</v>
      </c>
      <c r="T14" s="52"/>
      <c r="U14" s="48" t="s">
        <v>31</v>
      </c>
      <c r="V14" s="6">
        <f>MAX(tbl_Hullform[y])+1</f>
        <v>11</v>
      </c>
      <c r="W14" s="6">
        <f>W13-(V14-V13)*TAN(θ/2*PI()/180)</f>
        <v>-0.94744111674234954</v>
      </c>
      <c r="AB14" s="45" t="s">
        <v>34</v>
      </c>
      <c r="AC14" s="43"/>
      <c r="AD14" s="43"/>
      <c r="AE14" s="46"/>
      <c r="AF14" s="46"/>
      <c r="AG14" s="46"/>
      <c r="AH14" s="47"/>
    </row>
    <row r="15" spans="2:34" x14ac:dyDescent="0.25">
      <c r="B15" s="69">
        <v>12</v>
      </c>
      <c r="C15" s="70">
        <v>3</v>
      </c>
      <c r="D15" s="71">
        <v>2</v>
      </c>
      <c r="E15" s="71">
        <v>-10</v>
      </c>
      <c r="F15" s="72">
        <v>4</v>
      </c>
      <c r="P15" s="1">
        <v>0</v>
      </c>
      <c r="Q15" s="1">
        <v>4</v>
      </c>
      <c r="T15" s="55" t="s">
        <v>35</v>
      </c>
      <c r="U15" s="21" t="s">
        <v>36</v>
      </c>
      <c r="V15" s="50">
        <f>0</f>
        <v>0</v>
      </c>
      <c r="W15" s="50">
        <f>AD20</f>
        <v>0</v>
      </c>
      <c r="AB15" s="36">
        <v>1</v>
      </c>
      <c r="AC15" s="30">
        <v>15</v>
      </c>
      <c r="AD15" s="39">
        <v>0.5</v>
      </c>
      <c r="AE15" s="30">
        <v>6.0804311800509723</v>
      </c>
      <c r="AF15" s="39">
        <v>1.212496015130569</v>
      </c>
      <c r="AG15" s="30">
        <v>23.29199632898235</v>
      </c>
      <c r="AH15" s="37">
        <v>1200</v>
      </c>
    </row>
    <row r="16" spans="2:34" x14ac:dyDescent="0.25">
      <c r="B16" s="69">
        <f>ROW()-ROW(tbl_Hullform[[#Headers],[Pt]])</f>
        <v>13</v>
      </c>
      <c r="C16" s="71">
        <v>4</v>
      </c>
      <c r="D16" s="71">
        <v>3</v>
      </c>
      <c r="E16" s="71">
        <v>-10</v>
      </c>
      <c r="F16" s="72">
        <v>0.84619999999999995</v>
      </c>
      <c r="T16" s="56" t="s">
        <v>37</v>
      </c>
      <c r="U16" s="48" t="s">
        <v>36</v>
      </c>
      <c r="V16" s="6">
        <f>V15+AE20*COS(θ/2*PI()/180)</f>
        <v>0</v>
      </c>
      <c r="W16" s="6">
        <f>W15+AE20*SIN(θ/2*PI()/180)</f>
        <v>0</v>
      </c>
    </row>
    <row r="17" spans="2:24" x14ac:dyDescent="0.25">
      <c r="B17" s="69">
        <f>ROW()-ROW(tbl_Hullform[[#Headers],[Pt]])</f>
        <v>14</v>
      </c>
      <c r="C17" s="71">
        <v>4</v>
      </c>
      <c r="D17" s="71">
        <v>3</v>
      </c>
      <c r="E17" s="71">
        <v>10</v>
      </c>
      <c r="F17" s="72">
        <v>0.84619999999999995</v>
      </c>
    </row>
    <row r="18" spans="2:24" x14ac:dyDescent="0.25">
      <c r="B18" s="69">
        <f>ROW()-ROW(tbl_Hullform[[#Headers],[Pt]])</f>
        <v>15</v>
      </c>
      <c r="C18" s="71">
        <v>4</v>
      </c>
      <c r="D18" s="71">
        <v>3</v>
      </c>
      <c r="E18" s="71">
        <v>10</v>
      </c>
      <c r="F18" s="72">
        <v>4</v>
      </c>
    </row>
    <row r="19" spans="2:24" x14ac:dyDescent="0.25">
      <c r="B19" s="69">
        <f>ROW()-ROW(tbl_Hullform[[#Headers],[Pt]])</f>
        <v>16</v>
      </c>
      <c r="C19" s="71">
        <v>4</v>
      </c>
      <c r="D19" s="71">
        <v>3</v>
      </c>
      <c r="E19" s="71">
        <v>-10</v>
      </c>
      <c r="F19" s="72">
        <v>4</v>
      </c>
    </row>
    <row r="20" spans="2:24" x14ac:dyDescent="0.25">
      <c r="B20" s="69">
        <f>ROW()-ROW(tbl_Hullform[[#Headers],[Pt]])</f>
        <v>17</v>
      </c>
      <c r="C20" s="71">
        <v>5</v>
      </c>
      <c r="D20" s="71">
        <v>4</v>
      </c>
      <c r="E20" s="71">
        <v>-10</v>
      </c>
      <c r="F20" s="72">
        <v>0.28310000000000002</v>
      </c>
      <c r="I20" s="1">
        <v>5</v>
      </c>
      <c r="J20" s="1">
        <f>TAN(I20*PI()/180)</f>
        <v>8.7488663525924007E-2</v>
      </c>
    </row>
    <row r="21" spans="2:24" x14ac:dyDescent="0.25">
      <c r="B21" s="69">
        <f>ROW()-ROW(tbl_Hullform[[#Headers],[Pt]])</f>
        <v>18</v>
      </c>
      <c r="C21" s="71">
        <v>5</v>
      </c>
      <c r="D21" s="71">
        <v>4</v>
      </c>
      <c r="E21" s="71">
        <v>10</v>
      </c>
      <c r="F21" s="72">
        <v>0.28310000000000002</v>
      </c>
      <c r="J21" s="1">
        <f>-22*J20</f>
        <v>-1.9247505975703281</v>
      </c>
      <c r="P21" s="1" t="s">
        <v>38</v>
      </c>
      <c r="S21" s="1" t="s">
        <v>39</v>
      </c>
      <c r="W21" s="1" t="s">
        <v>40</v>
      </c>
    </row>
    <row r="22" spans="2:24" x14ac:dyDescent="0.25">
      <c r="B22" s="69">
        <f>ROW()-ROW(tbl_Hullform[[#Headers],[Pt]])</f>
        <v>19</v>
      </c>
      <c r="C22" s="71">
        <v>5</v>
      </c>
      <c r="D22" s="71">
        <v>4</v>
      </c>
      <c r="E22" s="71">
        <v>10</v>
      </c>
      <c r="F22" s="72">
        <v>4</v>
      </c>
      <c r="P22" s="1">
        <v>0</v>
      </c>
      <c r="Q22" s="1">
        <v>0</v>
      </c>
      <c r="S22" s="1">
        <v>0</v>
      </c>
      <c r="T22" s="1">
        <v>2.5</v>
      </c>
      <c r="W22" s="1">
        <v>0</v>
      </c>
      <c r="X22" s="1">
        <v>0</v>
      </c>
    </row>
    <row r="23" spans="2:24" x14ac:dyDescent="0.25">
      <c r="B23" s="69">
        <f>ROW()-ROW(tbl_Hullform[[#Headers],[Pt]])</f>
        <v>20</v>
      </c>
      <c r="C23" s="71">
        <v>5</v>
      </c>
      <c r="D23" s="71">
        <v>4</v>
      </c>
      <c r="E23" s="71">
        <v>-10</v>
      </c>
      <c r="F23" s="72">
        <v>4</v>
      </c>
      <c r="P23" s="1">
        <v>10</v>
      </c>
      <c r="Q23" s="1">
        <v>0</v>
      </c>
      <c r="S23" s="1">
        <v>4</v>
      </c>
      <c r="T23" s="1">
        <v>2.5</v>
      </c>
      <c r="W23" s="1">
        <v>6</v>
      </c>
      <c r="X23" s="1">
        <v>0</v>
      </c>
    </row>
    <row r="24" spans="2:24" x14ac:dyDescent="0.25">
      <c r="B24" s="69">
        <f>ROW()-ROW(tbl_Hullform[[#Headers],[Pt]])</f>
        <v>21</v>
      </c>
      <c r="C24" s="71">
        <v>6</v>
      </c>
      <c r="D24" s="71">
        <v>5</v>
      </c>
      <c r="E24" s="71">
        <v>-10</v>
      </c>
      <c r="F24" s="72">
        <v>0</v>
      </c>
      <c r="P24" s="1">
        <v>10</v>
      </c>
      <c r="Q24" s="1">
        <v>4</v>
      </c>
      <c r="S24" s="1">
        <v>5</v>
      </c>
      <c r="T24" s="1">
        <v>0</v>
      </c>
      <c r="W24" s="1">
        <v>10</v>
      </c>
      <c r="X24" s="1">
        <v>2</v>
      </c>
    </row>
    <row r="25" spans="2:24" x14ac:dyDescent="0.25">
      <c r="B25" s="69">
        <f>ROW()-ROW(tbl_Hullform[[#Headers],[Pt]])</f>
        <v>22</v>
      </c>
      <c r="C25" s="71">
        <v>6</v>
      </c>
      <c r="D25" s="71">
        <v>5</v>
      </c>
      <c r="E25" s="71">
        <v>10</v>
      </c>
      <c r="F25" s="72">
        <v>0</v>
      </c>
      <c r="P25" s="1">
        <v>5</v>
      </c>
      <c r="Q25" s="1">
        <v>4</v>
      </c>
      <c r="S25" s="1">
        <v>9</v>
      </c>
      <c r="T25" s="1">
        <v>0</v>
      </c>
      <c r="W25" s="1">
        <v>10</v>
      </c>
      <c r="X25" s="1">
        <v>3.9</v>
      </c>
    </row>
    <row r="26" spans="2:24" x14ac:dyDescent="0.25">
      <c r="B26" s="69">
        <f>ROW()-ROW(tbl_Hullform[[#Headers],[Pt]])</f>
        <v>23</v>
      </c>
      <c r="C26" s="71">
        <v>6</v>
      </c>
      <c r="D26" s="71">
        <v>5</v>
      </c>
      <c r="E26" s="71">
        <v>10</v>
      </c>
      <c r="F26" s="72">
        <v>4</v>
      </c>
      <c r="P26" s="1">
        <v>3</v>
      </c>
      <c r="Q26" s="1">
        <v>4</v>
      </c>
      <c r="S26" s="1">
        <v>10</v>
      </c>
      <c r="T26" s="1">
        <v>4</v>
      </c>
      <c r="W26" s="1">
        <v>9.9</v>
      </c>
      <c r="X26" s="1">
        <v>4</v>
      </c>
    </row>
    <row r="27" spans="2:24" x14ac:dyDescent="0.25">
      <c r="B27" s="69">
        <f>ROW()-ROW(tbl_Hullform[[#Headers],[Pt]])</f>
        <v>24</v>
      </c>
      <c r="C27" s="71">
        <v>6</v>
      </c>
      <c r="D27" s="71">
        <v>5</v>
      </c>
      <c r="E27" s="71">
        <v>-10</v>
      </c>
      <c r="F27" s="72">
        <v>4</v>
      </c>
      <c r="P27" s="1">
        <v>0</v>
      </c>
      <c r="Q27" s="1">
        <v>4</v>
      </c>
      <c r="S27" s="1">
        <v>0</v>
      </c>
      <c r="T27" s="1">
        <v>4</v>
      </c>
      <c r="W27" s="1">
        <v>0</v>
      </c>
      <c r="X27" s="1">
        <v>4</v>
      </c>
    </row>
    <row r="28" spans="2:24" x14ac:dyDescent="0.25">
      <c r="B28" s="69">
        <f>ROW()-ROW(tbl_Hullform[[#Headers],[Pt]])</f>
        <v>25</v>
      </c>
      <c r="C28" s="71">
        <v>7</v>
      </c>
      <c r="D28" s="71">
        <v>6</v>
      </c>
      <c r="E28" s="71">
        <v>-10</v>
      </c>
      <c r="F28" s="72">
        <v>0</v>
      </c>
      <c r="P28" s="1">
        <v>0</v>
      </c>
      <c r="Q28" s="1">
        <v>0</v>
      </c>
      <c r="S28" s="1">
        <v>0</v>
      </c>
      <c r="T28" s="1">
        <v>0</v>
      </c>
      <c r="W28" s="1">
        <v>0</v>
      </c>
      <c r="X28" s="1">
        <v>0</v>
      </c>
    </row>
    <row r="29" spans="2:24" x14ac:dyDescent="0.25">
      <c r="B29" s="69">
        <f>ROW()-ROW(tbl_Hullform[[#Headers],[Pt]])</f>
        <v>26</v>
      </c>
      <c r="C29" s="71">
        <v>7</v>
      </c>
      <c r="D29" s="71">
        <v>6</v>
      </c>
      <c r="E29" s="71">
        <v>10</v>
      </c>
      <c r="F29" s="72">
        <v>0</v>
      </c>
      <c r="P29" s="1">
        <v>10</v>
      </c>
      <c r="Q29" s="1">
        <v>0</v>
      </c>
      <c r="S29" s="1">
        <v>8</v>
      </c>
      <c r="T29" s="1">
        <v>0</v>
      </c>
      <c r="W29" s="1">
        <v>8</v>
      </c>
      <c r="X29" s="1">
        <v>0</v>
      </c>
    </row>
    <row r="30" spans="2:24" x14ac:dyDescent="0.25">
      <c r="B30" s="69">
        <f>ROW()-ROW(tbl_Hullform[[#Headers],[Pt]])</f>
        <v>27</v>
      </c>
      <c r="C30" s="71">
        <v>7</v>
      </c>
      <c r="D30" s="71">
        <v>6</v>
      </c>
      <c r="E30" s="71">
        <v>10</v>
      </c>
      <c r="F30" s="72">
        <v>4</v>
      </c>
      <c r="P30" s="1">
        <v>10</v>
      </c>
      <c r="Q30" s="1">
        <v>4</v>
      </c>
      <c r="S30" s="1">
        <v>9</v>
      </c>
      <c r="T30" s="1">
        <v>0.5</v>
      </c>
      <c r="W30" s="1">
        <v>9</v>
      </c>
      <c r="X30" s="1">
        <v>0.5</v>
      </c>
    </row>
    <row r="31" spans="2:24" x14ac:dyDescent="0.25">
      <c r="B31" s="69">
        <f>ROW()-ROW(tbl_Hullform[[#Headers],[Pt]])</f>
        <v>28</v>
      </c>
      <c r="C31" s="71">
        <v>7</v>
      </c>
      <c r="D31" s="71">
        <v>6</v>
      </c>
      <c r="E31" s="71">
        <v>-10</v>
      </c>
      <c r="F31" s="72">
        <v>4</v>
      </c>
      <c r="P31" s="1">
        <v>5</v>
      </c>
      <c r="Q31" s="1">
        <v>4</v>
      </c>
      <c r="S31" s="1">
        <v>10</v>
      </c>
      <c r="T31" s="1">
        <v>3.9</v>
      </c>
      <c r="W31" s="1">
        <v>10</v>
      </c>
      <c r="X31" s="1">
        <v>3.9</v>
      </c>
    </row>
    <row r="32" spans="2:24" x14ac:dyDescent="0.25">
      <c r="B32" s="69">
        <f>ROW()-ROW(tbl_Hullform[[#Headers],[Pt]])</f>
        <v>29</v>
      </c>
      <c r="C32" s="71">
        <v>8</v>
      </c>
      <c r="D32" s="71">
        <v>7</v>
      </c>
      <c r="E32" s="71">
        <v>-10</v>
      </c>
      <c r="F32" s="72">
        <v>0</v>
      </c>
      <c r="I32" s="1">
        <f>C31+1</f>
        <v>8</v>
      </c>
      <c r="J32" s="1">
        <f t="shared" ref="J32:J95" si="0">I32-1</f>
        <v>7</v>
      </c>
      <c r="K32" s="1">
        <v>0</v>
      </c>
      <c r="L32" s="1">
        <v>0</v>
      </c>
      <c r="P32" s="1">
        <v>3</v>
      </c>
      <c r="Q32" s="1">
        <v>4</v>
      </c>
      <c r="S32" s="1">
        <v>9.9</v>
      </c>
      <c r="T32" s="1">
        <v>4</v>
      </c>
      <c r="W32" s="1">
        <v>9.9</v>
      </c>
      <c r="X32" s="1">
        <v>4</v>
      </c>
    </row>
    <row r="33" spans="2:24" x14ac:dyDescent="0.25">
      <c r="B33" s="69">
        <f>ROW()-ROW(tbl_Hullform[[#Headers],[Pt]])</f>
        <v>30</v>
      </c>
      <c r="C33" s="71">
        <v>8</v>
      </c>
      <c r="D33" s="71">
        <v>7</v>
      </c>
      <c r="E33" s="71">
        <v>10</v>
      </c>
      <c r="F33" s="72">
        <v>0</v>
      </c>
      <c r="I33" s="1">
        <f>I32</f>
        <v>8</v>
      </c>
      <c r="J33" s="1">
        <f t="shared" si="0"/>
        <v>7</v>
      </c>
      <c r="K33" s="1">
        <v>10</v>
      </c>
      <c r="L33" s="1">
        <v>0</v>
      </c>
      <c r="P33" s="1">
        <v>0</v>
      </c>
      <c r="Q33" s="1">
        <v>4</v>
      </c>
      <c r="S33" s="1">
        <v>0</v>
      </c>
      <c r="T33" s="1">
        <v>4</v>
      </c>
      <c r="W33" s="1">
        <v>0</v>
      </c>
      <c r="X33" s="1">
        <v>4</v>
      </c>
    </row>
    <row r="34" spans="2:24" x14ac:dyDescent="0.25">
      <c r="B34" s="69">
        <f>ROW()-ROW(tbl_Hullform[[#Headers],[Pt]])</f>
        <v>31</v>
      </c>
      <c r="C34" s="71">
        <v>8</v>
      </c>
      <c r="D34" s="71">
        <v>7</v>
      </c>
      <c r="E34" s="71">
        <v>10</v>
      </c>
      <c r="F34" s="72">
        <v>4</v>
      </c>
      <c r="I34" s="1">
        <f>I33</f>
        <v>8</v>
      </c>
      <c r="J34" s="1">
        <f t="shared" si="0"/>
        <v>7</v>
      </c>
      <c r="K34" s="1">
        <v>10</v>
      </c>
      <c r="L34" s="1">
        <v>4</v>
      </c>
    </row>
    <row r="35" spans="2:24" x14ac:dyDescent="0.25">
      <c r="B35" s="69">
        <f>ROW()-ROW(tbl_Hullform[[#Headers],[Pt]])</f>
        <v>32</v>
      </c>
      <c r="C35" s="71">
        <v>8</v>
      </c>
      <c r="D35" s="71">
        <v>7</v>
      </c>
      <c r="E35" s="71">
        <v>-10</v>
      </c>
      <c r="F35" s="72">
        <v>4</v>
      </c>
      <c r="I35" s="1">
        <f>I34</f>
        <v>8</v>
      </c>
      <c r="J35" s="1">
        <f t="shared" si="0"/>
        <v>7</v>
      </c>
      <c r="K35" s="1">
        <v>0</v>
      </c>
      <c r="L35" s="1">
        <v>4</v>
      </c>
    </row>
    <row r="36" spans="2:24" x14ac:dyDescent="0.25">
      <c r="B36" s="69">
        <f>ROW()-ROW(tbl_Hullform[[#Headers],[Pt]])</f>
        <v>33</v>
      </c>
      <c r="C36" s="71">
        <v>9</v>
      </c>
      <c r="D36" s="71">
        <v>8</v>
      </c>
      <c r="E36" s="71">
        <v>-10</v>
      </c>
      <c r="F36" s="72">
        <v>0</v>
      </c>
      <c r="I36" s="1">
        <f>I32+1</f>
        <v>9</v>
      </c>
      <c r="J36" s="1">
        <f t="shared" si="0"/>
        <v>8</v>
      </c>
      <c r="K36" s="1">
        <v>0</v>
      </c>
      <c r="L36" s="1">
        <v>0</v>
      </c>
    </row>
    <row r="37" spans="2:24" x14ac:dyDescent="0.25">
      <c r="B37" s="69">
        <f>ROW()-ROW(tbl_Hullform[[#Headers],[Pt]])</f>
        <v>34</v>
      </c>
      <c r="C37" s="71">
        <v>9</v>
      </c>
      <c r="D37" s="71">
        <v>8</v>
      </c>
      <c r="E37" s="71">
        <v>10</v>
      </c>
      <c r="F37" s="72">
        <v>0</v>
      </c>
      <c r="I37" s="1">
        <f>I36</f>
        <v>9</v>
      </c>
      <c r="J37" s="1">
        <f t="shared" si="0"/>
        <v>8</v>
      </c>
      <c r="K37" s="1">
        <v>10</v>
      </c>
      <c r="L37" s="1">
        <v>0</v>
      </c>
    </row>
    <row r="38" spans="2:24" x14ac:dyDescent="0.25">
      <c r="B38" s="69">
        <f>ROW()-ROW(tbl_Hullform[[#Headers],[Pt]])</f>
        <v>35</v>
      </c>
      <c r="C38" s="71">
        <v>9</v>
      </c>
      <c r="D38" s="71">
        <v>8</v>
      </c>
      <c r="E38" s="71">
        <v>10</v>
      </c>
      <c r="F38" s="72">
        <v>4</v>
      </c>
      <c r="I38" s="1">
        <f>I37</f>
        <v>9</v>
      </c>
      <c r="J38" s="1">
        <f t="shared" si="0"/>
        <v>8</v>
      </c>
      <c r="K38" s="1">
        <v>10</v>
      </c>
      <c r="L38" s="1">
        <v>4</v>
      </c>
    </row>
    <row r="39" spans="2:24" x14ac:dyDescent="0.25">
      <c r="B39" s="69">
        <f>ROW()-ROW(tbl_Hullform[[#Headers],[Pt]])</f>
        <v>36</v>
      </c>
      <c r="C39" s="71">
        <v>9</v>
      </c>
      <c r="D39" s="71">
        <v>8</v>
      </c>
      <c r="E39" s="71">
        <v>-10</v>
      </c>
      <c r="F39" s="72">
        <v>4</v>
      </c>
      <c r="I39" s="1">
        <f>I38</f>
        <v>9</v>
      </c>
      <c r="J39" s="1">
        <f t="shared" si="0"/>
        <v>8</v>
      </c>
      <c r="K39" s="1">
        <v>0</v>
      </c>
      <c r="L39" s="1">
        <v>4</v>
      </c>
    </row>
    <row r="40" spans="2:24" x14ac:dyDescent="0.25">
      <c r="B40" s="69">
        <f>ROW()-ROW(tbl_Hullform[[#Headers],[Pt]])</f>
        <v>37</v>
      </c>
      <c r="C40" s="71">
        <v>10</v>
      </c>
      <c r="D40" s="71">
        <v>9</v>
      </c>
      <c r="E40" s="71">
        <v>-10</v>
      </c>
      <c r="F40" s="72">
        <v>0</v>
      </c>
      <c r="I40" s="1">
        <f>I36+1</f>
        <v>10</v>
      </c>
      <c r="J40" s="1">
        <f t="shared" si="0"/>
        <v>9</v>
      </c>
      <c r="K40" s="1">
        <v>0</v>
      </c>
      <c r="L40" s="1">
        <v>0</v>
      </c>
    </row>
    <row r="41" spans="2:24" x14ac:dyDescent="0.25">
      <c r="B41" s="69">
        <f>ROW()-ROW(tbl_Hullform[[#Headers],[Pt]])</f>
        <v>38</v>
      </c>
      <c r="C41" s="71">
        <v>10</v>
      </c>
      <c r="D41" s="71">
        <v>9</v>
      </c>
      <c r="E41" s="71">
        <v>10</v>
      </c>
      <c r="F41" s="72">
        <v>0</v>
      </c>
      <c r="I41" s="1">
        <f>I40</f>
        <v>10</v>
      </c>
      <c r="J41" s="1">
        <f t="shared" si="0"/>
        <v>9</v>
      </c>
      <c r="K41" s="1">
        <v>10</v>
      </c>
      <c r="L41" s="1">
        <v>0</v>
      </c>
    </row>
    <row r="42" spans="2:24" x14ac:dyDescent="0.25">
      <c r="B42" s="69">
        <f>ROW()-ROW(tbl_Hullform[[#Headers],[Pt]])</f>
        <v>39</v>
      </c>
      <c r="C42" s="71">
        <v>10</v>
      </c>
      <c r="D42" s="71">
        <v>9</v>
      </c>
      <c r="E42" s="71">
        <v>10</v>
      </c>
      <c r="F42" s="72">
        <v>4</v>
      </c>
      <c r="I42" s="1">
        <f>I41</f>
        <v>10</v>
      </c>
      <c r="J42" s="1">
        <f t="shared" si="0"/>
        <v>9</v>
      </c>
      <c r="K42" s="1">
        <v>10</v>
      </c>
      <c r="L42" s="1">
        <v>4</v>
      </c>
    </row>
    <row r="43" spans="2:24" x14ac:dyDescent="0.25">
      <c r="B43" s="69">
        <f>ROW()-ROW(tbl_Hullform[[#Headers],[Pt]])</f>
        <v>40</v>
      </c>
      <c r="C43" s="71">
        <v>10</v>
      </c>
      <c r="D43" s="71">
        <v>9</v>
      </c>
      <c r="E43" s="71">
        <v>-10</v>
      </c>
      <c r="F43" s="72">
        <v>4</v>
      </c>
      <c r="I43" s="1">
        <f>I42</f>
        <v>10</v>
      </c>
      <c r="J43" s="1">
        <f t="shared" si="0"/>
        <v>9</v>
      </c>
      <c r="K43" s="1">
        <v>0</v>
      </c>
      <c r="L43" s="1">
        <v>4</v>
      </c>
    </row>
    <row r="44" spans="2:24" x14ac:dyDescent="0.25">
      <c r="B44" s="69">
        <f>ROW()-ROW(tbl_Hullform[[#Headers],[Pt]])</f>
        <v>41</v>
      </c>
      <c r="C44" s="71">
        <v>11</v>
      </c>
      <c r="D44" s="71">
        <v>10</v>
      </c>
      <c r="E44" s="71">
        <v>-10</v>
      </c>
      <c r="F44" s="72">
        <v>0</v>
      </c>
      <c r="I44" s="1">
        <f>I40+1</f>
        <v>11</v>
      </c>
      <c r="J44" s="1">
        <f t="shared" si="0"/>
        <v>10</v>
      </c>
      <c r="K44" s="1">
        <v>0</v>
      </c>
      <c r="L44" s="1">
        <v>0</v>
      </c>
    </row>
    <row r="45" spans="2:24" x14ac:dyDescent="0.25">
      <c r="B45" s="69">
        <f>ROW()-ROW(tbl_Hullform[[#Headers],[Pt]])</f>
        <v>42</v>
      </c>
      <c r="C45" s="71">
        <v>11</v>
      </c>
      <c r="D45" s="71">
        <v>10</v>
      </c>
      <c r="E45" s="71">
        <v>10</v>
      </c>
      <c r="F45" s="72">
        <v>0</v>
      </c>
      <c r="I45" s="1">
        <f>I44</f>
        <v>11</v>
      </c>
      <c r="J45" s="1">
        <f t="shared" si="0"/>
        <v>10</v>
      </c>
      <c r="K45" s="1">
        <v>10</v>
      </c>
      <c r="L45" s="1">
        <v>0</v>
      </c>
    </row>
    <row r="46" spans="2:24" x14ac:dyDescent="0.25">
      <c r="B46" s="69">
        <f>ROW()-ROW(tbl_Hullform[[#Headers],[Pt]])</f>
        <v>43</v>
      </c>
      <c r="C46" s="71">
        <v>11</v>
      </c>
      <c r="D46" s="71">
        <v>10</v>
      </c>
      <c r="E46" s="71">
        <v>10</v>
      </c>
      <c r="F46" s="72">
        <v>4</v>
      </c>
      <c r="I46" s="1">
        <f>I45</f>
        <v>11</v>
      </c>
      <c r="J46" s="1">
        <f t="shared" si="0"/>
        <v>10</v>
      </c>
      <c r="K46" s="1">
        <v>10</v>
      </c>
      <c r="L46" s="1">
        <v>4</v>
      </c>
    </row>
    <row r="47" spans="2:24" x14ac:dyDescent="0.25">
      <c r="B47" s="69">
        <f>ROW()-ROW(tbl_Hullform[[#Headers],[Pt]])</f>
        <v>44</v>
      </c>
      <c r="C47" s="71">
        <v>11</v>
      </c>
      <c r="D47" s="71">
        <v>10</v>
      </c>
      <c r="E47" s="71">
        <v>-10</v>
      </c>
      <c r="F47" s="72">
        <v>4</v>
      </c>
      <c r="I47" s="1">
        <f>I46</f>
        <v>11</v>
      </c>
      <c r="J47" s="1">
        <f t="shared" si="0"/>
        <v>10</v>
      </c>
      <c r="K47" s="1">
        <v>0</v>
      </c>
      <c r="L47" s="1">
        <v>4</v>
      </c>
    </row>
    <row r="48" spans="2:24" x14ac:dyDescent="0.25">
      <c r="B48" s="69">
        <f>ROW()-ROW(tbl_Hullform[[#Headers],[Pt]])</f>
        <v>45</v>
      </c>
      <c r="C48" s="71">
        <v>12</v>
      </c>
      <c r="D48" s="71">
        <v>11</v>
      </c>
      <c r="E48" s="71">
        <v>-10</v>
      </c>
      <c r="F48" s="72">
        <v>0</v>
      </c>
      <c r="I48" s="1">
        <f>I44+1</f>
        <v>12</v>
      </c>
      <c r="J48" s="1">
        <f t="shared" si="0"/>
        <v>11</v>
      </c>
      <c r="K48" s="1">
        <v>0</v>
      </c>
      <c r="L48" s="1">
        <v>0</v>
      </c>
    </row>
    <row r="49" spans="2:12" x14ac:dyDescent="0.25">
      <c r="B49" s="69">
        <f>ROW()-ROW(tbl_Hullform[[#Headers],[Pt]])</f>
        <v>46</v>
      </c>
      <c r="C49" s="71">
        <v>12</v>
      </c>
      <c r="D49" s="71">
        <v>11</v>
      </c>
      <c r="E49" s="71">
        <v>10</v>
      </c>
      <c r="F49" s="72">
        <v>0</v>
      </c>
      <c r="I49" s="1">
        <f>I48</f>
        <v>12</v>
      </c>
      <c r="J49" s="1">
        <f t="shared" si="0"/>
        <v>11</v>
      </c>
      <c r="K49" s="1">
        <v>10</v>
      </c>
      <c r="L49" s="1">
        <v>0</v>
      </c>
    </row>
    <row r="50" spans="2:12" x14ac:dyDescent="0.25">
      <c r="B50" s="69">
        <f>ROW()-ROW(tbl_Hullform[[#Headers],[Pt]])</f>
        <v>47</v>
      </c>
      <c r="C50" s="71">
        <v>12</v>
      </c>
      <c r="D50" s="71">
        <v>11</v>
      </c>
      <c r="E50" s="71">
        <v>10</v>
      </c>
      <c r="F50" s="72">
        <v>4</v>
      </c>
      <c r="I50" s="1">
        <f>I49</f>
        <v>12</v>
      </c>
      <c r="J50" s="1">
        <f t="shared" si="0"/>
        <v>11</v>
      </c>
      <c r="K50" s="1">
        <v>10</v>
      </c>
      <c r="L50" s="1">
        <v>4</v>
      </c>
    </row>
    <row r="51" spans="2:12" x14ac:dyDescent="0.25">
      <c r="B51" s="69">
        <f>ROW()-ROW(tbl_Hullform[[#Headers],[Pt]])</f>
        <v>48</v>
      </c>
      <c r="C51" s="71">
        <v>12</v>
      </c>
      <c r="D51" s="71">
        <v>11</v>
      </c>
      <c r="E51" s="71">
        <v>-10</v>
      </c>
      <c r="F51" s="72">
        <v>4</v>
      </c>
      <c r="I51" s="1">
        <f>I50</f>
        <v>12</v>
      </c>
      <c r="J51" s="1">
        <f t="shared" si="0"/>
        <v>11</v>
      </c>
      <c r="K51" s="1">
        <v>0</v>
      </c>
      <c r="L51" s="1">
        <v>4</v>
      </c>
    </row>
    <row r="52" spans="2:12" x14ac:dyDescent="0.25">
      <c r="B52" s="69">
        <f>ROW()-ROW(tbl_Hullform[[#Headers],[Pt]])</f>
        <v>49</v>
      </c>
      <c r="C52" s="71">
        <v>13</v>
      </c>
      <c r="D52" s="71">
        <v>12</v>
      </c>
      <c r="E52" s="71">
        <v>-10</v>
      </c>
      <c r="F52" s="72">
        <v>0</v>
      </c>
      <c r="I52" s="1">
        <f>I48+1</f>
        <v>13</v>
      </c>
      <c r="J52" s="1">
        <f t="shared" si="0"/>
        <v>12</v>
      </c>
      <c r="K52" s="1">
        <v>0</v>
      </c>
      <c r="L52" s="1">
        <v>0</v>
      </c>
    </row>
    <row r="53" spans="2:12" x14ac:dyDescent="0.25">
      <c r="B53" s="69">
        <f>ROW()-ROW(tbl_Hullform[[#Headers],[Pt]])</f>
        <v>50</v>
      </c>
      <c r="C53" s="71">
        <v>13</v>
      </c>
      <c r="D53" s="71">
        <v>12</v>
      </c>
      <c r="E53" s="71">
        <v>10</v>
      </c>
      <c r="F53" s="72">
        <v>0</v>
      </c>
      <c r="I53" s="1">
        <f>I52</f>
        <v>13</v>
      </c>
      <c r="J53" s="1">
        <f t="shared" si="0"/>
        <v>12</v>
      </c>
      <c r="K53" s="1">
        <v>10</v>
      </c>
      <c r="L53" s="1">
        <v>0</v>
      </c>
    </row>
    <row r="54" spans="2:12" x14ac:dyDescent="0.25">
      <c r="B54" s="69">
        <f>ROW()-ROW(tbl_Hullform[[#Headers],[Pt]])</f>
        <v>51</v>
      </c>
      <c r="C54" s="71">
        <v>13</v>
      </c>
      <c r="D54" s="71">
        <v>12</v>
      </c>
      <c r="E54" s="71">
        <v>10</v>
      </c>
      <c r="F54" s="72">
        <v>4</v>
      </c>
      <c r="I54" s="1">
        <f>I53</f>
        <v>13</v>
      </c>
      <c r="J54" s="1">
        <f t="shared" si="0"/>
        <v>12</v>
      </c>
      <c r="K54" s="1">
        <v>10</v>
      </c>
      <c r="L54" s="1">
        <v>4</v>
      </c>
    </row>
    <row r="55" spans="2:12" x14ac:dyDescent="0.25">
      <c r="B55" s="69">
        <f>ROW()-ROW(tbl_Hullform[[#Headers],[Pt]])</f>
        <v>52</v>
      </c>
      <c r="C55" s="71">
        <v>13</v>
      </c>
      <c r="D55" s="71">
        <v>12</v>
      </c>
      <c r="E55" s="71">
        <v>-10</v>
      </c>
      <c r="F55" s="72">
        <v>4</v>
      </c>
      <c r="I55" s="1">
        <f>I54</f>
        <v>13</v>
      </c>
      <c r="J55" s="1">
        <f t="shared" si="0"/>
        <v>12</v>
      </c>
      <c r="K55" s="1">
        <v>0</v>
      </c>
      <c r="L55" s="1">
        <v>4</v>
      </c>
    </row>
    <row r="56" spans="2:12" x14ac:dyDescent="0.25">
      <c r="B56" s="69">
        <f>ROW()-ROW(tbl_Hullform[[#Headers],[Pt]])</f>
        <v>53</v>
      </c>
      <c r="C56" s="71">
        <v>14</v>
      </c>
      <c r="D56" s="71">
        <v>13</v>
      </c>
      <c r="E56" s="71">
        <v>-10</v>
      </c>
      <c r="F56" s="72">
        <v>0</v>
      </c>
      <c r="I56" s="1">
        <f>I52+1</f>
        <v>14</v>
      </c>
      <c r="J56" s="1">
        <f t="shared" si="0"/>
        <v>13</v>
      </c>
      <c r="K56" s="1">
        <v>0</v>
      </c>
      <c r="L56" s="1">
        <v>0</v>
      </c>
    </row>
    <row r="57" spans="2:12" x14ac:dyDescent="0.25">
      <c r="B57" s="69">
        <f>ROW()-ROW(tbl_Hullform[[#Headers],[Pt]])</f>
        <v>54</v>
      </c>
      <c r="C57" s="71">
        <v>14</v>
      </c>
      <c r="D57" s="71">
        <v>13</v>
      </c>
      <c r="E57" s="71">
        <v>10</v>
      </c>
      <c r="F57" s="72">
        <v>0</v>
      </c>
      <c r="I57" s="1">
        <f>I56</f>
        <v>14</v>
      </c>
      <c r="J57" s="1">
        <f t="shared" si="0"/>
        <v>13</v>
      </c>
      <c r="K57" s="1">
        <v>10</v>
      </c>
      <c r="L57" s="1">
        <v>0</v>
      </c>
    </row>
    <row r="58" spans="2:12" x14ac:dyDescent="0.25">
      <c r="B58" s="69">
        <f>ROW()-ROW(tbl_Hullform[[#Headers],[Pt]])</f>
        <v>55</v>
      </c>
      <c r="C58" s="71">
        <v>14</v>
      </c>
      <c r="D58" s="71">
        <v>13</v>
      </c>
      <c r="E58" s="71">
        <v>10</v>
      </c>
      <c r="F58" s="72">
        <v>4</v>
      </c>
      <c r="I58" s="1">
        <f>I57</f>
        <v>14</v>
      </c>
      <c r="J58" s="1">
        <f t="shared" si="0"/>
        <v>13</v>
      </c>
      <c r="K58" s="1">
        <v>10</v>
      </c>
      <c r="L58" s="1">
        <v>4</v>
      </c>
    </row>
    <row r="59" spans="2:12" x14ac:dyDescent="0.25">
      <c r="B59" s="69">
        <f>ROW()-ROW(tbl_Hullform[[#Headers],[Pt]])</f>
        <v>56</v>
      </c>
      <c r="C59" s="71">
        <v>14</v>
      </c>
      <c r="D59" s="71">
        <v>13</v>
      </c>
      <c r="E59" s="71">
        <v>-10</v>
      </c>
      <c r="F59" s="72">
        <v>4</v>
      </c>
      <c r="I59" s="1">
        <f>I58</f>
        <v>14</v>
      </c>
      <c r="J59" s="1">
        <f t="shared" si="0"/>
        <v>13</v>
      </c>
      <c r="K59" s="1">
        <v>0</v>
      </c>
      <c r="L59" s="1">
        <v>4</v>
      </c>
    </row>
    <row r="60" spans="2:12" x14ac:dyDescent="0.25">
      <c r="B60" s="69">
        <f>ROW()-ROW(tbl_Hullform[[#Headers],[Pt]])</f>
        <v>57</v>
      </c>
      <c r="C60" s="71">
        <v>15</v>
      </c>
      <c r="D60" s="71">
        <v>14</v>
      </c>
      <c r="E60" s="71">
        <v>-10</v>
      </c>
      <c r="F60" s="72">
        <v>0</v>
      </c>
      <c r="I60" s="1">
        <f>I56+1</f>
        <v>15</v>
      </c>
      <c r="J60" s="1">
        <f t="shared" si="0"/>
        <v>14</v>
      </c>
      <c r="K60" s="1">
        <v>0</v>
      </c>
      <c r="L60" s="1">
        <v>0</v>
      </c>
    </row>
    <row r="61" spans="2:12" x14ac:dyDescent="0.25">
      <c r="B61" s="69">
        <f>ROW()-ROW(tbl_Hullform[[#Headers],[Pt]])</f>
        <v>58</v>
      </c>
      <c r="C61" s="71">
        <v>15</v>
      </c>
      <c r="D61" s="71">
        <v>14</v>
      </c>
      <c r="E61" s="71">
        <v>10</v>
      </c>
      <c r="F61" s="72">
        <v>0</v>
      </c>
      <c r="I61" s="1">
        <f>I60</f>
        <v>15</v>
      </c>
      <c r="J61" s="1">
        <f t="shared" si="0"/>
        <v>14</v>
      </c>
      <c r="K61" s="1">
        <v>10</v>
      </c>
      <c r="L61" s="1">
        <v>0</v>
      </c>
    </row>
    <row r="62" spans="2:12" x14ac:dyDescent="0.25">
      <c r="B62" s="69">
        <f>ROW()-ROW(tbl_Hullform[[#Headers],[Pt]])</f>
        <v>59</v>
      </c>
      <c r="C62" s="71">
        <v>15</v>
      </c>
      <c r="D62" s="71">
        <v>14</v>
      </c>
      <c r="E62" s="71">
        <v>10</v>
      </c>
      <c r="F62" s="72">
        <v>4</v>
      </c>
      <c r="I62" s="1">
        <f>I61</f>
        <v>15</v>
      </c>
      <c r="J62" s="1">
        <f t="shared" si="0"/>
        <v>14</v>
      </c>
      <c r="K62" s="1">
        <v>10</v>
      </c>
      <c r="L62" s="1">
        <v>4</v>
      </c>
    </row>
    <row r="63" spans="2:12" x14ac:dyDescent="0.25">
      <c r="B63" s="69">
        <f>ROW()-ROW(tbl_Hullform[[#Headers],[Pt]])</f>
        <v>60</v>
      </c>
      <c r="C63" s="71">
        <v>15</v>
      </c>
      <c r="D63" s="71">
        <v>14</v>
      </c>
      <c r="E63" s="71">
        <v>-10</v>
      </c>
      <c r="F63" s="72">
        <v>4</v>
      </c>
      <c r="I63" s="1">
        <f>I62</f>
        <v>15</v>
      </c>
      <c r="J63" s="1">
        <f t="shared" si="0"/>
        <v>14</v>
      </c>
      <c r="K63" s="1">
        <v>0</v>
      </c>
      <c r="L63" s="1">
        <v>4</v>
      </c>
    </row>
    <row r="64" spans="2:12" x14ac:dyDescent="0.25">
      <c r="B64" s="69">
        <f>ROW()-ROW(tbl_Hullform[[#Headers],[Pt]])</f>
        <v>61</v>
      </c>
      <c r="C64" s="71">
        <v>16</v>
      </c>
      <c r="D64" s="71">
        <v>15</v>
      </c>
      <c r="E64" s="71">
        <v>-10</v>
      </c>
      <c r="F64" s="72">
        <v>0</v>
      </c>
      <c r="I64" s="1">
        <f>I60+1</f>
        <v>16</v>
      </c>
      <c r="J64" s="1">
        <f t="shared" si="0"/>
        <v>15</v>
      </c>
      <c r="K64" s="1">
        <v>0</v>
      </c>
      <c r="L64" s="1">
        <v>0</v>
      </c>
    </row>
    <row r="65" spans="2:12" x14ac:dyDescent="0.25">
      <c r="B65" s="69">
        <f>ROW()-ROW(tbl_Hullform[[#Headers],[Pt]])</f>
        <v>62</v>
      </c>
      <c r="C65" s="71">
        <v>16</v>
      </c>
      <c r="D65" s="71">
        <v>15</v>
      </c>
      <c r="E65" s="71">
        <v>10</v>
      </c>
      <c r="F65" s="72">
        <v>0</v>
      </c>
      <c r="I65" s="1">
        <f>I64</f>
        <v>16</v>
      </c>
      <c r="J65" s="1">
        <f t="shared" si="0"/>
        <v>15</v>
      </c>
      <c r="K65" s="1">
        <v>10</v>
      </c>
      <c r="L65" s="1">
        <v>0</v>
      </c>
    </row>
    <row r="66" spans="2:12" x14ac:dyDescent="0.25">
      <c r="B66" s="69">
        <f>ROW()-ROW(tbl_Hullform[[#Headers],[Pt]])</f>
        <v>63</v>
      </c>
      <c r="C66" s="71">
        <v>16</v>
      </c>
      <c r="D66" s="71">
        <v>15</v>
      </c>
      <c r="E66" s="71">
        <v>10</v>
      </c>
      <c r="F66" s="72">
        <v>4</v>
      </c>
      <c r="I66" s="1">
        <f>I65</f>
        <v>16</v>
      </c>
      <c r="J66" s="1">
        <f t="shared" si="0"/>
        <v>15</v>
      </c>
      <c r="K66" s="1">
        <v>10</v>
      </c>
      <c r="L66" s="1">
        <v>4</v>
      </c>
    </row>
    <row r="67" spans="2:12" x14ac:dyDescent="0.25">
      <c r="B67" s="69">
        <f>ROW()-ROW(tbl_Hullform[[#Headers],[Pt]])</f>
        <v>64</v>
      </c>
      <c r="C67" s="71">
        <v>16</v>
      </c>
      <c r="D67" s="71">
        <v>15</v>
      </c>
      <c r="E67" s="71">
        <v>-10</v>
      </c>
      <c r="F67" s="72">
        <v>4</v>
      </c>
      <c r="I67" s="1">
        <f>I66</f>
        <v>16</v>
      </c>
      <c r="J67" s="1">
        <f t="shared" si="0"/>
        <v>15</v>
      </c>
      <c r="K67" s="1">
        <v>0</v>
      </c>
      <c r="L67" s="1">
        <v>4</v>
      </c>
    </row>
    <row r="68" spans="2:12" x14ac:dyDescent="0.25">
      <c r="B68" s="69">
        <f>ROW()-ROW(tbl_Hullform[[#Headers],[Pt]])</f>
        <v>65</v>
      </c>
      <c r="C68" s="71">
        <v>17</v>
      </c>
      <c r="D68" s="71">
        <v>16</v>
      </c>
      <c r="E68" s="71">
        <v>-10</v>
      </c>
      <c r="F68" s="72">
        <v>0</v>
      </c>
      <c r="I68" s="1">
        <f>I64+1</f>
        <v>17</v>
      </c>
      <c r="J68" s="1">
        <f t="shared" si="0"/>
        <v>16</v>
      </c>
      <c r="K68" s="1">
        <v>0</v>
      </c>
      <c r="L68" s="1">
        <v>0</v>
      </c>
    </row>
    <row r="69" spans="2:12" x14ac:dyDescent="0.25">
      <c r="B69" s="69">
        <f>ROW()-ROW(tbl_Hullform[[#Headers],[Pt]])</f>
        <v>66</v>
      </c>
      <c r="C69" s="71">
        <v>17</v>
      </c>
      <c r="D69" s="71">
        <v>16</v>
      </c>
      <c r="E69" s="71">
        <v>10</v>
      </c>
      <c r="F69" s="72">
        <v>0</v>
      </c>
      <c r="I69" s="1">
        <f>I68</f>
        <v>17</v>
      </c>
      <c r="J69" s="1">
        <f t="shared" si="0"/>
        <v>16</v>
      </c>
      <c r="K69" s="1">
        <v>10</v>
      </c>
      <c r="L69" s="1">
        <v>0</v>
      </c>
    </row>
    <row r="70" spans="2:12" x14ac:dyDescent="0.25">
      <c r="B70" s="69">
        <f>ROW()-ROW(tbl_Hullform[[#Headers],[Pt]])</f>
        <v>67</v>
      </c>
      <c r="C70" s="71">
        <v>17</v>
      </c>
      <c r="D70" s="71">
        <v>16</v>
      </c>
      <c r="E70" s="71">
        <v>10</v>
      </c>
      <c r="F70" s="72">
        <v>4</v>
      </c>
      <c r="I70" s="1">
        <f>I69</f>
        <v>17</v>
      </c>
      <c r="J70" s="1">
        <f t="shared" si="0"/>
        <v>16</v>
      </c>
      <c r="K70" s="1">
        <v>10</v>
      </c>
      <c r="L70" s="1">
        <v>4</v>
      </c>
    </row>
    <row r="71" spans="2:12" x14ac:dyDescent="0.25">
      <c r="B71" s="69">
        <f>ROW()-ROW(tbl_Hullform[[#Headers],[Pt]])</f>
        <v>68</v>
      </c>
      <c r="C71" s="71">
        <v>17</v>
      </c>
      <c r="D71" s="71">
        <v>16</v>
      </c>
      <c r="E71" s="71">
        <v>-10</v>
      </c>
      <c r="F71" s="72">
        <v>4</v>
      </c>
      <c r="I71" s="1">
        <f>I70</f>
        <v>17</v>
      </c>
      <c r="J71" s="1">
        <f t="shared" si="0"/>
        <v>16</v>
      </c>
      <c r="K71" s="1">
        <v>0</v>
      </c>
      <c r="L71" s="1">
        <v>4</v>
      </c>
    </row>
    <row r="72" spans="2:12" x14ac:dyDescent="0.25">
      <c r="B72" s="69">
        <f>ROW()-ROW(tbl_Hullform[[#Headers],[Pt]])</f>
        <v>69</v>
      </c>
      <c r="C72" s="71">
        <v>18</v>
      </c>
      <c r="D72" s="71">
        <v>17</v>
      </c>
      <c r="E72" s="71">
        <v>-10</v>
      </c>
      <c r="F72" s="72">
        <v>0</v>
      </c>
      <c r="I72" s="1">
        <f>I68+1</f>
        <v>18</v>
      </c>
      <c r="J72" s="1">
        <f t="shared" si="0"/>
        <v>17</v>
      </c>
      <c r="K72" s="1">
        <v>0</v>
      </c>
      <c r="L72" s="1">
        <v>0</v>
      </c>
    </row>
    <row r="73" spans="2:12" x14ac:dyDescent="0.25">
      <c r="B73" s="69">
        <f>ROW()-ROW(tbl_Hullform[[#Headers],[Pt]])</f>
        <v>70</v>
      </c>
      <c r="C73" s="71">
        <v>18</v>
      </c>
      <c r="D73" s="71">
        <v>17</v>
      </c>
      <c r="E73" s="71">
        <v>10</v>
      </c>
      <c r="F73" s="72">
        <v>0</v>
      </c>
      <c r="I73" s="1">
        <f>I72</f>
        <v>18</v>
      </c>
      <c r="J73" s="1">
        <f t="shared" si="0"/>
        <v>17</v>
      </c>
      <c r="K73" s="1">
        <v>10</v>
      </c>
      <c r="L73" s="1">
        <v>0</v>
      </c>
    </row>
    <row r="74" spans="2:12" x14ac:dyDescent="0.25">
      <c r="B74" s="69">
        <f>ROW()-ROW(tbl_Hullform[[#Headers],[Pt]])</f>
        <v>71</v>
      </c>
      <c r="C74" s="71">
        <v>18</v>
      </c>
      <c r="D74" s="71">
        <v>17</v>
      </c>
      <c r="E74" s="71">
        <v>10</v>
      </c>
      <c r="F74" s="72">
        <v>4</v>
      </c>
      <c r="I74" s="1">
        <f>I73</f>
        <v>18</v>
      </c>
      <c r="J74" s="1">
        <f t="shared" si="0"/>
        <v>17</v>
      </c>
      <c r="K74" s="1">
        <v>10</v>
      </c>
      <c r="L74" s="1">
        <v>4</v>
      </c>
    </row>
    <row r="75" spans="2:12" x14ac:dyDescent="0.25">
      <c r="B75" s="69">
        <f>ROW()-ROW(tbl_Hullform[[#Headers],[Pt]])</f>
        <v>72</v>
      </c>
      <c r="C75" s="71">
        <v>18</v>
      </c>
      <c r="D75" s="71">
        <v>17</v>
      </c>
      <c r="E75" s="71">
        <v>-10</v>
      </c>
      <c r="F75" s="72">
        <v>4</v>
      </c>
      <c r="I75" s="1">
        <f>I74</f>
        <v>18</v>
      </c>
      <c r="J75" s="1">
        <f t="shared" si="0"/>
        <v>17</v>
      </c>
      <c r="K75" s="1">
        <v>0</v>
      </c>
      <c r="L75" s="1">
        <v>4</v>
      </c>
    </row>
    <row r="76" spans="2:12" x14ac:dyDescent="0.25">
      <c r="B76" s="69">
        <f>ROW()-ROW(tbl_Hullform[[#Headers],[Pt]])</f>
        <v>73</v>
      </c>
      <c r="C76" s="71">
        <v>19</v>
      </c>
      <c r="D76" s="71">
        <v>18</v>
      </c>
      <c r="E76" s="71">
        <v>-10</v>
      </c>
      <c r="F76" s="72">
        <v>0</v>
      </c>
      <c r="I76" s="1">
        <f>I72+1</f>
        <v>19</v>
      </c>
      <c r="J76" s="1">
        <f t="shared" si="0"/>
        <v>18</v>
      </c>
      <c r="K76" s="1">
        <v>0</v>
      </c>
      <c r="L76" s="1">
        <v>0</v>
      </c>
    </row>
    <row r="77" spans="2:12" x14ac:dyDescent="0.25">
      <c r="B77" s="69">
        <f>ROW()-ROW(tbl_Hullform[[#Headers],[Pt]])</f>
        <v>74</v>
      </c>
      <c r="C77" s="71">
        <v>19</v>
      </c>
      <c r="D77" s="71">
        <v>18</v>
      </c>
      <c r="E77" s="71">
        <v>10</v>
      </c>
      <c r="F77" s="72">
        <v>0</v>
      </c>
      <c r="I77" s="1">
        <f>I76</f>
        <v>19</v>
      </c>
      <c r="J77" s="1">
        <f t="shared" si="0"/>
        <v>18</v>
      </c>
      <c r="K77" s="1">
        <v>10</v>
      </c>
      <c r="L77" s="1">
        <v>0</v>
      </c>
    </row>
    <row r="78" spans="2:12" x14ac:dyDescent="0.25">
      <c r="B78" s="69">
        <f>ROW()-ROW(tbl_Hullform[[#Headers],[Pt]])</f>
        <v>75</v>
      </c>
      <c r="C78" s="71">
        <v>19</v>
      </c>
      <c r="D78" s="71">
        <v>18</v>
      </c>
      <c r="E78" s="71">
        <v>10</v>
      </c>
      <c r="F78" s="72">
        <v>4</v>
      </c>
      <c r="I78" s="1">
        <f>I77</f>
        <v>19</v>
      </c>
      <c r="J78" s="1">
        <f t="shared" si="0"/>
        <v>18</v>
      </c>
      <c r="K78" s="1">
        <v>10</v>
      </c>
      <c r="L78" s="1">
        <v>4</v>
      </c>
    </row>
    <row r="79" spans="2:12" x14ac:dyDescent="0.25">
      <c r="B79" s="69">
        <f>ROW()-ROW(tbl_Hullform[[#Headers],[Pt]])</f>
        <v>76</v>
      </c>
      <c r="C79" s="71">
        <v>19</v>
      </c>
      <c r="D79" s="71">
        <v>18</v>
      </c>
      <c r="E79" s="71">
        <v>-10</v>
      </c>
      <c r="F79" s="72">
        <v>4</v>
      </c>
      <c r="I79" s="1">
        <f>I78</f>
        <v>19</v>
      </c>
      <c r="J79" s="1">
        <f t="shared" si="0"/>
        <v>18</v>
      </c>
      <c r="K79" s="1">
        <v>0</v>
      </c>
      <c r="L79" s="1">
        <v>4</v>
      </c>
    </row>
    <row r="80" spans="2:12" x14ac:dyDescent="0.25">
      <c r="B80" s="69">
        <f>ROW()-ROW(tbl_Hullform[[#Headers],[Pt]])</f>
        <v>77</v>
      </c>
      <c r="C80" s="71">
        <v>20</v>
      </c>
      <c r="D80" s="71">
        <v>19</v>
      </c>
      <c r="E80" s="71">
        <v>-10</v>
      </c>
      <c r="F80" s="72">
        <v>0</v>
      </c>
      <c r="I80" s="1">
        <f>I76+1</f>
        <v>20</v>
      </c>
      <c r="J80" s="1">
        <f t="shared" si="0"/>
        <v>19</v>
      </c>
      <c r="K80" s="1">
        <v>0</v>
      </c>
      <c r="L80" s="1">
        <v>0</v>
      </c>
    </row>
    <row r="81" spans="2:12" x14ac:dyDescent="0.25">
      <c r="B81" s="69">
        <f>ROW()-ROW(tbl_Hullform[[#Headers],[Pt]])</f>
        <v>78</v>
      </c>
      <c r="C81" s="71">
        <v>20</v>
      </c>
      <c r="D81" s="71">
        <v>19</v>
      </c>
      <c r="E81" s="71">
        <v>10</v>
      </c>
      <c r="F81" s="72">
        <v>0</v>
      </c>
      <c r="I81" s="1">
        <f>I80</f>
        <v>20</v>
      </c>
      <c r="J81" s="1">
        <f t="shared" si="0"/>
        <v>19</v>
      </c>
      <c r="K81" s="1">
        <v>10</v>
      </c>
      <c r="L81" s="1">
        <v>0</v>
      </c>
    </row>
    <row r="82" spans="2:12" x14ac:dyDescent="0.25">
      <c r="B82" s="69">
        <f>ROW()-ROW(tbl_Hullform[[#Headers],[Pt]])</f>
        <v>79</v>
      </c>
      <c r="C82" s="71">
        <v>20</v>
      </c>
      <c r="D82" s="71">
        <v>19</v>
      </c>
      <c r="E82" s="71">
        <v>10</v>
      </c>
      <c r="F82" s="72">
        <v>4</v>
      </c>
      <c r="I82" s="1">
        <f>I81</f>
        <v>20</v>
      </c>
      <c r="J82" s="1">
        <f t="shared" si="0"/>
        <v>19</v>
      </c>
      <c r="K82" s="1">
        <v>10</v>
      </c>
      <c r="L82" s="1">
        <v>4</v>
      </c>
    </row>
    <row r="83" spans="2:12" x14ac:dyDescent="0.25">
      <c r="B83" s="69">
        <f>ROW()-ROW(tbl_Hullform[[#Headers],[Pt]])</f>
        <v>80</v>
      </c>
      <c r="C83" s="71">
        <v>20</v>
      </c>
      <c r="D83" s="71">
        <v>19</v>
      </c>
      <c r="E83" s="74">
        <v>-10</v>
      </c>
      <c r="F83" s="72">
        <v>4</v>
      </c>
      <c r="I83" s="1">
        <f>I82</f>
        <v>20</v>
      </c>
      <c r="J83" s="1">
        <f t="shared" si="0"/>
        <v>19</v>
      </c>
      <c r="K83" s="1">
        <v>0</v>
      </c>
      <c r="L83" s="1">
        <v>4</v>
      </c>
    </row>
    <row r="84" spans="2:12" x14ac:dyDescent="0.25">
      <c r="B84" s="69">
        <f>ROW()-ROW(tbl_Hullform[[#Headers],[Pt]])</f>
        <v>81</v>
      </c>
      <c r="C84" s="71">
        <v>21</v>
      </c>
      <c r="D84" s="71">
        <v>20</v>
      </c>
      <c r="E84" s="71">
        <v>-10</v>
      </c>
      <c r="F84" s="72">
        <v>0</v>
      </c>
      <c r="I84" s="1">
        <f>I80+1</f>
        <v>21</v>
      </c>
      <c r="J84" s="1">
        <f t="shared" si="0"/>
        <v>20</v>
      </c>
      <c r="K84" s="1">
        <v>0</v>
      </c>
      <c r="L84" s="1">
        <v>0</v>
      </c>
    </row>
    <row r="85" spans="2:12" x14ac:dyDescent="0.25">
      <c r="B85" s="69">
        <f>ROW()-ROW(tbl_Hullform[[#Headers],[Pt]])</f>
        <v>82</v>
      </c>
      <c r="C85" s="71">
        <v>21</v>
      </c>
      <c r="D85" s="71">
        <v>20</v>
      </c>
      <c r="E85" s="71">
        <v>10</v>
      </c>
      <c r="F85" s="72">
        <v>0</v>
      </c>
      <c r="I85" s="1">
        <f>I84</f>
        <v>21</v>
      </c>
      <c r="J85" s="1">
        <f t="shared" si="0"/>
        <v>20</v>
      </c>
      <c r="K85" s="1">
        <v>10</v>
      </c>
      <c r="L85" s="1">
        <v>0</v>
      </c>
    </row>
    <row r="86" spans="2:12" x14ac:dyDescent="0.25">
      <c r="B86" s="69">
        <f>ROW()-ROW(tbl_Hullform[[#Headers],[Pt]])</f>
        <v>83</v>
      </c>
      <c r="C86" s="71">
        <v>21</v>
      </c>
      <c r="D86" s="71">
        <v>20</v>
      </c>
      <c r="E86" s="71">
        <v>10</v>
      </c>
      <c r="F86" s="72">
        <v>4</v>
      </c>
      <c r="I86" s="1">
        <f>I85</f>
        <v>21</v>
      </c>
      <c r="J86" s="1">
        <f t="shared" si="0"/>
        <v>20</v>
      </c>
      <c r="K86" s="1">
        <v>10</v>
      </c>
      <c r="L86" s="1">
        <v>4</v>
      </c>
    </row>
    <row r="87" spans="2:12" x14ac:dyDescent="0.25">
      <c r="B87" s="69">
        <f>ROW()-ROW(tbl_Hullform[[#Headers],[Pt]])</f>
        <v>84</v>
      </c>
      <c r="C87" s="71">
        <v>21</v>
      </c>
      <c r="D87" s="71">
        <v>20</v>
      </c>
      <c r="E87" s="71">
        <v>-10</v>
      </c>
      <c r="F87" s="72">
        <v>4</v>
      </c>
      <c r="I87" s="1">
        <f>I86</f>
        <v>21</v>
      </c>
      <c r="J87" s="1">
        <f t="shared" si="0"/>
        <v>20</v>
      </c>
      <c r="K87" s="1">
        <v>0</v>
      </c>
      <c r="L87" s="1">
        <v>4</v>
      </c>
    </row>
    <row r="88" spans="2:12" x14ac:dyDescent="0.25">
      <c r="B88" s="69">
        <f>ROW()-ROW(tbl_Hullform[[#Headers],[Pt]])</f>
        <v>85</v>
      </c>
      <c r="C88" s="71">
        <v>22</v>
      </c>
      <c r="D88" s="71">
        <v>21</v>
      </c>
      <c r="E88" s="71">
        <v>-10</v>
      </c>
      <c r="F88" s="72">
        <v>0</v>
      </c>
      <c r="I88" s="1">
        <f>I84+1</f>
        <v>22</v>
      </c>
      <c r="J88" s="1">
        <f t="shared" si="0"/>
        <v>21</v>
      </c>
      <c r="K88" s="1">
        <v>0</v>
      </c>
      <c r="L88" s="1">
        <v>0</v>
      </c>
    </row>
    <row r="89" spans="2:12" x14ac:dyDescent="0.25">
      <c r="B89" s="69">
        <f>ROW()-ROW(tbl_Hullform[[#Headers],[Pt]])</f>
        <v>86</v>
      </c>
      <c r="C89" s="71">
        <v>22</v>
      </c>
      <c r="D89" s="71">
        <v>21</v>
      </c>
      <c r="E89" s="71">
        <v>10</v>
      </c>
      <c r="F89" s="72">
        <v>0</v>
      </c>
      <c r="I89" s="1">
        <f>I88</f>
        <v>22</v>
      </c>
      <c r="J89" s="1">
        <f t="shared" si="0"/>
        <v>21</v>
      </c>
      <c r="K89" s="1">
        <v>10</v>
      </c>
      <c r="L89" s="1">
        <v>0</v>
      </c>
    </row>
    <row r="90" spans="2:12" x14ac:dyDescent="0.25">
      <c r="B90" s="69">
        <f>ROW()-ROW(tbl_Hullform[[#Headers],[Pt]])</f>
        <v>87</v>
      </c>
      <c r="C90" s="71">
        <v>22</v>
      </c>
      <c r="D90" s="71">
        <v>21</v>
      </c>
      <c r="E90" s="71">
        <v>10</v>
      </c>
      <c r="F90" s="72">
        <v>4</v>
      </c>
      <c r="I90" s="1">
        <f>I89</f>
        <v>22</v>
      </c>
      <c r="J90" s="1">
        <f t="shared" si="0"/>
        <v>21</v>
      </c>
      <c r="K90" s="1">
        <v>10</v>
      </c>
      <c r="L90" s="1">
        <v>4</v>
      </c>
    </row>
    <row r="91" spans="2:12" x14ac:dyDescent="0.25">
      <c r="B91" s="69">
        <f>ROW()-ROW(tbl_Hullform[[#Headers],[Pt]])</f>
        <v>88</v>
      </c>
      <c r="C91" s="71">
        <v>22</v>
      </c>
      <c r="D91" s="71">
        <v>21</v>
      </c>
      <c r="E91" s="71">
        <v>-10</v>
      </c>
      <c r="F91" s="72">
        <v>4</v>
      </c>
      <c r="I91" s="1">
        <f>I90</f>
        <v>22</v>
      </c>
      <c r="J91" s="1">
        <f t="shared" si="0"/>
        <v>21</v>
      </c>
      <c r="K91" s="1">
        <v>0</v>
      </c>
      <c r="L91" s="1">
        <v>4</v>
      </c>
    </row>
    <row r="92" spans="2:12" x14ac:dyDescent="0.25">
      <c r="B92" s="69">
        <f>ROW()-ROW(tbl_Hullform[[#Headers],[Pt]])</f>
        <v>89</v>
      </c>
      <c r="C92" s="71">
        <v>23</v>
      </c>
      <c r="D92" s="71">
        <v>22</v>
      </c>
      <c r="E92" s="71">
        <v>-10</v>
      </c>
      <c r="F92" s="72">
        <v>0</v>
      </c>
      <c r="I92" s="1">
        <f>I88+1</f>
        <v>23</v>
      </c>
      <c r="J92" s="1">
        <f t="shared" si="0"/>
        <v>22</v>
      </c>
      <c r="K92" s="1">
        <v>0</v>
      </c>
      <c r="L92" s="1">
        <v>0</v>
      </c>
    </row>
    <row r="93" spans="2:12" x14ac:dyDescent="0.25">
      <c r="B93" s="69">
        <f>ROW()-ROW(tbl_Hullform[[#Headers],[Pt]])</f>
        <v>90</v>
      </c>
      <c r="C93" s="71">
        <v>23</v>
      </c>
      <c r="D93" s="71">
        <v>22</v>
      </c>
      <c r="E93" s="71">
        <v>10</v>
      </c>
      <c r="F93" s="72">
        <v>0</v>
      </c>
      <c r="I93" s="1">
        <f>I92</f>
        <v>23</v>
      </c>
      <c r="J93" s="1">
        <f t="shared" si="0"/>
        <v>22</v>
      </c>
      <c r="K93" s="1">
        <v>10</v>
      </c>
      <c r="L93" s="1">
        <v>0</v>
      </c>
    </row>
    <row r="94" spans="2:12" x14ac:dyDescent="0.25">
      <c r="B94" s="69">
        <f>ROW()-ROW(tbl_Hullform[[#Headers],[Pt]])</f>
        <v>91</v>
      </c>
      <c r="C94" s="71">
        <v>23</v>
      </c>
      <c r="D94" s="71">
        <v>22</v>
      </c>
      <c r="E94" s="71">
        <v>10</v>
      </c>
      <c r="F94" s="72">
        <v>4</v>
      </c>
      <c r="I94" s="1">
        <f>I93</f>
        <v>23</v>
      </c>
      <c r="J94" s="1">
        <f t="shared" si="0"/>
        <v>22</v>
      </c>
      <c r="K94" s="1">
        <v>10</v>
      </c>
      <c r="L94" s="1">
        <v>4</v>
      </c>
    </row>
    <row r="95" spans="2:12" x14ac:dyDescent="0.25">
      <c r="B95" s="69">
        <f>ROW()-ROW(tbl_Hullform[[#Headers],[Pt]])</f>
        <v>92</v>
      </c>
      <c r="C95" s="71">
        <v>23</v>
      </c>
      <c r="D95" s="71">
        <v>22</v>
      </c>
      <c r="E95" s="71">
        <v>-10</v>
      </c>
      <c r="F95" s="72">
        <v>4</v>
      </c>
      <c r="I95" s="1">
        <f>I94</f>
        <v>23</v>
      </c>
      <c r="J95" s="1">
        <f t="shared" si="0"/>
        <v>22</v>
      </c>
      <c r="K95" s="1">
        <v>0</v>
      </c>
      <c r="L95" s="1">
        <v>4</v>
      </c>
    </row>
    <row r="96" spans="2:12" x14ac:dyDescent="0.25">
      <c r="B96" s="69">
        <f>ROW()-ROW(tbl_Hullform[[#Headers],[Pt]])</f>
        <v>93</v>
      </c>
      <c r="C96" s="71">
        <v>24</v>
      </c>
      <c r="D96" s="71">
        <v>23</v>
      </c>
      <c r="E96" s="71">
        <v>-10</v>
      </c>
      <c r="F96" s="72">
        <v>0</v>
      </c>
      <c r="I96" s="1">
        <f>I92+1</f>
        <v>24</v>
      </c>
      <c r="J96" s="1">
        <f t="shared" ref="J96:J159" si="1">I96-1</f>
        <v>23</v>
      </c>
      <c r="K96" s="1">
        <v>0</v>
      </c>
      <c r="L96" s="1">
        <v>0</v>
      </c>
    </row>
    <row r="97" spans="2:12" x14ac:dyDescent="0.25">
      <c r="B97" s="69">
        <f>ROW()-ROW(tbl_Hullform[[#Headers],[Pt]])</f>
        <v>94</v>
      </c>
      <c r="C97" s="71">
        <v>24</v>
      </c>
      <c r="D97" s="71">
        <v>23</v>
      </c>
      <c r="E97" s="71">
        <v>10</v>
      </c>
      <c r="F97" s="72">
        <v>0</v>
      </c>
      <c r="I97" s="1">
        <f>I96</f>
        <v>24</v>
      </c>
      <c r="J97" s="1">
        <f t="shared" si="1"/>
        <v>23</v>
      </c>
      <c r="K97" s="1">
        <v>10</v>
      </c>
      <c r="L97" s="1">
        <v>0</v>
      </c>
    </row>
    <row r="98" spans="2:12" x14ac:dyDescent="0.25">
      <c r="B98" s="69">
        <f>ROW()-ROW(tbl_Hullform[[#Headers],[Pt]])</f>
        <v>95</v>
      </c>
      <c r="C98" s="71">
        <v>24</v>
      </c>
      <c r="D98" s="71">
        <v>23</v>
      </c>
      <c r="E98" s="71">
        <v>10</v>
      </c>
      <c r="F98" s="72">
        <v>4</v>
      </c>
      <c r="I98" s="1">
        <f>I97</f>
        <v>24</v>
      </c>
      <c r="J98" s="1">
        <f t="shared" si="1"/>
        <v>23</v>
      </c>
      <c r="K98" s="1">
        <v>10</v>
      </c>
      <c r="L98" s="1">
        <v>4</v>
      </c>
    </row>
    <row r="99" spans="2:12" x14ac:dyDescent="0.25">
      <c r="B99" s="69">
        <f>ROW()-ROW(tbl_Hullform[[#Headers],[Pt]])</f>
        <v>96</v>
      </c>
      <c r="C99" s="71">
        <v>24</v>
      </c>
      <c r="D99" s="71">
        <v>23</v>
      </c>
      <c r="E99" s="71">
        <v>-10</v>
      </c>
      <c r="F99" s="72">
        <v>4</v>
      </c>
      <c r="I99" s="1">
        <f>I98</f>
        <v>24</v>
      </c>
      <c r="J99" s="1">
        <f t="shared" si="1"/>
        <v>23</v>
      </c>
      <c r="K99" s="1">
        <v>0</v>
      </c>
      <c r="L99" s="1">
        <v>4</v>
      </c>
    </row>
    <row r="100" spans="2:12" x14ac:dyDescent="0.25">
      <c r="B100" s="69">
        <f>ROW()-ROW(tbl_Hullform[[#Headers],[Pt]])</f>
        <v>97</v>
      </c>
      <c r="C100" s="71">
        <v>25</v>
      </c>
      <c r="D100" s="71">
        <v>24</v>
      </c>
      <c r="E100" s="71">
        <v>-10</v>
      </c>
      <c r="F100" s="72">
        <v>0</v>
      </c>
      <c r="I100" s="1">
        <f>I96+1</f>
        <v>25</v>
      </c>
      <c r="J100" s="1">
        <f t="shared" si="1"/>
        <v>24</v>
      </c>
      <c r="K100" s="1">
        <v>0</v>
      </c>
      <c r="L100" s="1">
        <v>0</v>
      </c>
    </row>
    <row r="101" spans="2:12" x14ac:dyDescent="0.25">
      <c r="B101" s="69">
        <f>ROW()-ROW(tbl_Hullform[[#Headers],[Pt]])</f>
        <v>98</v>
      </c>
      <c r="C101" s="71">
        <v>25</v>
      </c>
      <c r="D101" s="71">
        <v>24</v>
      </c>
      <c r="E101" s="71">
        <v>10</v>
      </c>
      <c r="F101" s="72">
        <v>0</v>
      </c>
      <c r="I101" s="1">
        <f>I100</f>
        <v>25</v>
      </c>
      <c r="J101" s="1">
        <f t="shared" si="1"/>
        <v>24</v>
      </c>
      <c r="K101" s="1">
        <v>10</v>
      </c>
      <c r="L101" s="1">
        <v>0</v>
      </c>
    </row>
    <row r="102" spans="2:12" x14ac:dyDescent="0.25">
      <c r="B102" s="69">
        <f>ROW()-ROW(tbl_Hullform[[#Headers],[Pt]])</f>
        <v>99</v>
      </c>
      <c r="C102" s="71">
        <v>25</v>
      </c>
      <c r="D102" s="71">
        <v>24</v>
      </c>
      <c r="E102" s="71">
        <v>10</v>
      </c>
      <c r="F102" s="72">
        <v>4</v>
      </c>
      <c r="I102" s="1">
        <f>I101</f>
        <v>25</v>
      </c>
      <c r="J102" s="1">
        <f t="shared" si="1"/>
        <v>24</v>
      </c>
      <c r="K102" s="1">
        <v>10</v>
      </c>
      <c r="L102" s="1">
        <v>4</v>
      </c>
    </row>
    <row r="103" spans="2:12" x14ac:dyDescent="0.25">
      <c r="B103" s="69">
        <f>ROW()-ROW(tbl_Hullform[[#Headers],[Pt]])</f>
        <v>100</v>
      </c>
      <c r="C103" s="71">
        <v>25</v>
      </c>
      <c r="D103" s="71">
        <v>24</v>
      </c>
      <c r="E103" s="71">
        <v>-10</v>
      </c>
      <c r="F103" s="72">
        <v>4</v>
      </c>
      <c r="I103" s="1">
        <f>I102</f>
        <v>25</v>
      </c>
      <c r="J103" s="1">
        <f t="shared" si="1"/>
        <v>24</v>
      </c>
      <c r="K103" s="1">
        <v>0</v>
      </c>
      <c r="L103" s="1">
        <v>4</v>
      </c>
    </row>
    <row r="104" spans="2:12" x14ac:dyDescent="0.25">
      <c r="B104" s="69">
        <f>ROW()-ROW(tbl_Hullform[[#Headers],[Pt]])</f>
        <v>101</v>
      </c>
      <c r="C104" s="71">
        <v>26</v>
      </c>
      <c r="D104" s="71">
        <v>25</v>
      </c>
      <c r="E104" s="71">
        <v>-10</v>
      </c>
      <c r="F104" s="72">
        <v>0</v>
      </c>
      <c r="I104" s="1">
        <f>I100+1</f>
        <v>26</v>
      </c>
      <c r="J104" s="1">
        <f t="shared" si="1"/>
        <v>25</v>
      </c>
      <c r="K104" s="1">
        <v>0</v>
      </c>
      <c r="L104" s="1">
        <v>0</v>
      </c>
    </row>
    <row r="105" spans="2:12" x14ac:dyDescent="0.25">
      <c r="B105" s="69">
        <f>ROW()-ROW(tbl_Hullform[[#Headers],[Pt]])</f>
        <v>102</v>
      </c>
      <c r="C105" s="71">
        <v>26</v>
      </c>
      <c r="D105" s="71">
        <v>25</v>
      </c>
      <c r="E105" s="71">
        <v>10</v>
      </c>
      <c r="F105" s="72">
        <v>0</v>
      </c>
      <c r="I105" s="1">
        <f>I104</f>
        <v>26</v>
      </c>
      <c r="J105" s="1">
        <f t="shared" si="1"/>
        <v>25</v>
      </c>
      <c r="K105" s="1">
        <v>10</v>
      </c>
      <c r="L105" s="1">
        <v>0</v>
      </c>
    </row>
    <row r="106" spans="2:12" x14ac:dyDescent="0.25">
      <c r="B106" s="69">
        <f>ROW()-ROW(tbl_Hullform[[#Headers],[Pt]])</f>
        <v>103</v>
      </c>
      <c r="C106" s="71">
        <v>26</v>
      </c>
      <c r="D106" s="71">
        <v>25</v>
      </c>
      <c r="E106" s="71">
        <v>10</v>
      </c>
      <c r="F106" s="72">
        <v>4</v>
      </c>
      <c r="I106" s="1">
        <f>I105</f>
        <v>26</v>
      </c>
      <c r="J106" s="1">
        <f t="shared" si="1"/>
        <v>25</v>
      </c>
      <c r="K106" s="1">
        <v>10</v>
      </c>
      <c r="L106" s="1">
        <v>4</v>
      </c>
    </row>
    <row r="107" spans="2:12" x14ac:dyDescent="0.25">
      <c r="B107" s="69">
        <f>ROW()-ROW(tbl_Hullform[[#Headers],[Pt]])</f>
        <v>104</v>
      </c>
      <c r="C107" s="71">
        <v>26</v>
      </c>
      <c r="D107" s="71">
        <v>25</v>
      </c>
      <c r="E107" s="71">
        <v>-10</v>
      </c>
      <c r="F107" s="72">
        <v>4</v>
      </c>
      <c r="I107" s="1">
        <f>I106</f>
        <v>26</v>
      </c>
      <c r="J107" s="1">
        <f t="shared" si="1"/>
        <v>25</v>
      </c>
      <c r="K107" s="1">
        <v>0</v>
      </c>
      <c r="L107" s="1">
        <v>4</v>
      </c>
    </row>
    <row r="108" spans="2:12" x14ac:dyDescent="0.25">
      <c r="B108" s="69">
        <f>ROW()-ROW(tbl_Hullform[[#Headers],[Pt]])</f>
        <v>105</v>
      </c>
      <c r="C108" s="71">
        <v>27</v>
      </c>
      <c r="D108" s="71">
        <v>26</v>
      </c>
      <c r="E108" s="71">
        <v>-10</v>
      </c>
      <c r="F108" s="72">
        <v>0</v>
      </c>
      <c r="I108" s="1">
        <f>I104+1</f>
        <v>27</v>
      </c>
      <c r="J108" s="1">
        <f t="shared" si="1"/>
        <v>26</v>
      </c>
      <c r="K108" s="1">
        <v>0</v>
      </c>
      <c r="L108" s="1">
        <v>0</v>
      </c>
    </row>
    <row r="109" spans="2:12" x14ac:dyDescent="0.25">
      <c r="B109" s="69">
        <f>ROW()-ROW(tbl_Hullform[[#Headers],[Pt]])</f>
        <v>106</v>
      </c>
      <c r="C109" s="71">
        <v>27</v>
      </c>
      <c r="D109" s="71">
        <v>26</v>
      </c>
      <c r="E109" s="71">
        <v>10</v>
      </c>
      <c r="F109" s="72">
        <v>0</v>
      </c>
      <c r="I109" s="1">
        <f>I108</f>
        <v>27</v>
      </c>
      <c r="J109" s="1">
        <f t="shared" si="1"/>
        <v>26</v>
      </c>
      <c r="K109" s="1">
        <v>10</v>
      </c>
      <c r="L109" s="1">
        <v>0</v>
      </c>
    </row>
    <row r="110" spans="2:12" x14ac:dyDescent="0.25">
      <c r="B110" s="69">
        <f>ROW()-ROW(tbl_Hullform[[#Headers],[Pt]])</f>
        <v>107</v>
      </c>
      <c r="C110" s="71">
        <v>27</v>
      </c>
      <c r="D110" s="71">
        <v>26</v>
      </c>
      <c r="E110" s="71">
        <v>10</v>
      </c>
      <c r="F110" s="72">
        <v>4</v>
      </c>
      <c r="I110" s="1">
        <f>I109</f>
        <v>27</v>
      </c>
      <c r="J110" s="1">
        <f t="shared" si="1"/>
        <v>26</v>
      </c>
      <c r="K110" s="1">
        <v>10</v>
      </c>
      <c r="L110" s="1">
        <v>4</v>
      </c>
    </row>
    <row r="111" spans="2:12" x14ac:dyDescent="0.25">
      <c r="B111" s="69">
        <f>ROW()-ROW(tbl_Hullform[[#Headers],[Pt]])</f>
        <v>108</v>
      </c>
      <c r="C111" s="71">
        <v>27</v>
      </c>
      <c r="D111" s="71">
        <v>26</v>
      </c>
      <c r="E111" s="71">
        <v>-10</v>
      </c>
      <c r="F111" s="72">
        <v>4</v>
      </c>
      <c r="I111" s="1">
        <f>I110</f>
        <v>27</v>
      </c>
      <c r="J111" s="1">
        <f t="shared" si="1"/>
        <v>26</v>
      </c>
      <c r="K111" s="1">
        <v>0</v>
      </c>
      <c r="L111" s="1">
        <v>4</v>
      </c>
    </row>
    <row r="112" spans="2:12" x14ac:dyDescent="0.25">
      <c r="B112" s="69">
        <f>ROW()-ROW(tbl_Hullform[[#Headers],[Pt]])</f>
        <v>109</v>
      </c>
      <c r="C112" s="71">
        <v>28</v>
      </c>
      <c r="D112" s="71">
        <v>27</v>
      </c>
      <c r="E112" s="71">
        <v>-10</v>
      </c>
      <c r="F112" s="72">
        <v>0</v>
      </c>
      <c r="I112" s="1">
        <f>I108+1</f>
        <v>28</v>
      </c>
      <c r="J112" s="1">
        <f t="shared" si="1"/>
        <v>27</v>
      </c>
      <c r="K112" s="1">
        <v>0</v>
      </c>
      <c r="L112" s="1">
        <v>0</v>
      </c>
    </row>
    <row r="113" spans="2:12" x14ac:dyDescent="0.25">
      <c r="B113" s="69">
        <f>ROW()-ROW(tbl_Hullform[[#Headers],[Pt]])</f>
        <v>110</v>
      </c>
      <c r="C113" s="71">
        <v>28</v>
      </c>
      <c r="D113" s="71">
        <v>27</v>
      </c>
      <c r="E113" s="71">
        <v>10</v>
      </c>
      <c r="F113" s="72">
        <v>0</v>
      </c>
      <c r="I113" s="1">
        <f>I112</f>
        <v>28</v>
      </c>
      <c r="J113" s="1">
        <f t="shared" si="1"/>
        <v>27</v>
      </c>
      <c r="K113" s="1">
        <v>10</v>
      </c>
      <c r="L113" s="1">
        <v>0</v>
      </c>
    </row>
    <row r="114" spans="2:12" x14ac:dyDescent="0.25">
      <c r="B114" s="69">
        <f>ROW()-ROW(tbl_Hullform[[#Headers],[Pt]])</f>
        <v>111</v>
      </c>
      <c r="C114" s="71">
        <v>28</v>
      </c>
      <c r="D114" s="71">
        <v>27</v>
      </c>
      <c r="E114" s="71">
        <v>10</v>
      </c>
      <c r="F114" s="72">
        <v>4</v>
      </c>
      <c r="I114" s="1">
        <f>I113</f>
        <v>28</v>
      </c>
      <c r="J114" s="1">
        <f t="shared" si="1"/>
        <v>27</v>
      </c>
      <c r="K114" s="1">
        <v>10</v>
      </c>
      <c r="L114" s="1">
        <v>4</v>
      </c>
    </row>
    <row r="115" spans="2:12" x14ac:dyDescent="0.25">
      <c r="B115" s="69">
        <f>ROW()-ROW(tbl_Hullform[[#Headers],[Pt]])</f>
        <v>112</v>
      </c>
      <c r="C115" s="71">
        <v>28</v>
      </c>
      <c r="D115" s="71">
        <v>27</v>
      </c>
      <c r="E115" s="71">
        <v>-10</v>
      </c>
      <c r="F115" s="72">
        <v>4</v>
      </c>
      <c r="I115" s="1">
        <f>I114</f>
        <v>28</v>
      </c>
      <c r="J115" s="1">
        <f t="shared" si="1"/>
        <v>27</v>
      </c>
      <c r="K115" s="1">
        <v>0</v>
      </c>
      <c r="L115" s="1">
        <v>4</v>
      </c>
    </row>
    <row r="116" spans="2:12" x14ac:dyDescent="0.25">
      <c r="B116" s="69">
        <f>ROW()-ROW(tbl_Hullform[[#Headers],[Pt]])</f>
        <v>113</v>
      </c>
      <c r="C116" s="71">
        <v>29</v>
      </c>
      <c r="D116" s="71">
        <v>28</v>
      </c>
      <c r="E116" s="71">
        <v>-10</v>
      </c>
      <c r="F116" s="72">
        <v>0</v>
      </c>
      <c r="I116" s="1">
        <f>I112+1</f>
        <v>29</v>
      </c>
      <c r="J116" s="1">
        <f t="shared" si="1"/>
        <v>28</v>
      </c>
      <c r="K116" s="1">
        <v>0</v>
      </c>
      <c r="L116" s="1">
        <v>0</v>
      </c>
    </row>
    <row r="117" spans="2:12" x14ac:dyDescent="0.25">
      <c r="B117" s="69">
        <f>ROW()-ROW(tbl_Hullform[[#Headers],[Pt]])</f>
        <v>114</v>
      </c>
      <c r="C117" s="71">
        <v>29</v>
      </c>
      <c r="D117" s="71">
        <v>28</v>
      </c>
      <c r="E117" s="71">
        <v>10</v>
      </c>
      <c r="F117" s="72">
        <v>0</v>
      </c>
      <c r="I117" s="1">
        <f>I116</f>
        <v>29</v>
      </c>
      <c r="J117" s="1">
        <f t="shared" si="1"/>
        <v>28</v>
      </c>
      <c r="K117" s="1">
        <v>10</v>
      </c>
      <c r="L117" s="1">
        <v>0</v>
      </c>
    </row>
    <row r="118" spans="2:12" x14ac:dyDescent="0.25">
      <c r="B118" s="69">
        <f>ROW()-ROW(tbl_Hullform[[#Headers],[Pt]])</f>
        <v>115</v>
      </c>
      <c r="C118" s="71">
        <v>29</v>
      </c>
      <c r="D118" s="71">
        <v>28</v>
      </c>
      <c r="E118" s="71">
        <v>10</v>
      </c>
      <c r="F118" s="72">
        <v>4</v>
      </c>
      <c r="I118" s="1">
        <f>I117</f>
        <v>29</v>
      </c>
      <c r="J118" s="1">
        <f t="shared" si="1"/>
        <v>28</v>
      </c>
      <c r="K118" s="1">
        <v>10</v>
      </c>
      <c r="L118" s="1">
        <v>4</v>
      </c>
    </row>
    <row r="119" spans="2:12" x14ac:dyDescent="0.25">
      <c r="B119" s="69">
        <f>ROW()-ROW(tbl_Hullform[[#Headers],[Pt]])</f>
        <v>116</v>
      </c>
      <c r="C119" s="71">
        <v>29</v>
      </c>
      <c r="D119" s="71">
        <v>28</v>
      </c>
      <c r="E119" s="71">
        <v>-10</v>
      </c>
      <c r="F119" s="72">
        <v>4</v>
      </c>
      <c r="I119" s="1">
        <f>I118</f>
        <v>29</v>
      </c>
      <c r="J119" s="1">
        <f t="shared" si="1"/>
        <v>28</v>
      </c>
      <c r="K119" s="1">
        <v>0</v>
      </c>
      <c r="L119" s="1">
        <v>4</v>
      </c>
    </row>
    <row r="120" spans="2:12" x14ac:dyDescent="0.25">
      <c r="B120" s="69">
        <f>ROW()-ROW(tbl_Hullform[[#Headers],[Pt]])</f>
        <v>117</v>
      </c>
      <c r="C120" s="71">
        <v>30</v>
      </c>
      <c r="D120" s="71">
        <v>29</v>
      </c>
      <c r="E120" s="71">
        <v>-10</v>
      </c>
      <c r="F120" s="72">
        <v>0</v>
      </c>
      <c r="I120" s="1">
        <f>I116+1</f>
        <v>30</v>
      </c>
      <c r="J120" s="1">
        <f t="shared" si="1"/>
        <v>29</v>
      </c>
      <c r="K120" s="1">
        <v>0</v>
      </c>
      <c r="L120" s="1">
        <v>0</v>
      </c>
    </row>
    <row r="121" spans="2:12" x14ac:dyDescent="0.25">
      <c r="B121" s="69">
        <f>ROW()-ROW(tbl_Hullform[[#Headers],[Pt]])</f>
        <v>118</v>
      </c>
      <c r="C121" s="71">
        <v>30</v>
      </c>
      <c r="D121" s="71">
        <v>29</v>
      </c>
      <c r="E121" s="71">
        <v>10</v>
      </c>
      <c r="F121" s="72">
        <v>0</v>
      </c>
      <c r="I121" s="1">
        <f>I120</f>
        <v>30</v>
      </c>
      <c r="J121" s="1">
        <f t="shared" si="1"/>
        <v>29</v>
      </c>
      <c r="K121" s="1">
        <v>10</v>
      </c>
      <c r="L121" s="1">
        <v>0</v>
      </c>
    </row>
    <row r="122" spans="2:12" x14ac:dyDescent="0.25">
      <c r="B122" s="69">
        <f>ROW()-ROW(tbl_Hullform[[#Headers],[Pt]])</f>
        <v>119</v>
      </c>
      <c r="C122" s="71">
        <v>30</v>
      </c>
      <c r="D122" s="71">
        <v>29</v>
      </c>
      <c r="E122" s="71">
        <v>10</v>
      </c>
      <c r="F122" s="72">
        <v>4</v>
      </c>
      <c r="I122" s="1">
        <f>I121</f>
        <v>30</v>
      </c>
      <c r="J122" s="1">
        <f t="shared" si="1"/>
        <v>29</v>
      </c>
      <c r="K122" s="1">
        <v>10</v>
      </c>
      <c r="L122" s="1">
        <v>4</v>
      </c>
    </row>
    <row r="123" spans="2:12" x14ac:dyDescent="0.25">
      <c r="B123" s="69">
        <f>ROW()-ROW(tbl_Hullform[[#Headers],[Pt]])</f>
        <v>120</v>
      </c>
      <c r="C123" s="71">
        <v>30</v>
      </c>
      <c r="D123" s="71">
        <v>29</v>
      </c>
      <c r="E123" s="71">
        <v>-10</v>
      </c>
      <c r="F123" s="72">
        <v>4</v>
      </c>
      <c r="I123" s="1">
        <f>I122</f>
        <v>30</v>
      </c>
      <c r="J123" s="1">
        <f t="shared" si="1"/>
        <v>29</v>
      </c>
      <c r="K123" s="1">
        <v>0</v>
      </c>
      <c r="L123" s="1">
        <v>4</v>
      </c>
    </row>
    <row r="124" spans="2:12" x14ac:dyDescent="0.25">
      <c r="B124" s="69">
        <f>ROW()-ROW(tbl_Hullform[[#Headers],[Pt]])</f>
        <v>121</v>
      </c>
      <c r="C124" s="71">
        <v>31</v>
      </c>
      <c r="D124" s="71">
        <v>30</v>
      </c>
      <c r="E124" s="71">
        <v>-10</v>
      </c>
      <c r="F124" s="72">
        <v>0</v>
      </c>
      <c r="I124" s="1">
        <f>I120+1</f>
        <v>31</v>
      </c>
      <c r="J124" s="1">
        <f t="shared" si="1"/>
        <v>30</v>
      </c>
      <c r="K124" s="1">
        <v>0</v>
      </c>
      <c r="L124" s="1">
        <v>0</v>
      </c>
    </row>
    <row r="125" spans="2:12" x14ac:dyDescent="0.25">
      <c r="B125" s="69">
        <f>ROW()-ROW(tbl_Hullform[[#Headers],[Pt]])</f>
        <v>122</v>
      </c>
      <c r="C125" s="71">
        <v>31</v>
      </c>
      <c r="D125" s="71">
        <v>30</v>
      </c>
      <c r="E125" s="71">
        <v>10</v>
      </c>
      <c r="F125" s="72">
        <v>0</v>
      </c>
      <c r="I125" s="1">
        <f>I124</f>
        <v>31</v>
      </c>
      <c r="J125" s="1">
        <f t="shared" si="1"/>
        <v>30</v>
      </c>
      <c r="K125" s="1">
        <v>10</v>
      </c>
      <c r="L125" s="1">
        <v>0</v>
      </c>
    </row>
    <row r="126" spans="2:12" x14ac:dyDescent="0.25">
      <c r="B126" s="69">
        <f>ROW()-ROW(tbl_Hullform[[#Headers],[Pt]])</f>
        <v>123</v>
      </c>
      <c r="C126" s="71">
        <v>31</v>
      </c>
      <c r="D126" s="71">
        <v>30</v>
      </c>
      <c r="E126" s="71">
        <v>10</v>
      </c>
      <c r="F126" s="72">
        <v>4</v>
      </c>
      <c r="I126" s="1">
        <f>I125</f>
        <v>31</v>
      </c>
      <c r="J126" s="1">
        <f t="shared" si="1"/>
        <v>30</v>
      </c>
      <c r="K126" s="1">
        <v>10</v>
      </c>
      <c r="L126" s="1">
        <v>4</v>
      </c>
    </row>
    <row r="127" spans="2:12" x14ac:dyDescent="0.25">
      <c r="B127" s="69">
        <f>ROW()-ROW(tbl_Hullform[[#Headers],[Pt]])</f>
        <v>124</v>
      </c>
      <c r="C127" s="71">
        <v>31</v>
      </c>
      <c r="D127" s="71">
        <v>30</v>
      </c>
      <c r="E127" s="71">
        <v>-10</v>
      </c>
      <c r="F127" s="72">
        <v>4</v>
      </c>
      <c r="I127" s="1">
        <f>I126</f>
        <v>31</v>
      </c>
      <c r="J127" s="1">
        <f t="shared" si="1"/>
        <v>30</v>
      </c>
      <c r="K127" s="1">
        <v>0</v>
      </c>
      <c r="L127" s="1">
        <v>4</v>
      </c>
    </row>
    <row r="128" spans="2:12" x14ac:dyDescent="0.25">
      <c r="B128" s="69">
        <f>ROW()-ROW(tbl_Hullform[[#Headers],[Pt]])</f>
        <v>125</v>
      </c>
      <c r="C128" s="71">
        <v>32</v>
      </c>
      <c r="D128" s="71">
        <v>31</v>
      </c>
      <c r="E128" s="71">
        <v>-10</v>
      </c>
      <c r="F128" s="72">
        <v>0</v>
      </c>
      <c r="I128" s="1">
        <f>I124+1</f>
        <v>32</v>
      </c>
      <c r="J128" s="1">
        <f t="shared" si="1"/>
        <v>31</v>
      </c>
      <c r="K128" s="1">
        <v>0</v>
      </c>
      <c r="L128" s="1">
        <v>0</v>
      </c>
    </row>
    <row r="129" spans="2:12" x14ac:dyDescent="0.25">
      <c r="B129" s="69">
        <f>ROW()-ROW(tbl_Hullform[[#Headers],[Pt]])</f>
        <v>126</v>
      </c>
      <c r="C129" s="71">
        <v>32</v>
      </c>
      <c r="D129" s="71">
        <v>31</v>
      </c>
      <c r="E129" s="71">
        <v>10</v>
      </c>
      <c r="F129" s="72">
        <v>0</v>
      </c>
      <c r="I129" s="1">
        <f>I128</f>
        <v>32</v>
      </c>
      <c r="J129" s="1">
        <f t="shared" si="1"/>
        <v>31</v>
      </c>
      <c r="K129" s="1">
        <v>10</v>
      </c>
      <c r="L129" s="1">
        <v>0</v>
      </c>
    </row>
    <row r="130" spans="2:12" x14ac:dyDescent="0.25">
      <c r="B130" s="69">
        <f>ROW()-ROW(tbl_Hullform[[#Headers],[Pt]])</f>
        <v>127</v>
      </c>
      <c r="C130" s="71">
        <v>32</v>
      </c>
      <c r="D130" s="71">
        <v>31</v>
      </c>
      <c r="E130" s="71">
        <v>10</v>
      </c>
      <c r="F130" s="72">
        <v>4</v>
      </c>
      <c r="I130" s="1">
        <f>I129</f>
        <v>32</v>
      </c>
      <c r="J130" s="1">
        <f t="shared" si="1"/>
        <v>31</v>
      </c>
      <c r="K130" s="1">
        <v>10</v>
      </c>
      <c r="L130" s="1">
        <v>4</v>
      </c>
    </row>
    <row r="131" spans="2:12" x14ac:dyDescent="0.25">
      <c r="B131" s="69">
        <f>ROW()-ROW(tbl_Hullform[[#Headers],[Pt]])</f>
        <v>128</v>
      </c>
      <c r="C131" s="71">
        <v>32</v>
      </c>
      <c r="D131" s="71">
        <v>31</v>
      </c>
      <c r="E131" s="71">
        <v>-10</v>
      </c>
      <c r="F131" s="72">
        <v>4</v>
      </c>
      <c r="I131" s="1">
        <f>I130</f>
        <v>32</v>
      </c>
      <c r="J131" s="1">
        <f t="shared" si="1"/>
        <v>31</v>
      </c>
      <c r="K131" s="1">
        <v>0</v>
      </c>
      <c r="L131" s="1">
        <v>4</v>
      </c>
    </row>
    <row r="132" spans="2:12" x14ac:dyDescent="0.25">
      <c r="B132" s="69">
        <f>ROW()-ROW(tbl_Hullform[[#Headers],[Pt]])</f>
        <v>129</v>
      </c>
      <c r="C132" s="71">
        <v>33</v>
      </c>
      <c r="D132" s="71">
        <v>32</v>
      </c>
      <c r="E132" s="71">
        <v>-10</v>
      </c>
      <c r="F132" s="72">
        <v>0</v>
      </c>
      <c r="I132" s="1">
        <f>I128+1</f>
        <v>33</v>
      </c>
      <c r="J132" s="1">
        <f t="shared" si="1"/>
        <v>32</v>
      </c>
      <c r="K132" s="1">
        <v>0</v>
      </c>
      <c r="L132" s="1">
        <v>0</v>
      </c>
    </row>
    <row r="133" spans="2:12" x14ac:dyDescent="0.25">
      <c r="B133" s="69">
        <f>ROW()-ROW(tbl_Hullform[[#Headers],[Pt]])</f>
        <v>130</v>
      </c>
      <c r="C133" s="71">
        <v>33</v>
      </c>
      <c r="D133" s="71">
        <v>32</v>
      </c>
      <c r="E133" s="71">
        <v>10</v>
      </c>
      <c r="F133" s="72">
        <v>0</v>
      </c>
      <c r="I133" s="1">
        <f>I132</f>
        <v>33</v>
      </c>
      <c r="J133" s="1">
        <f t="shared" si="1"/>
        <v>32</v>
      </c>
      <c r="K133" s="1">
        <v>10</v>
      </c>
      <c r="L133" s="1">
        <v>0</v>
      </c>
    </row>
    <row r="134" spans="2:12" x14ac:dyDescent="0.25">
      <c r="B134" s="69">
        <f>ROW()-ROW(tbl_Hullform[[#Headers],[Pt]])</f>
        <v>131</v>
      </c>
      <c r="C134" s="71">
        <v>33</v>
      </c>
      <c r="D134" s="71">
        <v>32</v>
      </c>
      <c r="E134" s="71">
        <v>10</v>
      </c>
      <c r="F134" s="72">
        <v>4</v>
      </c>
      <c r="I134" s="1">
        <f>I133</f>
        <v>33</v>
      </c>
      <c r="J134" s="1">
        <f t="shared" si="1"/>
        <v>32</v>
      </c>
      <c r="K134" s="1">
        <v>10</v>
      </c>
      <c r="L134" s="1">
        <v>4</v>
      </c>
    </row>
    <row r="135" spans="2:12" x14ac:dyDescent="0.25">
      <c r="B135" s="69">
        <f>ROW()-ROW(tbl_Hullform[[#Headers],[Pt]])</f>
        <v>132</v>
      </c>
      <c r="C135" s="71">
        <v>33</v>
      </c>
      <c r="D135" s="71">
        <v>32</v>
      </c>
      <c r="E135" s="71">
        <v>-10</v>
      </c>
      <c r="F135" s="72">
        <v>4</v>
      </c>
      <c r="I135" s="1">
        <f>I134</f>
        <v>33</v>
      </c>
      <c r="J135" s="1">
        <f t="shared" si="1"/>
        <v>32</v>
      </c>
      <c r="K135" s="1">
        <v>0</v>
      </c>
      <c r="L135" s="1">
        <v>4</v>
      </c>
    </row>
    <row r="136" spans="2:12" x14ac:dyDescent="0.25">
      <c r="B136" s="69">
        <f>ROW()-ROW(tbl_Hullform[[#Headers],[Pt]])</f>
        <v>133</v>
      </c>
      <c r="C136" s="71">
        <v>34</v>
      </c>
      <c r="D136" s="71">
        <v>33</v>
      </c>
      <c r="E136" s="71">
        <v>-10</v>
      </c>
      <c r="F136" s="72">
        <v>0</v>
      </c>
      <c r="I136" s="1">
        <f>I132+1</f>
        <v>34</v>
      </c>
      <c r="J136" s="1">
        <f t="shared" si="1"/>
        <v>33</v>
      </c>
      <c r="K136" s="1">
        <v>0</v>
      </c>
      <c r="L136" s="1">
        <v>0</v>
      </c>
    </row>
    <row r="137" spans="2:12" x14ac:dyDescent="0.25">
      <c r="B137" s="69">
        <f>ROW()-ROW(tbl_Hullform[[#Headers],[Pt]])</f>
        <v>134</v>
      </c>
      <c r="C137" s="71">
        <v>34</v>
      </c>
      <c r="D137" s="71">
        <v>33</v>
      </c>
      <c r="E137" s="71">
        <v>10</v>
      </c>
      <c r="F137" s="72">
        <v>0</v>
      </c>
      <c r="I137" s="1">
        <f>I136</f>
        <v>34</v>
      </c>
      <c r="J137" s="1">
        <f t="shared" si="1"/>
        <v>33</v>
      </c>
      <c r="K137" s="1">
        <v>10</v>
      </c>
      <c r="L137" s="1">
        <v>0</v>
      </c>
    </row>
    <row r="138" spans="2:12" x14ac:dyDescent="0.25">
      <c r="B138" s="69">
        <f>ROW()-ROW(tbl_Hullform[[#Headers],[Pt]])</f>
        <v>135</v>
      </c>
      <c r="C138" s="71">
        <v>34</v>
      </c>
      <c r="D138" s="71">
        <v>33</v>
      </c>
      <c r="E138" s="71">
        <v>10</v>
      </c>
      <c r="F138" s="72">
        <v>4</v>
      </c>
      <c r="I138" s="1">
        <f>I137</f>
        <v>34</v>
      </c>
      <c r="J138" s="1">
        <f t="shared" si="1"/>
        <v>33</v>
      </c>
      <c r="K138" s="1">
        <v>10</v>
      </c>
      <c r="L138" s="1">
        <v>4</v>
      </c>
    </row>
    <row r="139" spans="2:12" x14ac:dyDescent="0.25">
      <c r="B139" s="69">
        <f>ROW()-ROW(tbl_Hullform[[#Headers],[Pt]])</f>
        <v>136</v>
      </c>
      <c r="C139" s="71">
        <v>34</v>
      </c>
      <c r="D139" s="71">
        <v>33</v>
      </c>
      <c r="E139" s="71">
        <v>-10</v>
      </c>
      <c r="F139" s="72">
        <v>4</v>
      </c>
      <c r="I139" s="1">
        <f>I138</f>
        <v>34</v>
      </c>
      <c r="J139" s="1">
        <f t="shared" si="1"/>
        <v>33</v>
      </c>
      <c r="K139" s="1">
        <v>0</v>
      </c>
      <c r="L139" s="1">
        <v>4</v>
      </c>
    </row>
    <row r="140" spans="2:12" x14ac:dyDescent="0.25">
      <c r="B140" s="69">
        <f>ROW()-ROW(tbl_Hullform[[#Headers],[Pt]])</f>
        <v>137</v>
      </c>
      <c r="C140" s="71">
        <v>35</v>
      </c>
      <c r="D140" s="71">
        <v>34</v>
      </c>
      <c r="E140" s="71">
        <v>-10</v>
      </c>
      <c r="F140" s="72">
        <v>0</v>
      </c>
      <c r="I140" s="1">
        <f>I136+1</f>
        <v>35</v>
      </c>
      <c r="J140" s="1">
        <f t="shared" si="1"/>
        <v>34</v>
      </c>
      <c r="K140" s="1">
        <v>0</v>
      </c>
      <c r="L140" s="1">
        <v>0</v>
      </c>
    </row>
    <row r="141" spans="2:12" x14ac:dyDescent="0.25">
      <c r="B141" s="69">
        <f>ROW()-ROW(tbl_Hullform[[#Headers],[Pt]])</f>
        <v>138</v>
      </c>
      <c r="C141" s="71">
        <v>35</v>
      </c>
      <c r="D141" s="71">
        <v>34</v>
      </c>
      <c r="E141" s="71">
        <v>10</v>
      </c>
      <c r="F141" s="72">
        <v>0</v>
      </c>
      <c r="I141" s="1">
        <f>I140</f>
        <v>35</v>
      </c>
      <c r="J141" s="1">
        <f t="shared" si="1"/>
        <v>34</v>
      </c>
      <c r="K141" s="1">
        <v>10</v>
      </c>
      <c r="L141" s="1">
        <v>0</v>
      </c>
    </row>
    <row r="142" spans="2:12" x14ac:dyDescent="0.25">
      <c r="B142" s="69">
        <f>ROW()-ROW(tbl_Hullform[[#Headers],[Pt]])</f>
        <v>139</v>
      </c>
      <c r="C142" s="71">
        <v>35</v>
      </c>
      <c r="D142" s="71">
        <v>34</v>
      </c>
      <c r="E142" s="71">
        <v>10</v>
      </c>
      <c r="F142" s="72">
        <v>4</v>
      </c>
      <c r="I142" s="1">
        <f>I141</f>
        <v>35</v>
      </c>
      <c r="J142" s="1">
        <f t="shared" si="1"/>
        <v>34</v>
      </c>
      <c r="K142" s="1">
        <v>10</v>
      </c>
      <c r="L142" s="1">
        <v>4</v>
      </c>
    </row>
    <row r="143" spans="2:12" x14ac:dyDescent="0.25">
      <c r="B143" s="69">
        <f>ROW()-ROW(tbl_Hullform[[#Headers],[Pt]])</f>
        <v>140</v>
      </c>
      <c r="C143" s="71">
        <v>35</v>
      </c>
      <c r="D143" s="71">
        <v>34</v>
      </c>
      <c r="E143" s="71">
        <v>-10</v>
      </c>
      <c r="F143" s="72">
        <v>4</v>
      </c>
      <c r="I143" s="1">
        <f>I142</f>
        <v>35</v>
      </c>
      <c r="J143" s="1">
        <f t="shared" si="1"/>
        <v>34</v>
      </c>
      <c r="K143" s="1">
        <v>0</v>
      </c>
      <c r="L143" s="1">
        <v>4</v>
      </c>
    </row>
    <row r="144" spans="2:12" x14ac:dyDescent="0.25">
      <c r="B144" s="69">
        <f>ROW()-ROW(tbl_Hullform[[#Headers],[Pt]])</f>
        <v>141</v>
      </c>
      <c r="C144" s="71">
        <v>36</v>
      </c>
      <c r="D144" s="71">
        <v>35</v>
      </c>
      <c r="E144" s="71">
        <v>-10</v>
      </c>
      <c r="F144" s="72">
        <v>0</v>
      </c>
      <c r="I144" s="1">
        <f>I140+1</f>
        <v>36</v>
      </c>
      <c r="J144" s="1">
        <f t="shared" si="1"/>
        <v>35</v>
      </c>
      <c r="K144" s="1">
        <v>0</v>
      </c>
      <c r="L144" s="1">
        <v>0</v>
      </c>
    </row>
    <row r="145" spans="2:12" x14ac:dyDescent="0.25">
      <c r="B145" s="69">
        <f>ROW()-ROW(tbl_Hullform[[#Headers],[Pt]])</f>
        <v>142</v>
      </c>
      <c r="C145" s="71">
        <v>36</v>
      </c>
      <c r="D145" s="71">
        <v>35</v>
      </c>
      <c r="E145" s="71">
        <v>10</v>
      </c>
      <c r="F145" s="72">
        <v>0</v>
      </c>
      <c r="I145" s="1">
        <f>I144</f>
        <v>36</v>
      </c>
      <c r="J145" s="1">
        <f t="shared" si="1"/>
        <v>35</v>
      </c>
      <c r="K145" s="1">
        <v>10</v>
      </c>
      <c r="L145" s="1">
        <v>0</v>
      </c>
    </row>
    <row r="146" spans="2:12" x14ac:dyDescent="0.25">
      <c r="B146" s="69">
        <f>ROW()-ROW(tbl_Hullform[[#Headers],[Pt]])</f>
        <v>143</v>
      </c>
      <c r="C146" s="71">
        <v>36</v>
      </c>
      <c r="D146" s="71">
        <v>35</v>
      </c>
      <c r="E146" s="71">
        <v>10</v>
      </c>
      <c r="F146" s="72">
        <v>4</v>
      </c>
      <c r="I146" s="1">
        <f>I145</f>
        <v>36</v>
      </c>
      <c r="J146" s="1">
        <f t="shared" si="1"/>
        <v>35</v>
      </c>
      <c r="K146" s="1">
        <v>10</v>
      </c>
      <c r="L146" s="1">
        <v>4</v>
      </c>
    </row>
    <row r="147" spans="2:12" x14ac:dyDescent="0.25">
      <c r="B147" s="69">
        <f>ROW()-ROW(tbl_Hullform[[#Headers],[Pt]])</f>
        <v>144</v>
      </c>
      <c r="C147" s="71">
        <v>36</v>
      </c>
      <c r="D147" s="71">
        <v>35</v>
      </c>
      <c r="E147" s="71">
        <v>-10</v>
      </c>
      <c r="F147" s="72">
        <v>4</v>
      </c>
      <c r="I147" s="1">
        <f>I146</f>
        <v>36</v>
      </c>
      <c r="J147" s="1">
        <f t="shared" si="1"/>
        <v>35</v>
      </c>
      <c r="K147" s="1">
        <v>0</v>
      </c>
      <c r="L147" s="1">
        <v>4</v>
      </c>
    </row>
    <row r="148" spans="2:12" x14ac:dyDescent="0.25">
      <c r="B148" s="69">
        <f>ROW()-ROW(tbl_Hullform[[#Headers],[Pt]])</f>
        <v>145</v>
      </c>
      <c r="C148" s="71">
        <v>37</v>
      </c>
      <c r="D148" s="71">
        <v>36</v>
      </c>
      <c r="E148" s="71">
        <v>-10</v>
      </c>
      <c r="F148" s="72">
        <v>0</v>
      </c>
      <c r="I148" s="1">
        <f>I144+1</f>
        <v>37</v>
      </c>
      <c r="J148" s="1">
        <f t="shared" si="1"/>
        <v>36</v>
      </c>
      <c r="K148" s="1">
        <v>0</v>
      </c>
      <c r="L148" s="1">
        <v>0</v>
      </c>
    </row>
    <row r="149" spans="2:12" x14ac:dyDescent="0.25">
      <c r="B149" s="69">
        <f>ROW()-ROW(tbl_Hullform[[#Headers],[Pt]])</f>
        <v>146</v>
      </c>
      <c r="C149" s="71">
        <v>37</v>
      </c>
      <c r="D149" s="71">
        <v>36</v>
      </c>
      <c r="E149" s="71">
        <v>10</v>
      </c>
      <c r="F149" s="72">
        <v>0</v>
      </c>
      <c r="I149" s="1">
        <f>I148</f>
        <v>37</v>
      </c>
      <c r="J149" s="1">
        <f t="shared" si="1"/>
        <v>36</v>
      </c>
      <c r="K149" s="1">
        <v>10</v>
      </c>
      <c r="L149" s="1">
        <v>0</v>
      </c>
    </row>
    <row r="150" spans="2:12" x14ac:dyDescent="0.25">
      <c r="B150" s="69">
        <f>ROW()-ROW(tbl_Hullform[[#Headers],[Pt]])</f>
        <v>147</v>
      </c>
      <c r="C150" s="71">
        <v>37</v>
      </c>
      <c r="D150" s="71">
        <v>36</v>
      </c>
      <c r="E150" s="71">
        <v>10</v>
      </c>
      <c r="F150" s="72">
        <v>4</v>
      </c>
      <c r="I150" s="1">
        <f>I149</f>
        <v>37</v>
      </c>
      <c r="J150" s="1">
        <f t="shared" si="1"/>
        <v>36</v>
      </c>
      <c r="K150" s="1">
        <v>10</v>
      </c>
      <c r="L150" s="1">
        <v>4</v>
      </c>
    </row>
    <row r="151" spans="2:12" x14ac:dyDescent="0.25">
      <c r="B151" s="69">
        <f>ROW()-ROW(tbl_Hullform[[#Headers],[Pt]])</f>
        <v>148</v>
      </c>
      <c r="C151" s="71">
        <v>37</v>
      </c>
      <c r="D151" s="71">
        <v>36</v>
      </c>
      <c r="E151" s="71">
        <v>-10</v>
      </c>
      <c r="F151" s="72">
        <v>4</v>
      </c>
      <c r="I151" s="1">
        <f>I150</f>
        <v>37</v>
      </c>
      <c r="J151" s="1">
        <f t="shared" si="1"/>
        <v>36</v>
      </c>
      <c r="K151" s="1">
        <v>0</v>
      </c>
      <c r="L151" s="1">
        <v>4</v>
      </c>
    </row>
    <row r="152" spans="2:12" x14ac:dyDescent="0.25">
      <c r="B152" s="69">
        <f>ROW()-ROW(tbl_Hullform[[#Headers],[Pt]])</f>
        <v>149</v>
      </c>
      <c r="C152" s="71">
        <v>38</v>
      </c>
      <c r="D152" s="71">
        <v>37</v>
      </c>
      <c r="E152" s="71">
        <v>-10</v>
      </c>
      <c r="F152" s="72">
        <v>0</v>
      </c>
      <c r="I152" s="1">
        <f>I148+1</f>
        <v>38</v>
      </c>
      <c r="J152" s="1">
        <f t="shared" si="1"/>
        <v>37</v>
      </c>
      <c r="K152" s="1">
        <v>0</v>
      </c>
      <c r="L152" s="1">
        <v>0</v>
      </c>
    </row>
    <row r="153" spans="2:12" x14ac:dyDescent="0.25">
      <c r="B153" s="69">
        <f>ROW()-ROW(tbl_Hullform[[#Headers],[Pt]])</f>
        <v>150</v>
      </c>
      <c r="C153" s="71">
        <v>38</v>
      </c>
      <c r="D153" s="71">
        <v>37</v>
      </c>
      <c r="E153" s="71">
        <v>10</v>
      </c>
      <c r="F153" s="72">
        <v>0</v>
      </c>
      <c r="I153" s="1">
        <f>I152</f>
        <v>38</v>
      </c>
      <c r="J153" s="1">
        <f t="shared" si="1"/>
        <v>37</v>
      </c>
      <c r="K153" s="1">
        <v>10</v>
      </c>
      <c r="L153" s="1">
        <v>0</v>
      </c>
    </row>
    <row r="154" spans="2:12" x14ac:dyDescent="0.25">
      <c r="B154" s="69">
        <f>ROW()-ROW(tbl_Hullform[[#Headers],[Pt]])</f>
        <v>151</v>
      </c>
      <c r="C154" s="71">
        <v>38</v>
      </c>
      <c r="D154" s="71">
        <v>37</v>
      </c>
      <c r="E154" s="71">
        <v>10</v>
      </c>
      <c r="F154" s="72">
        <v>4</v>
      </c>
      <c r="I154" s="1">
        <f>I153</f>
        <v>38</v>
      </c>
      <c r="J154" s="1">
        <f t="shared" si="1"/>
        <v>37</v>
      </c>
      <c r="K154" s="1">
        <v>10</v>
      </c>
      <c r="L154" s="1">
        <v>4</v>
      </c>
    </row>
    <row r="155" spans="2:12" x14ac:dyDescent="0.25">
      <c r="B155" s="69">
        <f>ROW()-ROW(tbl_Hullform[[#Headers],[Pt]])</f>
        <v>152</v>
      </c>
      <c r="C155" s="71">
        <v>38</v>
      </c>
      <c r="D155" s="71">
        <v>37</v>
      </c>
      <c r="E155" s="71">
        <v>-10</v>
      </c>
      <c r="F155" s="72">
        <v>4</v>
      </c>
      <c r="I155" s="1">
        <f>I154</f>
        <v>38</v>
      </c>
      <c r="J155" s="1">
        <f t="shared" si="1"/>
        <v>37</v>
      </c>
      <c r="K155" s="1">
        <v>0</v>
      </c>
      <c r="L155" s="1">
        <v>4</v>
      </c>
    </row>
    <row r="156" spans="2:12" x14ac:dyDescent="0.25">
      <c r="B156" s="69">
        <f>ROW()-ROW(tbl_Hullform[[#Headers],[Pt]])</f>
        <v>153</v>
      </c>
      <c r="C156" s="71">
        <v>39</v>
      </c>
      <c r="D156" s="71">
        <v>38</v>
      </c>
      <c r="E156" s="71">
        <v>-10</v>
      </c>
      <c r="F156" s="72">
        <v>0</v>
      </c>
      <c r="I156" s="1">
        <f>I152+1</f>
        <v>39</v>
      </c>
      <c r="J156" s="1">
        <f t="shared" si="1"/>
        <v>38</v>
      </c>
      <c r="K156" s="1">
        <v>0</v>
      </c>
      <c r="L156" s="1">
        <v>0</v>
      </c>
    </row>
    <row r="157" spans="2:12" x14ac:dyDescent="0.25">
      <c r="B157" s="69">
        <f>ROW()-ROW(tbl_Hullform[[#Headers],[Pt]])</f>
        <v>154</v>
      </c>
      <c r="C157" s="71">
        <v>39</v>
      </c>
      <c r="D157" s="71">
        <v>38</v>
      </c>
      <c r="E157" s="71">
        <v>10</v>
      </c>
      <c r="F157" s="72">
        <v>0</v>
      </c>
      <c r="I157" s="1">
        <f>I156</f>
        <v>39</v>
      </c>
      <c r="J157" s="1">
        <f t="shared" si="1"/>
        <v>38</v>
      </c>
      <c r="K157" s="1">
        <v>10</v>
      </c>
      <c r="L157" s="1">
        <v>0</v>
      </c>
    </row>
    <row r="158" spans="2:12" x14ac:dyDescent="0.25">
      <c r="B158" s="69">
        <f>ROW()-ROW(tbl_Hullform[[#Headers],[Pt]])</f>
        <v>155</v>
      </c>
      <c r="C158" s="71">
        <v>39</v>
      </c>
      <c r="D158" s="71">
        <v>38</v>
      </c>
      <c r="E158" s="71">
        <v>10</v>
      </c>
      <c r="F158" s="72">
        <v>4</v>
      </c>
      <c r="I158" s="1">
        <f>I157</f>
        <v>39</v>
      </c>
      <c r="J158" s="1">
        <f t="shared" si="1"/>
        <v>38</v>
      </c>
      <c r="K158" s="1">
        <v>10</v>
      </c>
      <c r="L158" s="1">
        <v>4</v>
      </c>
    </row>
    <row r="159" spans="2:12" x14ac:dyDescent="0.25">
      <c r="B159" s="69">
        <f>ROW()-ROW(tbl_Hullform[[#Headers],[Pt]])</f>
        <v>156</v>
      </c>
      <c r="C159" s="71">
        <v>39</v>
      </c>
      <c r="D159" s="71">
        <v>38</v>
      </c>
      <c r="E159" s="71">
        <v>-10</v>
      </c>
      <c r="F159" s="72">
        <v>4</v>
      </c>
      <c r="I159" s="1">
        <f>I158</f>
        <v>39</v>
      </c>
      <c r="J159" s="1">
        <f t="shared" si="1"/>
        <v>38</v>
      </c>
      <c r="K159" s="1">
        <v>0</v>
      </c>
      <c r="L159" s="1">
        <v>4</v>
      </c>
    </row>
    <row r="160" spans="2:12" x14ac:dyDescent="0.25">
      <c r="B160" s="69">
        <f>ROW()-ROW(tbl_Hullform[[#Headers],[Pt]])</f>
        <v>157</v>
      </c>
      <c r="C160" s="71">
        <v>40</v>
      </c>
      <c r="D160" s="71">
        <v>39</v>
      </c>
      <c r="E160" s="71">
        <v>-10</v>
      </c>
      <c r="F160" s="72">
        <v>0</v>
      </c>
      <c r="I160" s="1">
        <f>I156+1</f>
        <v>40</v>
      </c>
      <c r="J160" s="1">
        <f t="shared" ref="J160:J223" si="2">I160-1</f>
        <v>39</v>
      </c>
      <c r="K160" s="1">
        <v>0</v>
      </c>
      <c r="L160" s="1">
        <v>0</v>
      </c>
    </row>
    <row r="161" spans="2:12" x14ac:dyDescent="0.25">
      <c r="B161" s="69">
        <f>ROW()-ROW(tbl_Hullform[[#Headers],[Pt]])</f>
        <v>158</v>
      </c>
      <c r="C161" s="71">
        <v>40</v>
      </c>
      <c r="D161" s="71">
        <v>39</v>
      </c>
      <c r="E161" s="71">
        <v>10</v>
      </c>
      <c r="F161" s="72">
        <v>0</v>
      </c>
      <c r="I161" s="1">
        <f>I160</f>
        <v>40</v>
      </c>
      <c r="J161" s="1">
        <f t="shared" si="2"/>
        <v>39</v>
      </c>
      <c r="K161" s="1">
        <v>10</v>
      </c>
      <c r="L161" s="1">
        <v>0</v>
      </c>
    </row>
    <row r="162" spans="2:12" x14ac:dyDescent="0.25">
      <c r="B162" s="69">
        <f>ROW()-ROW(tbl_Hullform[[#Headers],[Pt]])</f>
        <v>159</v>
      </c>
      <c r="C162" s="71">
        <v>40</v>
      </c>
      <c r="D162" s="71">
        <v>39</v>
      </c>
      <c r="E162" s="71">
        <v>10</v>
      </c>
      <c r="F162" s="72">
        <v>4</v>
      </c>
      <c r="I162" s="1">
        <f>I161</f>
        <v>40</v>
      </c>
      <c r="J162" s="1">
        <f t="shared" si="2"/>
        <v>39</v>
      </c>
      <c r="K162" s="1">
        <v>10</v>
      </c>
      <c r="L162" s="1">
        <v>4</v>
      </c>
    </row>
    <row r="163" spans="2:12" x14ac:dyDescent="0.25">
      <c r="B163" s="69">
        <f>ROW()-ROW(tbl_Hullform[[#Headers],[Pt]])</f>
        <v>160</v>
      </c>
      <c r="C163" s="71">
        <v>40</v>
      </c>
      <c r="D163" s="71">
        <v>39</v>
      </c>
      <c r="E163" s="71">
        <v>-10</v>
      </c>
      <c r="F163" s="72">
        <v>4</v>
      </c>
      <c r="I163" s="1">
        <f>I162</f>
        <v>40</v>
      </c>
      <c r="J163" s="1">
        <f t="shared" si="2"/>
        <v>39</v>
      </c>
      <c r="K163" s="1">
        <v>0</v>
      </c>
      <c r="L163" s="1">
        <v>4</v>
      </c>
    </row>
    <row r="164" spans="2:12" x14ac:dyDescent="0.25">
      <c r="B164" s="69">
        <f>ROW()-ROW(tbl_Hullform[[#Headers],[Pt]])</f>
        <v>161</v>
      </c>
      <c r="C164" s="71">
        <v>41</v>
      </c>
      <c r="D164" s="71">
        <v>40</v>
      </c>
      <c r="E164" s="71">
        <v>-10</v>
      </c>
      <c r="F164" s="72">
        <v>0</v>
      </c>
      <c r="I164" s="1">
        <f>I160+1</f>
        <v>41</v>
      </c>
      <c r="J164" s="1">
        <f t="shared" si="2"/>
        <v>40</v>
      </c>
      <c r="K164" s="1">
        <v>0</v>
      </c>
      <c r="L164" s="1">
        <v>0</v>
      </c>
    </row>
    <row r="165" spans="2:12" x14ac:dyDescent="0.25">
      <c r="B165" s="69">
        <f>ROW()-ROW(tbl_Hullform[[#Headers],[Pt]])</f>
        <v>162</v>
      </c>
      <c r="C165" s="71">
        <v>41</v>
      </c>
      <c r="D165" s="71">
        <v>40</v>
      </c>
      <c r="E165" s="71">
        <v>10</v>
      </c>
      <c r="F165" s="72">
        <v>0</v>
      </c>
      <c r="I165" s="1">
        <f>I164</f>
        <v>41</v>
      </c>
      <c r="J165" s="1">
        <f t="shared" si="2"/>
        <v>40</v>
      </c>
      <c r="K165" s="1">
        <v>10</v>
      </c>
      <c r="L165" s="1">
        <v>0</v>
      </c>
    </row>
    <row r="166" spans="2:12" x14ac:dyDescent="0.25">
      <c r="B166" s="69">
        <f>ROW()-ROW(tbl_Hullform[[#Headers],[Pt]])</f>
        <v>163</v>
      </c>
      <c r="C166" s="71">
        <v>41</v>
      </c>
      <c r="D166" s="71">
        <v>40</v>
      </c>
      <c r="E166" s="71">
        <v>10</v>
      </c>
      <c r="F166" s="72">
        <v>4</v>
      </c>
      <c r="I166" s="1">
        <f>I165</f>
        <v>41</v>
      </c>
      <c r="J166" s="1">
        <f t="shared" si="2"/>
        <v>40</v>
      </c>
      <c r="K166" s="1">
        <v>10</v>
      </c>
      <c r="L166" s="1">
        <v>4</v>
      </c>
    </row>
    <row r="167" spans="2:12" x14ac:dyDescent="0.25">
      <c r="B167" s="69">
        <f>ROW()-ROW(tbl_Hullform[[#Headers],[Pt]])</f>
        <v>164</v>
      </c>
      <c r="C167" s="71">
        <v>41</v>
      </c>
      <c r="D167" s="71">
        <v>40</v>
      </c>
      <c r="E167" s="71">
        <v>-10</v>
      </c>
      <c r="F167" s="72">
        <v>4</v>
      </c>
      <c r="I167" s="1">
        <f>I166</f>
        <v>41</v>
      </c>
      <c r="J167" s="1">
        <f t="shared" si="2"/>
        <v>40</v>
      </c>
      <c r="K167" s="1">
        <v>0</v>
      </c>
      <c r="L167" s="1">
        <v>4</v>
      </c>
    </row>
    <row r="168" spans="2:12" x14ac:dyDescent="0.25">
      <c r="B168" s="69">
        <f>ROW()-ROW(tbl_Hullform[[#Headers],[Pt]])</f>
        <v>165</v>
      </c>
      <c r="C168" s="71">
        <v>42</v>
      </c>
      <c r="D168" s="71">
        <v>41</v>
      </c>
      <c r="E168" s="71">
        <v>-10</v>
      </c>
      <c r="F168" s="72">
        <v>0</v>
      </c>
      <c r="I168" s="1">
        <f>I164+1</f>
        <v>42</v>
      </c>
      <c r="J168" s="1">
        <f t="shared" si="2"/>
        <v>41</v>
      </c>
      <c r="K168" s="1">
        <v>0</v>
      </c>
      <c r="L168" s="1">
        <v>0</v>
      </c>
    </row>
    <row r="169" spans="2:12" x14ac:dyDescent="0.25">
      <c r="B169" s="69">
        <f>ROW()-ROW(tbl_Hullform[[#Headers],[Pt]])</f>
        <v>166</v>
      </c>
      <c r="C169" s="71">
        <v>42</v>
      </c>
      <c r="D169" s="71">
        <v>41</v>
      </c>
      <c r="E169" s="71">
        <v>10</v>
      </c>
      <c r="F169" s="72">
        <v>0</v>
      </c>
      <c r="I169" s="1">
        <f>I168</f>
        <v>42</v>
      </c>
      <c r="J169" s="1">
        <f t="shared" si="2"/>
        <v>41</v>
      </c>
      <c r="K169" s="1">
        <v>10</v>
      </c>
      <c r="L169" s="1">
        <v>0</v>
      </c>
    </row>
    <row r="170" spans="2:12" x14ac:dyDescent="0.25">
      <c r="B170" s="69">
        <f>ROW()-ROW(tbl_Hullform[[#Headers],[Pt]])</f>
        <v>167</v>
      </c>
      <c r="C170" s="71">
        <v>42</v>
      </c>
      <c r="D170" s="71">
        <v>41</v>
      </c>
      <c r="E170" s="71">
        <v>10</v>
      </c>
      <c r="F170" s="72">
        <v>4</v>
      </c>
      <c r="I170" s="1">
        <f>I169</f>
        <v>42</v>
      </c>
      <c r="J170" s="1">
        <f t="shared" si="2"/>
        <v>41</v>
      </c>
      <c r="K170" s="1">
        <v>10</v>
      </c>
      <c r="L170" s="1">
        <v>4</v>
      </c>
    </row>
    <row r="171" spans="2:12" x14ac:dyDescent="0.25">
      <c r="B171" s="69">
        <f>ROW()-ROW(tbl_Hullform[[#Headers],[Pt]])</f>
        <v>168</v>
      </c>
      <c r="C171" s="71">
        <v>42</v>
      </c>
      <c r="D171" s="71">
        <v>41</v>
      </c>
      <c r="E171" s="71">
        <v>-10</v>
      </c>
      <c r="F171" s="72">
        <v>4</v>
      </c>
      <c r="I171" s="1">
        <f>I170</f>
        <v>42</v>
      </c>
      <c r="J171" s="1">
        <f t="shared" si="2"/>
        <v>41</v>
      </c>
      <c r="K171" s="1">
        <v>0</v>
      </c>
      <c r="L171" s="1">
        <v>4</v>
      </c>
    </row>
    <row r="172" spans="2:12" x14ac:dyDescent="0.25">
      <c r="B172" s="69">
        <f>ROW()-ROW(tbl_Hullform[[#Headers],[Pt]])</f>
        <v>169</v>
      </c>
      <c r="C172" s="71">
        <v>43</v>
      </c>
      <c r="D172" s="71">
        <v>42</v>
      </c>
      <c r="E172" s="71">
        <v>-10</v>
      </c>
      <c r="F172" s="72">
        <v>0</v>
      </c>
      <c r="I172" s="1">
        <f>I168+1</f>
        <v>43</v>
      </c>
      <c r="J172" s="1">
        <f t="shared" si="2"/>
        <v>42</v>
      </c>
      <c r="K172" s="1">
        <v>0</v>
      </c>
      <c r="L172" s="1">
        <v>0</v>
      </c>
    </row>
    <row r="173" spans="2:12" x14ac:dyDescent="0.25">
      <c r="B173" s="69">
        <f>ROW()-ROW(tbl_Hullform[[#Headers],[Pt]])</f>
        <v>170</v>
      </c>
      <c r="C173" s="71">
        <v>43</v>
      </c>
      <c r="D173" s="71">
        <v>42</v>
      </c>
      <c r="E173" s="71">
        <v>10</v>
      </c>
      <c r="F173" s="72">
        <v>0</v>
      </c>
      <c r="I173" s="1">
        <f>I172</f>
        <v>43</v>
      </c>
      <c r="J173" s="1">
        <f t="shared" si="2"/>
        <v>42</v>
      </c>
      <c r="K173" s="1">
        <v>10</v>
      </c>
      <c r="L173" s="1">
        <v>0</v>
      </c>
    </row>
    <row r="174" spans="2:12" x14ac:dyDescent="0.25">
      <c r="B174" s="69">
        <f>ROW()-ROW(tbl_Hullform[[#Headers],[Pt]])</f>
        <v>171</v>
      </c>
      <c r="C174" s="71">
        <v>43</v>
      </c>
      <c r="D174" s="71">
        <v>42</v>
      </c>
      <c r="E174" s="71">
        <v>10</v>
      </c>
      <c r="F174" s="72">
        <v>4</v>
      </c>
      <c r="I174" s="1">
        <f>I173</f>
        <v>43</v>
      </c>
      <c r="J174" s="1">
        <f t="shared" si="2"/>
        <v>42</v>
      </c>
      <c r="K174" s="1">
        <v>10</v>
      </c>
      <c r="L174" s="1">
        <v>4</v>
      </c>
    </row>
    <row r="175" spans="2:12" x14ac:dyDescent="0.25">
      <c r="B175" s="69">
        <f>ROW()-ROW(tbl_Hullform[[#Headers],[Pt]])</f>
        <v>172</v>
      </c>
      <c r="C175" s="71">
        <v>43</v>
      </c>
      <c r="D175" s="71">
        <v>42</v>
      </c>
      <c r="E175" s="71">
        <v>-10</v>
      </c>
      <c r="F175" s="72">
        <v>4</v>
      </c>
      <c r="I175" s="1">
        <f>I174</f>
        <v>43</v>
      </c>
      <c r="J175" s="1">
        <f t="shared" si="2"/>
        <v>42</v>
      </c>
      <c r="K175" s="1">
        <v>0</v>
      </c>
      <c r="L175" s="1">
        <v>4</v>
      </c>
    </row>
    <row r="176" spans="2:12" x14ac:dyDescent="0.25">
      <c r="B176" s="69">
        <f>ROW()-ROW(tbl_Hullform[[#Headers],[Pt]])</f>
        <v>173</v>
      </c>
      <c r="C176" s="71">
        <v>44</v>
      </c>
      <c r="D176" s="71">
        <v>43</v>
      </c>
      <c r="E176" s="71">
        <v>-10</v>
      </c>
      <c r="F176" s="72">
        <v>0</v>
      </c>
      <c r="I176" s="1">
        <f>I172+1</f>
        <v>44</v>
      </c>
      <c r="J176" s="1">
        <f t="shared" si="2"/>
        <v>43</v>
      </c>
      <c r="K176" s="1">
        <v>0</v>
      </c>
      <c r="L176" s="1">
        <v>0</v>
      </c>
    </row>
    <row r="177" spans="2:12" x14ac:dyDescent="0.25">
      <c r="B177" s="69">
        <f>ROW()-ROW(tbl_Hullform[[#Headers],[Pt]])</f>
        <v>174</v>
      </c>
      <c r="C177" s="71">
        <v>44</v>
      </c>
      <c r="D177" s="71">
        <v>43</v>
      </c>
      <c r="E177" s="71">
        <v>10</v>
      </c>
      <c r="F177" s="72">
        <v>0</v>
      </c>
      <c r="I177" s="1">
        <f>I176</f>
        <v>44</v>
      </c>
      <c r="J177" s="1">
        <f t="shared" si="2"/>
        <v>43</v>
      </c>
      <c r="K177" s="1">
        <v>10</v>
      </c>
      <c r="L177" s="1">
        <v>0</v>
      </c>
    </row>
    <row r="178" spans="2:12" x14ac:dyDescent="0.25">
      <c r="B178" s="69">
        <f>ROW()-ROW(tbl_Hullform[[#Headers],[Pt]])</f>
        <v>175</v>
      </c>
      <c r="C178" s="71">
        <v>44</v>
      </c>
      <c r="D178" s="71">
        <v>43</v>
      </c>
      <c r="E178" s="71">
        <v>10</v>
      </c>
      <c r="F178" s="72">
        <v>4</v>
      </c>
      <c r="I178" s="1">
        <f>I177</f>
        <v>44</v>
      </c>
      <c r="J178" s="1">
        <f t="shared" si="2"/>
        <v>43</v>
      </c>
      <c r="K178" s="1">
        <v>10</v>
      </c>
      <c r="L178" s="1">
        <v>4</v>
      </c>
    </row>
    <row r="179" spans="2:12" x14ac:dyDescent="0.25">
      <c r="B179" s="69">
        <f>ROW()-ROW(tbl_Hullform[[#Headers],[Pt]])</f>
        <v>176</v>
      </c>
      <c r="C179" s="71">
        <v>44</v>
      </c>
      <c r="D179" s="71">
        <v>43</v>
      </c>
      <c r="E179" s="71">
        <v>-10</v>
      </c>
      <c r="F179" s="72">
        <v>4</v>
      </c>
      <c r="I179" s="1">
        <f>I178</f>
        <v>44</v>
      </c>
      <c r="J179" s="1">
        <f t="shared" si="2"/>
        <v>43</v>
      </c>
      <c r="K179" s="1">
        <v>0</v>
      </c>
      <c r="L179" s="1">
        <v>4</v>
      </c>
    </row>
    <row r="180" spans="2:12" x14ac:dyDescent="0.25">
      <c r="B180" s="69">
        <f>ROW()-ROW(tbl_Hullform[[#Headers],[Pt]])</f>
        <v>177</v>
      </c>
      <c r="C180" s="71">
        <v>45</v>
      </c>
      <c r="D180" s="71">
        <v>44</v>
      </c>
      <c r="E180" s="71">
        <v>-10</v>
      </c>
      <c r="F180" s="72">
        <v>0</v>
      </c>
      <c r="I180" s="1">
        <f>I176+1</f>
        <v>45</v>
      </c>
      <c r="J180" s="1">
        <f t="shared" si="2"/>
        <v>44</v>
      </c>
      <c r="K180" s="1">
        <v>0</v>
      </c>
      <c r="L180" s="1">
        <v>0</v>
      </c>
    </row>
    <row r="181" spans="2:12" x14ac:dyDescent="0.25">
      <c r="B181" s="69">
        <f>ROW()-ROW(tbl_Hullform[[#Headers],[Pt]])</f>
        <v>178</v>
      </c>
      <c r="C181" s="71">
        <v>45</v>
      </c>
      <c r="D181" s="71">
        <v>44</v>
      </c>
      <c r="E181" s="71">
        <v>10</v>
      </c>
      <c r="F181" s="72">
        <v>0</v>
      </c>
      <c r="I181" s="1">
        <f>I180</f>
        <v>45</v>
      </c>
      <c r="J181" s="1">
        <f t="shared" si="2"/>
        <v>44</v>
      </c>
      <c r="K181" s="1">
        <v>10</v>
      </c>
      <c r="L181" s="1">
        <v>0</v>
      </c>
    </row>
    <row r="182" spans="2:12" x14ac:dyDescent="0.25">
      <c r="B182" s="69">
        <f>ROW()-ROW(tbl_Hullform[[#Headers],[Pt]])</f>
        <v>179</v>
      </c>
      <c r="C182" s="71">
        <v>45</v>
      </c>
      <c r="D182" s="71">
        <v>44</v>
      </c>
      <c r="E182" s="71">
        <v>10</v>
      </c>
      <c r="F182" s="72">
        <v>4</v>
      </c>
      <c r="I182" s="1">
        <f>I181</f>
        <v>45</v>
      </c>
      <c r="J182" s="1">
        <f t="shared" si="2"/>
        <v>44</v>
      </c>
      <c r="K182" s="1">
        <v>10</v>
      </c>
      <c r="L182" s="1">
        <v>4</v>
      </c>
    </row>
    <row r="183" spans="2:12" x14ac:dyDescent="0.25">
      <c r="B183" s="69">
        <f>ROW()-ROW(tbl_Hullform[[#Headers],[Pt]])</f>
        <v>180</v>
      </c>
      <c r="C183" s="71">
        <v>45</v>
      </c>
      <c r="D183" s="71">
        <v>44</v>
      </c>
      <c r="E183" s="71">
        <v>-10</v>
      </c>
      <c r="F183" s="72">
        <v>4</v>
      </c>
      <c r="I183" s="1">
        <f>I182</f>
        <v>45</v>
      </c>
      <c r="J183" s="1">
        <f t="shared" si="2"/>
        <v>44</v>
      </c>
      <c r="K183" s="1">
        <v>0</v>
      </c>
      <c r="L183" s="1">
        <v>4</v>
      </c>
    </row>
    <row r="184" spans="2:12" x14ac:dyDescent="0.25">
      <c r="B184" s="69">
        <f>ROW()-ROW(tbl_Hullform[[#Headers],[Pt]])</f>
        <v>181</v>
      </c>
      <c r="C184" s="71">
        <v>46</v>
      </c>
      <c r="D184" s="71">
        <v>45</v>
      </c>
      <c r="E184" s="71">
        <v>-10</v>
      </c>
      <c r="F184" s="72">
        <v>0</v>
      </c>
      <c r="I184" s="1">
        <f>I180+1</f>
        <v>46</v>
      </c>
      <c r="J184" s="1">
        <f t="shared" si="2"/>
        <v>45</v>
      </c>
      <c r="K184" s="1">
        <v>0</v>
      </c>
      <c r="L184" s="1">
        <v>0</v>
      </c>
    </row>
    <row r="185" spans="2:12" x14ac:dyDescent="0.25">
      <c r="B185" s="69">
        <f>ROW()-ROW(tbl_Hullform[[#Headers],[Pt]])</f>
        <v>182</v>
      </c>
      <c r="C185" s="71">
        <v>46</v>
      </c>
      <c r="D185" s="71">
        <v>45</v>
      </c>
      <c r="E185" s="71">
        <v>10</v>
      </c>
      <c r="F185" s="72">
        <v>0</v>
      </c>
      <c r="I185" s="1">
        <f>I184</f>
        <v>46</v>
      </c>
      <c r="J185" s="1">
        <f t="shared" si="2"/>
        <v>45</v>
      </c>
      <c r="K185" s="1">
        <v>10</v>
      </c>
      <c r="L185" s="1">
        <v>0</v>
      </c>
    </row>
    <row r="186" spans="2:12" x14ac:dyDescent="0.25">
      <c r="B186" s="69">
        <f>ROW()-ROW(tbl_Hullform[[#Headers],[Pt]])</f>
        <v>183</v>
      </c>
      <c r="C186" s="71">
        <v>46</v>
      </c>
      <c r="D186" s="71">
        <v>45</v>
      </c>
      <c r="E186" s="71">
        <v>10</v>
      </c>
      <c r="F186" s="72">
        <v>4</v>
      </c>
      <c r="I186" s="1">
        <f>I185</f>
        <v>46</v>
      </c>
      <c r="J186" s="1">
        <f t="shared" si="2"/>
        <v>45</v>
      </c>
      <c r="K186" s="1">
        <v>10</v>
      </c>
      <c r="L186" s="1">
        <v>4</v>
      </c>
    </row>
    <row r="187" spans="2:12" x14ac:dyDescent="0.25">
      <c r="B187" s="69">
        <f>ROW()-ROW(tbl_Hullform[[#Headers],[Pt]])</f>
        <v>184</v>
      </c>
      <c r="C187" s="71">
        <v>46</v>
      </c>
      <c r="D187" s="71">
        <v>45</v>
      </c>
      <c r="E187" s="71">
        <v>-10</v>
      </c>
      <c r="F187" s="72">
        <v>4</v>
      </c>
      <c r="I187" s="1">
        <f>I186</f>
        <v>46</v>
      </c>
      <c r="J187" s="1">
        <f t="shared" si="2"/>
        <v>45</v>
      </c>
      <c r="K187" s="1">
        <v>0</v>
      </c>
      <c r="L187" s="1">
        <v>4</v>
      </c>
    </row>
    <row r="188" spans="2:12" x14ac:dyDescent="0.25">
      <c r="B188" s="69">
        <f>ROW()-ROW(tbl_Hullform[[#Headers],[Pt]])</f>
        <v>185</v>
      </c>
      <c r="C188" s="71">
        <v>47</v>
      </c>
      <c r="D188" s="71">
        <v>46</v>
      </c>
      <c r="E188" s="71">
        <v>-10</v>
      </c>
      <c r="F188" s="72">
        <v>0</v>
      </c>
      <c r="I188" s="1">
        <f>I184+1</f>
        <v>47</v>
      </c>
      <c r="J188" s="1">
        <f t="shared" si="2"/>
        <v>46</v>
      </c>
      <c r="K188" s="1">
        <v>0</v>
      </c>
      <c r="L188" s="1">
        <v>0</v>
      </c>
    </row>
    <row r="189" spans="2:12" x14ac:dyDescent="0.25">
      <c r="B189" s="69">
        <f>ROW()-ROW(tbl_Hullform[[#Headers],[Pt]])</f>
        <v>186</v>
      </c>
      <c r="C189" s="71">
        <v>47</v>
      </c>
      <c r="D189" s="71">
        <v>46</v>
      </c>
      <c r="E189" s="71">
        <v>10</v>
      </c>
      <c r="F189" s="72">
        <v>0</v>
      </c>
      <c r="I189" s="1">
        <f>I188</f>
        <v>47</v>
      </c>
      <c r="J189" s="1">
        <f t="shared" si="2"/>
        <v>46</v>
      </c>
      <c r="K189" s="1">
        <v>10</v>
      </c>
      <c r="L189" s="1">
        <v>0</v>
      </c>
    </row>
    <row r="190" spans="2:12" x14ac:dyDescent="0.25">
      <c r="B190" s="69">
        <f>ROW()-ROW(tbl_Hullform[[#Headers],[Pt]])</f>
        <v>187</v>
      </c>
      <c r="C190" s="71">
        <v>47</v>
      </c>
      <c r="D190" s="71">
        <v>46</v>
      </c>
      <c r="E190" s="71">
        <v>10</v>
      </c>
      <c r="F190" s="72">
        <v>4</v>
      </c>
      <c r="I190" s="1">
        <f>I189</f>
        <v>47</v>
      </c>
      <c r="J190" s="1">
        <f t="shared" si="2"/>
        <v>46</v>
      </c>
      <c r="K190" s="1">
        <v>10</v>
      </c>
      <c r="L190" s="1">
        <v>4</v>
      </c>
    </row>
    <row r="191" spans="2:12" x14ac:dyDescent="0.25">
      <c r="B191" s="69">
        <f>ROW()-ROW(tbl_Hullform[[#Headers],[Pt]])</f>
        <v>188</v>
      </c>
      <c r="C191" s="71">
        <v>47</v>
      </c>
      <c r="D191" s="71">
        <v>46</v>
      </c>
      <c r="E191" s="71">
        <v>-10</v>
      </c>
      <c r="F191" s="72">
        <v>4</v>
      </c>
      <c r="I191" s="1">
        <f>I190</f>
        <v>47</v>
      </c>
      <c r="J191" s="1">
        <f t="shared" si="2"/>
        <v>46</v>
      </c>
      <c r="K191" s="1">
        <v>0</v>
      </c>
      <c r="L191" s="1">
        <v>4</v>
      </c>
    </row>
    <row r="192" spans="2:12" x14ac:dyDescent="0.25">
      <c r="B192" s="69">
        <f>ROW()-ROW(tbl_Hullform[[#Headers],[Pt]])</f>
        <v>189</v>
      </c>
      <c r="C192" s="71">
        <v>48</v>
      </c>
      <c r="D192" s="71">
        <v>47</v>
      </c>
      <c r="E192" s="71">
        <v>-10</v>
      </c>
      <c r="F192" s="72">
        <v>0</v>
      </c>
      <c r="I192" s="1">
        <f>I188+1</f>
        <v>48</v>
      </c>
      <c r="J192" s="1">
        <f t="shared" si="2"/>
        <v>47</v>
      </c>
      <c r="K192" s="1">
        <v>0</v>
      </c>
      <c r="L192" s="1">
        <v>0</v>
      </c>
    </row>
    <row r="193" spans="2:12" x14ac:dyDescent="0.25">
      <c r="B193" s="69">
        <f>ROW()-ROW(tbl_Hullform[[#Headers],[Pt]])</f>
        <v>190</v>
      </c>
      <c r="C193" s="71">
        <v>48</v>
      </c>
      <c r="D193" s="71">
        <v>47</v>
      </c>
      <c r="E193" s="71">
        <v>10</v>
      </c>
      <c r="F193" s="72">
        <v>0</v>
      </c>
      <c r="I193" s="1">
        <f>I192</f>
        <v>48</v>
      </c>
      <c r="J193" s="1">
        <f t="shared" si="2"/>
        <v>47</v>
      </c>
      <c r="K193" s="1">
        <v>10</v>
      </c>
      <c r="L193" s="1">
        <v>0</v>
      </c>
    </row>
    <row r="194" spans="2:12" x14ac:dyDescent="0.25">
      <c r="B194" s="69">
        <f>ROW()-ROW(tbl_Hullform[[#Headers],[Pt]])</f>
        <v>191</v>
      </c>
      <c r="C194" s="71">
        <v>48</v>
      </c>
      <c r="D194" s="71">
        <v>47</v>
      </c>
      <c r="E194" s="71">
        <v>10</v>
      </c>
      <c r="F194" s="72">
        <v>4</v>
      </c>
      <c r="I194" s="1">
        <f>I193</f>
        <v>48</v>
      </c>
      <c r="J194" s="1">
        <f t="shared" si="2"/>
        <v>47</v>
      </c>
      <c r="K194" s="1">
        <v>10</v>
      </c>
      <c r="L194" s="1">
        <v>4</v>
      </c>
    </row>
    <row r="195" spans="2:12" x14ac:dyDescent="0.25">
      <c r="B195" s="69">
        <f>ROW()-ROW(tbl_Hullform[[#Headers],[Pt]])</f>
        <v>192</v>
      </c>
      <c r="C195" s="71">
        <v>48</v>
      </c>
      <c r="D195" s="71">
        <v>47</v>
      </c>
      <c r="E195" s="71">
        <v>-10</v>
      </c>
      <c r="F195" s="72">
        <v>4</v>
      </c>
      <c r="I195" s="1">
        <f>I194</f>
        <v>48</v>
      </c>
      <c r="J195" s="1">
        <f t="shared" si="2"/>
        <v>47</v>
      </c>
      <c r="K195" s="1">
        <v>0</v>
      </c>
      <c r="L195" s="1">
        <v>4</v>
      </c>
    </row>
    <row r="196" spans="2:12" x14ac:dyDescent="0.25">
      <c r="B196" s="69">
        <f>ROW()-ROW(tbl_Hullform[[#Headers],[Pt]])</f>
        <v>193</v>
      </c>
      <c r="C196" s="71">
        <v>49</v>
      </c>
      <c r="D196" s="71">
        <v>48</v>
      </c>
      <c r="E196" s="71">
        <v>-10</v>
      </c>
      <c r="F196" s="72">
        <v>0</v>
      </c>
      <c r="I196" s="1">
        <f>I192+1</f>
        <v>49</v>
      </c>
      <c r="J196" s="1">
        <f t="shared" si="2"/>
        <v>48</v>
      </c>
      <c r="K196" s="1">
        <v>0</v>
      </c>
      <c r="L196" s="1">
        <v>0</v>
      </c>
    </row>
    <row r="197" spans="2:12" x14ac:dyDescent="0.25">
      <c r="B197" s="69">
        <f>ROW()-ROW(tbl_Hullform[[#Headers],[Pt]])</f>
        <v>194</v>
      </c>
      <c r="C197" s="71">
        <v>49</v>
      </c>
      <c r="D197" s="71">
        <v>48</v>
      </c>
      <c r="E197" s="71">
        <v>10</v>
      </c>
      <c r="F197" s="72">
        <v>0</v>
      </c>
      <c r="I197" s="1">
        <f>I196</f>
        <v>49</v>
      </c>
      <c r="J197" s="1">
        <f t="shared" si="2"/>
        <v>48</v>
      </c>
      <c r="K197" s="1">
        <v>10</v>
      </c>
      <c r="L197" s="1">
        <v>0</v>
      </c>
    </row>
    <row r="198" spans="2:12" x14ac:dyDescent="0.25">
      <c r="B198" s="69">
        <f>ROW()-ROW(tbl_Hullform[[#Headers],[Pt]])</f>
        <v>195</v>
      </c>
      <c r="C198" s="71">
        <v>49</v>
      </c>
      <c r="D198" s="71">
        <v>48</v>
      </c>
      <c r="E198" s="71">
        <v>10</v>
      </c>
      <c r="F198" s="72">
        <v>4</v>
      </c>
      <c r="I198" s="1">
        <f>I197</f>
        <v>49</v>
      </c>
      <c r="J198" s="1">
        <f t="shared" si="2"/>
        <v>48</v>
      </c>
      <c r="K198" s="1">
        <v>10</v>
      </c>
      <c r="L198" s="1">
        <v>4</v>
      </c>
    </row>
    <row r="199" spans="2:12" x14ac:dyDescent="0.25">
      <c r="B199" s="69">
        <f>ROW()-ROW(tbl_Hullform[[#Headers],[Pt]])</f>
        <v>196</v>
      </c>
      <c r="C199" s="71">
        <v>49</v>
      </c>
      <c r="D199" s="71">
        <v>48</v>
      </c>
      <c r="E199" s="71">
        <v>-10</v>
      </c>
      <c r="F199" s="72">
        <v>4</v>
      </c>
      <c r="I199" s="1">
        <f>I198</f>
        <v>49</v>
      </c>
      <c r="J199" s="1">
        <f t="shared" si="2"/>
        <v>48</v>
      </c>
      <c r="K199" s="1">
        <v>0</v>
      </c>
      <c r="L199" s="1">
        <v>4</v>
      </c>
    </row>
    <row r="200" spans="2:12" x14ac:dyDescent="0.25">
      <c r="B200" s="69">
        <f>ROW()-ROW(tbl_Hullform[[#Headers],[Pt]])</f>
        <v>197</v>
      </c>
      <c r="C200" s="71">
        <v>50</v>
      </c>
      <c r="D200" s="71">
        <v>49</v>
      </c>
      <c r="E200" s="71">
        <v>-10</v>
      </c>
      <c r="F200" s="72">
        <v>0</v>
      </c>
      <c r="I200" s="1">
        <f>I196+1</f>
        <v>50</v>
      </c>
      <c r="J200" s="1">
        <f t="shared" si="2"/>
        <v>49</v>
      </c>
      <c r="K200" s="1">
        <v>0</v>
      </c>
      <c r="L200" s="1">
        <v>0</v>
      </c>
    </row>
    <row r="201" spans="2:12" x14ac:dyDescent="0.25">
      <c r="B201" s="69">
        <f>ROW()-ROW(tbl_Hullform[[#Headers],[Pt]])</f>
        <v>198</v>
      </c>
      <c r="C201" s="71">
        <v>50</v>
      </c>
      <c r="D201" s="71">
        <v>49</v>
      </c>
      <c r="E201" s="71">
        <v>10</v>
      </c>
      <c r="F201" s="72">
        <v>0</v>
      </c>
      <c r="I201" s="1">
        <f>I200</f>
        <v>50</v>
      </c>
      <c r="J201" s="1">
        <f t="shared" si="2"/>
        <v>49</v>
      </c>
      <c r="K201" s="1">
        <v>10</v>
      </c>
      <c r="L201" s="1">
        <v>0</v>
      </c>
    </row>
    <row r="202" spans="2:12" x14ac:dyDescent="0.25">
      <c r="B202" s="69">
        <f>ROW()-ROW(tbl_Hullform[[#Headers],[Pt]])</f>
        <v>199</v>
      </c>
      <c r="C202" s="71">
        <v>50</v>
      </c>
      <c r="D202" s="71">
        <v>49</v>
      </c>
      <c r="E202" s="71">
        <v>10</v>
      </c>
      <c r="F202" s="72">
        <v>4</v>
      </c>
      <c r="I202" s="1">
        <f>I201</f>
        <v>50</v>
      </c>
      <c r="J202" s="1">
        <f t="shared" si="2"/>
        <v>49</v>
      </c>
      <c r="K202" s="1">
        <v>10</v>
      </c>
      <c r="L202" s="1">
        <v>4</v>
      </c>
    </row>
    <row r="203" spans="2:12" x14ac:dyDescent="0.25">
      <c r="B203" s="69">
        <f>ROW()-ROW(tbl_Hullform[[#Headers],[Pt]])</f>
        <v>200</v>
      </c>
      <c r="C203" s="71">
        <v>50</v>
      </c>
      <c r="D203" s="71">
        <v>49</v>
      </c>
      <c r="E203" s="71">
        <v>-10</v>
      </c>
      <c r="F203" s="72">
        <v>4</v>
      </c>
      <c r="I203" s="1">
        <f>I202</f>
        <v>50</v>
      </c>
      <c r="J203" s="1">
        <f t="shared" si="2"/>
        <v>49</v>
      </c>
      <c r="K203" s="1">
        <v>0</v>
      </c>
      <c r="L203" s="1">
        <v>4</v>
      </c>
    </row>
    <row r="204" spans="2:12" x14ac:dyDescent="0.25">
      <c r="B204" s="69">
        <f>ROW()-ROW(tbl_Hullform[[#Headers],[Pt]])</f>
        <v>201</v>
      </c>
      <c r="C204" s="71">
        <v>51</v>
      </c>
      <c r="D204" s="71">
        <v>50</v>
      </c>
      <c r="E204" s="71">
        <v>-10</v>
      </c>
      <c r="F204" s="72">
        <v>0</v>
      </c>
      <c r="I204" s="1">
        <f>I200+1</f>
        <v>51</v>
      </c>
      <c r="J204" s="1">
        <f t="shared" si="2"/>
        <v>50</v>
      </c>
      <c r="K204" s="1">
        <v>0</v>
      </c>
      <c r="L204" s="1">
        <v>0</v>
      </c>
    </row>
    <row r="205" spans="2:12" x14ac:dyDescent="0.25">
      <c r="B205" s="69">
        <f>ROW()-ROW(tbl_Hullform[[#Headers],[Pt]])</f>
        <v>202</v>
      </c>
      <c r="C205" s="71">
        <v>51</v>
      </c>
      <c r="D205" s="71">
        <v>50</v>
      </c>
      <c r="E205" s="71">
        <v>10</v>
      </c>
      <c r="F205" s="72">
        <v>0</v>
      </c>
      <c r="I205" s="1">
        <f>I204</f>
        <v>51</v>
      </c>
      <c r="J205" s="1">
        <f t="shared" si="2"/>
        <v>50</v>
      </c>
      <c r="K205" s="1">
        <v>10</v>
      </c>
      <c r="L205" s="1">
        <v>0</v>
      </c>
    </row>
    <row r="206" spans="2:12" x14ac:dyDescent="0.25">
      <c r="B206" s="69">
        <f>ROW()-ROW(tbl_Hullform[[#Headers],[Pt]])</f>
        <v>203</v>
      </c>
      <c r="C206" s="71">
        <v>51</v>
      </c>
      <c r="D206" s="71">
        <v>50</v>
      </c>
      <c r="E206" s="71">
        <v>10</v>
      </c>
      <c r="F206" s="72">
        <v>4</v>
      </c>
      <c r="I206" s="1">
        <f>I205</f>
        <v>51</v>
      </c>
      <c r="J206" s="1">
        <f t="shared" si="2"/>
        <v>50</v>
      </c>
      <c r="K206" s="1">
        <v>10</v>
      </c>
      <c r="L206" s="1">
        <v>4</v>
      </c>
    </row>
    <row r="207" spans="2:12" x14ac:dyDescent="0.25">
      <c r="B207" s="69">
        <f>ROW()-ROW(tbl_Hullform[[#Headers],[Pt]])</f>
        <v>204</v>
      </c>
      <c r="C207" s="71">
        <v>51</v>
      </c>
      <c r="D207" s="71">
        <v>50</v>
      </c>
      <c r="E207" s="71">
        <v>-10</v>
      </c>
      <c r="F207" s="72">
        <v>4</v>
      </c>
      <c r="I207" s="1">
        <f>I206</f>
        <v>51</v>
      </c>
      <c r="J207" s="1">
        <f t="shared" si="2"/>
        <v>50</v>
      </c>
      <c r="K207" s="1">
        <v>0</v>
      </c>
      <c r="L207" s="1">
        <v>4</v>
      </c>
    </row>
    <row r="208" spans="2:12" x14ac:dyDescent="0.25">
      <c r="B208" s="69">
        <f>ROW()-ROW(tbl_Hullform[[#Headers],[Pt]])</f>
        <v>205</v>
      </c>
      <c r="C208" s="71">
        <v>52</v>
      </c>
      <c r="D208" s="71">
        <v>51</v>
      </c>
      <c r="E208" s="71">
        <v>-10</v>
      </c>
      <c r="F208" s="72">
        <v>0</v>
      </c>
      <c r="I208" s="1">
        <f>I204+1</f>
        <v>52</v>
      </c>
      <c r="J208" s="1">
        <f t="shared" si="2"/>
        <v>51</v>
      </c>
      <c r="K208" s="1">
        <v>0</v>
      </c>
      <c r="L208" s="1">
        <v>0</v>
      </c>
    </row>
    <row r="209" spans="2:12" x14ac:dyDescent="0.25">
      <c r="B209" s="69">
        <f>ROW()-ROW(tbl_Hullform[[#Headers],[Pt]])</f>
        <v>206</v>
      </c>
      <c r="C209" s="71">
        <v>52</v>
      </c>
      <c r="D209" s="71">
        <v>51</v>
      </c>
      <c r="E209" s="71">
        <v>10</v>
      </c>
      <c r="F209" s="72">
        <v>0</v>
      </c>
      <c r="I209" s="1">
        <f>I208</f>
        <v>52</v>
      </c>
      <c r="J209" s="1">
        <f t="shared" si="2"/>
        <v>51</v>
      </c>
      <c r="K209" s="1">
        <v>10</v>
      </c>
      <c r="L209" s="1">
        <v>0</v>
      </c>
    </row>
    <row r="210" spans="2:12" x14ac:dyDescent="0.25">
      <c r="B210" s="69">
        <f>ROW()-ROW(tbl_Hullform[[#Headers],[Pt]])</f>
        <v>207</v>
      </c>
      <c r="C210" s="71">
        <v>52</v>
      </c>
      <c r="D210" s="71">
        <v>51</v>
      </c>
      <c r="E210" s="71">
        <v>10</v>
      </c>
      <c r="F210" s="72">
        <v>4</v>
      </c>
      <c r="I210" s="1">
        <f>I209</f>
        <v>52</v>
      </c>
      <c r="J210" s="1">
        <f t="shared" si="2"/>
        <v>51</v>
      </c>
      <c r="K210" s="1">
        <v>10</v>
      </c>
      <c r="L210" s="1">
        <v>4</v>
      </c>
    </row>
    <row r="211" spans="2:12" x14ac:dyDescent="0.25">
      <c r="B211" s="69">
        <f>ROW()-ROW(tbl_Hullform[[#Headers],[Pt]])</f>
        <v>208</v>
      </c>
      <c r="C211" s="71">
        <v>52</v>
      </c>
      <c r="D211" s="71">
        <v>51</v>
      </c>
      <c r="E211" s="71">
        <v>-10</v>
      </c>
      <c r="F211" s="72">
        <v>4</v>
      </c>
      <c r="I211" s="1">
        <f>I210</f>
        <v>52</v>
      </c>
      <c r="J211" s="1">
        <f t="shared" si="2"/>
        <v>51</v>
      </c>
      <c r="K211" s="1">
        <v>0</v>
      </c>
      <c r="L211" s="1">
        <v>4</v>
      </c>
    </row>
    <row r="212" spans="2:12" x14ac:dyDescent="0.25">
      <c r="B212" s="69">
        <f>ROW()-ROW(tbl_Hullform[[#Headers],[Pt]])</f>
        <v>209</v>
      </c>
      <c r="C212" s="71">
        <v>53</v>
      </c>
      <c r="D212" s="71">
        <v>52</v>
      </c>
      <c r="E212" s="71">
        <v>-10</v>
      </c>
      <c r="F212" s="72">
        <v>0</v>
      </c>
      <c r="I212" s="1">
        <f>I208+1</f>
        <v>53</v>
      </c>
      <c r="J212" s="1">
        <f t="shared" si="2"/>
        <v>52</v>
      </c>
      <c r="K212" s="1">
        <v>0</v>
      </c>
      <c r="L212" s="1">
        <v>0</v>
      </c>
    </row>
    <row r="213" spans="2:12" x14ac:dyDescent="0.25">
      <c r="B213" s="69">
        <f>ROW()-ROW(tbl_Hullform[[#Headers],[Pt]])</f>
        <v>210</v>
      </c>
      <c r="C213" s="71">
        <v>53</v>
      </c>
      <c r="D213" s="71">
        <v>52</v>
      </c>
      <c r="E213" s="71">
        <v>10</v>
      </c>
      <c r="F213" s="72">
        <v>0</v>
      </c>
      <c r="I213" s="1">
        <f>I212</f>
        <v>53</v>
      </c>
      <c r="J213" s="1">
        <f t="shared" si="2"/>
        <v>52</v>
      </c>
      <c r="K213" s="1">
        <v>10</v>
      </c>
      <c r="L213" s="1">
        <v>0</v>
      </c>
    </row>
    <row r="214" spans="2:12" x14ac:dyDescent="0.25">
      <c r="B214" s="69">
        <f>ROW()-ROW(tbl_Hullform[[#Headers],[Pt]])</f>
        <v>211</v>
      </c>
      <c r="C214" s="71">
        <v>53</v>
      </c>
      <c r="D214" s="71">
        <v>52</v>
      </c>
      <c r="E214" s="71">
        <v>10</v>
      </c>
      <c r="F214" s="72">
        <v>4</v>
      </c>
      <c r="I214" s="1">
        <f>I213</f>
        <v>53</v>
      </c>
      <c r="J214" s="1">
        <f t="shared" si="2"/>
        <v>52</v>
      </c>
      <c r="K214" s="1">
        <v>10</v>
      </c>
      <c r="L214" s="1">
        <v>4</v>
      </c>
    </row>
    <row r="215" spans="2:12" x14ac:dyDescent="0.25">
      <c r="B215" s="69">
        <f>ROW()-ROW(tbl_Hullform[[#Headers],[Pt]])</f>
        <v>212</v>
      </c>
      <c r="C215" s="71">
        <v>53</v>
      </c>
      <c r="D215" s="71">
        <v>52</v>
      </c>
      <c r="E215" s="71">
        <v>-10</v>
      </c>
      <c r="F215" s="72">
        <v>4</v>
      </c>
      <c r="I215" s="1">
        <f>I214</f>
        <v>53</v>
      </c>
      <c r="J215" s="1">
        <f t="shared" si="2"/>
        <v>52</v>
      </c>
      <c r="K215" s="1">
        <v>0</v>
      </c>
      <c r="L215" s="1">
        <v>4</v>
      </c>
    </row>
    <row r="216" spans="2:12" x14ac:dyDescent="0.25">
      <c r="B216" s="69">
        <f>ROW()-ROW(tbl_Hullform[[#Headers],[Pt]])</f>
        <v>213</v>
      </c>
      <c r="C216" s="71">
        <v>54</v>
      </c>
      <c r="D216" s="71">
        <v>53</v>
      </c>
      <c r="E216" s="71">
        <v>-10</v>
      </c>
      <c r="F216" s="72">
        <v>0</v>
      </c>
      <c r="I216" s="1">
        <f>I212+1</f>
        <v>54</v>
      </c>
      <c r="J216" s="1">
        <f t="shared" si="2"/>
        <v>53</v>
      </c>
      <c r="K216" s="1">
        <v>0</v>
      </c>
      <c r="L216" s="1">
        <v>0</v>
      </c>
    </row>
    <row r="217" spans="2:12" x14ac:dyDescent="0.25">
      <c r="B217" s="69">
        <f>ROW()-ROW(tbl_Hullform[[#Headers],[Pt]])</f>
        <v>214</v>
      </c>
      <c r="C217" s="71">
        <v>54</v>
      </c>
      <c r="D217" s="71">
        <v>53</v>
      </c>
      <c r="E217" s="71">
        <v>10</v>
      </c>
      <c r="F217" s="72">
        <v>0</v>
      </c>
      <c r="I217" s="1">
        <f>I216</f>
        <v>54</v>
      </c>
      <c r="J217" s="1">
        <f t="shared" si="2"/>
        <v>53</v>
      </c>
      <c r="K217" s="1">
        <v>10</v>
      </c>
      <c r="L217" s="1">
        <v>0</v>
      </c>
    </row>
    <row r="218" spans="2:12" x14ac:dyDescent="0.25">
      <c r="B218" s="69">
        <f>ROW()-ROW(tbl_Hullform[[#Headers],[Pt]])</f>
        <v>215</v>
      </c>
      <c r="C218" s="71">
        <v>54</v>
      </c>
      <c r="D218" s="71">
        <v>53</v>
      </c>
      <c r="E218" s="71">
        <v>10</v>
      </c>
      <c r="F218" s="72">
        <v>4</v>
      </c>
      <c r="I218" s="1">
        <f>I217</f>
        <v>54</v>
      </c>
      <c r="J218" s="1">
        <f t="shared" si="2"/>
        <v>53</v>
      </c>
      <c r="K218" s="1">
        <v>10</v>
      </c>
      <c r="L218" s="1">
        <v>4</v>
      </c>
    </row>
    <row r="219" spans="2:12" x14ac:dyDescent="0.25">
      <c r="B219" s="69">
        <f>ROW()-ROW(tbl_Hullform[[#Headers],[Pt]])</f>
        <v>216</v>
      </c>
      <c r="C219" s="71">
        <v>54</v>
      </c>
      <c r="D219" s="71">
        <v>53</v>
      </c>
      <c r="E219" s="71">
        <v>-10</v>
      </c>
      <c r="F219" s="72">
        <v>4</v>
      </c>
      <c r="I219" s="1">
        <f>I218</f>
        <v>54</v>
      </c>
      <c r="J219" s="1">
        <f t="shared" si="2"/>
        <v>53</v>
      </c>
      <c r="K219" s="1">
        <v>0</v>
      </c>
      <c r="L219" s="1">
        <v>4</v>
      </c>
    </row>
    <row r="220" spans="2:12" x14ac:dyDescent="0.25">
      <c r="B220" s="69">
        <f>ROW()-ROW(tbl_Hullform[[#Headers],[Pt]])</f>
        <v>217</v>
      </c>
      <c r="C220" s="71">
        <v>55</v>
      </c>
      <c r="D220" s="71">
        <v>54</v>
      </c>
      <c r="E220" s="71">
        <v>-10</v>
      </c>
      <c r="F220" s="72">
        <v>0</v>
      </c>
      <c r="I220" s="1">
        <f>I216+1</f>
        <v>55</v>
      </c>
      <c r="J220" s="1">
        <f t="shared" si="2"/>
        <v>54</v>
      </c>
      <c r="K220" s="1">
        <v>0</v>
      </c>
      <c r="L220" s="1">
        <v>0</v>
      </c>
    </row>
    <row r="221" spans="2:12" x14ac:dyDescent="0.25">
      <c r="B221" s="69">
        <f>ROW()-ROW(tbl_Hullform[[#Headers],[Pt]])</f>
        <v>218</v>
      </c>
      <c r="C221" s="71">
        <v>55</v>
      </c>
      <c r="D221" s="71">
        <v>54</v>
      </c>
      <c r="E221" s="71">
        <v>10</v>
      </c>
      <c r="F221" s="72">
        <v>0</v>
      </c>
      <c r="I221" s="1">
        <f>I220</f>
        <v>55</v>
      </c>
      <c r="J221" s="1">
        <f t="shared" si="2"/>
        <v>54</v>
      </c>
      <c r="K221" s="1">
        <v>10</v>
      </c>
      <c r="L221" s="1">
        <v>0</v>
      </c>
    </row>
    <row r="222" spans="2:12" x14ac:dyDescent="0.25">
      <c r="B222" s="69">
        <f>ROW()-ROW(tbl_Hullform[[#Headers],[Pt]])</f>
        <v>219</v>
      </c>
      <c r="C222" s="71">
        <v>55</v>
      </c>
      <c r="D222" s="71">
        <v>54</v>
      </c>
      <c r="E222" s="71">
        <v>10</v>
      </c>
      <c r="F222" s="72">
        <v>4</v>
      </c>
      <c r="I222" s="1">
        <f>I221</f>
        <v>55</v>
      </c>
      <c r="J222" s="1">
        <f t="shared" si="2"/>
        <v>54</v>
      </c>
      <c r="K222" s="1">
        <v>10</v>
      </c>
      <c r="L222" s="1">
        <v>4</v>
      </c>
    </row>
    <row r="223" spans="2:12" x14ac:dyDescent="0.25">
      <c r="B223" s="69">
        <f>ROW()-ROW(tbl_Hullform[[#Headers],[Pt]])</f>
        <v>220</v>
      </c>
      <c r="C223" s="71">
        <v>55</v>
      </c>
      <c r="D223" s="71">
        <v>54</v>
      </c>
      <c r="E223" s="71">
        <v>-10</v>
      </c>
      <c r="F223" s="72">
        <v>4</v>
      </c>
      <c r="I223" s="1">
        <f>I222</f>
        <v>55</v>
      </c>
      <c r="J223" s="1">
        <f t="shared" si="2"/>
        <v>54</v>
      </c>
      <c r="K223" s="1">
        <v>0</v>
      </c>
      <c r="L223" s="1">
        <v>4</v>
      </c>
    </row>
    <row r="224" spans="2:12" x14ac:dyDescent="0.25">
      <c r="B224" s="69">
        <f>ROW()-ROW(tbl_Hullform[[#Headers],[Pt]])</f>
        <v>221</v>
      </c>
      <c r="C224" s="71">
        <v>56</v>
      </c>
      <c r="D224" s="71">
        <v>55</v>
      </c>
      <c r="E224" s="71">
        <v>-10</v>
      </c>
      <c r="F224" s="72">
        <v>0.28310000000000002</v>
      </c>
      <c r="I224" s="1">
        <f>I220+1</f>
        <v>56</v>
      </c>
      <c r="J224" s="1">
        <f t="shared" ref="J224:J239" si="3">I224-1</f>
        <v>55</v>
      </c>
      <c r="K224" s="1">
        <v>0</v>
      </c>
      <c r="L224" s="1">
        <v>0</v>
      </c>
    </row>
    <row r="225" spans="2:12" x14ac:dyDescent="0.25">
      <c r="B225" s="69">
        <f>ROW()-ROW(tbl_Hullform[[#Headers],[Pt]])</f>
        <v>222</v>
      </c>
      <c r="C225" s="71">
        <v>56</v>
      </c>
      <c r="D225" s="71">
        <v>55</v>
      </c>
      <c r="E225" s="71">
        <v>10</v>
      </c>
      <c r="F225" s="72">
        <v>0.28310000000000002</v>
      </c>
      <c r="I225" s="1">
        <f>I224</f>
        <v>56</v>
      </c>
      <c r="J225" s="1">
        <f t="shared" si="3"/>
        <v>55</v>
      </c>
      <c r="K225" s="1">
        <v>10</v>
      </c>
      <c r="L225" s="1">
        <v>0</v>
      </c>
    </row>
    <row r="226" spans="2:12" x14ac:dyDescent="0.25">
      <c r="B226" s="69">
        <f>ROW()-ROW(tbl_Hullform[[#Headers],[Pt]])</f>
        <v>223</v>
      </c>
      <c r="C226" s="71">
        <v>56</v>
      </c>
      <c r="D226" s="71">
        <v>55</v>
      </c>
      <c r="E226" s="71">
        <v>10</v>
      </c>
      <c r="F226" s="72">
        <v>4</v>
      </c>
      <c r="I226" s="1">
        <f>I225</f>
        <v>56</v>
      </c>
      <c r="J226" s="1">
        <f t="shared" si="3"/>
        <v>55</v>
      </c>
      <c r="K226" s="1">
        <v>10</v>
      </c>
      <c r="L226" s="1">
        <v>4</v>
      </c>
    </row>
    <row r="227" spans="2:12" x14ac:dyDescent="0.25">
      <c r="B227" s="69">
        <f>ROW()-ROW(tbl_Hullform[[#Headers],[Pt]])</f>
        <v>224</v>
      </c>
      <c r="C227" s="71">
        <v>56</v>
      </c>
      <c r="D227" s="71">
        <v>55</v>
      </c>
      <c r="E227" s="71">
        <v>-10</v>
      </c>
      <c r="F227" s="72">
        <v>4</v>
      </c>
      <c r="I227" s="1">
        <f>I226</f>
        <v>56</v>
      </c>
      <c r="J227" s="1">
        <f t="shared" si="3"/>
        <v>55</v>
      </c>
      <c r="K227" s="1">
        <v>0</v>
      </c>
      <c r="L227" s="1">
        <v>4</v>
      </c>
    </row>
    <row r="228" spans="2:12" x14ac:dyDescent="0.25">
      <c r="B228" s="69">
        <f>ROW()-ROW(tbl_Hullform[[#Headers],[Pt]])</f>
        <v>225</v>
      </c>
      <c r="C228" s="71">
        <v>57</v>
      </c>
      <c r="D228" s="71">
        <v>56</v>
      </c>
      <c r="E228" s="71">
        <v>-10</v>
      </c>
      <c r="F228" s="72">
        <v>0.84619999999999995</v>
      </c>
      <c r="I228" s="1">
        <f>I224+1</f>
        <v>57</v>
      </c>
      <c r="J228" s="1">
        <f t="shared" si="3"/>
        <v>56</v>
      </c>
      <c r="K228" s="1">
        <v>0</v>
      </c>
      <c r="L228" s="1">
        <v>0</v>
      </c>
    </row>
    <row r="229" spans="2:12" x14ac:dyDescent="0.25">
      <c r="B229" s="69">
        <f>ROW()-ROW(tbl_Hullform[[#Headers],[Pt]])</f>
        <v>226</v>
      </c>
      <c r="C229" s="71">
        <v>57</v>
      </c>
      <c r="D229" s="71">
        <v>56</v>
      </c>
      <c r="E229" s="71">
        <v>10</v>
      </c>
      <c r="F229" s="72">
        <v>0.84619999999999995</v>
      </c>
      <c r="I229" s="1">
        <f>I228</f>
        <v>57</v>
      </c>
      <c r="J229" s="1">
        <f t="shared" si="3"/>
        <v>56</v>
      </c>
      <c r="K229" s="1">
        <v>10</v>
      </c>
      <c r="L229" s="1">
        <v>0</v>
      </c>
    </row>
    <row r="230" spans="2:12" x14ac:dyDescent="0.25">
      <c r="B230" s="69">
        <f>ROW()-ROW(tbl_Hullform[[#Headers],[Pt]])</f>
        <v>227</v>
      </c>
      <c r="C230" s="71">
        <v>57</v>
      </c>
      <c r="D230" s="71">
        <v>56</v>
      </c>
      <c r="E230" s="71">
        <v>10</v>
      </c>
      <c r="F230" s="72">
        <v>4</v>
      </c>
      <c r="I230" s="1">
        <f>I229</f>
        <v>57</v>
      </c>
      <c r="J230" s="1">
        <f t="shared" si="3"/>
        <v>56</v>
      </c>
      <c r="K230" s="1">
        <v>10</v>
      </c>
      <c r="L230" s="1">
        <v>4</v>
      </c>
    </row>
    <row r="231" spans="2:12" x14ac:dyDescent="0.25">
      <c r="B231" s="69">
        <f>ROW()-ROW(tbl_Hullform[[#Headers],[Pt]])</f>
        <v>228</v>
      </c>
      <c r="C231" s="71">
        <v>57</v>
      </c>
      <c r="D231" s="71">
        <v>56</v>
      </c>
      <c r="E231" s="71">
        <v>-10</v>
      </c>
      <c r="F231" s="72">
        <v>4</v>
      </c>
      <c r="I231" s="1">
        <f>I230</f>
        <v>57</v>
      </c>
      <c r="J231" s="1">
        <f t="shared" si="3"/>
        <v>56</v>
      </c>
      <c r="K231" s="1">
        <v>0</v>
      </c>
      <c r="L231" s="1">
        <v>4</v>
      </c>
    </row>
    <row r="232" spans="2:12" x14ac:dyDescent="0.25">
      <c r="B232" s="69">
        <f>ROW()-ROW(tbl_Hullform[[#Headers],[Pt]])</f>
        <v>229</v>
      </c>
      <c r="C232" s="71">
        <v>58</v>
      </c>
      <c r="D232" s="71">
        <v>57</v>
      </c>
      <c r="E232" s="71">
        <v>-10</v>
      </c>
      <c r="F232" s="72">
        <v>1.4093</v>
      </c>
      <c r="I232" s="1">
        <f>I228+1</f>
        <v>58</v>
      </c>
      <c r="J232" s="1">
        <f t="shared" si="3"/>
        <v>57</v>
      </c>
      <c r="K232" s="1">
        <v>0</v>
      </c>
      <c r="L232" s="1">
        <v>0</v>
      </c>
    </row>
    <row r="233" spans="2:12" x14ac:dyDescent="0.25">
      <c r="B233" s="69">
        <f>ROW()-ROW(tbl_Hullform[[#Headers],[Pt]])</f>
        <v>230</v>
      </c>
      <c r="C233" s="71">
        <v>58</v>
      </c>
      <c r="D233" s="71">
        <v>57</v>
      </c>
      <c r="E233" s="71">
        <v>10</v>
      </c>
      <c r="F233" s="72">
        <v>1.4093</v>
      </c>
      <c r="I233" s="1">
        <f>I232</f>
        <v>58</v>
      </c>
      <c r="J233" s="1">
        <f t="shared" si="3"/>
        <v>57</v>
      </c>
      <c r="K233" s="1">
        <v>10</v>
      </c>
      <c r="L233" s="1">
        <v>0</v>
      </c>
    </row>
    <row r="234" spans="2:12" x14ac:dyDescent="0.25">
      <c r="B234" s="69">
        <f>ROW()-ROW(tbl_Hullform[[#Headers],[Pt]])</f>
        <v>231</v>
      </c>
      <c r="C234" s="71">
        <v>58</v>
      </c>
      <c r="D234" s="71">
        <v>57</v>
      </c>
      <c r="E234" s="71">
        <v>10</v>
      </c>
      <c r="F234" s="72">
        <v>4</v>
      </c>
      <c r="I234" s="1">
        <f>I233</f>
        <v>58</v>
      </c>
      <c r="J234" s="1">
        <f t="shared" si="3"/>
        <v>57</v>
      </c>
      <c r="K234" s="1">
        <v>10</v>
      </c>
      <c r="L234" s="1">
        <v>4</v>
      </c>
    </row>
    <row r="235" spans="2:12" x14ac:dyDescent="0.25">
      <c r="B235" s="69">
        <f>ROW()-ROW(tbl_Hullform[[#Headers],[Pt]])</f>
        <v>232</v>
      </c>
      <c r="C235" s="71">
        <v>58</v>
      </c>
      <c r="D235" s="71">
        <v>57</v>
      </c>
      <c r="E235" s="71">
        <v>-10</v>
      </c>
      <c r="F235" s="72">
        <v>4</v>
      </c>
      <c r="I235" s="1">
        <f>I234</f>
        <v>58</v>
      </c>
      <c r="J235" s="1">
        <f t="shared" si="3"/>
        <v>57</v>
      </c>
      <c r="K235" s="1">
        <v>0</v>
      </c>
      <c r="L235" s="1">
        <v>4</v>
      </c>
    </row>
    <row r="236" spans="2:12" x14ac:dyDescent="0.25">
      <c r="B236" s="69">
        <f>ROW()-ROW(tbl_Hullform[[#Headers],[Pt]])</f>
        <v>233</v>
      </c>
      <c r="C236" s="71">
        <v>59</v>
      </c>
      <c r="D236" s="71">
        <v>58</v>
      </c>
      <c r="E236" s="71">
        <v>-10</v>
      </c>
      <c r="F236" s="72">
        <v>1.9722999999999999</v>
      </c>
      <c r="I236" s="1">
        <f>I232+1</f>
        <v>59</v>
      </c>
      <c r="J236" s="1">
        <f t="shared" si="3"/>
        <v>58</v>
      </c>
      <c r="K236" s="1">
        <v>0</v>
      </c>
      <c r="L236" s="1">
        <v>0</v>
      </c>
    </row>
    <row r="237" spans="2:12" x14ac:dyDescent="0.25">
      <c r="B237" s="69">
        <f>ROW()-ROW(tbl_Hullform[[#Headers],[Pt]])</f>
        <v>234</v>
      </c>
      <c r="C237" s="71">
        <v>59</v>
      </c>
      <c r="D237" s="71">
        <v>58</v>
      </c>
      <c r="E237" s="71">
        <v>10</v>
      </c>
      <c r="F237" s="72">
        <v>1.9722999999999999</v>
      </c>
      <c r="I237" s="1">
        <f>I236</f>
        <v>59</v>
      </c>
      <c r="J237" s="1">
        <f t="shared" si="3"/>
        <v>58</v>
      </c>
      <c r="K237" s="1">
        <v>10</v>
      </c>
      <c r="L237" s="1">
        <v>0</v>
      </c>
    </row>
    <row r="238" spans="2:12" x14ac:dyDescent="0.25">
      <c r="B238" s="69">
        <f>ROW()-ROW(tbl_Hullform[[#Headers],[Pt]])</f>
        <v>235</v>
      </c>
      <c r="C238" s="71">
        <v>59</v>
      </c>
      <c r="D238" s="71">
        <v>58</v>
      </c>
      <c r="E238" s="71">
        <v>10</v>
      </c>
      <c r="F238" s="72">
        <v>4</v>
      </c>
      <c r="I238" s="1">
        <f>I237</f>
        <v>59</v>
      </c>
      <c r="J238" s="1">
        <f t="shared" si="3"/>
        <v>58</v>
      </c>
      <c r="K238" s="1">
        <v>10</v>
      </c>
      <c r="L238" s="1">
        <v>4</v>
      </c>
    </row>
    <row r="239" spans="2:12" x14ac:dyDescent="0.25">
      <c r="B239" s="69">
        <f>ROW()-ROW(tbl_Hullform[[#Headers],[Pt]])</f>
        <v>236</v>
      </c>
      <c r="C239" s="71">
        <v>59</v>
      </c>
      <c r="D239" s="71">
        <v>58</v>
      </c>
      <c r="E239" s="71">
        <v>-10</v>
      </c>
      <c r="F239" s="72">
        <v>4</v>
      </c>
      <c r="I239" s="1">
        <f>I238</f>
        <v>59</v>
      </c>
      <c r="J239" s="1">
        <f t="shared" si="3"/>
        <v>58</v>
      </c>
      <c r="K239" s="1">
        <v>0</v>
      </c>
      <c r="L239" s="1">
        <v>4</v>
      </c>
    </row>
    <row r="240" spans="2:12" x14ac:dyDescent="0.25">
      <c r="B240" s="69">
        <f>ROW()-ROW(tbl_Hullform[[#Headers],[Pt]])</f>
        <v>237</v>
      </c>
      <c r="C240" s="71">
        <v>60</v>
      </c>
      <c r="D240" s="71">
        <v>59</v>
      </c>
      <c r="E240" s="71">
        <v>-10</v>
      </c>
      <c r="F240" s="72">
        <v>2.5354000000000001</v>
      </c>
    </row>
    <row r="241" spans="2:6" x14ac:dyDescent="0.25">
      <c r="B241" s="69">
        <f>ROW()-ROW(tbl_Hullform[[#Headers],[Pt]])</f>
        <v>238</v>
      </c>
      <c r="C241" s="71">
        <v>60</v>
      </c>
      <c r="D241" s="71">
        <v>59</v>
      </c>
      <c r="E241" s="71">
        <v>10</v>
      </c>
      <c r="F241" s="72">
        <v>2.5354000000000001</v>
      </c>
    </row>
    <row r="242" spans="2:6" x14ac:dyDescent="0.25">
      <c r="B242" s="69">
        <f>ROW()-ROW(tbl_Hullform[[#Headers],[Pt]])</f>
        <v>239</v>
      </c>
      <c r="C242" s="71">
        <v>60</v>
      </c>
      <c r="D242" s="71">
        <v>59</v>
      </c>
      <c r="E242" s="71">
        <v>10</v>
      </c>
      <c r="F242" s="72">
        <v>4</v>
      </c>
    </row>
    <row r="243" spans="2:6" x14ac:dyDescent="0.25">
      <c r="B243" s="69">
        <f>ROW()-ROW(tbl_Hullform[[#Headers],[Pt]])</f>
        <v>240</v>
      </c>
      <c r="C243" s="71">
        <v>60</v>
      </c>
      <c r="D243" s="71">
        <v>59</v>
      </c>
      <c r="E243" s="71">
        <v>-10</v>
      </c>
      <c r="F243" s="72">
        <v>4</v>
      </c>
    </row>
  </sheetData>
  <conditionalFormatting sqref="M3:M6">
    <cfRule type="cellIs" dxfId="8" priority="1" operator="equal">
      <formula>"Ok"</formula>
    </cfRule>
  </conditionalFormatting>
  <pageMargins left="0.7" right="0.7" top="0.75" bottom="0.75" header="0.3" footer="0.3"/>
  <pageSetup paperSize="9" orientation="portrait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>
      <selection activeCell="F30" sqref="F30"/>
    </sheetView>
  </sheetViews>
  <sheetFormatPr baseColWidth="10" defaultColWidth="9.140625" defaultRowHeight="15" x14ac:dyDescent="0.25"/>
  <sheetData>
    <row r="1" spans="1:3" x14ac:dyDescent="0.25">
      <c r="A1" t="s">
        <v>41</v>
      </c>
    </row>
    <row r="2" spans="1:3" x14ac:dyDescent="0.25">
      <c r="A2" t="s">
        <v>42</v>
      </c>
      <c r="B2" t="s">
        <v>43</v>
      </c>
      <c r="C2" t="s">
        <v>44</v>
      </c>
    </row>
    <row r="3" spans="1:3" x14ac:dyDescent="0.25">
      <c r="A3" t="s">
        <v>45</v>
      </c>
      <c r="B3" t="s">
        <v>7</v>
      </c>
      <c r="C3" t="s">
        <v>46</v>
      </c>
    </row>
    <row r="4" spans="1:3" x14ac:dyDescent="0.25">
      <c r="A4" t="s">
        <v>19</v>
      </c>
      <c r="B4" t="s">
        <v>47</v>
      </c>
      <c r="C4" t="s">
        <v>48</v>
      </c>
    </row>
    <row r="5" spans="1:3" x14ac:dyDescent="0.25">
      <c r="A5" t="s">
        <v>49</v>
      </c>
      <c r="B5" t="s">
        <v>50</v>
      </c>
      <c r="C5" t="s">
        <v>51</v>
      </c>
    </row>
    <row r="6" spans="1:3" x14ac:dyDescent="0.25">
      <c r="A6" t="s">
        <v>52</v>
      </c>
      <c r="B6" t="s">
        <v>53</v>
      </c>
      <c r="C6" t="s">
        <v>54</v>
      </c>
    </row>
    <row r="7" spans="1:3" x14ac:dyDescent="0.25">
      <c r="A7" t="s">
        <v>55</v>
      </c>
      <c r="B7" t="s">
        <v>56</v>
      </c>
      <c r="C7" t="s">
        <v>57</v>
      </c>
    </row>
    <row r="8" spans="1:3" x14ac:dyDescent="0.25">
      <c r="A8" t="s">
        <v>58</v>
      </c>
      <c r="B8" t="s">
        <v>7</v>
      </c>
      <c r="C8" t="s">
        <v>59</v>
      </c>
    </row>
    <row r="9" spans="1:3" x14ac:dyDescent="0.25">
      <c r="A9" t="s">
        <v>60</v>
      </c>
      <c r="B9" t="s">
        <v>7</v>
      </c>
      <c r="C9" t="s">
        <v>61</v>
      </c>
    </row>
    <row r="10" spans="1:3" x14ac:dyDescent="0.25">
      <c r="A10" t="s">
        <v>62</v>
      </c>
      <c r="B10" t="s">
        <v>7</v>
      </c>
      <c r="C10" t="s">
        <v>63</v>
      </c>
    </row>
    <row r="11" spans="1:3" x14ac:dyDescent="0.25">
      <c r="A11" t="s">
        <v>64</v>
      </c>
      <c r="B11" t="s">
        <v>7</v>
      </c>
      <c r="C11" t="s">
        <v>65</v>
      </c>
    </row>
    <row r="12" spans="1:3" x14ac:dyDescent="0.25">
      <c r="A12" t="s">
        <v>66</v>
      </c>
      <c r="B12" t="s">
        <v>67</v>
      </c>
      <c r="C12" t="s">
        <v>68</v>
      </c>
    </row>
    <row r="13" spans="1:3" x14ac:dyDescent="0.25">
      <c r="A13" t="s">
        <v>69</v>
      </c>
      <c r="B13" t="s">
        <v>7</v>
      </c>
      <c r="C13" t="s">
        <v>70</v>
      </c>
    </row>
    <row r="14" spans="1:3" x14ac:dyDescent="0.25">
      <c r="A14" t="s">
        <v>71</v>
      </c>
      <c r="B14" t="s">
        <v>7</v>
      </c>
      <c r="C14" t="s">
        <v>72</v>
      </c>
    </row>
    <row r="15" spans="1:3" x14ac:dyDescent="0.25">
      <c r="A15" t="s">
        <v>73</v>
      </c>
      <c r="B15" t="s">
        <v>7</v>
      </c>
      <c r="C15" t="s">
        <v>74</v>
      </c>
    </row>
    <row r="16" spans="1:3" x14ac:dyDescent="0.25">
      <c r="A16" t="s">
        <v>75</v>
      </c>
      <c r="B16" t="s">
        <v>7</v>
      </c>
      <c r="C16" t="s">
        <v>76</v>
      </c>
    </row>
    <row r="17" spans="1:3" x14ac:dyDescent="0.25">
      <c r="A17" t="s">
        <v>77</v>
      </c>
    </row>
    <row r="18" spans="1:3" x14ac:dyDescent="0.25">
      <c r="A18" t="s">
        <v>78</v>
      </c>
    </row>
    <row r="19" spans="1:3" x14ac:dyDescent="0.25">
      <c r="A19" t="s">
        <v>42</v>
      </c>
      <c r="B19" t="s">
        <v>43</v>
      </c>
      <c r="C19" t="s">
        <v>44</v>
      </c>
    </row>
    <row r="20" spans="1:3" x14ac:dyDescent="0.25">
      <c r="A20" t="s">
        <v>45</v>
      </c>
      <c r="B20" t="s">
        <v>7</v>
      </c>
      <c r="C20" t="s">
        <v>46</v>
      </c>
    </row>
    <row r="21" spans="1:3" x14ac:dyDescent="0.25">
      <c r="A21" t="s">
        <v>19</v>
      </c>
      <c r="B21" t="s">
        <v>47</v>
      </c>
      <c r="C21" t="s">
        <v>48</v>
      </c>
    </row>
    <row r="22" spans="1:3" x14ac:dyDescent="0.25">
      <c r="A22" t="s">
        <v>49</v>
      </c>
      <c r="B22" t="s">
        <v>50</v>
      </c>
      <c r="C22" t="s">
        <v>51</v>
      </c>
    </row>
    <row r="23" spans="1:3" x14ac:dyDescent="0.25">
      <c r="A23" t="s">
        <v>79</v>
      </c>
      <c r="B23" t="s">
        <v>23</v>
      </c>
      <c r="C23" t="s">
        <v>80</v>
      </c>
    </row>
    <row r="24" spans="1:3" x14ac:dyDescent="0.25">
      <c r="A24" t="s">
        <v>16</v>
      </c>
      <c r="B24" t="s">
        <v>7</v>
      </c>
      <c r="C24" t="s">
        <v>81</v>
      </c>
    </row>
    <row r="25" spans="1:3" x14ac:dyDescent="0.25">
      <c r="A25" t="s">
        <v>17</v>
      </c>
      <c r="B25" t="s">
        <v>7</v>
      </c>
      <c r="C25" t="s">
        <v>82</v>
      </c>
    </row>
    <row r="26" spans="1:3" x14ac:dyDescent="0.25">
      <c r="A26" t="s">
        <v>18</v>
      </c>
      <c r="B26" t="s">
        <v>7</v>
      </c>
      <c r="C26" t="s">
        <v>83</v>
      </c>
    </row>
    <row r="27" spans="1:3" x14ac:dyDescent="0.25">
      <c r="A27" t="s">
        <v>84</v>
      </c>
      <c r="B27" t="s">
        <v>7</v>
      </c>
      <c r="C27" t="s">
        <v>85</v>
      </c>
    </row>
    <row r="28" spans="1:3" x14ac:dyDescent="0.25">
      <c r="A28" t="s">
        <v>77</v>
      </c>
    </row>
    <row r="29" spans="1:3" x14ac:dyDescent="0.25">
      <c r="A29" t="s">
        <v>86</v>
      </c>
    </row>
    <row r="30" spans="1:3" x14ac:dyDescent="0.25">
      <c r="A30" t="s">
        <v>73</v>
      </c>
      <c r="B30" t="s">
        <v>87</v>
      </c>
      <c r="C30" t="s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N19"/>
  <sheetViews>
    <sheetView workbookViewId="0">
      <selection activeCell="A3" sqref="A3:XFD3"/>
    </sheetView>
  </sheetViews>
  <sheetFormatPr baseColWidth="10" defaultColWidth="9.140625" defaultRowHeight="15" x14ac:dyDescent="0.25"/>
  <sheetData>
    <row r="1" spans="1:14" x14ac:dyDescent="0.25">
      <c r="A1" t="s">
        <v>45</v>
      </c>
      <c r="B1" t="s">
        <v>19</v>
      </c>
      <c r="C1" t="s">
        <v>49</v>
      </c>
      <c r="D1" t="s">
        <v>52</v>
      </c>
      <c r="E1" t="s">
        <v>55</v>
      </c>
      <c r="F1" t="s">
        <v>58</v>
      </c>
      <c r="G1" t="s">
        <v>60</v>
      </c>
      <c r="H1" t="s">
        <v>62</v>
      </c>
      <c r="I1" t="s">
        <v>64</v>
      </c>
      <c r="J1" t="s">
        <v>66</v>
      </c>
      <c r="K1" t="s">
        <v>71</v>
      </c>
      <c r="L1" t="s">
        <v>69</v>
      </c>
      <c r="M1" t="s">
        <v>73</v>
      </c>
      <c r="N1" t="s">
        <v>75</v>
      </c>
    </row>
    <row r="2" spans="1:14" x14ac:dyDescent="0.25">
      <c r="A2">
        <v>0.2</v>
      </c>
      <c r="B2">
        <v>200</v>
      </c>
      <c r="C2">
        <v>205</v>
      </c>
      <c r="D2">
        <v>10.25</v>
      </c>
      <c r="E2">
        <v>34.722222222222172</v>
      </c>
      <c r="F2">
        <v>30</v>
      </c>
      <c r="G2">
        <v>0</v>
      </c>
      <c r="H2">
        <v>30</v>
      </c>
      <c r="I2">
        <v>162.70162601626029</v>
      </c>
      <c r="J2">
        <v>1000</v>
      </c>
      <c r="K2">
        <v>162.6016260162603</v>
      </c>
      <c r="L2">
        <v>1016.260162601625</v>
      </c>
      <c r="M2">
        <v>60</v>
      </c>
      <c r="N2">
        <v>9.9999999999999964E-2</v>
      </c>
    </row>
    <row r="3" spans="1:14" x14ac:dyDescent="0.25">
      <c r="A3">
        <v>0.4</v>
      </c>
      <c r="B3">
        <v>404.67599999999999</v>
      </c>
      <c r="C3">
        <v>414.79289999999997</v>
      </c>
      <c r="D3">
        <v>10.66</v>
      </c>
      <c r="E3">
        <v>39.057777777777723</v>
      </c>
      <c r="F3">
        <v>30</v>
      </c>
      <c r="G3">
        <v>0</v>
      </c>
      <c r="H3">
        <v>30</v>
      </c>
      <c r="I3">
        <v>83.777479512454747</v>
      </c>
      <c r="J3">
        <v>1040</v>
      </c>
      <c r="K3">
        <v>83.575843913111072</v>
      </c>
      <c r="L3">
        <v>564.97270485262959</v>
      </c>
      <c r="M3">
        <v>60</v>
      </c>
      <c r="N3">
        <v>0.20163559934367239</v>
      </c>
    </row>
    <row r="4" spans="1:14" x14ac:dyDescent="0.25">
      <c r="A4">
        <v>0.60000000000000009</v>
      </c>
      <c r="B4">
        <v>612.67600000000004</v>
      </c>
      <c r="C4">
        <v>627.99289999999996</v>
      </c>
      <c r="D4">
        <v>10.66</v>
      </c>
      <c r="E4">
        <v>39.057777777777723</v>
      </c>
      <c r="F4">
        <v>30</v>
      </c>
      <c r="G4">
        <v>0</v>
      </c>
      <c r="H4">
        <v>30</v>
      </c>
      <c r="I4">
        <v>55.50525122443532</v>
      </c>
      <c r="J4">
        <v>1040</v>
      </c>
      <c r="K4">
        <v>55.202322616492459</v>
      </c>
      <c r="L4">
        <v>373.16770088748819</v>
      </c>
      <c r="M4">
        <v>60</v>
      </c>
      <c r="N4">
        <v>0.30292860794286031</v>
      </c>
    </row>
    <row r="5" spans="1:14" x14ac:dyDescent="0.25">
      <c r="A5">
        <v>0.8</v>
      </c>
      <c r="B5">
        <v>820.67599999999993</v>
      </c>
      <c r="C5">
        <v>841.1928999999999</v>
      </c>
      <c r="D5">
        <v>10.66</v>
      </c>
      <c r="E5">
        <v>39.057777777777751</v>
      </c>
      <c r="F5">
        <v>30</v>
      </c>
      <c r="G5">
        <v>0</v>
      </c>
      <c r="H5">
        <v>30</v>
      </c>
      <c r="I5">
        <v>41.614882486123797</v>
      </c>
      <c r="J5">
        <v>1040</v>
      </c>
      <c r="K5">
        <v>41.211316294593892</v>
      </c>
      <c r="L5">
        <v>278.58849815145442</v>
      </c>
      <c r="M5">
        <v>60</v>
      </c>
      <c r="N5">
        <v>0.40356619152990941</v>
      </c>
    </row>
    <row r="6" spans="1:14" x14ac:dyDescent="0.25">
      <c r="A6">
        <v>1</v>
      </c>
      <c r="B6">
        <v>1034.828</v>
      </c>
      <c r="C6">
        <v>1060.6986999999999</v>
      </c>
      <c r="D6">
        <v>11.07</v>
      </c>
      <c r="E6">
        <v>43.74</v>
      </c>
      <c r="F6">
        <v>30</v>
      </c>
      <c r="G6">
        <v>0</v>
      </c>
      <c r="H6">
        <v>30</v>
      </c>
      <c r="I6">
        <v>34.446330422555448</v>
      </c>
      <c r="J6">
        <v>1080</v>
      </c>
      <c r="K6">
        <v>33.939892638691852</v>
      </c>
      <c r="L6">
        <v>247.4218173360635</v>
      </c>
      <c r="M6">
        <v>60</v>
      </c>
      <c r="N6">
        <v>0.50643778386359861</v>
      </c>
    </row>
    <row r="7" spans="1:14" x14ac:dyDescent="0.25">
      <c r="A7">
        <v>1.2</v>
      </c>
      <c r="B7">
        <v>1250.828</v>
      </c>
      <c r="C7">
        <v>1282.0987</v>
      </c>
      <c r="D7">
        <v>11.07</v>
      </c>
      <c r="E7">
        <v>43.740000000000038</v>
      </c>
      <c r="F7">
        <v>30</v>
      </c>
      <c r="G7">
        <v>0</v>
      </c>
      <c r="H7">
        <v>30</v>
      </c>
      <c r="I7">
        <v>28.687898910571409</v>
      </c>
      <c r="J7">
        <v>1080</v>
      </c>
      <c r="K7">
        <v>28.078961471531031</v>
      </c>
      <c r="L7">
        <v>204.6956291274613</v>
      </c>
      <c r="M7">
        <v>60</v>
      </c>
      <c r="N7">
        <v>0.60893743904037911</v>
      </c>
    </row>
    <row r="8" spans="1:14" x14ac:dyDescent="0.25">
      <c r="A8">
        <v>1.4</v>
      </c>
      <c r="B8">
        <v>1466.828</v>
      </c>
      <c r="C8">
        <v>1503.4987000000001</v>
      </c>
      <c r="D8">
        <v>11.07</v>
      </c>
      <c r="E8">
        <v>43.740000000000038</v>
      </c>
      <c r="F8">
        <v>30</v>
      </c>
      <c r="G8">
        <v>0</v>
      </c>
      <c r="H8">
        <v>30</v>
      </c>
      <c r="I8">
        <v>24.654851978904279</v>
      </c>
      <c r="J8">
        <v>1080</v>
      </c>
      <c r="K8">
        <v>23.944151065777451</v>
      </c>
      <c r="L8">
        <v>174.55286126951771</v>
      </c>
      <c r="M8">
        <v>60</v>
      </c>
      <c r="N8">
        <v>0.71070091312682926</v>
      </c>
    </row>
    <row r="9" spans="1:14" x14ac:dyDescent="0.25">
      <c r="A9">
        <v>1.6</v>
      </c>
      <c r="B9">
        <v>1690.4559999999999</v>
      </c>
      <c r="C9">
        <v>1732.7174</v>
      </c>
      <c r="D9">
        <v>11.48</v>
      </c>
      <c r="E9">
        <v>48.782222222222252</v>
      </c>
      <c r="F9">
        <v>30</v>
      </c>
      <c r="G9">
        <v>0</v>
      </c>
      <c r="H9">
        <v>30</v>
      </c>
      <c r="I9">
        <v>22.361255008614421</v>
      </c>
      <c r="J9">
        <v>1120</v>
      </c>
      <c r="K9">
        <v>21.546117868576459</v>
      </c>
      <c r="L9">
        <v>168.9215640896395</v>
      </c>
      <c r="M9">
        <v>60</v>
      </c>
      <c r="N9">
        <v>0.81513714003795401</v>
      </c>
    </row>
    <row r="10" spans="1:14" x14ac:dyDescent="0.25">
      <c r="A10">
        <v>1.8</v>
      </c>
      <c r="B10">
        <v>1914.4559999999999</v>
      </c>
      <c r="C10">
        <v>1962.3173999999999</v>
      </c>
      <c r="D10">
        <v>11.48</v>
      </c>
      <c r="E10">
        <v>48.782222222222252</v>
      </c>
      <c r="F10">
        <v>30</v>
      </c>
      <c r="G10">
        <v>0</v>
      </c>
      <c r="H10">
        <v>30</v>
      </c>
      <c r="I10">
        <v>19.943794841376501</v>
      </c>
      <c r="J10">
        <v>1120</v>
      </c>
      <c r="K10">
        <v>19.025124749611528</v>
      </c>
      <c r="L10">
        <v>149.1569780369544</v>
      </c>
      <c r="M10">
        <v>60</v>
      </c>
      <c r="N10">
        <v>0.91867009176497194</v>
      </c>
    </row>
    <row r="11" spans="1:14" x14ac:dyDescent="0.25">
      <c r="A11">
        <v>2</v>
      </c>
      <c r="B11">
        <v>2139.5639999999999</v>
      </c>
      <c r="C11">
        <v>2193.0531000000001</v>
      </c>
      <c r="D11">
        <v>11.89</v>
      </c>
      <c r="E11">
        <v>54.197777777777787</v>
      </c>
      <c r="F11">
        <v>30</v>
      </c>
      <c r="G11">
        <v>0</v>
      </c>
      <c r="H11">
        <v>30</v>
      </c>
      <c r="I11">
        <v>18.653394504287959</v>
      </c>
      <c r="J11">
        <v>1160</v>
      </c>
      <c r="K11">
        <v>17.63143202810123</v>
      </c>
      <c r="L11">
        <v>148.28034335633129</v>
      </c>
      <c r="M11">
        <v>60</v>
      </c>
      <c r="N11">
        <v>1.021962476186737</v>
      </c>
    </row>
    <row r="12" spans="1:14" x14ac:dyDescent="0.25">
      <c r="A12">
        <v>2.2000000000000002</v>
      </c>
      <c r="B12">
        <v>2371.5639999999999</v>
      </c>
      <c r="C12">
        <v>2430.8530999999998</v>
      </c>
      <c r="D12">
        <v>11.89</v>
      </c>
      <c r="E12">
        <v>54.19777777777783</v>
      </c>
      <c r="F12">
        <v>30</v>
      </c>
      <c r="G12">
        <v>0</v>
      </c>
      <c r="H12">
        <v>30</v>
      </c>
      <c r="I12">
        <v>17.034046460130259</v>
      </c>
      <c r="J12">
        <v>1160</v>
      </c>
      <c r="K12">
        <v>15.90662416690942</v>
      </c>
      <c r="L12">
        <v>133.77470924370829</v>
      </c>
      <c r="M12">
        <v>60</v>
      </c>
      <c r="N12">
        <v>1.127422293220846</v>
      </c>
    </row>
    <row r="13" spans="1:14" x14ac:dyDescent="0.25">
      <c r="A13">
        <v>2.4</v>
      </c>
      <c r="B13">
        <v>2603.5639999999999</v>
      </c>
      <c r="C13">
        <v>2668.6531</v>
      </c>
      <c r="D13">
        <v>11.89</v>
      </c>
      <c r="E13">
        <v>54.197777777777929</v>
      </c>
      <c r="F13">
        <v>29.999999999999989</v>
      </c>
      <c r="G13">
        <v>0</v>
      </c>
      <c r="H13">
        <v>30</v>
      </c>
      <c r="I13">
        <v>15.72111588544486</v>
      </c>
      <c r="J13">
        <v>1160</v>
      </c>
      <c r="K13">
        <v>14.489206808733091</v>
      </c>
      <c r="L13">
        <v>121.8542292614456</v>
      </c>
      <c r="M13">
        <v>60</v>
      </c>
      <c r="N13">
        <v>1.231909076711768</v>
      </c>
    </row>
    <row r="14" spans="1:14" x14ac:dyDescent="0.25">
      <c r="A14">
        <v>2.6</v>
      </c>
      <c r="B14">
        <v>2838.1480000000001</v>
      </c>
      <c r="C14">
        <v>2909.1017000000002</v>
      </c>
      <c r="D14">
        <v>12.3</v>
      </c>
      <c r="E14">
        <v>60.000000000000107</v>
      </c>
      <c r="F14">
        <v>29.999999999999989</v>
      </c>
      <c r="G14">
        <v>0</v>
      </c>
      <c r="H14">
        <v>30</v>
      </c>
      <c r="I14">
        <v>15.086732370581959</v>
      </c>
      <c r="J14">
        <v>1200</v>
      </c>
      <c r="K14">
        <v>13.74994899628294</v>
      </c>
      <c r="L14">
        <v>123.7495409665467</v>
      </c>
      <c r="M14">
        <v>60</v>
      </c>
      <c r="N14">
        <v>1.3367833742990141</v>
      </c>
    </row>
    <row r="15" spans="1:14" x14ac:dyDescent="0.25">
      <c r="A15">
        <v>2.8</v>
      </c>
      <c r="B15">
        <v>3078.1480000000001</v>
      </c>
      <c r="C15">
        <v>3155.1017000000002</v>
      </c>
      <c r="D15">
        <v>12.3</v>
      </c>
      <c r="E15">
        <v>60</v>
      </c>
      <c r="F15">
        <v>30</v>
      </c>
      <c r="G15">
        <v>0</v>
      </c>
      <c r="H15">
        <v>30</v>
      </c>
      <c r="I15">
        <v>14.120951722952389</v>
      </c>
      <c r="J15">
        <v>1200</v>
      </c>
      <c r="K15">
        <v>12.67787976533371</v>
      </c>
      <c r="L15">
        <v>114.10091788800339</v>
      </c>
      <c r="M15">
        <v>60</v>
      </c>
      <c r="N15">
        <v>1.4430719576186719</v>
      </c>
    </row>
    <row r="16" spans="1:14" x14ac:dyDescent="0.25">
      <c r="A16">
        <v>3</v>
      </c>
      <c r="B16">
        <v>3318.1480000000001</v>
      </c>
      <c r="C16">
        <v>3401.1017000000002</v>
      </c>
      <c r="D16">
        <v>12.3</v>
      </c>
      <c r="E16">
        <v>60</v>
      </c>
      <c r="F16">
        <v>30</v>
      </c>
      <c r="G16">
        <v>0</v>
      </c>
      <c r="H16">
        <v>30</v>
      </c>
      <c r="I16">
        <v>13.309345847172111</v>
      </c>
      <c r="J16">
        <v>1200</v>
      </c>
      <c r="K16">
        <v>11.760895006462169</v>
      </c>
      <c r="L16">
        <v>105.8480550581595</v>
      </c>
      <c r="M16">
        <v>60</v>
      </c>
      <c r="N16">
        <v>1.5484508407099391</v>
      </c>
    </row>
    <row r="17" spans="1:14" x14ac:dyDescent="0.25">
      <c r="A17">
        <v>3.2000000000000011</v>
      </c>
      <c r="B17">
        <v>3558.1480000000001</v>
      </c>
      <c r="C17">
        <v>3647.1017000000002</v>
      </c>
      <c r="D17">
        <v>12.3</v>
      </c>
      <c r="E17">
        <v>60</v>
      </c>
      <c r="F17">
        <v>30</v>
      </c>
      <c r="G17">
        <v>0</v>
      </c>
      <c r="H17">
        <v>30</v>
      </c>
      <c r="I17">
        <v>12.620717098924059</v>
      </c>
      <c r="J17">
        <v>1200</v>
      </c>
      <c r="K17">
        <v>10.967612995272381</v>
      </c>
      <c r="L17">
        <v>98.708516957451451</v>
      </c>
      <c r="M17">
        <v>60</v>
      </c>
      <c r="N17">
        <v>1.653104103651674</v>
      </c>
    </row>
    <row r="18" spans="1:14" x14ac:dyDescent="0.25">
      <c r="A18">
        <v>3.4000000000000008</v>
      </c>
      <c r="B18">
        <v>3798.148000000001</v>
      </c>
      <c r="C18">
        <v>3893.1017000000002</v>
      </c>
      <c r="D18">
        <v>12.3</v>
      </c>
      <c r="E18">
        <v>60.000000000000043</v>
      </c>
      <c r="F18">
        <v>30</v>
      </c>
      <c r="G18">
        <v>0</v>
      </c>
      <c r="H18">
        <v>30</v>
      </c>
      <c r="I18">
        <v>12.03175318710657</v>
      </c>
      <c r="J18">
        <v>1200</v>
      </c>
      <c r="K18">
        <v>10.274583887700651</v>
      </c>
      <c r="L18">
        <v>92.471254989305891</v>
      </c>
      <c r="M18">
        <v>60</v>
      </c>
      <c r="N18">
        <v>1.7571692994059229</v>
      </c>
    </row>
    <row r="19" spans="1:14" x14ac:dyDescent="0.25">
      <c r="A19">
        <v>3.600000000000001</v>
      </c>
      <c r="B19">
        <v>4038.148000000001</v>
      </c>
      <c r="C19">
        <v>4139.1017000000002</v>
      </c>
      <c r="D19">
        <v>12.3</v>
      </c>
      <c r="E19">
        <v>60.000000000000043</v>
      </c>
      <c r="F19">
        <v>30</v>
      </c>
      <c r="G19">
        <v>0</v>
      </c>
      <c r="H19">
        <v>30</v>
      </c>
      <c r="I19">
        <v>11.524683915523269</v>
      </c>
      <c r="J19">
        <v>1200</v>
      </c>
      <c r="K19">
        <v>9.6639326354314985</v>
      </c>
      <c r="L19">
        <v>86.975393718883552</v>
      </c>
      <c r="M19">
        <v>60</v>
      </c>
      <c r="N19">
        <v>1.8607512800917669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H217"/>
  <sheetViews>
    <sheetView workbookViewId="0">
      <selection activeCell="H2" sqref="H2"/>
    </sheetView>
  </sheetViews>
  <sheetFormatPr baseColWidth="10" defaultColWidth="9.140625" defaultRowHeight="15" x14ac:dyDescent="0.25"/>
  <sheetData>
    <row r="1" spans="1:8" x14ac:dyDescent="0.25">
      <c r="A1" t="s">
        <v>45</v>
      </c>
      <c r="B1" t="s">
        <v>19</v>
      </c>
      <c r="C1" t="s">
        <v>49</v>
      </c>
      <c r="D1" t="s">
        <v>79</v>
      </c>
      <c r="E1" t="s">
        <v>16</v>
      </c>
      <c r="F1" t="s">
        <v>17</v>
      </c>
      <c r="G1" t="s">
        <v>18</v>
      </c>
      <c r="H1" t="s">
        <v>84</v>
      </c>
    </row>
    <row r="2" spans="1:8" x14ac:dyDescent="0.25">
      <c r="A2">
        <v>0.2</v>
      </c>
      <c r="B2">
        <v>200</v>
      </c>
      <c r="C2">
        <v>205</v>
      </c>
      <c r="D2">
        <v>1.0000000000000001E-5</v>
      </c>
      <c r="E2">
        <v>2.9088820866572479E-5</v>
      </c>
      <c r="F2">
        <v>0</v>
      </c>
      <c r="G2">
        <v>166.6666666666687</v>
      </c>
      <c r="H2">
        <v>2.9106274159092318E-5</v>
      </c>
    </row>
    <row r="3" spans="1:8" x14ac:dyDescent="0.25">
      <c r="A3">
        <v>0.4</v>
      </c>
      <c r="B3">
        <v>404.67599999999999</v>
      </c>
      <c r="C3">
        <v>414.79289999999997</v>
      </c>
      <c r="D3">
        <v>1.0000000000000001E-5</v>
      </c>
      <c r="E3">
        <v>1.495140492702082E-5</v>
      </c>
      <c r="F3">
        <v>0</v>
      </c>
      <c r="G3">
        <v>85.665240010939854</v>
      </c>
      <c r="H3">
        <v>1.498659697799855E-5</v>
      </c>
    </row>
    <row r="4" spans="1:8" x14ac:dyDescent="0.25">
      <c r="A4">
        <v>0.60000000000000009</v>
      </c>
      <c r="B4">
        <v>612.67600000000004</v>
      </c>
      <c r="C4">
        <v>627.99289999999996</v>
      </c>
      <c r="D4">
        <v>1.0000000000000001E-5</v>
      </c>
      <c r="E4">
        <v>9.8754884151608284E-6</v>
      </c>
      <c r="F4">
        <v>0</v>
      </c>
      <c r="G4">
        <v>56.582380681905427</v>
      </c>
      <c r="H4">
        <v>9.9283594312316504E-6</v>
      </c>
    </row>
    <row r="5" spans="1:8" x14ac:dyDescent="0.25">
      <c r="A5">
        <v>0.8</v>
      </c>
      <c r="B5">
        <v>820.67599999999993</v>
      </c>
      <c r="C5">
        <v>841.1928999999999</v>
      </c>
      <c r="D5">
        <v>1.0000000000000001E-5</v>
      </c>
      <c r="E5">
        <v>7.3725498738199687E-6</v>
      </c>
      <c r="F5">
        <v>0</v>
      </c>
      <c r="G5">
        <v>42.241599201959232</v>
      </c>
      <c r="H5">
        <v>7.4429854617392508E-6</v>
      </c>
    </row>
    <row r="6" spans="1:8" x14ac:dyDescent="0.25">
      <c r="A6">
        <v>1</v>
      </c>
      <c r="B6">
        <v>1034.828</v>
      </c>
      <c r="C6">
        <v>1060.6986999999999</v>
      </c>
      <c r="D6">
        <v>1.0000000000000001E-5</v>
      </c>
      <c r="E6">
        <v>6.0717194617652968E-6</v>
      </c>
      <c r="F6">
        <v>0</v>
      </c>
      <c r="G6">
        <v>34.788389954659571</v>
      </c>
      <c r="H6">
        <v>6.1601095296145053E-6</v>
      </c>
    </row>
    <row r="7" spans="1:8" x14ac:dyDescent="0.25">
      <c r="A7">
        <v>1.2</v>
      </c>
      <c r="B7">
        <v>1250.828</v>
      </c>
      <c r="C7">
        <v>1282.0987</v>
      </c>
      <c r="D7">
        <v>1.0000000000000001E-5</v>
      </c>
      <c r="E7">
        <v>5.0232208642432517E-6</v>
      </c>
      <c r="F7">
        <v>0</v>
      </c>
      <c r="G7">
        <v>28.780935508319651</v>
      </c>
      <c r="H7">
        <v>5.1295004967424014E-6</v>
      </c>
    </row>
    <row r="8" spans="1:8" x14ac:dyDescent="0.25">
      <c r="A8">
        <v>1.4</v>
      </c>
      <c r="B8">
        <v>1466.828</v>
      </c>
      <c r="C8">
        <v>1503.4987000000001</v>
      </c>
      <c r="D8">
        <v>1.0000000000000001E-5</v>
      </c>
      <c r="E8">
        <v>4.283518795100488E-6</v>
      </c>
      <c r="F8">
        <v>0</v>
      </c>
      <c r="G8">
        <v>24.542754842422191</v>
      </c>
      <c r="H8">
        <v>4.4075595044104048E-6</v>
      </c>
    </row>
    <row r="9" spans="1:8" x14ac:dyDescent="0.25">
      <c r="A9">
        <v>1.6</v>
      </c>
      <c r="B9">
        <v>1690.4559999999999</v>
      </c>
      <c r="C9">
        <v>1732.7174</v>
      </c>
      <c r="D9">
        <v>1.0000000000000001E-5</v>
      </c>
      <c r="E9">
        <v>3.8545196527518254E-6</v>
      </c>
      <c r="F9">
        <v>0</v>
      </c>
      <c r="G9">
        <v>22.08477081529114</v>
      </c>
      <c r="H9">
        <v>3.9967879222413337E-6</v>
      </c>
    </row>
    <row r="10" spans="1:8" x14ac:dyDescent="0.25">
      <c r="A10">
        <v>1.8</v>
      </c>
      <c r="B10">
        <v>1914.4559999999999</v>
      </c>
      <c r="C10">
        <v>1962.3173999999999</v>
      </c>
      <c r="D10">
        <v>1.0000000000000001E-5</v>
      </c>
      <c r="E10">
        <v>3.4035234417047118E-6</v>
      </c>
      <c r="F10">
        <v>0</v>
      </c>
      <c r="G10">
        <v>19.500752868352048</v>
      </c>
      <c r="H10">
        <v>3.563861620113671E-6</v>
      </c>
    </row>
    <row r="11" spans="1:8" x14ac:dyDescent="0.25">
      <c r="A11">
        <v>2</v>
      </c>
      <c r="B11">
        <v>2139.5639999999999</v>
      </c>
      <c r="C11">
        <v>2193.0531000000001</v>
      </c>
      <c r="D11">
        <v>1.0000000000000001E-5</v>
      </c>
      <c r="E11">
        <v>3.1541970425025001E-6</v>
      </c>
      <c r="F11">
        <v>0</v>
      </c>
      <c r="G11">
        <v>18.072217828803979</v>
      </c>
      <c r="H11">
        <v>3.3325631429154139E-6</v>
      </c>
    </row>
    <row r="12" spans="1:8" x14ac:dyDescent="0.25">
      <c r="A12">
        <v>2.2000000000000002</v>
      </c>
      <c r="B12">
        <v>2371.5639999999999</v>
      </c>
      <c r="C12">
        <v>2430.8530999999998</v>
      </c>
      <c r="D12">
        <v>1.0000000000000001E-5</v>
      </c>
      <c r="E12">
        <v>2.845635387046193E-6</v>
      </c>
      <c r="F12">
        <v>0</v>
      </c>
      <c r="G12">
        <v>16.30428977108236</v>
      </c>
      <c r="H12">
        <v>3.0424076978170689E-6</v>
      </c>
    </row>
    <row r="13" spans="1:8" x14ac:dyDescent="0.25">
      <c r="A13">
        <v>2.4</v>
      </c>
      <c r="B13">
        <v>2603.5639999999999</v>
      </c>
      <c r="C13">
        <v>2668.6531</v>
      </c>
      <c r="D13">
        <v>1.0000000000000001E-5</v>
      </c>
      <c r="E13">
        <v>2.592064739351449E-6</v>
      </c>
      <c r="F13">
        <v>0</v>
      </c>
      <c r="G13">
        <v>14.8514369789516</v>
      </c>
      <c r="H13">
        <v>2.807073434089676E-6</v>
      </c>
    </row>
    <row r="14" spans="1:8" x14ac:dyDescent="0.25">
      <c r="A14">
        <v>2.6</v>
      </c>
      <c r="B14">
        <v>2838.1480000000001</v>
      </c>
      <c r="C14">
        <v>2909.1017000000002</v>
      </c>
      <c r="D14">
        <v>1.0000000000000001E-5</v>
      </c>
      <c r="E14">
        <v>2.4598142901559041E-6</v>
      </c>
      <c r="F14">
        <v>0</v>
      </c>
      <c r="G14">
        <v>14.093697721190191</v>
      </c>
      <c r="H14">
        <v>2.6931270028302689E-6</v>
      </c>
    </row>
    <row r="15" spans="1:8" x14ac:dyDescent="0.25">
      <c r="A15">
        <v>2.8</v>
      </c>
      <c r="B15">
        <v>3078.1480000000001</v>
      </c>
      <c r="C15">
        <v>3155.1017000000002</v>
      </c>
      <c r="D15">
        <v>1.0000000000000001E-5</v>
      </c>
      <c r="E15">
        <v>2.2680251267896799E-6</v>
      </c>
      <c r="F15">
        <v>0</v>
      </c>
      <c r="G15">
        <v>12.99482675946722</v>
      </c>
      <c r="H15">
        <v>2.5198886968261289E-6</v>
      </c>
    </row>
    <row r="16" spans="1:8" x14ac:dyDescent="0.25">
      <c r="A16">
        <v>3</v>
      </c>
      <c r="B16">
        <v>3318.1480000000001</v>
      </c>
      <c r="C16">
        <v>3401.1017000000002</v>
      </c>
      <c r="D16">
        <v>1.0000000000000001E-5</v>
      </c>
      <c r="E16">
        <v>2.103979993652302E-6</v>
      </c>
      <c r="F16">
        <v>0</v>
      </c>
      <c r="G16">
        <v>12.054917381623881</v>
      </c>
      <c r="H16">
        <v>2.3742356484089189E-6</v>
      </c>
    </row>
    <row r="17" spans="1:8" x14ac:dyDescent="0.25">
      <c r="A17">
        <v>3.2000000000000011</v>
      </c>
      <c r="B17">
        <v>3558.1480000000001</v>
      </c>
      <c r="C17">
        <v>3647.1017000000002</v>
      </c>
      <c r="D17">
        <v>1.0000000000000001E-5</v>
      </c>
      <c r="E17">
        <v>1.962064817983232E-6</v>
      </c>
      <c r="F17">
        <v>0</v>
      </c>
      <c r="G17">
        <v>11.241803320154339</v>
      </c>
      <c r="H17">
        <v>2.2505859128527358E-6</v>
      </c>
    </row>
    <row r="18" spans="1:8" x14ac:dyDescent="0.25">
      <c r="A18">
        <v>3.4000000000000008</v>
      </c>
      <c r="B18">
        <v>3798.148000000001</v>
      </c>
      <c r="C18">
        <v>3893.1017000000002</v>
      </c>
      <c r="D18">
        <v>1.0000000000000001E-5</v>
      </c>
      <c r="E18">
        <v>1.8380845106555611E-6</v>
      </c>
      <c r="F18">
        <v>0</v>
      </c>
      <c r="G18">
        <v>10.5314484848933</v>
      </c>
      <c r="H18">
        <v>2.1447684085515061E-6</v>
      </c>
    </row>
    <row r="19" spans="1:8" x14ac:dyDescent="0.25">
      <c r="A19">
        <v>3.600000000000001</v>
      </c>
      <c r="B19">
        <v>4038.148000000001</v>
      </c>
      <c r="C19">
        <v>4139.1017000000002</v>
      </c>
      <c r="D19">
        <v>1.0000000000000001E-5</v>
      </c>
      <c r="E19">
        <v>1.728841292586948E-6</v>
      </c>
      <c r="F19">
        <v>0</v>
      </c>
      <c r="G19">
        <v>9.9055309513174112</v>
      </c>
      <c r="H19">
        <v>2.053603656569945E-6</v>
      </c>
    </row>
    <row r="20" spans="1:8" x14ac:dyDescent="0.25">
      <c r="A20">
        <v>0.2</v>
      </c>
      <c r="B20">
        <v>200</v>
      </c>
      <c r="C20">
        <v>205</v>
      </c>
      <c r="D20">
        <v>5.0000099999999996</v>
      </c>
      <c r="E20">
        <v>5.7675821677892189</v>
      </c>
      <c r="F20">
        <v>2.773422819171524</v>
      </c>
      <c r="G20">
        <v>66.112467280463946</v>
      </c>
      <c r="H20">
        <v>5.7708082772643179</v>
      </c>
    </row>
    <row r="21" spans="1:8" x14ac:dyDescent="0.25">
      <c r="A21">
        <v>0.4</v>
      </c>
      <c r="B21">
        <v>404.67599999999999</v>
      </c>
      <c r="C21">
        <v>414.79289999999997</v>
      </c>
      <c r="D21">
        <v>5.0000099999999996</v>
      </c>
      <c r="E21">
        <v>6.4670758847381933</v>
      </c>
      <c r="F21">
        <v>0.50332129657405122</v>
      </c>
      <c r="G21">
        <v>74.130602805771176</v>
      </c>
      <c r="H21">
        <v>6.4784943723489006</v>
      </c>
    </row>
    <row r="22" spans="1:8" x14ac:dyDescent="0.25">
      <c r="A22">
        <v>0.60000000000000009</v>
      </c>
      <c r="B22">
        <v>612.67600000000004</v>
      </c>
      <c r="C22">
        <v>627.99289999999996</v>
      </c>
      <c r="D22">
        <v>5.0000099999999996</v>
      </c>
      <c r="E22">
        <v>4.9837709763393354</v>
      </c>
      <c r="F22">
        <v>0.1398357084391269</v>
      </c>
      <c r="G22">
        <v>57.127819946231867</v>
      </c>
      <c r="H22">
        <v>5.0054295322068993</v>
      </c>
    </row>
    <row r="23" spans="1:8" x14ac:dyDescent="0.25">
      <c r="A23">
        <v>0.8</v>
      </c>
      <c r="B23">
        <v>820.67599999999993</v>
      </c>
      <c r="C23">
        <v>841.1928999999999</v>
      </c>
      <c r="D23">
        <v>5.0000099999999996</v>
      </c>
      <c r="E23">
        <v>3.7657196365205579</v>
      </c>
      <c r="F23">
        <v>9.4429498960102887E-2</v>
      </c>
      <c r="G23">
        <v>43.165577709020432</v>
      </c>
      <c r="H23">
        <v>3.7973086728456731</v>
      </c>
    </row>
    <row r="24" spans="1:8" x14ac:dyDescent="0.25">
      <c r="A24">
        <v>1</v>
      </c>
      <c r="B24">
        <v>1034.828</v>
      </c>
      <c r="C24">
        <v>1060.6986999999999</v>
      </c>
      <c r="D24">
        <v>5.0000099999999996</v>
      </c>
      <c r="E24">
        <v>3.0433115372201871</v>
      </c>
      <c r="F24">
        <v>0.17273436645254489</v>
      </c>
      <c r="G24">
        <v>34.884779891371828</v>
      </c>
      <c r="H24">
        <v>3.084554016656798</v>
      </c>
    </row>
    <row r="25" spans="1:8" x14ac:dyDescent="0.25">
      <c r="A25">
        <v>1.2</v>
      </c>
      <c r="B25">
        <v>1250.828</v>
      </c>
      <c r="C25">
        <v>1282.0987</v>
      </c>
      <c r="D25">
        <v>5.0000099999999996</v>
      </c>
      <c r="E25">
        <v>2.54166158564778</v>
      </c>
      <c r="F25">
        <v>0.1226629330844541</v>
      </c>
      <c r="G25">
        <v>29.134481925128942</v>
      </c>
      <c r="H25">
        <v>2.592314977991097</v>
      </c>
    </row>
    <row r="26" spans="1:8" x14ac:dyDescent="0.25">
      <c r="A26">
        <v>1.4</v>
      </c>
      <c r="B26">
        <v>1466.828</v>
      </c>
      <c r="C26">
        <v>1503.4987000000001</v>
      </c>
      <c r="D26">
        <v>5.0000099999999996</v>
      </c>
      <c r="E26">
        <v>2.1864302451220938</v>
      </c>
      <c r="F26">
        <v>9.0995698997917332E-2</v>
      </c>
      <c r="G26">
        <v>25.062546806690591</v>
      </c>
      <c r="H26">
        <v>2.246291029203042</v>
      </c>
    </row>
    <row r="27" spans="1:8" x14ac:dyDescent="0.25">
      <c r="A27">
        <v>1.6</v>
      </c>
      <c r="B27">
        <v>1690.4559999999999</v>
      </c>
      <c r="C27">
        <v>1732.7174</v>
      </c>
      <c r="D27">
        <v>5.0000099999999996</v>
      </c>
      <c r="E27">
        <v>1.933538001809554</v>
      </c>
      <c r="F27">
        <v>0.16044079383913271</v>
      </c>
      <c r="G27">
        <v>22.16370121158878</v>
      </c>
      <c r="H27">
        <v>2.0027417193168402</v>
      </c>
    </row>
    <row r="28" spans="1:8" x14ac:dyDescent="0.25">
      <c r="A28">
        <v>1.8</v>
      </c>
      <c r="B28">
        <v>1914.4559999999999</v>
      </c>
      <c r="C28">
        <v>1962.3173999999999</v>
      </c>
      <c r="D28">
        <v>5.0000099999999996</v>
      </c>
      <c r="E28">
        <v>1.727344897653992</v>
      </c>
      <c r="F28">
        <v>0.1054918867025855</v>
      </c>
      <c r="G28">
        <v>19.80015710326667</v>
      </c>
      <c r="H28">
        <v>1.805768375400433</v>
      </c>
    </row>
    <row r="29" spans="1:8" x14ac:dyDescent="0.25">
      <c r="A29">
        <v>2</v>
      </c>
      <c r="B29">
        <v>2139.5639999999999</v>
      </c>
      <c r="C29">
        <v>2193.0531000000001</v>
      </c>
      <c r="D29">
        <v>5.0000099999999996</v>
      </c>
      <c r="E29">
        <v>1.553502619565549</v>
      </c>
      <c r="F29">
        <v>8.7352229718187027E-2</v>
      </c>
      <c r="G29">
        <v>17.807443070292798</v>
      </c>
      <c r="H29">
        <v>1.641094099745944</v>
      </c>
    </row>
    <row r="30" spans="1:8" x14ac:dyDescent="0.25">
      <c r="A30">
        <v>2.2000000000000002</v>
      </c>
      <c r="B30">
        <v>2371.5639999999999</v>
      </c>
      <c r="C30">
        <v>2430.8530999999998</v>
      </c>
      <c r="D30">
        <v>5.0000099999999996</v>
      </c>
      <c r="E30">
        <v>1.4289854831095941</v>
      </c>
      <c r="F30">
        <v>0.1477803058195046</v>
      </c>
      <c r="G30">
        <v>16.380131786237541</v>
      </c>
      <c r="H30">
        <v>1.525886923506941</v>
      </c>
    </row>
    <row r="31" spans="1:8" x14ac:dyDescent="0.25">
      <c r="A31">
        <v>2.4</v>
      </c>
      <c r="B31">
        <v>2603.5639999999999</v>
      </c>
      <c r="C31">
        <v>2668.6531</v>
      </c>
      <c r="D31">
        <v>5.0000099999999996</v>
      </c>
      <c r="E31">
        <v>1.320080404760428</v>
      </c>
      <c r="F31">
        <v>8.8283970407233181E-2</v>
      </c>
      <c r="G31">
        <v>15.13177793195765</v>
      </c>
      <c r="H31">
        <v>1.4261921404649771</v>
      </c>
    </row>
    <row r="32" spans="1:8" x14ac:dyDescent="0.25">
      <c r="A32">
        <v>2.6</v>
      </c>
      <c r="B32">
        <v>2838.1480000000001</v>
      </c>
      <c r="C32">
        <v>2909.1017000000002</v>
      </c>
      <c r="D32">
        <v>5.0000099999999996</v>
      </c>
      <c r="E32">
        <v>1.2123034279971641</v>
      </c>
      <c r="F32">
        <v>8.2761965699554046E-2</v>
      </c>
      <c r="G32">
        <v>13.89635524658309</v>
      </c>
      <c r="H32">
        <v>1.327658159448144</v>
      </c>
    </row>
    <row r="33" spans="1:8" x14ac:dyDescent="0.25">
      <c r="A33">
        <v>2.8</v>
      </c>
      <c r="B33">
        <v>3078.1480000000001</v>
      </c>
      <c r="C33">
        <v>3155.1017000000002</v>
      </c>
      <c r="D33">
        <v>5.0000099999999996</v>
      </c>
      <c r="E33">
        <v>1.1220719552736049</v>
      </c>
      <c r="F33">
        <v>5.3126123868136907E-2</v>
      </c>
      <c r="G33">
        <v>12.86205263683094</v>
      </c>
      <c r="H33">
        <v>1.2467762463415151</v>
      </c>
    </row>
    <row r="34" spans="1:8" x14ac:dyDescent="0.25">
      <c r="A34">
        <v>3</v>
      </c>
      <c r="B34">
        <v>3318.1480000000001</v>
      </c>
      <c r="C34">
        <v>3401.1017000000002</v>
      </c>
      <c r="D34">
        <v>5.0000099999999996</v>
      </c>
      <c r="E34">
        <v>1.0546668981241469</v>
      </c>
      <c r="F34">
        <v>0</v>
      </c>
      <c r="G34">
        <v>12.089403976492999</v>
      </c>
      <c r="H34">
        <v>1.188619737275139</v>
      </c>
    </row>
    <row r="35" spans="1:8" x14ac:dyDescent="0.25">
      <c r="A35">
        <v>3.2000000000000011</v>
      </c>
      <c r="B35">
        <v>3558.1480000000001</v>
      </c>
      <c r="C35">
        <v>3647.1017000000002</v>
      </c>
      <c r="D35">
        <v>5.0000099999999996</v>
      </c>
      <c r="E35">
        <v>0.9835287511022146</v>
      </c>
      <c r="F35">
        <v>0</v>
      </c>
      <c r="G35">
        <v>11.27396376592325</v>
      </c>
      <c r="H35">
        <v>1.1266704493356241</v>
      </c>
    </row>
    <row r="36" spans="1:8" x14ac:dyDescent="0.25">
      <c r="A36">
        <v>3.4000000000000008</v>
      </c>
      <c r="B36">
        <v>3798.148000000001</v>
      </c>
      <c r="C36">
        <v>3893.1017000000002</v>
      </c>
      <c r="D36">
        <v>5.0000099999999996</v>
      </c>
      <c r="E36">
        <v>0.92138085684834892</v>
      </c>
      <c r="F36">
        <v>0</v>
      </c>
      <c r="G36">
        <v>10.56157675419502</v>
      </c>
      <c r="H36">
        <v>1.073651603866639</v>
      </c>
    </row>
    <row r="37" spans="1:8" x14ac:dyDescent="0.25">
      <c r="A37">
        <v>3.600000000000001</v>
      </c>
      <c r="B37">
        <v>4038.148000000001</v>
      </c>
      <c r="C37">
        <v>4139.1017000000002</v>
      </c>
      <c r="D37">
        <v>5.0000099999999996</v>
      </c>
      <c r="E37">
        <v>0.76212557450771823</v>
      </c>
      <c r="F37">
        <v>-0.41965548407035391</v>
      </c>
      <c r="G37">
        <v>8.7360700970403098</v>
      </c>
      <c r="H37">
        <v>0.92357568034454274</v>
      </c>
    </row>
    <row r="38" spans="1:8" x14ac:dyDescent="0.25">
      <c r="A38">
        <v>0.2</v>
      </c>
      <c r="B38">
        <v>200</v>
      </c>
      <c r="C38">
        <v>205</v>
      </c>
      <c r="D38">
        <v>10.00001</v>
      </c>
      <c r="E38">
        <v>7.1492764696175293</v>
      </c>
      <c r="F38">
        <v>3.9418723724974472</v>
      </c>
      <c r="G38">
        <v>41.014333153037143</v>
      </c>
      <c r="H38">
        <v>7.1394360948040827</v>
      </c>
    </row>
    <row r="39" spans="1:8" x14ac:dyDescent="0.25">
      <c r="A39">
        <v>0.4</v>
      </c>
      <c r="B39">
        <v>404.67599999999999</v>
      </c>
      <c r="C39">
        <v>414.79289999999997</v>
      </c>
      <c r="D39">
        <v>10.00001</v>
      </c>
      <c r="E39">
        <v>5.8633469943369319</v>
      </c>
      <c r="F39">
        <v>2.8316062343382531</v>
      </c>
      <c r="G39">
        <v>33.637147484724302</v>
      </c>
      <c r="H39">
        <v>5.8760488332715246</v>
      </c>
    </row>
    <row r="40" spans="1:8" x14ac:dyDescent="0.25">
      <c r="A40">
        <v>0.60000000000000009</v>
      </c>
      <c r="B40">
        <v>612.67600000000004</v>
      </c>
      <c r="C40">
        <v>627.99289999999996</v>
      </c>
      <c r="D40">
        <v>10.00001</v>
      </c>
      <c r="E40">
        <v>6.1074144666265617</v>
      </c>
      <c r="F40">
        <v>1.7768820406245469</v>
      </c>
      <c r="G40">
        <v>35.037326182925092</v>
      </c>
      <c r="H40">
        <v>6.1367769170508177</v>
      </c>
    </row>
    <row r="41" spans="1:8" x14ac:dyDescent="0.25">
      <c r="A41">
        <v>0.8</v>
      </c>
      <c r="B41">
        <v>820.67599999999993</v>
      </c>
      <c r="C41">
        <v>841.1928999999999</v>
      </c>
      <c r="D41">
        <v>10.00001</v>
      </c>
      <c r="E41">
        <v>6.6825780643025086</v>
      </c>
      <c r="F41">
        <v>0.65823674415639821</v>
      </c>
      <c r="G41">
        <v>38.336953986218397</v>
      </c>
      <c r="H41">
        <v>6.7272273895088226</v>
      </c>
    </row>
    <row r="42" spans="1:8" x14ac:dyDescent="0.25">
      <c r="A42">
        <v>1</v>
      </c>
      <c r="B42">
        <v>1034.828</v>
      </c>
      <c r="C42">
        <v>1060.6986999999999</v>
      </c>
      <c r="D42">
        <v>10.00001</v>
      </c>
      <c r="E42">
        <v>6.0749741279485887</v>
      </c>
      <c r="F42">
        <v>0.2135767635449059</v>
      </c>
      <c r="G42">
        <v>34.851220796766057</v>
      </c>
      <c r="H42">
        <v>6.1397990564188252</v>
      </c>
    </row>
    <row r="43" spans="1:8" x14ac:dyDescent="0.25">
      <c r="A43">
        <v>1.2</v>
      </c>
      <c r="B43">
        <v>1250.828</v>
      </c>
      <c r="C43">
        <v>1282.0987</v>
      </c>
      <c r="D43">
        <v>10.00001</v>
      </c>
      <c r="E43">
        <v>5.164516691923569</v>
      </c>
      <c r="F43">
        <v>0.25695612005689272</v>
      </c>
      <c r="G43">
        <v>29.628062234989549</v>
      </c>
      <c r="H43">
        <v>5.2506050886879514</v>
      </c>
    </row>
    <row r="44" spans="1:8" x14ac:dyDescent="0.25">
      <c r="A44">
        <v>1.4</v>
      </c>
      <c r="B44">
        <v>1466.828</v>
      </c>
      <c r="C44">
        <v>1503.4987000000001</v>
      </c>
      <c r="D44">
        <v>10.00001</v>
      </c>
      <c r="E44">
        <v>4.420461577167079</v>
      </c>
      <c r="F44">
        <v>0.234505211315398</v>
      </c>
      <c r="G44">
        <v>25.359528979836728</v>
      </c>
      <c r="H44">
        <v>4.5270523932580211</v>
      </c>
    </row>
    <row r="45" spans="1:8" x14ac:dyDescent="0.25">
      <c r="A45">
        <v>1.6</v>
      </c>
      <c r="B45">
        <v>1690.4559999999999</v>
      </c>
      <c r="C45">
        <v>1732.7174</v>
      </c>
      <c r="D45">
        <v>10.00001</v>
      </c>
      <c r="E45">
        <v>3.8650345848854641</v>
      </c>
      <c r="F45">
        <v>0.19780667949481551</v>
      </c>
      <c r="G45">
        <v>22.173127138973779</v>
      </c>
      <c r="H45">
        <v>3.9918741510306561</v>
      </c>
    </row>
    <row r="46" spans="1:8" x14ac:dyDescent="0.25">
      <c r="A46">
        <v>1.8</v>
      </c>
      <c r="B46">
        <v>1914.4559999999999</v>
      </c>
      <c r="C46">
        <v>1962.3173999999999</v>
      </c>
      <c r="D46">
        <v>10.00001</v>
      </c>
      <c r="E46">
        <v>3.4988902956679029</v>
      </c>
      <c r="F46">
        <v>0.2446857485782622</v>
      </c>
      <c r="G46">
        <v>20.072611943643189</v>
      </c>
      <c r="H46">
        <v>3.6451014803516242</v>
      </c>
    </row>
    <row r="47" spans="1:8" x14ac:dyDescent="0.25">
      <c r="A47">
        <v>2</v>
      </c>
      <c r="B47">
        <v>2139.5639999999999</v>
      </c>
      <c r="C47">
        <v>2193.0531000000001</v>
      </c>
      <c r="D47">
        <v>10.00001</v>
      </c>
      <c r="E47">
        <v>3.1437905106697341</v>
      </c>
      <c r="F47">
        <v>0.22119165817559919</v>
      </c>
      <c r="G47">
        <v>18.035457422289792</v>
      </c>
      <c r="H47">
        <v>3.309289512019487</v>
      </c>
    </row>
    <row r="48" spans="1:8" x14ac:dyDescent="0.25">
      <c r="A48">
        <v>2.2000000000000002</v>
      </c>
      <c r="B48">
        <v>2371.5639999999999</v>
      </c>
      <c r="C48">
        <v>2430.8530999999998</v>
      </c>
      <c r="D48">
        <v>10.00001</v>
      </c>
      <c r="E48">
        <v>2.8597588386108979</v>
      </c>
      <c r="F48">
        <v>0.18254735560397889</v>
      </c>
      <c r="G48">
        <v>16.40601006865311</v>
      </c>
      <c r="H48">
        <v>3.0446515915562622</v>
      </c>
    </row>
    <row r="49" spans="1:8" x14ac:dyDescent="0.25">
      <c r="A49">
        <v>2.4</v>
      </c>
      <c r="B49">
        <v>2603.5639999999999</v>
      </c>
      <c r="C49">
        <v>2668.6531</v>
      </c>
      <c r="D49">
        <v>10.00001</v>
      </c>
      <c r="E49">
        <v>2.622037616459207</v>
      </c>
      <c r="F49">
        <v>0.15111765126483151</v>
      </c>
      <c r="G49">
        <v>15.04223886127131</v>
      </c>
      <c r="H49">
        <v>2.8259789297357218</v>
      </c>
    </row>
    <row r="50" spans="1:8" x14ac:dyDescent="0.25">
      <c r="A50">
        <v>2.6</v>
      </c>
      <c r="B50">
        <v>2838.1480000000001</v>
      </c>
      <c r="C50">
        <v>2909.1017000000002</v>
      </c>
      <c r="D50">
        <v>10.00001</v>
      </c>
      <c r="E50">
        <v>2.4162795726464159</v>
      </c>
      <c r="F50">
        <v>0.12633215917640689</v>
      </c>
      <c r="G50">
        <v>13.8618356423276</v>
      </c>
      <c r="H50">
        <v>2.6392151076507031</v>
      </c>
    </row>
    <row r="51" spans="1:8" x14ac:dyDescent="0.25">
      <c r="A51">
        <v>2.8</v>
      </c>
      <c r="B51">
        <v>3078.1480000000001</v>
      </c>
      <c r="C51">
        <v>3155.1017000000002</v>
      </c>
      <c r="D51">
        <v>10.00001</v>
      </c>
      <c r="E51">
        <v>2.2477281530846098</v>
      </c>
      <c r="F51">
        <v>8.585568028103456E-2</v>
      </c>
      <c r="G51">
        <v>12.894881279224739</v>
      </c>
      <c r="H51">
        <v>2.489761915478645</v>
      </c>
    </row>
    <row r="52" spans="1:8" x14ac:dyDescent="0.25">
      <c r="A52">
        <v>3</v>
      </c>
      <c r="B52">
        <v>3318.1480000000001</v>
      </c>
      <c r="C52">
        <v>3401.1017000000002</v>
      </c>
      <c r="D52">
        <v>10.00001</v>
      </c>
      <c r="E52">
        <v>2.095135025094554</v>
      </c>
      <c r="F52">
        <v>6.0534763166072848E-2</v>
      </c>
      <c r="G52">
        <v>12.019477255496589</v>
      </c>
      <c r="H52">
        <v>2.3560483206963472</v>
      </c>
    </row>
    <row r="53" spans="1:8" x14ac:dyDescent="0.25">
      <c r="A53">
        <v>3.2000000000000011</v>
      </c>
      <c r="B53">
        <v>3558.1480000000001</v>
      </c>
      <c r="C53">
        <v>3647.1017000000002</v>
      </c>
      <c r="D53">
        <v>10.00001</v>
      </c>
      <c r="E53">
        <v>1.721487305535957</v>
      </c>
      <c r="F53">
        <v>-0.3943066480461826</v>
      </c>
      <c r="G53">
        <v>9.8759159990567866</v>
      </c>
      <c r="H53">
        <v>2.0019953127445609</v>
      </c>
    </row>
    <row r="54" spans="1:8" x14ac:dyDescent="0.25">
      <c r="A54">
        <v>3.4000000000000008</v>
      </c>
      <c r="B54">
        <v>3798.148000000001</v>
      </c>
      <c r="C54">
        <v>3893.1017000000002</v>
      </c>
      <c r="D54">
        <v>10.00001</v>
      </c>
      <c r="E54">
        <v>1.111253237754791</v>
      </c>
      <c r="F54">
        <v>-1.5750346887143369</v>
      </c>
      <c r="G54">
        <v>6.3750941377574772</v>
      </c>
      <c r="H54">
        <v>1.4121541239554549</v>
      </c>
    </row>
    <row r="55" spans="1:8" x14ac:dyDescent="0.25">
      <c r="A55">
        <v>3.600000000000001</v>
      </c>
      <c r="B55">
        <v>4038.148000000001</v>
      </c>
      <c r="C55">
        <v>4139.1017000000002</v>
      </c>
      <c r="D55">
        <v>10.00001</v>
      </c>
      <c r="E55">
        <v>0.67552354205288112</v>
      </c>
      <c r="F55">
        <v>-2.724358865814986</v>
      </c>
      <c r="G55">
        <v>3.8753778405717161</v>
      </c>
      <c r="H55">
        <v>0.99606935459918711</v>
      </c>
    </row>
    <row r="56" spans="1:8" x14ac:dyDescent="0.25">
      <c r="A56">
        <v>0.2</v>
      </c>
      <c r="B56">
        <v>200</v>
      </c>
      <c r="C56">
        <v>205</v>
      </c>
      <c r="D56">
        <v>15.00001</v>
      </c>
      <c r="E56">
        <v>9.2415303033781839</v>
      </c>
      <c r="F56">
        <v>4.3492967866895311</v>
      </c>
      <c r="G56">
        <v>35.401033388039743</v>
      </c>
      <c r="H56">
        <v>9.1883495466172569</v>
      </c>
    </row>
    <row r="57" spans="1:8" x14ac:dyDescent="0.25">
      <c r="A57">
        <v>0.4</v>
      </c>
      <c r="B57">
        <v>404.67599999999999</v>
      </c>
      <c r="C57">
        <v>414.79289999999997</v>
      </c>
      <c r="D57">
        <v>15.00001</v>
      </c>
      <c r="E57">
        <v>6.5474070655129042</v>
      </c>
      <c r="F57">
        <v>3.6298528962923728</v>
      </c>
      <c r="G57">
        <v>25.080800313621449</v>
      </c>
      <c r="H57">
        <v>6.5435801831204099</v>
      </c>
    </row>
    <row r="58" spans="1:8" x14ac:dyDescent="0.25">
      <c r="A58">
        <v>0.60000000000000009</v>
      </c>
      <c r="B58">
        <v>612.67600000000004</v>
      </c>
      <c r="C58">
        <v>627.99289999999996</v>
      </c>
      <c r="D58">
        <v>15.00001</v>
      </c>
      <c r="E58">
        <v>6.0005991393724756</v>
      </c>
      <c r="F58">
        <v>2.894684451267576</v>
      </c>
      <c r="G58">
        <v>22.98617258264208</v>
      </c>
      <c r="H58">
        <v>6.0276668576562349</v>
      </c>
    </row>
    <row r="59" spans="1:8" x14ac:dyDescent="0.25">
      <c r="A59">
        <v>0.8</v>
      </c>
      <c r="B59">
        <v>820.67599999999993</v>
      </c>
      <c r="C59">
        <v>841.1928999999999</v>
      </c>
      <c r="D59">
        <v>15.00001</v>
      </c>
      <c r="E59">
        <v>6.1358868588219169</v>
      </c>
      <c r="F59">
        <v>2.2187086380712659</v>
      </c>
      <c r="G59">
        <v>23.504411977633911</v>
      </c>
      <c r="H59">
        <v>6.1878441106218576</v>
      </c>
    </row>
    <row r="60" spans="1:8" x14ac:dyDescent="0.25">
      <c r="A60">
        <v>1</v>
      </c>
      <c r="B60">
        <v>1034.828</v>
      </c>
      <c r="C60">
        <v>1060.6986999999999</v>
      </c>
      <c r="D60">
        <v>15.00001</v>
      </c>
      <c r="E60">
        <v>6.3818821221565312</v>
      </c>
      <c r="F60">
        <v>1.4788142186389801</v>
      </c>
      <c r="G60">
        <v>24.44673281030218</v>
      </c>
      <c r="H60">
        <v>6.4583599922139134</v>
      </c>
    </row>
    <row r="61" spans="1:8" x14ac:dyDescent="0.25">
      <c r="A61">
        <v>1.2</v>
      </c>
      <c r="B61">
        <v>1250.828</v>
      </c>
      <c r="C61">
        <v>1282.0987</v>
      </c>
      <c r="D61">
        <v>15.00001</v>
      </c>
      <c r="E61">
        <v>6.7747052589163737</v>
      </c>
      <c r="F61">
        <v>0.73348186553828276</v>
      </c>
      <c r="G61">
        <v>25.951499285497992</v>
      </c>
      <c r="H61">
        <v>6.8743513482649066</v>
      </c>
    </row>
    <row r="62" spans="1:8" x14ac:dyDescent="0.25">
      <c r="A62">
        <v>1.4</v>
      </c>
      <c r="B62">
        <v>1466.828</v>
      </c>
      <c r="C62">
        <v>1503.4987000000001</v>
      </c>
      <c r="D62">
        <v>15.00001</v>
      </c>
      <c r="E62">
        <v>6.7520626261960937</v>
      </c>
      <c r="F62">
        <v>0.3677626171984808</v>
      </c>
      <c r="G62">
        <v>25.864763369409431</v>
      </c>
      <c r="H62">
        <v>6.8782407690095759</v>
      </c>
    </row>
    <row r="63" spans="1:8" x14ac:dyDescent="0.25">
      <c r="A63">
        <v>1.6</v>
      </c>
      <c r="B63">
        <v>1690.4559999999999</v>
      </c>
      <c r="C63">
        <v>1732.7174</v>
      </c>
      <c r="D63">
        <v>15.00001</v>
      </c>
      <c r="E63">
        <v>5.9173507126398013</v>
      </c>
      <c r="F63">
        <v>0.32465251996641192</v>
      </c>
      <c r="G63">
        <v>22.667277309075981</v>
      </c>
      <c r="H63">
        <v>6.0777000432242474</v>
      </c>
    </row>
    <row r="64" spans="1:8" x14ac:dyDescent="0.25">
      <c r="A64">
        <v>1.8</v>
      </c>
      <c r="B64">
        <v>1914.4559999999999</v>
      </c>
      <c r="C64">
        <v>1962.3173999999999</v>
      </c>
      <c r="D64">
        <v>15.00001</v>
      </c>
      <c r="E64">
        <v>5.2474783451951463</v>
      </c>
      <c r="F64">
        <v>0.29956217553940989</v>
      </c>
      <c r="G64">
        <v>20.101233237677452</v>
      </c>
      <c r="H64">
        <v>5.4403548515319811</v>
      </c>
    </row>
    <row r="65" spans="1:8" x14ac:dyDescent="0.25">
      <c r="A65">
        <v>2</v>
      </c>
      <c r="B65">
        <v>2139.5639999999999</v>
      </c>
      <c r="C65">
        <v>2193.0531000000001</v>
      </c>
      <c r="D65">
        <v>15.00001</v>
      </c>
      <c r="E65">
        <v>4.7277547362152186</v>
      </c>
      <c r="F65">
        <v>0.26647988403083561</v>
      </c>
      <c r="G65">
        <v>18.110355944625091</v>
      </c>
      <c r="H65">
        <v>4.9518116097101634</v>
      </c>
    </row>
    <row r="66" spans="1:8" x14ac:dyDescent="0.25">
      <c r="A66">
        <v>2.2000000000000002</v>
      </c>
      <c r="B66">
        <v>2371.5639999999999</v>
      </c>
      <c r="C66">
        <v>2430.8530999999998</v>
      </c>
      <c r="D66">
        <v>15.00001</v>
      </c>
      <c r="E66">
        <v>4.3021588387296648</v>
      </c>
      <c r="F66">
        <v>0.2277761394640693</v>
      </c>
      <c r="G66">
        <v>16.480048616498781</v>
      </c>
      <c r="H66">
        <v>4.5571517758946012</v>
      </c>
    </row>
    <row r="67" spans="1:8" x14ac:dyDescent="0.25">
      <c r="A67">
        <v>2.4</v>
      </c>
      <c r="B67">
        <v>2603.5639999999999</v>
      </c>
      <c r="C67">
        <v>2668.6531</v>
      </c>
      <c r="D67">
        <v>15.00001</v>
      </c>
      <c r="E67">
        <v>3.9364262015762819</v>
      </c>
      <c r="F67">
        <v>0.2021679178034318</v>
      </c>
      <c r="G67">
        <v>15.079056261993379</v>
      </c>
      <c r="H67">
        <v>4.2215912234620356</v>
      </c>
    </row>
    <row r="68" spans="1:8" x14ac:dyDescent="0.25">
      <c r="A68">
        <v>2.6</v>
      </c>
      <c r="B68">
        <v>2838.1480000000001</v>
      </c>
      <c r="C68">
        <v>2909.1017000000002</v>
      </c>
      <c r="D68">
        <v>15.00001</v>
      </c>
      <c r="E68">
        <v>3.6367982730347839</v>
      </c>
      <c r="F68">
        <v>0.16850238465543871</v>
      </c>
      <c r="G68">
        <v>13.931287661547479</v>
      </c>
      <c r="H68">
        <v>3.9516701400360712</v>
      </c>
    </row>
    <row r="69" spans="1:8" x14ac:dyDescent="0.25">
      <c r="A69">
        <v>2.8</v>
      </c>
      <c r="B69">
        <v>3078.1480000000001</v>
      </c>
      <c r="C69">
        <v>3155.1017000000002</v>
      </c>
      <c r="D69">
        <v>15.00001</v>
      </c>
      <c r="E69">
        <v>2.9477716567607639</v>
      </c>
      <c r="F69">
        <v>-0.31522757300004117</v>
      </c>
      <c r="G69">
        <v>11.29187043872583</v>
      </c>
      <c r="H69">
        <v>3.2960477773886558</v>
      </c>
    </row>
    <row r="70" spans="1:8" x14ac:dyDescent="0.25">
      <c r="A70">
        <v>3</v>
      </c>
      <c r="B70">
        <v>3318.1480000000001</v>
      </c>
      <c r="C70">
        <v>3401.1017000000002</v>
      </c>
      <c r="D70">
        <v>15.00001</v>
      </c>
      <c r="E70">
        <v>2.1409826359831441</v>
      </c>
      <c r="F70">
        <v>-1.1097550155504721</v>
      </c>
      <c r="G70">
        <v>8.2013471028653075</v>
      </c>
      <c r="H70">
        <v>2.5234350373766978</v>
      </c>
    </row>
    <row r="71" spans="1:8" x14ac:dyDescent="0.25">
      <c r="A71">
        <v>3.2000000000000011</v>
      </c>
      <c r="B71">
        <v>3558.1480000000001</v>
      </c>
      <c r="C71">
        <v>3647.1017000000002</v>
      </c>
      <c r="D71">
        <v>15.00001</v>
      </c>
      <c r="E71">
        <v>1.5330917706137419</v>
      </c>
      <c r="F71">
        <v>-1.909350733730212</v>
      </c>
      <c r="G71">
        <v>5.8727322398744812</v>
      </c>
      <c r="H71">
        <v>1.9478310447788481</v>
      </c>
    </row>
    <row r="72" spans="1:8" x14ac:dyDescent="0.25">
      <c r="A72">
        <v>3.4000000000000008</v>
      </c>
      <c r="B72">
        <v>3798.148000000001</v>
      </c>
      <c r="C72">
        <v>3893.1017000000002</v>
      </c>
      <c r="D72">
        <v>15.00001</v>
      </c>
      <c r="E72">
        <v>1.0722931086499861</v>
      </c>
      <c r="F72">
        <v>-2.700309396134895</v>
      </c>
      <c r="G72">
        <v>4.1075755740590871</v>
      </c>
      <c r="H72">
        <v>1.517908656633153</v>
      </c>
    </row>
    <row r="73" spans="1:8" x14ac:dyDescent="0.25">
      <c r="A73">
        <v>3.600000000000001</v>
      </c>
      <c r="B73">
        <v>4038.148000000001</v>
      </c>
      <c r="C73">
        <v>4139.1017000000002</v>
      </c>
      <c r="D73">
        <v>15.00001</v>
      </c>
      <c r="E73">
        <v>0.72717399486966727</v>
      </c>
      <c r="F73">
        <v>-3.48330459461395</v>
      </c>
      <c r="G73">
        <v>2.785546335533331</v>
      </c>
      <c r="H73">
        <v>1.2025510954382681</v>
      </c>
    </row>
    <row r="74" spans="1:8" x14ac:dyDescent="0.25">
      <c r="A74">
        <v>0.2</v>
      </c>
      <c r="B74">
        <v>200</v>
      </c>
      <c r="C74">
        <v>205</v>
      </c>
      <c r="D74">
        <v>20.00001</v>
      </c>
      <c r="E74">
        <v>11.39726888218078</v>
      </c>
      <c r="F74">
        <v>4.5572834364393291</v>
      </c>
      <c r="G74">
        <v>32.817111571971779</v>
      </c>
      <c r="H74">
        <v>11.258320616359301</v>
      </c>
    </row>
    <row r="75" spans="1:8" x14ac:dyDescent="0.25">
      <c r="A75">
        <v>0.4</v>
      </c>
      <c r="B75">
        <v>404.67599999999999</v>
      </c>
      <c r="C75">
        <v>414.79289999999997</v>
      </c>
      <c r="D75">
        <v>20.00001</v>
      </c>
      <c r="E75">
        <v>7.6167391323513867</v>
      </c>
      <c r="F75">
        <v>4.0498689119834896</v>
      </c>
      <c r="G75">
        <v>21.931515392409629</v>
      </c>
      <c r="H75">
        <v>7.5699871044463931</v>
      </c>
    </row>
    <row r="76" spans="1:8" x14ac:dyDescent="0.25">
      <c r="A76">
        <v>0.60000000000000009</v>
      </c>
      <c r="B76">
        <v>612.67600000000004</v>
      </c>
      <c r="C76">
        <v>627.99289999999996</v>
      </c>
      <c r="D76">
        <v>20.00001</v>
      </c>
      <c r="E76">
        <v>6.5134296931053264</v>
      </c>
      <c r="F76">
        <v>3.5125459295721839</v>
      </c>
      <c r="G76">
        <v>18.75466404842172</v>
      </c>
      <c r="H76">
        <v>6.5180836973562792</v>
      </c>
    </row>
    <row r="77" spans="1:8" x14ac:dyDescent="0.25">
      <c r="A77">
        <v>0.8</v>
      </c>
      <c r="B77">
        <v>820.67599999999993</v>
      </c>
      <c r="C77">
        <v>841.1928999999999</v>
      </c>
      <c r="D77">
        <v>20.00001</v>
      </c>
      <c r="E77">
        <v>6.294488844388507</v>
      </c>
      <c r="F77">
        <v>3.020244760021467</v>
      </c>
      <c r="G77">
        <v>18.12424931184956</v>
      </c>
      <c r="H77">
        <v>6.3368891526743276</v>
      </c>
    </row>
    <row r="78" spans="1:8" x14ac:dyDescent="0.25">
      <c r="A78">
        <v>1</v>
      </c>
      <c r="B78">
        <v>1034.828</v>
      </c>
      <c r="C78">
        <v>1060.6986999999999</v>
      </c>
      <c r="D78">
        <v>20.00001</v>
      </c>
      <c r="E78">
        <v>6.2450444256919218</v>
      </c>
      <c r="F78">
        <v>2.476084430455161</v>
      </c>
      <c r="G78">
        <v>17.981879852836968</v>
      </c>
      <c r="H78">
        <v>6.3233800801738136</v>
      </c>
    </row>
    <row r="79" spans="1:8" x14ac:dyDescent="0.25">
      <c r="A79">
        <v>1.2</v>
      </c>
      <c r="B79">
        <v>1250.828</v>
      </c>
      <c r="C79">
        <v>1282.0987</v>
      </c>
      <c r="D79">
        <v>20.00001</v>
      </c>
      <c r="E79">
        <v>6.3712905844702332</v>
      </c>
      <c r="F79">
        <v>1.92626966836286</v>
      </c>
      <c r="G79">
        <v>18.345390999322088</v>
      </c>
      <c r="H79">
        <v>6.4827652377786986</v>
      </c>
    </row>
    <row r="80" spans="1:8" x14ac:dyDescent="0.25">
      <c r="A80">
        <v>1.4</v>
      </c>
      <c r="B80">
        <v>1466.828</v>
      </c>
      <c r="C80">
        <v>1503.4987000000001</v>
      </c>
      <c r="D80">
        <v>20.00001</v>
      </c>
      <c r="E80">
        <v>6.6123187233237557</v>
      </c>
      <c r="F80">
        <v>1.373312410820549</v>
      </c>
      <c r="G80">
        <v>19.039403521664841</v>
      </c>
      <c r="H80">
        <v>6.7549367886456082</v>
      </c>
    </row>
    <row r="81" spans="1:8" x14ac:dyDescent="0.25">
      <c r="A81">
        <v>1.6</v>
      </c>
      <c r="B81">
        <v>1690.4559999999999</v>
      </c>
      <c r="C81">
        <v>1732.7174</v>
      </c>
      <c r="D81">
        <v>20.00001</v>
      </c>
      <c r="E81">
        <v>6.9020889785471002</v>
      </c>
      <c r="F81">
        <v>0.81500954554193417</v>
      </c>
      <c r="G81">
        <v>19.873763305066181</v>
      </c>
      <c r="H81">
        <v>7.0760240886156414</v>
      </c>
    </row>
    <row r="82" spans="1:8" x14ac:dyDescent="0.25">
      <c r="A82">
        <v>1.8</v>
      </c>
      <c r="B82">
        <v>1914.4559999999999</v>
      </c>
      <c r="C82">
        <v>1962.3173999999999</v>
      </c>
      <c r="D82">
        <v>20.00001</v>
      </c>
      <c r="E82">
        <v>7.0405004597161289</v>
      </c>
      <c r="F82">
        <v>0.35133137694451683</v>
      </c>
      <c r="G82">
        <v>20.27230308396598</v>
      </c>
      <c r="H82">
        <v>7.2477431582481264</v>
      </c>
    </row>
    <row r="83" spans="1:8" x14ac:dyDescent="0.25">
      <c r="A83">
        <v>2</v>
      </c>
      <c r="B83">
        <v>2139.5639999999999</v>
      </c>
      <c r="C83">
        <v>2193.0531000000001</v>
      </c>
      <c r="D83">
        <v>20.00001</v>
      </c>
      <c r="E83">
        <v>6.3537065531598218</v>
      </c>
      <c r="F83">
        <v>0.31287280709249021</v>
      </c>
      <c r="G83">
        <v>18.294759824137572</v>
      </c>
      <c r="H83">
        <v>6.6067112978224651</v>
      </c>
    </row>
    <row r="84" spans="1:8" x14ac:dyDescent="0.25">
      <c r="A84">
        <v>2.2000000000000002</v>
      </c>
      <c r="B84">
        <v>2371.5639999999999</v>
      </c>
      <c r="C84">
        <v>2430.8530999999998</v>
      </c>
      <c r="D84">
        <v>20.00001</v>
      </c>
      <c r="E84">
        <v>5.7661825108355389</v>
      </c>
      <c r="F84">
        <v>0.28267398646268749</v>
      </c>
      <c r="G84">
        <v>16.6030526048478</v>
      </c>
      <c r="H84">
        <v>6.0641824737968646</v>
      </c>
    </row>
    <row r="85" spans="1:8" x14ac:dyDescent="0.25">
      <c r="A85">
        <v>2.4</v>
      </c>
      <c r="B85">
        <v>2603.5639999999999</v>
      </c>
      <c r="C85">
        <v>2668.6531</v>
      </c>
      <c r="D85">
        <v>20.00001</v>
      </c>
      <c r="E85">
        <v>4.5816725323485974</v>
      </c>
      <c r="F85">
        <v>-0.2265005833314569</v>
      </c>
      <c r="G85">
        <v>13.19239374227633</v>
      </c>
      <c r="H85">
        <v>4.9334044832140691</v>
      </c>
    </row>
    <row r="86" spans="1:8" x14ac:dyDescent="0.25">
      <c r="A86">
        <v>2.6</v>
      </c>
      <c r="B86">
        <v>2838.1480000000001</v>
      </c>
      <c r="C86">
        <v>2909.1017000000002</v>
      </c>
      <c r="D86">
        <v>20.00001</v>
      </c>
      <c r="E86">
        <v>3.5248248443462238</v>
      </c>
      <c r="F86">
        <v>-0.84758740160917967</v>
      </c>
      <c r="G86">
        <v>10.14932361290705</v>
      </c>
      <c r="H86">
        <v>3.9284818418235399</v>
      </c>
    </row>
    <row r="87" spans="1:8" x14ac:dyDescent="0.25">
      <c r="A87">
        <v>2.8</v>
      </c>
      <c r="B87">
        <v>3078.1480000000001</v>
      </c>
      <c r="C87">
        <v>3155.1017000000002</v>
      </c>
      <c r="D87">
        <v>20.00001</v>
      </c>
      <c r="E87">
        <v>2.6819558432098369</v>
      </c>
      <c r="F87">
        <v>-1.452730017881491</v>
      </c>
      <c r="G87">
        <v>7.7223802515816509</v>
      </c>
      <c r="H87">
        <v>3.1347707814363011</v>
      </c>
    </row>
    <row r="88" spans="1:8" x14ac:dyDescent="0.25">
      <c r="A88">
        <v>3</v>
      </c>
      <c r="B88">
        <v>3318.1480000000001</v>
      </c>
      <c r="C88">
        <v>3401.1017000000002</v>
      </c>
      <c r="D88">
        <v>20.00001</v>
      </c>
      <c r="E88">
        <v>2.0286794311517902</v>
      </c>
      <c r="F88">
        <v>-2.0607005551685669</v>
      </c>
      <c r="G88">
        <v>5.8413467229821006</v>
      </c>
      <c r="H88">
        <v>2.5274608338623512</v>
      </c>
    </row>
    <row r="89" spans="1:8" x14ac:dyDescent="0.25">
      <c r="A89">
        <v>3.2000000000000011</v>
      </c>
      <c r="B89">
        <v>3558.1480000000001</v>
      </c>
      <c r="C89">
        <v>3647.1017000000002</v>
      </c>
      <c r="D89">
        <v>20.00001</v>
      </c>
      <c r="E89">
        <v>1.521720453108383</v>
      </c>
      <c r="F89">
        <v>-2.670519546509813</v>
      </c>
      <c r="G89">
        <v>4.38161724596024</v>
      </c>
      <c r="H89">
        <v>2.0639972506630739</v>
      </c>
    </row>
    <row r="90" spans="1:8" x14ac:dyDescent="0.25">
      <c r="A90">
        <v>3.4000000000000008</v>
      </c>
      <c r="B90">
        <v>3798.148000000001</v>
      </c>
      <c r="C90">
        <v>3893.1017000000002</v>
      </c>
      <c r="D90">
        <v>20.00001</v>
      </c>
      <c r="E90">
        <v>1.1208641153338019</v>
      </c>
      <c r="F90">
        <v>-3.2669771016542768</v>
      </c>
      <c r="G90">
        <v>3.227397994219348</v>
      </c>
      <c r="H90">
        <v>1.7048232376875621</v>
      </c>
    </row>
    <row r="91" spans="1:8" x14ac:dyDescent="0.25">
      <c r="A91">
        <v>3.600000000000001</v>
      </c>
      <c r="B91">
        <v>4038.148000000001</v>
      </c>
      <c r="C91">
        <v>4139.1017000000002</v>
      </c>
      <c r="D91">
        <v>20.00001</v>
      </c>
      <c r="E91">
        <v>0.81335676526797007</v>
      </c>
      <c r="F91">
        <v>-3.8670327040812471</v>
      </c>
      <c r="G91">
        <v>2.3419663069763201</v>
      </c>
      <c r="H91">
        <v>1.4374147607626859</v>
      </c>
    </row>
    <row r="92" spans="1:8" x14ac:dyDescent="0.25">
      <c r="A92">
        <v>0.2</v>
      </c>
      <c r="B92">
        <v>200</v>
      </c>
      <c r="C92">
        <v>205</v>
      </c>
      <c r="D92">
        <v>25.00001</v>
      </c>
      <c r="E92">
        <v>14.14150646286177</v>
      </c>
      <c r="F92">
        <v>4.7185039654204504</v>
      </c>
      <c r="G92">
        <v>32.668467289764337</v>
      </c>
      <c r="H92">
        <v>13.848557869241111</v>
      </c>
    </row>
    <row r="93" spans="1:8" x14ac:dyDescent="0.25">
      <c r="A93">
        <v>0.4</v>
      </c>
      <c r="B93">
        <v>404.67599999999999</v>
      </c>
      <c r="C93">
        <v>414.79289999999997</v>
      </c>
      <c r="D93">
        <v>25.00001</v>
      </c>
      <c r="E93">
        <v>8.9405030369422605</v>
      </c>
      <c r="F93">
        <v>4.3242110332523147</v>
      </c>
      <c r="G93">
        <v>20.65356557191582</v>
      </c>
      <c r="H93">
        <v>8.8137921661373273</v>
      </c>
    </row>
    <row r="94" spans="1:8" x14ac:dyDescent="0.25">
      <c r="A94">
        <v>0.60000000000000009</v>
      </c>
      <c r="B94">
        <v>612.67600000000004</v>
      </c>
      <c r="C94">
        <v>627.99289999999996</v>
      </c>
      <c r="D94">
        <v>25.00001</v>
      </c>
      <c r="E94">
        <v>7.2879744485961737</v>
      </c>
      <c r="F94">
        <v>3.9057967657104689</v>
      </c>
      <c r="G94">
        <v>16.836039039253919</v>
      </c>
      <c r="H94">
        <v>7.2432434261395926</v>
      </c>
    </row>
    <row r="95" spans="1:8" x14ac:dyDescent="0.25">
      <c r="A95">
        <v>0.8</v>
      </c>
      <c r="B95">
        <v>820.67599999999993</v>
      </c>
      <c r="C95">
        <v>841.1928999999999</v>
      </c>
      <c r="D95">
        <v>25.00001</v>
      </c>
      <c r="E95">
        <v>6.6420433433886288</v>
      </c>
      <c r="F95">
        <v>3.4821710831289541</v>
      </c>
      <c r="G95">
        <v>15.34386568153346</v>
      </c>
      <c r="H95">
        <v>6.6551547760114493</v>
      </c>
    </row>
    <row r="96" spans="1:8" x14ac:dyDescent="0.25">
      <c r="A96">
        <v>1</v>
      </c>
      <c r="B96">
        <v>1034.828</v>
      </c>
      <c r="C96">
        <v>1060.6986999999999</v>
      </c>
      <c r="D96">
        <v>25.00001</v>
      </c>
      <c r="E96">
        <v>6.3697867336222531</v>
      </c>
      <c r="F96">
        <v>3.0485390808376378</v>
      </c>
      <c r="G96">
        <v>14.71492235262202</v>
      </c>
      <c r="H96">
        <v>6.4328271699337352</v>
      </c>
    </row>
    <row r="97" spans="1:8" x14ac:dyDescent="0.25">
      <c r="A97">
        <v>1.2</v>
      </c>
      <c r="B97">
        <v>1250.828</v>
      </c>
      <c r="C97">
        <v>1282.0987</v>
      </c>
      <c r="D97">
        <v>25.00001</v>
      </c>
      <c r="E97">
        <v>6.3091820422397342</v>
      </c>
      <c r="F97">
        <v>2.6101763925870052</v>
      </c>
      <c r="G97">
        <v>14.57491871275271</v>
      </c>
      <c r="H97">
        <v>6.4169772951822246</v>
      </c>
    </row>
    <row r="98" spans="1:8" x14ac:dyDescent="0.25">
      <c r="A98">
        <v>1.4</v>
      </c>
      <c r="B98">
        <v>1466.828</v>
      </c>
      <c r="C98">
        <v>1503.4987000000001</v>
      </c>
      <c r="D98">
        <v>25.00001</v>
      </c>
      <c r="E98">
        <v>6.3799958595434401</v>
      </c>
      <c r="F98">
        <v>2.169337181879166</v>
      </c>
      <c r="G98">
        <v>14.738506579457351</v>
      </c>
      <c r="H98">
        <v>6.5291196595513394</v>
      </c>
    </row>
    <row r="99" spans="1:8" x14ac:dyDescent="0.25">
      <c r="A99">
        <v>1.6</v>
      </c>
      <c r="B99">
        <v>1690.4559999999999</v>
      </c>
      <c r="C99">
        <v>1732.7174</v>
      </c>
      <c r="D99">
        <v>25.00001</v>
      </c>
      <c r="E99">
        <v>6.5097841808350951</v>
      </c>
      <c r="F99">
        <v>1.7225917907541011</v>
      </c>
      <c r="G99">
        <v>15.038332170164029</v>
      </c>
      <c r="H99">
        <v>6.6999681501474662</v>
      </c>
    </row>
    <row r="100" spans="1:8" x14ac:dyDescent="0.25">
      <c r="A100">
        <v>1.8</v>
      </c>
      <c r="B100">
        <v>1914.4559999999999</v>
      </c>
      <c r="C100">
        <v>1962.3173999999999</v>
      </c>
      <c r="D100">
        <v>25.00001</v>
      </c>
      <c r="E100">
        <v>6.619900735648371</v>
      </c>
      <c r="F100">
        <v>1.2343028638626239</v>
      </c>
      <c r="G100">
        <v>15.292713772182619</v>
      </c>
      <c r="H100">
        <v>6.8512294333182524</v>
      </c>
    </row>
    <row r="101" spans="1:8" x14ac:dyDescent="0.25">
      <c r="A101">
        <v>2</v>
      </c>
      <c r="B101">
        <v>2139.5639999999999</v>
      </c>
      <c r="C101">
        <v>2193.0531000000001</v>
      </c>
      <c r="D101">
        <v>25.00001</v>
      </c>
      <c r="E101">
        <v>5.9229137788237933</v>
      </c>
      <c r="F101">
        <v>0.3128885739355034</v>
      </c>
      <c r="G101">
        <v>13.68259566629248</v>
      </c>
      <c r="H101">
        <v>6.2144171278146034</v>
      </c>
    </row>
    <row r="102" spans="1:8" x14ac:dyDescent="0.25">
      <c r="A102">
        <v>2.2000000000000002</v>
      </c>
      <c r="B102">
        <v>2371.5639999999999</v>
      </c>
      <c r="C102">
        <v>2430.8530999999998</v>
      </c>
      <c r="D102">
        <v>25.00001</v>
      </c>
      <c r="E102">
        <v>5.3434688451174486</v>
      </c>
      <c r="F102">
        <v>-0.6114196055829314</v>
      </c>
      <c r="G102">
        <v>12.344012827701841</v>
      </c>
      <c r="H102">
        <v>5.6932766248758746</v>
      </c>
    </row>
    <row r="103" spans="1:8" x14ac:dyDescent="0.25">
      <c r="A103">
        <v>2.4</v>
      </c>
      <c r="B103">
        <v>2603.5639999999999</v>
      </c>
      <c r="C103">
        <v>2668.6531</v>
      </c>
      <c r="D103">
        <v>25.00001</v>
      </c>
      <c r="E103">
        <v>4.2559654859521796</v>
      </c>
      <c r="F103">
        <v>-1.152394797905711</v>
      </c>
      <c r="G103">
        <v>9.8317579975887934</v>
      </c>
      <c r="H103">
        <v>4.6757094974755748</v>
      </c>
    </row>
    <row r="104" spans="1:8" x14ac:dyDescent="0.25">
      <c r="A104">
        <v>2.6</v>
      </c>
      <c r="B104">
        <v>2838.1480000000001</v>
      </c>
      <c r="C104">
        <v>2909.1017000000002</v>
      </c>
      <c r="D104">
        <v>25.00001</v>
      </c>
      <c r="E104">
        <v>3.3425506674895802</v>
      </c>
      <c r="F104">
        <v>-1.6525055573696741</v>
      </c>
      <c r="G104">
        <v>7.7216672376477256</v>
      </c>
      <c r="H104">
        <v>3.8282680845555399</v>
      </c>
    </row>
    <row r="105" spans="1:8" x14ac:dyDescent="0.25">
      <c r="A105">
        <v>2.8</v>
      </c>
      <c r="B105">
        <v>3078.1480000000001</v>
      </c>
      <c r="C105">
        <v>3155.1017000000002</v>
      </c>
      <c r="D105">
        <v>25.00001</v>
      </c>
      <c r="E105">
        <v>2.611337452331195</v>
      </c>
      <c r="F105">
        <v>-2.145595164410548</v>
      </c>
      <c r="G105">
        <v>6.0324826331659862</v>
      </c>
      <c r="H105">
        <v>3.1593070691923999</v>
      </c>
    </row>
    <row r="106" spans="1:8" x14ac:dyDescent="0.25">
      <c r="A106">
        <v>3</v>
      </c>
      <c r="B106">
        <v>3318.1480000000001</v>
      </c>
      <c r="C106">
        <v>3401.1017000000002</v>
      </c>
      <c r="D106">
        <v>25.00001</v>
      </c>
      <c r="E106">
        <v>2.036123563848756</v>
      </c>
      <c r="F106">
        <v>-2.642163532820005</v>
      </c>
      <c r="G106">
        <v>4.7036739839703516</v>
      </c>
      <c r="H106">
        <v>2.6422631145567581</v>
      </c>
    </row>
    <row r="107" spans="1:8" x14ac:dyDescent="0.25">
      <c r="A107">
        <v>3.2000000000000011</v>
      </c>
      <c r="B107">
        <v>3558.1480000000001</v>
      </c>
      <c r="C107">
        <v>3647.1017000000002</v>
      </c>
      <c r="D107">
        <v>25.00001</v>
      </c>
      <c r="E107">
        <v>1.574324600032345</v>
      </c>
      <c r="F107">
        <v>-3.1312359934021252</v>
      </c>
      <c r="G107">
        <v>3.6368665413896881</v>
      </c>
      <c r="H107">
        <v>2.235639035437134</v>
      </c>
    </row>
    <row r="108" spans="1:8" x14ac:dyDescent="0.25">
      <c r="A108">
        <v>3.4000000000000008</v>
      </c>
      <c r="B108">
        <v>3798.148000000001</v>
      </c>
      <c r="C108">
        <v>3893.1017000000002</v>
      </c>
      <c r="D108">
        <v>25.00001</v>
      </c>
      <c r="E108">
        <v>1.2064518317972781</v>
      </c>
      <c r="F108">
        <v>-3.618134020117445</v>
      </c>
      <c r="G108">
        <v>2.787039153660988</v>
      </c>
      <c r="H108">
        <v>1.9204661962278899</v>
      </c>
    </row>
    <row r="109" spans="1:8" x14ac:dyDescent="0.25">
      <c r="A109">
        <v>3.600000000000001</v>
      </c>
      <c r="B109">
        <v>4038.148000000001</v>
      </c>
      <c r="C109">
        <v>4139.1017000000002</v>
      </c>
      <c r="D109">
        <v>25.00001</v>
      </c>
      <c r="E109">
        <v>0.91692884843167577</v>
      </c>
      <c r="F109">
        <v>-4.1085328832794223</v>
      </c>
      <c r="G109">
        <v>2.118208563613643</v>
      </c>
      <c r="H109">
        <v>1.681581722076853</v>
      </c>
    </row>
    <row r="110" spans="1:8" x14ac:dyDescent="0.25">
      <c r="A110">
        <v>0.2</v>
      </c>
      <c r="B110">
        <v>200</v>
      </c>
      <c r="C110">
        <v>205</v>
      </c>
      <c r="D110">
        <v>30.00001</v>
      </c>
      <c r="E110">
        <v>17.277551395200021</v>
      </c>
      <c r="F110">
        <v>4.8506349796713586</v>
      </c>
      <c r="G110">
        <v>33.377655344790313</v>
      </c>
      <c r="H110">
        <v>16.738832732540729</v>
      </c>
    </row>
    <row r="111" spans="1:8" x14ac:dyDescent="0.25">
      <c r="A111">
        <v>0.4</v>
      </c>
      <c r="B111">
        <v>404.67599999999999</v>
      </c>
      <c r="C111">
        <v>414.79289999999997</v>
      </c>
      <c r="D111">
        <v>30.00001</v>
      </c>
      <c r="E111">
        <v>10.25364770778442</v>
      </c>
      <c r="F111">
        <v>4.5120538045998018</v>
      </c>
      <c r="G111">
        <v>19.808519817941811</v>
      </c>
      <c r="H111">
        <v>10.00508073317652</v>
      </c>
    </row>
    <row r="112" spans="1:8" x14ac:dyDescent="0.25">
      <c r="A112">
        <v>0.60000000000000009</v>
      </c>
      <c r="B112">
        <v>612.67600000000004</v>
      </c>
      <c r="C112">
        <v>627.99289999999996</v>
      </c>
      <c r="D112">
        <v>30.00001</v>
      </c>
      <c r="E112">
        <v>8.0915499546894427</v>
      </c>
      <c r="F112">
        <v>4.1642068255071534</v>
      </c>
      <c r="G112">
        <v>15.631669060918529</v>
      </c>
      <c r="H112">
        <v>7.967301242944167</v>
      </c>
    </row>
    <row r="113" spans="1:8" x14ac:dyDescent="0.25">
      <c r="A113">
        <v>0.8</v>
      </c>
      <c r="B113">
        <v>820.67599999999993</v>
      </c>
      <c r="C113">
        <v>841.1928999999999</v>
      </c>
      <c r="D113">
        <v>30.00001</v>
      </c>
      <c r="E113">
        <v>7.1634420303454034</v>
      </c>
      <c r="F113">
        <v>3.812389233406495</v>
      </c>
      <c r="G113">
        <v>13.838702817442019</v>
      </c>
      <c r="H113">
        <v>7.1211366572040626</v>
      </c>
    </row>
    <row r="114" spans="1:8" x14ac:dyDescent="0.25">
      <c r="A114">
        <v>1</v>
      </c>
      <c r="B114">
        <v>1034.828</v>
      </c>
      <c r="C114">
        <v>1060.6986999999999</v>
      </c>
      <c r="D114">
        <v>30.00001</v>
      </c>
      <c r="E114">
        <v>6.6953554106869344</v>
      </c>
      <c r="F114">
        <v>3.4517506384518519</v>
      </c>
      <c r="G114">
        <v>12.93442920221152</v>
      </c>
      <c r="H114">
        <v>6.7204355246237881</v>
      </c>
    </row>
    <row r="115" spans="1:8" x14ac:dyDescent="0.25">
      <c r="A115">
        <v>1.2</v>
      </c>
      <c r="B115">
        <v>1250.828</v>
      </c>
      <c r="C115">
        <v>1282.0987</v>
      </c>
      <c r="D115">
        <v>30.00001</v>
      </c>
      <c r="E115">
        <v>6.4814937227170288</v>
      </c>
      <c r="F115">
        <v>3.0870825921509</v>
      </c>
      <c r="G115">
        <v>12.52128028143923</v>
      </c>
      <c r="H115">
        <v>6.5651108448714179</v>
      </c>
    </row>
    <row r="116" spans="1:8" x14ac:dyDescent="0.25">
      <c r="A116">
        <v>1.4</v>
      </c>
      <c r="B116">
        <v>1466.828</v>
      </c>
      <c r="C116">
        <v>1503.4987000000001</v>
      </c>
      <c r="D116">
        <v>30.00001</v>
      </c>
      <c r="E116">
        <v>6.0499074707219727</v>
      </c>
      <c r="F116">
        <v>2.5648773550429178</v>
      </c>
      <c r="G116">
        <v>11.68751993883404</v>
      </c>
      <c r="H116">
        <v>6.1991122999707642</v>
      </c>
    </row>
    <row r="117" spans="1:8" x14ac:dyDescent="0.25">
      <c r="A117">
        <v>1.6</v>
      </c>
      <c r="B117">
        <v>1690.4559999999999</v>
      </c>
      <c r="C117">
        <v>1732.7174</v>
      </c>
      <c r="D117">
        <v>30.00001</v>
      </c>
      <c r="E117">
        <v>5.244875507093826</v>
      </c>
      <c r="F117">
        <v>1.7999706422192421</v>
      </c>
      <c r="G117">
        <v>10.13231811602337</v>
      </c>
      <c r="H117">
        <v>5.4737292827378621</v>
      </c>
    </row>
    <row r="118" spans="1:8" x14ac:dyDescent="0.25">
      <c r="A118">
        <v>1.8</v>
      </c>
      <c r="B118">
        <v>1914.4559999999999</v>
      </c>
      <c r="C118">
        <v>1962.3173999999999</v>
      </c>
      <c r="D118">
        <v>30.00001</v>
      </c>
      <c r="E118">
        <v>4.6294838822518143</v>
      </c>
      <c r="F118">
        <v>1.032196272049696</v>
      </c>
      <c r="G118">
        <v>8.9434731757760186</v>
      </c>
      <c r="H118">
        <v>4.9310731244328521</v>
      </c>
    </row>
    <row r="119" spans="1:8" x14ac:dyDescent="0.25">
      <c r="A119">
        <v>2</v>
      </c>
      <c r="B119">
        <v>2139.5639999999999</v>
      </c>
      <c r="C119">
        <v>2193.0531000000001</v>
      </c>
      <c r="D119">
        <v>30.00001</v>
      </c>
      <c r="E119">
        <v>4.1420611833911938</v>
      </c>
      <c r="F119">
        <v>0.2616557321859318</v>
      </c>
      <c r="G119">
        <v>8.0018451361501537</v>
      </c>
      <c r="H119">
        <v>4.5119051701164183</v>
      </c>
    </row>
    <row r="120" spans="1:8" x14ac:dyDescent="0.25">
      <c r="A120">
        <v>2.2000000000000002</v>
      </c>
      <c r="B120">
        <v>2371.5639999999999</v>
      </c>
      <c r="C120">
        <v>2430.8530999999998</v>
      </c>
      <c r="D120">
        <v>30.00001</v>
      </c>
      <c r="E120">
        <v>3.736838946930686</v>
      </c>
      <c r="F120">
        <v>-0.51130484747141003</v>
      </c>
      <c r="G120">
        <v>7.2190161439365044</v>
      </c>
      <c r="H120">
        <v>4.173220480142338</v>
      </c>
    </row>
    <row r="121" spans="1:8" x14ac:dyDescent="0.25">
      <c r="A121">
        <v>2.4</v>
      </c>
      <c r="B121">
        <v>2603.5639999999999</v>
      </c>
      <c r="C121">
        <v>2668.6531</v>
      </c>
      <c r="D121">
        <v>30.00001</v>
      </c>
      <c r="E121">
        <v>3.4035910449435751</v>
      </c>
      <c r="F121">
        <v>-1.2856328104573851</v>
      </c>
      <c r="G121">
        <v>6.5752308434343512</v>
      </c>
      <c r="H121">
        <v>3.9035711401217852</v>
      </c>
    </row>
    <row r="122" spans="1:8" x14ac:dyDescent="0.25">
      <c r="A122">
        <v>2.6</v>
      </c>
      <c r="B122">
        <v>2838.1480000000001</v>
      </c>
      <c r="C122">
        <v>2909.1017000000002</v>
      </c>
      <c r="D122">
        <v>30.00001</v>
      </c>
      <c r="E122">
        <v>3.1218092582840269</v>
      </c>
      <c r="F122">
        <v>-2.0602278878519571</v>
      </c>
      <c r="G122">
        <v>6.0308704104985518</v>
      </c>
      <c r="H122">
        <v>3.6838280060192048</v>
      </c>
    </row>
    <row r="123" spans="1:8" x14ac:dyDescent="0.25">
      <c r="A123">
        <v>2.8</v>
      </c>
      <c r="B123">
        <v>3078.1480000000001</v>
      </c>
      <c r="C123">
        <v>3155.1017000000002</v>
      </c>
      <c r="D123">
        <v>30.00001</v>
      </c>
      <c r="E123">
        <v>2.6365888999385239</v>
      </c>
      <c r="F123">
        <v>-2.6205264096247078</v>
      </c>
      <c r="G123">
        <v>5.0934969646507078</v>
      </c>
      <c r="H123">
        <v>3.2682854491366862</v>
      </c>
    </row>
    <row r="124" spans="1:8" x14ac:dyDescent="0.25">
      <c r="A124">
        <v>3</v>
      </c>
      <c r="B124">
        <v>3318.1480000000001</v>
      </c>
      <c r="C124">
        <v>3401.1017000000002</v>
      </c>
      <c r="D124">
        <v>30.00001</v>
      </c>
      <c r="E124">
        <v>2.102378603026517</v>
      </c>
      <c r="F124">
        <v>-3.0406348774559802</v>
      </c>
      <c r="G124">
        <v>4.0614822558465011</v>
      </c>
      <c r="H124">
        <v>2.8049673962192672</v>
      </c>
    </row>
    <row r="125" spans="1:8" x14ac:dyDescent="0.25">
      <c r="A125">
        <v>3.2000000000000011</v>
      </c>
      <c r="B125">
        <v>3558.1480000000001</v>
      </c>
      <c r="C125">
        <v>3647.1017000000002</v>
      </c>
      <c r="D125">
        <v>30.00001</v>
      </c>
      <c r="E125">
        <v>1.6652592559056181</v>
      </c>
      <c r="F125">
        <v>-3.4521653502718541</v>
      </c>
      <c r="G125">
        <v>3.2170327977598379</v>
      </c>
      <c r="H125">
        <v>2.4350691868266532</v>
      </c>
    </row>
    <row r="126" spans="1:8" x14ac:dyDescent="0.25">
      <c r="A126">
        <v>3.4000000000000008</v>
      </c>
      <c r="B126">
        <v>3798.148000000001</v>
      </c>
      <c r="C126">
        <v>3893.1017000000002</v>
      </c>
      <c r="D126">
        <v>30.00001</v>
      </c>
      <c r="E126">
        <v>1.3145842435704509</v>
      </c>
      <c r="F126">
        <v>-3.866464677912981</v>
      </c>
      <c r="G126">
        <v>2.539580916296758</v>
      </c>
      <c r="H126">
        <v>2.148375757304875</v>
      </c>
    </row>
    <row r="127" spans="1:8" x14ac:dyDescent="0.25">
      <c r="A127">
        <v>3.600000000000001</v>
      </c>
      <c r="B127">
        <v>4038.148000000001</v>
      </c>
      <c r="C127">
        <v>4139.1017000000002</v>
      </c>
      <c r="D127">
        <v>30.00001</v>
      </c>
      <c r="E127">
        <v>1.030534980143998</v>
      </c>
      <c r="F127">
        <v>-4.2788431484784448</v>
      </c>
      <c r="G127">
        <v>1.9908400560482591</v>
      </c>
      <c r="H127">
        <v>1.9257962502378101</v>
      </c>
    </row>
    <row r="128" spans="1:8" x14ac:dyDescent="0.25">
      <c r="A128">
        <v>0.2</v>
      </c>
      <c r="B128">
        <v>200</v>
      </c>
      <c r="C128">
        <v>205</v>
      </c>
      <c r="D128">
        <v>35.000010000000003</v>
      </c>
      <c r="E128">
        <v>20.288104390111911</v>
      </c>
      <c r="F128">
        <v>4.9627373775900372</v>
      </c>
      <c r="G128">
        <v>33.734132844032992</v>
      </c>
      <c r="H128">
        <v>19.406466180940249</v>
      </c>
    </row>
    <row r="129" spans="1:8" x14ac:dyDescent="0.25">
      <c r="A129">
        <v>0.4</v>
      </c>
      <c r="B129">
        <v>404.67599999999999</v>
      </c>
      <c r="C129">
        <v>414.79289999999997</v>
      </c>
      <c r="D129">
        <v>35.000010000000003</v>
      </c>
      <c r="E129">
        <v>11.72792372590833</v>
      </c>
      <c r="F129">
        <v>4.6723561945751397</v>
      </c>
      <c r="G129">
        <v>19.500655622971951</v>
      </c>
      <c r="H129">
        <v>11.30077280406304</v>
      </c>
    </row>
    <row r="130" spans="1:8" x14ac:dyDescent="0.25">
      <c r="A130">
        <v>0.60000000000000009</v>
      </c>
      <c r="B130">
        <v>612.67600000000004</v>
      </c>
      <c r="C130">
        <v>627.99289999999996</v>
      </c>
      <c r="D130">
        <v>35.000010000000003</v>
      </c>
      <c r="E130">
        <v>9.031977949491635</v>
      </c>
      <c r="F130">
        <v>4.3743368346805296</v>
      </c>
      <c r="G130">
        <v>15.01796018661193</v>
      </c>
      <c r="H130">
        <v>8.7877029869234669</v>
      </c>
    </row>
    <row r="131" spans="1:8" x14ac:dyDescent="0.25">
      <c r="A131">
        <v>0.8</v>
      </c>
      <c r="B131">
        <v>820.67599999999993</v>
      </c>
      <c r="C131">
        <v>841.1928999999999</v>
      </c>
      <c r="D131">
        <v>35.000010000000003</v>
      </c>
      <c r="E131">
        <v>7.8199263418326952</v>
      </c>
      <c r="F131">
        <v>4.0731975171811277</v>
      </c>
      <c r="G131">
        <v>13.00261616233146</v>
      </c>
      <c r="H131">
        <v>7.6894722162684852</v>
      </c>
    </row>
    <row r="132" spans="1:8" x14ac:dyDescent="0.25">
      <c r="A132">
        <v>1</v>
      </c>
      <c r="B132">
        <v>1034.828</v>
      </c>
      <c r="C132">
        <v>1060.6986999999999</v>
      </c>
      <c r="D132">
        <v>35.000010000000003</v>
      </c>
      <c r="E132">
        <v>6.3914167392275019</v>
      </c>
      <c r="F132">
        <v>3.5080560234209379</v>
      </c>
      <c r="G132">
        <v>10.62735567585905</v>
      </c>
      <c r="H132">
        <v>6.3860831674835472</v>
      </c>
    </row>
    <row r="133" spans="1:8" x14ac:dyDescent="0.25">
      <c r="A133">
        <v>1.2</v>
      </c>
      <c r="B133">
        <v>1250.828</v>
      </c>
      <c r="C133">
        <v>1282.0987</v>
      </c>
      <c r="D133">
        <v>35.000010000000003</v>
      </c>
      <c r="E133">
        <v>5.2681914375599526</v>
      </c>
      <c r="F133">
        <v>2.8594832481440751</v>
      </c>
      <c r="G133">
        <v>8.7597079739525245</v>
      </c>
      <c r="H133">
        <v>5.3736355888468514</v>
      </c>
    </row>
    <row r="134" spans="1:8" x14ac:dyDescent="0.25">
      <c r="A134">
        <v>1.4</v>
      </c>
      <c r="B134">
        <v>1466.828</v>
      </c>
      <c r="C134">
        <v>1503.4987000000001</v>
      </c>
      <c r="D134">
        <v>35.000010000000003</v>
      </c>
      <c r="E134">
        <v>4.4818532044205668</v>
      </c>
      <c r="F134">
        <v>2.207603383105218</v>
      </c>
      <c r="G134">
        <v>7.4522206943624827</v>
      </c>
      <c r="H134">
        <v>4.6820606528813604</v>
      </c>
    </row>
    <row r="135" spans="1:8" x14ac:dyDescent="0.25">
      <c r="A135">
        <v>1.6</v>
      </c>
      <c r="B135">
        <v>1690.4559999999999</v>
      </c>
      <c r="C135">
        <v>1732.7174</v>
      </c>
      <c r="D135">
        <v>35.000010000000003</v>
      </c>
      <c r="E135">
        <v>3.8854746476726292</v>
      </c>
      <c r="F135">
        <v>1.549244166174484</v>
      </c>
      <c r="G135">
        <v>6.4605896838047423</v>
      </c>
      <c r="H135">
        <v>4.1731865036867513</v>
      </c>
    </row>
    <row r="136" spans="1:8" x14ac:dyDescent="0.25">
      <c r="A136">
        <v>1.8</v>
      </c>
      <c r="B136">
        <v>1914.4559999999999</v>
      </c>
      <c r="C136">
        <v>1962.3173999999999</v>
      </c>
      <c r="D136">
        <v>35.000010000000003</v>
      </c>
      <c r="E136">
        <v>3.4295842164355692</v>
      </c>
      <c r="F136">
        <v>0.88841674153552996</v>
      </c>
      <c r="G136">
        <v>5.7025559082505328</v>
      </c>
      <c r="H136">
        <v>3.797780159993803</v>
      </c>
    </row>
    <row r="137" spans="1:8" x14ac:dyDescent="0.25">
      <c r="A137">
        <v>2</v>
      </c>
      <c r="B137">
        <v>2139.5639999999999</v>
      </c>
      <c r="C137">
        <v>2193.0531000000001</v>
      </c>
      <c r="D137">
        <v>35.000010000000003</v>
      </c>
      <c r="E137">
        <v>3.0684948947611819</v>
      </c>
      <c r="F137">
        <v>0.22520846014209511</v>
      </c>
      <c r="G137">
        <v>5.1021530854090669</v>
      </c>
      <c r="H137">
        <v>3.512649255180746</v>
      </c>
    </row>
    <row r="138" spans="1:8" x14ac:dyDescent="0.25">
      <c r="A138">
        <v>2.2000000000000002</v>
      </c>
      <c r="B138">
        <v>2371.5639999999999</v>
      </c>
      <c r="C138">
        <v>2430.8530999999998</v>
      </c>
      <c r="D138">
        <v>35.000010000000003</v>
      </c>
      <c r="E138">
        <v>2.7683007863765332</v>
      </c>
      <c r="F138">
        <v>-0.44008276218614367</v>
      </c>
      <c r="G138">
        <v>4.6030040404061534</v>
      </c>
      <c r="H138">
        <v>3.286838334487252</v>
      </c>
    </row>
    <row r="139" spans="1:8" x14ac:dyDescent="0.25">
      <c r="A139">
        <v>2.4</v>
      </c>
      <c r="B139">
        <v>2603.5639999999999</v>
      </c>
      <c r="C139">
        <v>2668.6531</v>
      </c>
      <c r="D139">
        <v>35.000010000000003</v>
      </c>
      <c r="E139">
        <v>2.521426237531712</v>
      </c>
      <c r="F139">
        <v>-1.1065508985123811</v>
      </c>
      <c r="G139">
        <v>4.1925123223824192</v>
      </c>
      <c r="H139">
        <v>3.1113210708828678</v>
      </c>
    </row>
    <row r="140" spans="1:8" x14ac:dyDescent="0.25">
      <c r="A140">
        <v>2.6</v>
      </c>
      <c r="B140">
        <v>2838.1480000000001</v>
      </c>
      <c r="C140">
        <v>2909.1017000000002</v>
      </c>
      <c r="D140">
        <v>35.000010000000003</v>
      </c>
      <c r="E140">
        <v>2.312678482363693</v>
      </c>
      <c r="F140">
        <v>-1.773248941610152</v>
      </c>
      <c r="G140">
        <v>3.8454160945473652</v>
      </c>
      <c r="H140">
        <v>2.972388244695034</v>
      </c>
    </row>
    <row r="141" spans="1:8" x14ac:dyDescent="0.25">
      <c r="A141">
        <v>2.8</v>
      </c>
      <c r="B141">
        <v>3078.1480000000001</v>
      </c>
      <c r="C141">
        <v>3155.1017000000002</v>
      </c>
      <c r="D141">
        <v>35.000010000000003</v>
      </c>
      <c r="E141">
        <v>2.1323613449917151</v>
      </c>
      <c r="F141">
        <v>-2.4383506622119899</v>
      </c>
      <c r="G141">
        <v>3.5455929987471131</v>
      </c>
      <c r="H141">
        <v>2.8613813810460429</v>
      </c>
    </row>
    <row r="142" spans="1:8" x14ac:dyDescent="0.25">
      <c r="A142">
        <v>3</v>
      </c>
      <c r="B142">
        <v>3318.1480000000001</v>
      </c>
      <c r="C142">
        <v>3401.1017000000002</v>
      </c>
      <c r="D142">
        <v>35.000010000000003</v>
      </c>
      <c r="E142">
        <v>1.978128705941854</v>
      </c>
      <c r="F142">
        <v>-3.1034523828138312</v>
      </c>
      <c r="G142">
        <v>3.2891420147345509</v>
      </c>
      <c r="H142">
        <v>2.7747299621689141</v>
      </c>
    </row>
    <row r="143" spans="1:8" x14ac:dyDescent="0.25">
      <c r="A143">
        <v>3.2000000000000011</v>
      </c>
      <c r="B143">
        <v>3558.1480000000001</v>
      </c>
      <c r="C143">
        <v>3647.1017000000002</v>
      </c>
      <c r="D143">
        <v>35.000010000000003</v>
      </c>
      <c r="E143">
        <v>1.7830562653933151</v>
      </c>
      <c r="F143">
        <v>-3.6971100073202998</v>
      </c>
      <c r="G143">
        <v>2.9647844751074661</v>
      </c>
      <c r="H143">
        <v>2.648712734685748</v>
      </c>
    </row>
    <row r="144" spans="1:8" x14ac:dyDescent="0.25">
      <c r="A144">
        <v>3.4000000000000008</v>
      </c>
      <c r="B144">
        <v>3798.148000000001</v>
      </c>
      <c r="C144">
        <v>3893.1017000000002</v>
      </c>
      <c r="D144">
        <v>35.000010000000003</v>
      </c>
      <c r="E144">
        <v>1.4404672729230561</v>
      </c>
      <c r="F144">
        <v>-4.0599207500530108</v>
      </c>
      <c r="G144">
        <v>2.3951431542294159</v>
      </c>
      <c r="H144">
        <v>2.3816691734241591</v>
      </c>
    </row>
    <row r="145" spans="1:8" x14ac:dyDescent="0.25">
      <c r="A145">
        <v>3.600000000000001</v>
      </c>
      <c r="B145">
        <v>4038.148000000001</v>
      </c>
      <c r="C145">
        <v>4139.1017000000002</v>
      </c>
      <c r="D145">
        <v>35.000010000000003</v>
      </c>
      <c r="E145">
        <v>1.155257421432796</v>
      </c>
      <c r="F145">
        <v>-4.4154904464833624</v>
      </c>
      <c r="G145">
        <v>1.920909246832496</v>
      </c>
      <c r="H145">
        <v>2.1690719091828381</v>
      </c>
    </row>
    <row r="146" spans="1:8" x14ac:dyDescent="0.25">
      <c r="A146">
        <v>0.2</v>
      </c>
      <c r="B146">
        <v>200</v>
      </c>
      <c r="C146">
        <v>205</v>
      </c>
      <c r="D146">
        <v>40.000010000000003</v>
      </c>
      <c r="E146">
        <v>23.625117981570732</v>
      </c>
      <c r="F146">
        <v>5.0751050164807099</v>
      </c>
      <c r="G146">
        <v>34.537603673617539</v>
      </c>
      <c r="H146">
        <v>22.264627101680809</v>
      </c>
    </row>
    <row r="147" spans="1:8" x14ac:dyDescent="0.25">
      <c r="A147">
        <v>0.4</v>
      </c>
      <c r="B147">
        <v>404.67599999999999</v>
      </c>
      <c r="C147">
        <v>414.79289999999997</v>
      </c>
      <c r="D147">
        <v>40.000010000000003</v>
      </c>
      <c r="E147">
        <v>12.988835683947929</v>
      </c>
      <c r="F147">
        <v>4.7623994020738269</v>
      </c>
      <c r="G147">
        <v>18.988402910151681</v>
      </c>
      <c r="H147">
        <v>12.335121549018689</v>
      </c>
    </row>
    <row r="148" spans="1:8" x14ac:dyDescent="0.25">
      <c r="A148">
        <v>0.60000000000000009</v>
      </c>
      <c r="B148">
        <v>612.67600000000004</v>
      </c>
      <c r="C148">
        <v>627.99289999999996</v>
      </c>
      <c r="D148">
        <v>40.000010000000003</v>
      </c>
      <c r="E148">
        <v>8.4739788203067761</v>
      </c>
      <c r="F148">
        <v>4.2081203339029116</v>
      </c>
      <c r="G148">
        <v>12.38812531064135</v>
      </c>
      <c r="H148">
        <v>8.1576539095232352</v>
      </c>
    </row>
    <row r="149" spans="1:8" x14ac:dyDescent="0.25">
      <c r="A149">
        <v>0.8</v>
      </c>
      <c r="B149">
        <v>820.67599999999993</v>
      </c>
      <c r="C149">
        <v>841.1928999999999</v>
      </c>
      <c r="D149">
        <v>40.000010000000003</v>
      </c>
      <c r="E149">
        <v>6.2659438284261588</v>
      </c>
      <c r="F149">
        <v>3.6502448954440041</v>
      </c>
      <c r="G149">
        <v>9.1601948720911448</v>
      </c>
      <c r="H149">
        <v>6.1474683923727182</v>
      </c>
    </row>
    <row r="150" spans="1:8" x14ac:dyDescent="0.25">
      <c r="A150">
        <v>1</v>
      </c>
      <c r="B150">
        <v>1034.828</v>
      </c>
      <c r="C150">
        <v>1060.6986999999999</v>
      </c>
      <c r="D150">
        <v>40.000010000000003</v>
      </c>
      <c r="E150">
        <v>4.9405739806166853</v>
      </c>
      <c r="F150">
        <v>3.0843002988481292</v>
      </c>
      <c r="G150">
        <v>7.2226342402113692</v>
      </c>
      <c r="H150">
        <v>4.9681527648269306</v>
      </c>
    </row>
    <row r="151" spans="1:8" x14ac:dyDescent="0.25">
      <c r="A151">
        <v>1.2</v>
      </c>
      <c r="B151">
        <v>1250.828</v>
      </c>
      <c r="C151">
        <v>1282.0987</v>
      </c>
      <c r="D151">
        <v>40.000010000000003</v>
      </c>
      <c r="E151">
        <v>4.0723192686794212</v>
      </c>
      <c r="F151">
        <v>2.5140718899356389</v>
      </c>
      <c r="G151">
        <v>5.9533310709305836</v>
      </c>
      <c r="H151">
        <v>4.2181457670205713</v>
      </c>
    </row>
    <row r="152" spans="1:8" x14ac:dyDescent="0.25">
      <c r="A152">
        <v>1.4</v>
      </c>
      <c r="B152">
        <v>1466.828</v>
      </c>
      <c r="C152">
        <v>1503.4987000000001</v>
      </c>
      <c r="D152">
        <v>40.000010000000003</v>
      </c>
      <c r="E152">
        <v>3.4644787267274988</v>
      </c>
      <c r="F152">
        <v>1.940935871260616</v>
      </c>
      <c r="G152">
        <v>5.0647278584061546</v>
      </c>
      <c r="H152">
        <v>3.712374827143194</v>
      </c>
    </row>
    <row r="153" spans="1:8" x14ac:dyDescent="0.25">
      <c r="A153">
        <v>1.6</v>
      </c>
      <c r="B153">
        <v>1690.4559999999999</v>
      </c>
      <c r="C153">
        <v>1732.7174</v>
      </c>
      <c r="D153">
        <v>40.000010000000003</v>
      </c>
      <c r="E153">
        <v>3.0034772773958229</v>
      </c>
      <c r="F153">
        <v>1.3621031741850571</v>
      </c>
      <c r="G153">
        <v>4.3907889869727574</v>
      </c>
      <c r="H153">
        <v>3.346305507418073</v>
      </c>
    </row>
    <row r="154" spans="1:8" x14ac:dyDescent="0.25">
      <c r="A154">
        <v>1.8</v>
      </c>
      <c r="B154">
        <v>1914.4559999999999</v>
      </c>
      <c r="C154">
        <v>1962.3173999999999</v>
      </c>
      <c r="D154">
        <v>40.000010000000003</v>
      </c>
      <c r="E154">
        <v>2.6510733434201259</v>
      </c>
      <c r="F154">
        <v>0.781100416619807</v>
      </c>
      <c r="G154">
        <v>3.875609024097197</v>
      </c>
      <c r="H154">
        <v>3.0817038540501018</v>
      </c>
    </row>
    <row r="155" spans="1:8" x14ac:dyDescent="0.25">
      <c r="A155">
        <v>2</v>
      </c>
      <c r="B155">
        <v>2139.5639999999999</v>
      </c>
      <c r="C155">
        <v>2193.0531000000001</v>
      </c>
      <c r="D155">
        <v>40.000010000000003</v>
      </c>
      <c r="E155">
        <v>2.3719507982739558</v>
      </c>
      <c r="F155">
        <v>0.1980043979577103</v>
      </c>
      <c r="G155">
        <v>3.4675592590907369</v>
      </c>
      <c r="H155">
        <v>2.8858095451036831</v>
      </c>
    </row>
    <row r="156" spans="1:8" x14ac:dyDescent="0.25">
      <c r="A156">
        <v>2.2000000000000002</v>
      </c>
      <c r="B156">
        <v>2371.5639999999999</v>
      </c>
      <c r="C156">
        <v>2430.8530999999998</v>
      </c>
      <c r="D156">
        <v>40.000010000000003</v>
      </c>
      <c r="E156">
        <v>2.139900337236603</v>
      </c>
      <c r="F156">
        <v>-0.38692295273123711</v>
      </c>
      <c r="G156">
        <v>3.1283242609061701</v>
      </c>
      <c r="H156">
        <v>2.735541723952208</v>
      </c>
    </row>
    <row r="157" spans="1:8" x14ac:dyDescent="0.25">
      <c r="A157">
        <v>2.4</v>
      </c>
      <c r="B157">
        <v>2603.5639999999999</v>
      </c>
      <c r="C157">
        <v>2668.6531</v>
      </c>
      <c r="D157">
        <v>40.000010000000003</v>
      </c>
      <c r="E157">
        <v>1.9490659694800401</v>
      </c>
      <c r="F157">
        <v>-0.97288505205917641</v>
      </c>
      <c r="G157">
        <v>2.8493431457209262</v>
      </c>
      <c r="H157">
        <v>2.6233789062486781</v>
      </c>
    </row>
    <row r="158" spans="1:8" x14ac:dyDescent="0.25">
      <c r="A158">
        <v>2.6</v>
      </c>
      <c r="B158">
        <v>2838.1480000000001</v>
      </c>
      <c r="C158">
        <v>2909.1017000000002</v>
      </c>
      <c r="D158">
        <v>40.000010000000003</v>
      </c>
      <c r="E158">
        <v>1.787703665976119</v>
      </c>
      <c r="F158">
        <v>-1.559049286563819</v>
      </c>
      <c r="G158">
        <v>2.6134472957773278</v>
      </c>
      <c r="H158">
        <v>2.5391598582745409</v>
      </c>
    </row>
    <row r="159" spans="1:8" x14ac:dyDescent="0.25">
      <c r="A159">
        <v>2.8</v>
      </c>
      <c r="B159">
        <v>3078.1480000000001</v>
      </c>
      <c r="C159">
        <v>3155.1017000000002</v>
      </c>
      <c r="D159">
        <v>40.000010000000003</v>
      </c>
      <c r="E159">
        <v>1.64831826935638</v>
      </c>
      <c r="F159">
        <v>-2.1438100263926589</v>
      </c>
      <c r="G159">
        <v>2.409679526655589</v>
      </c>
      <c r="H159">
        <v>2.476501432405668</v>
      </c>
    </row>
    <row r="160" spans="1:8" x14ac:dyDescent="0.25">
      <c r="A160">
        <v>3</v>
      </c>
      <c r="B160">
        <v>3318.1480000000001</v>
      </c>
      <c r="C160">
        <v>3401.1017000000002</v>
      </c>
      <c r="D160">
        <v>40.000010000000003</v>
      </c>
      <c r="E160">
        <v>1.5290962260221039</v>
      </c>
      <c r="F160">
        <v>-2.7285707662215049</v>
      </c>
      <c r="G160">
        <v>2.2353886009954458</v>
      </c>
      <c r="H160">
        <v>2.4322056160706649</v>
      </c>
    </row>
    <row r="161" spans="1:8" x14ac:dyDescent="0.25">
      <c r="A161">
        <v>3.2000000000000011</v>
      </c>
      <c r="B161">
        <v>3558.1480000000001</v>
      </c>
      <c r="C161">
        <v>3647.1017000000002</v>
      </c>
      <c r="D161">
        <v>40.000010000000003</v>
      </c>
      <c r="E161">
        <v>1.4259574318389221</v>
      </c>
      <c r="F161">
        <v>-3.313331506050345</v>
      </c>
      <c r="G161">
        <v>2.0846098070164141</v>
      </c>
      <c r="H161">
        <v>2.402556690062696</v>
      </c>
    </row>
    <row r="162" spans="1:8" x14ac:dyDescent="0.25">
      <c r="A162">
        <v>3.4000000000000008</v>
      </c>
      <c r="B162">
        <v>3798.148000000001</v>
      </c>
      <c r="C162">
        <v>3893.1017000000002</v>
      </c>
      <c r="D162">
        <v>40.000010000000003</v>
      </c>
      <c r="E162">
        <v>1.33585304842855</v>
      </c>
      <c r="F162">
        <v>-3.89809224587919</v>
      </c>
      <c r="G162">
        <v>1.9528860422542369</v>
      </c>
      <c r="H162">
        <v>2.384778100904791</v>
      </c>
    </row>
    <row r="163" spans="1:8" x14ac:dyDescent="0.25">
      <c r="A163">
        <v>3.600000000000001</v>
      </c>
      <c r="B163">
        <v>4038.148000000001</v>
      </c>
      <c r="C163">
        <v>4139.1017000000002</v>
      </c>
      <c r="D163">
        <v>40.000010000000003</v>
      </c>
      <c r="E163">
        <v>1.2564590461228189</v>
      </c>
      <c r="F163">
        <v>-4.4828529857080452</v>
      </c>
      <c r="G163">
        <v>1.836819803438557</v>
      </c>
      <c r="H163">
        <v>2.3767533727936589</v>
      </c>
    </row>
    <row r="164" spans="1:8" x14ac:dyDescent="0.25">
      <c r="A164">
        <v>0.2</v>
      </c>
      <c r="B164">
        <v>200</v>
      </c>
      <c r="C164">
        <v>205</v>
      </c>
      <c r="D164">
        <v>45.000010000000003</v>
      </c>
      <c r="E164">
        <v>21.353347173196902</v>
      </c>
      <c r="F164">
        <v>4.7453478525160078</v>
      </c>
      <c r="G164">
        <v>27.899486714786391</v>
      </c>
      <c r="H164">
        <v>19.798630381280081</v>
      </c>
    </row>
    <row r="165" spans="1:8" x14ac:dyDescent="0.25">
      <c r="A165">
        <v>0.4</v>
      </c>
      <c r="B165">
        <v>404.67599999999999</v>
      </c>
      <c r="C165">
        <v>414.79289999999997</v>
      </c>
      <c r="D165">
        <v>45.000010000000003</v>
      </c>
      <c r="E165">
        <v>10.37514789430314</v>
      </c>
      <c r="F165">
        <v>4.2563550853920056</v>
      </c>
      <c r="G165">
        <v>13.55578113788135</v>
      </c>
      <c r="H165">
        <v>9.7279643643507541</v>
      </c>
    </row>
    <row r="166" spans="1:8" x14ac:dyDescent="0.25">
      <c r="A166">
        <v>0.60000000000000009</v>
      </c>
      <c r="B166">
        <v>612.67600000000004</v>
      </c>
      <c r="C166">
        <v>627.99289999999996</v>
      </c>
      <c r="D166">
        <v>45.000010000000003</v>
      </c>
      <c r="E166">
        <v>6.7687963458132101</v>
      </c>
      <c r="F166">
        <v>3.760972751539819</v>
      </c>
      <c r="G166">
        <v>8.8438567590074655</v>
      </c>
      <c r="H166">
        <v>6.4677550878643784</v>
      </c>
    </row>
    <row r="167" spans="1:8" x14ac:dyDescent="0.25">
      <c r="A167">
        <v>0.8</v>
      </c>
      <c r="B167">
        <v>820.67599999999993</v>
      </c>
      <c r="C167">
        <v>841.1928999999999</v>
      </c>
      <c r="D167">
        <v>45.000010000000003</v>
      </c>
      <c r="E167">
        <v>5.0050747810798182</v>
      </c>
      <c r="F167">
        <v>3.2623761914810672</v>
      </c>
      <c r="G167">
        <v>6.539443967666398</v>
      </c>
      <c r="H167">
        <v>4.9094504222753192</v>
      </c>
    </row>
    <row r="168" spans="1:8" x14ac:dyDescent="0.25">
      <c r="A168">
        <v>1</v>
      </c>
      <c r="B168">
        <v>1034.828</v>
      </c>
      <c r="C168">
        <v>1060.6986999999999</v>
      </c>
      <c r="D168">
        <v>45.000010000000003</v>
      </c>
      <c r="E168">
        <v>3.9464034328336162</v>
      </c>
      <c r="F168">
        <v>2.7565678880611482</v>
      </c>
      <c r="G168">
        <v>5.1562234834888869</v>
      </c>
      <c r="H168">
        <v>4.0041068805556561</v>
      </c>
    </row>
    <row r="169" spans="1:8" x14ac:dyDescent="0.25">
      <c r="A169">
        <v>1.2</v>
      </c>
      <c r="B169">
        <v>1250.828</v>
      </c>
      <c r="C169">
        <v>1282.0987</v>
      </c>
      <c r="D169">
        <v>45.000010000000003</v>
      </c>
      <c r="E169">
        <v>3.252863898923934</v>
      </c>
      <c r="F169">
        <v>2.2469309628060441</v>
      </c>
      <c r="G169">
        <v>4.2500706047130459</v>
      </c>
      <c r="H169">
        <v>3.4358381372447511</v>
      </c>
    </row>
    <row r="170" spans="1:8" x14ac:dyDescent="0.25">
      <c r="A170">
        <v>1.4</v>
      </c>
      <c r="B170">
        <v>1466.828</v>
      </c>
      <c r="C170">
        <v>1503.4987000000001</v>
      </c>
      <c r="D170">
        <v>45.000010000000003</v>
      </c>
      <c r="E170">
        <v>2.767336506603618</v>
      </c>
      <c r="F170">
        <v>1.7346953853686491</v>
      </c>
      <c r="G170">
        <v>3.615698629123727</v>
      </c>
      <c r="H170">
        <v>3.0592269883834389</v>
      </c>
    </row>
    <row r="171" spans="1:8" x14ac:dyDescent="0.25">
      <c r="A171">
        <v>1.6</v>
      </c>
      <c r="B171">
        <v>1690.4559999999999</v>
      </c>
      <c r="C171">
        <v>1732.7174</v>
      </c>
      <c r="D171">
        <v>45.000010000000003</v>
      </c>
      <c r="E171">
        <v>2.399100405024849</v>
      </c>
      <c r="F171">
        <v>1.217368448716533</v>
      </c>
      <c r="G171">
        <v>3.1345750778335</v>
      </c>
      <c r="H171">
        <v>2.7928687804396941</v>
      </c>
    </row>
    <row r="172" spans="1:8" x14ac:dyDescent="0.25">
      <c r="A172">
        <v>1.8</v>
      </c>
      <c r="B172">
        <v>1914.4559999999999</v>
      </c>
      <c r="C172">
        <v>1962.3173999999999</v>
      </c>
      <c r="D172">
        <v>45.000010000000003</v>
      </c>
      <c r="E172">
        <v>2.1176092057751181</v>
      </c>
      <c r="F172">
        <v>0.69810203844595731</v>
      </c>
      <c r="G172">
        <v>2.7667891794402522</v>
      </c>
      <c r="H172">
        <v>2.606013697291119</v>
      </c>
    </row>
    <row r="173" spans="1:8" x14ac:dyDescent="0.25">
      <c r="A173">
        <v>2</v>
      </c>
      <c r="B173">
        <v>2139.5639999999999</v>
      </c>
      <c r="C173">
        <v>2193.0531000000001</v>
      </c>
      <c r="D173">
        <v>45.000010000000003</v>
      </c>
      <c r="E173">
        <v>1.894653295253848</v>
      </c>
      <c r="F173">
        <v>0.17696479337921181</v>
      </c>
      <c r="G173">
        <v>2.4754833053251541</v>
      </c>
      <c r="H173">
        <v>2.4730680605710318</v>
      </c>
    </row>
    <row r="174" spans="1:8" x14ac:dyDescent="0.25">
      <c r="A174">
        <v>2.2000000000000002</v>
      </c>
      <c r="B174">
        <v>2371.5639999999999</v>
      </c>
      <c r="C174">
        <v>2430.8530999999998</v>
      </c>
      <c r="D174">
        <v>45.000010000000003</v>
      </c>
      <c r="E174">
        <v>1.70929735490739</v>
      </c>
      <c r="F174">
        <v>-0.34580918954326512</v>
      </c>
      <c r="G174">
        <v>2.2333041493709112</v>
      </c>
      <c r="H174">
        <v>2.3763928720282652</v>
      </c>
    </row>
    <row r="175" spans="1:8" x14ac:dyDescent="0.25">
      <c r="A175">
        <v>2.4</v>
      </c>
      <c r="B175">
        <v>2603.5639999999999</v>
      </c>
      <c r="C175">
        <v>2668.6531</v>
      </c>
      <c r="D175">
        <v>45.000010000000003</v>
      </c>
      <c r="E175">
        <v>1.556863769868122</v>
      </c>
      <c r="F175">
        <v>-0.8695079705055283</v>
      </c>
      <c r="G175">
        <v>2.0341401145151239</v>
      </c>
      <c r="H175">
        <v>2.3094459338796232</v>
      </c>
    </row>
    <row r="176" spans="1:8" x14ac:dyDescent="0.25">
      <c r="A176">
        <v>2.6</v>
      </c>
      <c r="B176">
        <v>2838.1480000000001</v>
      </c>
      <c r="C176">
        <v>2909.1017000000002</v>
      </c>
      <c r="D176">
        <v>45.000010000000003</v>
      </c>
      <c r="E176">
        <v>1.4279717117841479</v>
      </c>
      <c r="F176">
        <v>-1.393387408110506</v>
      </c>
      <c r="G176">
        <v>1.8657345604355691</v>
      </c>
      <c r="H176">
        <v>2.264522543756001</v>
      </c>
    </row>
    <row r="177" spans="1:8" x14ac:dyDescent="0.25">
      <c r="A177">
        <v>2.8</v>
      </c>
      <c r="B177">
        <v>3078.1480000000001</v>
      </c>
      <c r="C177">
        <v>3155.1017000000002</v>
      </c>
      <c r="D177">
        <v>45.000010000000003</v>
      </c>
      <c r="E177">
        <v>1.3166342417118191</v>
      </c>
      <c r="F177">
        <v>-1.916012483954475</v>
      </c>
      <c r="G177">
        <v>1.720265176083503</v>
      </c>
      <c r="H177">
        <v>2.236817528818229</v>
      </c>
    </row>
    <row r="178" spans="1:8" x14ac:dyDescent="0.25">
      <c r="A178">
        <v>3</v>
      </c>
      <c r="B178">
        <v>3318.1480000000001</v>
      </c>
      <c r="C178">
        <v>3401.1017000000002</v>
      </c>
      <c r="D178">
        <v>45.000010000000003</v>
      </c>
      <c r="E178">
        <v>1.2214027396779059</v>
      </c>
      <c r="F178">
        <v>-2.43863755979844</v>
      </c>
      <c r="G178">
        <v>1.595839248650482</v>
      </c>
      <c r="H178">
        <v>2.223349232251953</v>
      </c>
    </row>
    <row r="179" spans="1:8" x14ac:dyDescent="0.25">
      <c r="A179">
        <v>3.2000000000000011</v>
      </c>
      <c r="B179">
        <v>3558.1480000000001</v>
      </c>
      <c r="C179">
        <v>3647.1017000000002</v>
      </c>
      <c r="D179">
        <v>45.000010000000003</v>
      </c>
      <c r="E179">
        <v>1.139018123432965</v>
      </c>
      <c r="F179">
        <v>-2.961262635642405</v>
      </c>
      <c r="G179">
        <v>1.488198582867011</v>
      </c>
      <c r="H179">
        <v>2.2212368190757399</v>
      </c>
    </row>
    <row r="180" spans="1:8" x14ac:dyDescent="0.25">
      <c r="A180">
        <v>3.4000000000000008</v>
      </c>
      <c r="B180">
        <v>3798.148000000001</v>
      </c>
      <c r="C180">
        <v>3893.1017000000002</v>
      </c>
      <c r="D180">
        <v>45.000010000000003</v>
      </c>
      <c r="E180">
        <v>1.067045059291198</v>
      </c>
      <c r="F180">
        <v>-3.4838877114863762</v>
      </c>
      <c r="G180">
        <v>1.394161262602478</v>
      </c>
      <c r="H180">
        <v>2.2283275990729861</v>
      </c>
    </row>
    <row r="181" spans="1:8" x14ac:dyDescent="0.25">
      <c r="A181">
        <v>3.600000000000001</v>
      </c>
      <c r="B181">
        <v>4038.148000000001</v>
      </c>
      <c r="C181">
        <v>4139.1017000000002</v>
      </c>
      <c r="D181">
        <v>45.000010000000003</v>
      </c>
      <c r="E181">
        <v>1.003627172123646</v>
      </c>
      <c r="F181">
        <v>-4.0065127873303421</v>
      </c>
      <c r="G181">
        <v>1.3113018173754629</v>
      </c>
      <c r="H181">
        <v>2.2429806469767422</v>
      </c>
    </row>
    <row r="182" spans="1:8" x14ac:dyDescent="0.25">
      <c r="A182">
        <v>0.2</v>
      </c>
      <c r="B182">
        <v>200</v>
      </c>
      <c r="C182">
        <v>205</v>
      </c>
      <c r="D182">
        <v>50.000010000000003</v>
      </c>
      <c r="E182">
        <v>17.50849368610897</v>
      </c>
      <c r="F182">
        <v>4.2969417346724281</v>
      </c>
      <c r="G182">
        <v>20.714308862794429</v>
      </c>
      <c r="H182">
        <v>15.94468797681292</v>
      </c>
    </row>
    <row r="183" spans="1:8" x14ac:dyDescent="0.25">
      <c r="A183">
        <v>0.4</v>
      </c>
      <c r="B183">
        <v>404.67599999999999</v>
      </c>
      <c r="C183">
        <v>414.79289999999997</v>
      </c>
      <c r="D183">
        <v>50.000010000000003</v>
      </c>
      <c r="E183">
        <v>8.5070134403973263</v>
      </c>
      <c r="F183">
        <v>3.8541557694888451</v>
      </c>
      <c r="G183">
        <v>10.064652451749289</v>
      </c>
      <c r="H183">
        <v>7.8644340647486422</v>
      </c>
    </row>
    <row r="184" spans="1:8" x14ac:dyDescent="0.25">
      <c r="A184">
        <v>0.60000000000000009</v>
      </c>
      <c r="B184">
        <v>612.67600000000004</v>
      </c>
      <c r="C184">
        <v>627.99289999999996</v>
      </c>
      <c r="D184">
        <v>50.000010000000003</v>
      </c>
      <c r="E184">
        <v>5.550016450441305</v>
      </c>
      <c r="F184">
        <v>3.405584012242389</v>
      </c>
      <c r="G184">
        <v>6.566227626951302</v>
      </c>
      <c r="H184">
        <v>5.2620797332908387</v>
      </c>
    </row>
    <row r="185" spans="1:8" x14ac:dyDescent="0.25">
      <c r="A185">
        <v>0.8</v>
      </c>
      <c r="B185">
        <v>820.67599999999993</v>
      </c>
      <c r="C185">
        <v>841.1928999999999</v>
      </c>
      <c r="D185">
        <v>50.000010000000003</v>
      </c>
      <c r="E185">
        <v>4.1038680958194549</v>
      </c>
      <c r="F185">
        <v>2.954101753350729</v>
      </c>
      <c r="G185">
        <v>4.8552886840526526</v>
      </c>
      <c r="H185">
        <v>4.0285171445874219</v>
      </c>
    </row>
    <row r="186" spans="1:8" x14ac:dyDescent="0.25">
      <c r="A186">
        <v>1</v>
      </c>
      <c r="B186">
        <v>1034.828</v>
      </c>
      <c r="C186">
        <v>1060.6986999999999</v>
      </c>
      <c r="D186">
        <v>50.000010000000003</v>
      </c>
      <c r="E186">
        <v>3.235819613017703</v>
      </c>
      <c r="F186">
        <v>2.4960892163864399</v>
      </c>
      <c r="G186">
        <v>3.828300029117619</v>
      </c>
      <c r="H186">
        <v>3.3206023003157621</v>
      </c>
    </row>
    <row r="187" spans="1:8" x14ac:dyDescent="0.25">
      <c r="A187">
        <v>1.2</v>
      </c>
      <c r="B187">
        <v>1250.828</v>
      </c>
      <c r="C187">
        <v>1282.0987</v>
      </c>
      <c r="D187">
        <v>50.000010000000003</v>
      </c>
      <c r="E187">
        <v>2.667157826552347</v>
      </c>
      <c r="F187">
        <v>2.0346098387476261</v>
      </c>
      <c r="G187">
        <v>3.1555159453184811</v>
      </c>
      <c r="H187">
        <v>2.8837390187934879</v>
      </c>
    </row>
    <row r="188" spans="1:8" x14ac:dyDescent="0.25">
      <c r="A188">
        <v>1.4</v>
      </c>
      <c r="B188">
        <v>1466.828</v>
      </c>
      <c r="C188">
        <v>1503.4987000000001</v>
      </c>
      <c r="D188">
        <v>50.000010000000003</v>
      </c>
      <c r="E188">
        <v>2.2690538097008992</v>
      </c>
      <c r="F188">
        <v>1.570777365537517</v>
      </c>
      <c r="G188">
        <v>2.684518855995905</v>
      </c>
      <c r="H188">
        <v>2.6008896182056942</v>
      </c>
    </row>
    <row r="189" spans="1:8" x14ac:dyDescent="0.25">
      <c r="A189">
        <v>1.6</v>
      </c>
      <c r="B189">
        <v>1690.4559999999999</v>
      </c>
      <c r="C189">
        <v>1732.7174</v>
      </c>
      <c r="D189">
        <v>50.000010000000003</v>
      </c>
      <c r="E189">
        <v>1.9671217796919449</v>
      </c>
      <c r="F189">
        <v>1.102334635171162</v>
      </c>
      <c r="G189">
        <v>2.3273028991407432</v>
      </c>
      <c r="H189">
        <v>2.4072490823901989</v>
      </c>
    </row>
    <row r="190" spans="1:8" x14ac:dyDescent="0.25">
      <c r="A190">
        <v>1.8</v>
      </c>
      <c r="B190">
        <v>1914.4559999999999</v>
      </c>
      <c r="C190">
        <v>1962.3173999999999</v>
      </c>
      <c r="D190">
        <v>50.000010000000003</v>
      </c>
      <c r="E190">
        <v>1.736315487601801</v>
      </c>
      <c r="F190">
        <v>0.63213569948678394</v>
      </c>
      <c r="G190">
        <v>2.0542358433708472</v>
      </c>
      <c r="H190">
        <v>2.2773784050493751</v>
      </c>
    </row>
    <row r="191" spans="1:8" x14ac:dyDescent="0.25">
      <c r="A191">
        <v>2</v>
      </c>
      <c r="B191">
        <v>2139.5639999999999</v>
      </c>
      <c r="C191">
        <v>2193.0531000000001</v>
      </c>
      <c r="D191">
        <v>50.000010000000003</v>
      </c>
      <c r="E191">
        <v>1.553504702951503</v>
      </c>
      <c r="F191">
        <v>0.16024271136111709</v>
      </c>
      <c r="G191">
        <v>1.837952299818469</v>
      </c>
      <c r="H191">
        <v>2.1908221427995911</v>
      </c>
    </row>
    <row r="192" spans="1:8" x14ac:dyDescent="0.25">
      <c r="A192">
        <v>2.2000000000000002</v>
      </c>
      <c r="B192">
        <v>2371.5639999999999</v>
      </c>
      <c r="C192">
        <v>2430.8530999999998</v>
      </c>
      <c r="D192">
        <v>50.000010000000003</v>
      </c>
      <c r="E192">
        <v>1.4015236910325699</v>
      </c>
      <c r="F192">
        <v>-0.31313235298311742</v>
      </c>
      <c r="G192">
        <v>1.658143477962678</v>
      </c>
      <c r="H192">
        <v>2.1338674924634802</v>
      </c>
    </row>
    <row r="193" spans="1:8" x14ac:dyDescent="0.25">
      <c r="A193">
        <v>2.4</v>
      </c>
      <c r="B193">
        <v>2603.5639999999999</v>
      </c>
      <c r="C193">
        <v>2668.6531</v>
      </c>
      <c r="D193">
        <v>50.000010000000003</v>
      </c>
      <c r="E193">
        <v>1.276537081693824</v>
      </c>
      <c r="F193">
        <v>-0.78734482765358316</v>
      </c>
      <c r="G193">
        <v>1.5102717491908131</v>
      </c>
      <c r="H193">
        <v>2.1006326913487401</v>
      </c>
    </row>
    <row r="194" spans="1:8" x14ac:dyDescent="0.25">
      <c r="A194">
        <v>2.6</v>
      </c>
      <c r="B194">
        <v>2838.1480000000001</v>
      </c>
      <c r="C194">
        <v>2909.1017000000002</v>
      </c>
      <c r="D194">
        <v>50.000010000000003</v>
      </c>
      <c r="E194">
        <v>1.170853145266961</v>
      </c>
      <c r="F194">
        <v>-1.261720888027752</v>
      </c>
      <c r="G194">
        <v>1.385237023746738</v>
      </c>
      <c r="H194">
        <v>2.085188905356365</v>
      </c>
    </row>
    <row r="195" spans="1:8" x14ac:dyDescent="0.25">
      <c r="A195">
        <v>2.8</v>
      </c>
      <c r="B195">
        <v>3078.1480000000001</v>
      </c>
      <c r="C195">
        <v>3155.1017000000002</v>
      </c>
      <c r="D195">
        <v>50.000010000000003</v>
      </c>
      <c r="E195">
        <v>1.0795629425658331</v>
      </c>
      <c r="F195">
        <v>-1.734961116094407</v>
      </c>
      <c r="G195">
        <v>1.2772315328804049</v>
      </c>
      <c r="H195">
        <v>2.0838736776782709</v>
      </c>
    </row>
    <row r="196" spans="1:8" x14ac:dyDescent="0.25">
      <c r="A196">
        <v>3</v>
      </c>
      <c r="B196">
        <v>3318.1480000000001</v>
      </c>
      <c r="C196">
        <v>3401.1017000000002</v>
      </c>
      <c r="D196">
        <v>50.000010000000003</v>
      </c>
      <c r="E196">
        <v>1.001478690080472</v>
      </c>
      <c r="F196">
        <v>-2.2082013441610622</v>
      </c>
      <c r="G196">
        <v>1.1848500092439389</v>
      </c>
      <c r="H196">
        <v>2.0938302341219832</v>
      </c>
    </row>
    <row r="197" spans="1:8" x14ac:dyDescent="0.25">
      <c r="A197">
        <v>3.2000000000000011</v>
      </c>
      <c r="B197">
        <v>3558.1480000000001</v>
      </c>
      <c r="C197">
        <v>3647.1017000000002</v>
      </c>
      <c r="D197">
        <v>50.000010000000003</v>
      </c>
      <c r="E197">
        <v>0.93392813130121077</v>
      </c>
      <c r="F197">
        <v>-2.681441572227707</v>
      </c>
      <c r="G197">
        <v>1.104930904637121</v>
      </c>
      <c r="H197">
        <v>2.112777701444537</v>
      </c>
    </row>
    <row r="198" spans="1:8" x14ac:dyDescent="0.25">
      <c r="A198">
        <v>3.4000000000000008</v>
      </c>
      <c r="B198">
        <v>3798.148000000001</v>
      </c>
      <c r="C198">
        <v>3893.1017000000002</v>
      </c>
      <c r="D198">
        <v>50.000010000000003</v>
      </c>
      <c r="E198">
        <v>0.87491443528085744</v>
      </c>
      <c r="F198">
        <v>-3.15468180029437</v>
      </c>
      <c r="G198">
        <v>1.0351117672278001</v>
      </c>
      <c r="H198">
        <v>2.1390117079803801</v>
      </c>
    </row>
    <row r="199" spans="1:8" x14ac:dyDescent="0.25">
      <c r="A199">
        <v>3.600000000000001</v>
      </c>
      <c r="B199">
        <v>4038.148000000001</v>
      </c>
      <c r="C199">
        <v>4139.1017000000002</v>
      </c>
      <c r="D199">
        <v>50.000010000000003</v>
      </c>
      <c r="E199">
        <v>0.82291548317028929</v>
      </c>
      <c r="F199">
        <v>-3.6279220283610201</v>
      </c>
      <c r="G199">
        <v>0.97359177733771973</v>
      </c>
      <c r="H199">
        <v>2.1712330670148301</v>
      </c>
    </row>
    <row r="200" spans="1:8" x14ac:dyDescent="0.25">
      <c r="A200">
        <v>0.2</v>
      </c>
      <c r="B200">
        <v>200</v>
      </c>
      <c r="C200">
        <v>205</v>
      </c>
      <c r="D200">
        <v>55.000010000000003</v>
      </c>
      <c r="E200">
        <v>14.66675779095868</v>
      </c>
      <c r="F200">
        <v>3.9328024602135812</v>
      </c>
      <c r="G200">
        <v>15.881753525481351</v>
      </c>
      <c r="H200">
        <v>13.091487671621611</v>
      </c>
    </row>
    <row r="201" spans="1:8" x14ac:dyDescent="0.25">
      <c r="A201">
        <v>0.4</v>
      </c>
      <c r="B201">
        <v>404.67599999999999</v>
      </c>
      <c r="C201">
        <v>414.79289999999997</v>
      </c>
      <c r="D201">
        <v>55.000010000000003</v>
      </c>
      <c r="E201">
        <v>7.1262729902188982</v>
      </c>
      <c r="F201">
        <v>3.5275398709700321</v>
      </c>
      <c r="G201">
        <v>7.7166141828373211</v>
      </c>
      <c r="H201">
        <v>6.4862512889442634</v>
      </c>
    </row>
    <row r="202" spans="1:8" x14ac:dyDescent="0.25">
      <c r="A202">
        <v>0.60000000000000009</v>
      </c>
      <c r="B202">
        <v>612.67600000000004</v>
      </c>
      <c r="C202">
        <v>627.99289999999996</v>
      </c>
      <c r="D202">
        <v>55.000010000000003</v>
      </c>
      <c r="E202">
        <v>4.6492147453576642</v>
      </c>
      <c r="F202">
        <v>3.116981799808344</v>
      </c>
      <c r="G202">
        <v>5.0343561764087488</v>
      </c>
      <c r="H202">
        <v>4.3720482763588473</v>
      </c>
    </row>
    <row r="203" spans="1:8" x14ac:dyDescent="0.25">
      <c r="A203">
        <v>0.8</v>
      </c>
      <c r="B203">
        <v>820.67599999999993</v>
      </c>
      <c r="C203">
        <v>841.1928999999999</v>
      </c>
      <c r="D203">
        <v>55.000010000000003</v>
      </c>
      <c r="E203">
        <v>3.4377851371178112</v>
      </c>
      <c r="F203">
        <v>2.703759874040907</v>
      </c>
      <c r="G203">
        <v>3.722571613947641</v>
      </c>
      <c r="H203">
        <v>3.379934631434272</v>
      </c>
    </row>
    <row r="204" spans="1:8" x14ac:dyDescent="0.25">
      <c r="A204">
        <v>1</v>
      </c>
      <c r="B204">
        <v>1034.828</v>
      </c>
      <c r="C204">
        <v>1060.6986999999999</v>
      </c>
      <c r="D204">
        <v>55.000010000000003</v>
      </c>
      <c r="E204">
        <v>2.710626246335365</v>
      </c>
      <c r="F204">
        <v>2.2845610709370141</v>
      </c>
      <c r="G204">
        <v>2.9351748053367892</v>
      </c>
      <c r="H204">
        <v>2.819204332627046</v>
      </c>
    </row>
    <row r="205" spans="1:8" x14ac:dyDescent="0.25">
      <c r="A205">
        <v>1.2</v>
      </c>
      <c r="B205">
        <v>1250.828</v>
      </c>
      <c r="C205">
        <v>1282.0987</v>
      </c>
      <c r="D205">
        <v>55.000010000000003</v>
      </c>
      <c r="E205">
        <v>2.2342617551011368</v>
      </c>
      <c r="F205">
        <v>1.8621892204948449</v>
      </c>
      <c r="G205">
        <v>2.4193482303089331</v>
      </c>
      <c r="H205">
        <v>2.4806266998940498</v>
      </c>
    </row>
    <row r="206" spans="1:8" x14ac:dyDescent="0.25">
      <c r="A206">
        <v>1.4</v>
      </c>
      <c r="B206">
        <v>1466.828</v>
      </c>
      <c r="C206">
        <v>1503.4987000000001</v>
      </c>
      <c r="D206">
        <v>55.000010000000003</v>
      </c>
      <c r="E206">
        <v>1.9007724615361239</v>
      </c>
      <c r="F206">
        <v>1.437663684798532</v>
      </c>
      <c r="G206">
        <v>2.058232649123608</v>
      </c>
      <c r="H206">
        <v>2.2681778652101392</v>
      </c>
    </row>
    <row r="207" spans="1:8" x14ac:dyDescent="0.25">
      <c r="A207">
        <v>1.6</v>
      </c>
      <c r="B207">
        <v>1690.4559999999999</v>
      </c>
      <c r="C207">
        <v>1732.7174</v>
      </c>
      <c r="D207">
        <v>55.000010000000003</v>
      </c>
      <c r="E207">
        <v>1.647845851579542</v>
      </c>
      <c r="F207">
        <v>1.0089185827673961</v>
      </c>
      <c r="G207">
        <v>1.784353572601173</v>
      </c>
      <c r="H207">
        <v>2.129378391598304</v>
      </c>
    </row>
    <row r="208" spans="1:8" x14ac:dyDescent="0.25">
      <c r="A208">
        <v>1.8</v>
      </c>
      <c r="B208">
        <v>1914.4559999999999</v>
      </c>
      <c r="C208">
        <v>1962.3173999999999</v>
      </c>
      <c r="D208">
        <v>55.000010000000003</v>
      </c>
      <c r="E208">
        <v>1.454500836102786</v>
      </c>
      <c r="F208">
        <v>0.57856610297276467</v>
      </c>
      <c r="G208">
        <v>1.5749918360164781</v>
      </c>
      <c r="H208">
        <v>2.042688515543214</v>
      </c>
    </row>
    <row r="209" spans="1:8" x14ac:dyDescent="0.25">
      <c r="A209">
        <v>2</v>
      </c>
      <c r="B209">
        <v>2139.5639999999999</v>
      </c>
      <c r="C209">
        <v>2193.0531000000001</v>
      </c>
      <c r="D209">
        <v>55.000010000000003</v>
      </c>
      <c r="E209">
        <v>1.3013613628785261</v>
      </c>
      <c r="F209">
        <v>0.14666313121891739</v>
      </c>
      <c r="G209">
        <v>1.409166272968793</v>
      </c>
      <c r="H209">
        <v>1.9914643281758331</v>
      </c>
    </row>
    <row r="210" spans="1:8" x14ac:dyDescent="0.25">
      <c r="A210">
        <v>2.2000000000000002</v>
      </c>
      <c r="B210">
        <v>2371.5639999999999</v>
      </c>
      <c r="C210">
        <v>2430.8530999999998</v>
      </c>
      <c r="D210">
        <v>55.000010000000003</v>
      </c>
      <c r="E210">
        <v>1.174047801209408</v>
      </c>
      <c r="F210">
        <v>-0.28659631994715629</v>
      </c>
      <c r="G210">
        <v>1.271306042664414</v>
      </c>
      <c r="H210">
        <v>1.9649234601661441</v>
      </c>
    </row>
    <row r="211" spans="1:8" x14ac:dyDescent="0.25">
      <c r="A211">
        <v>2.4</v>
      </c>
      <c r="B211">
        <v>2603.5639999999999</v>
      </c>
      <c r="C211">
        <v>2668.6531</v>
      </c>
      <c r="D211">
        <v>55.000010000000003</v>
      </c>
      <c r="E211">
        <v>1.0693472850399941</v>
      </c>
      <c r="F211">
        <v>-0.72062221608608867</v>
      </c>
      <c r="G211">
        <v>1.157932124891097</v>
      </c>
      <c r="H211">
        <v>1.9576435450611771</v>
      </c>
    </row>
    <row r="212" spans="1:8" x14ac:dyDescent="0.25">
      <c r="A212">
        <v>2.6</v>
      </c>
      <c r="B212">
        <v>2838.1480000000001</v>
      </c>
      <c r="C212">
        <v>2909.1017000000002</v>
      </c>
      <c r="D212">
        <v>55.000010000000003</v>
      </c>
      <c r="E212">
        <v>0.98081649959626038</v>
      </c>
      <c r="F212">
        <v>-1.1547978350506261</v>
      </c>
      <c r="G212">
        <v>1.0620674400115671</v>
      </c>
      <c r="H212">
        <v>1.9650237886308879</v>
      </c>
    </row>
    <row r="213" spans="1:8" x14ac:dyDescent="0.25">
      <c r="A213">
        <v>2.8</v>
      </c>
      <c r="B213">
        <v>3078.1480000000001</v>
      </c>
      <c r="C213">
        <v>3155.1017000000002</v>
      </c>
      <c r="D213">
        <v>55.000010000000003</v>
      </c>
      <c r="E213">
        <v>0.90434325662577841</v>
      </c>
      <c r="F213">
        <v>-1.587933876480907</v>
      </c>
      <c r="G213">
        <v>0.97925914567264072</v>
      </c>
      <c r="H213">
        <v>1.984257717700515</v>
      </c>
    </row>
    <row r="214" spans="1:8" x14ac:dyDescent="0.25">
      <c r="A214">
        <v>3</v>
      </c>
      <c r="B214">
        <v>3318.1480000000001</v>
      </c>
      <c r="C214">
        <v>3401.1017000000002</v>
      </c>
      <c r="D214">
        <v>55.000010000000003</v>
      </c>
      <c r="E214">
        <v>0.83893255716626602</v>
      </c>
      <c r="F214">
        <v>-2.0210699179111842</v>
      </c>
      <c r="G214">
        <v>0.90842981709494364</v>
      </c>
      <c r="H214">
        <v>2.012559059368265</v>
      </c>
    </row>
    <row r="215" spans="1:8" x14ac:dyDescent="0.25">
      <c r="A215">
        <v>3.2000000000000011</v>
      </c>
      <c r="B215">
        <v>3558.1480000000001</v>
      </c>
      <c r="C215">
        <v>3647.1017000000002</v>
      </c>
      <c r="D215">
        <v>55.000010000000003</v>
      </c>
      <c r="E215">
        <v>0.78234586832704212</v>
      </c>
      <c r="F215">
        <v>-2.4542059593414671</v>
      </c>
      <c r="G215">
        <v>0.8471554810912727</v>
      </c>
      <c r="H215">
        <v>2.0480930003912192</v>
      </c>
    </row>
    <row r="216" spans="1:8" x14ac:dyDescent="0.25">
      <c r="A216">
        <v>3.4000000000000008</v>
      </c>
      <c r="B216">
        <v>3798.148000000001</v>
      </c>
      <c r="C216">
        <v>3893.1017000000002</v>
      </c>
      <c r="D216">
        <v>55.000010000000003</v>
      </c>
      <c r="E216">
        <v>0.73291045706911184</v>
      </c>
      <c r="F216">
        <v>-2.8873420007717372</v>
      </c>
      <c r="G216">
        <v>0.79362483524442817</v>
      </c>
      <c r="H216">
        <v>2.0894884853140039</v>
      </c>
    </row>
    <row r="217" spans="1:8" x14ac:dyDescent="0.25">
      <c r="A217">
        <v>3.600000000000001</v>
      </c>
      <c r="B217">
        <v>4038.148000000001</v>
      </c>
      <c r="C217">
        <v>4139.1017000000002</v>
      </c>
      <c r="D217">
        <v>55.000010000000003</v>
      </c>
      <c r="E217">
        <v>0.68935125376686013</v>
      </c>
      <c r="F217">
        <v>-3.3204780422020219</v>
      </c>
      <c r="G217">
        <v>0.74645718302894315</v>
      </c>
      <c r="H217">
        <v>2.1357004034552132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O22"/>
  <sheetViews>
    <sheetView workbookViewId="0">
      <selection activeCell="J32" sqref="J32"/>
    </sheetView>
  </sheetViews>
  <sheetFormatPr baseColWidth="10" defaultColWidth="9.140625" defaultRowHeight="15" x14ac:dyDescent="0.25"/>
  <cols>
    <col min="5" max="5" width="9.5703125" bestFit="1" customWidth="1"/>
  </cols>
  <sheetData>
    <row r="1" spans="1:15" x14ac:dyDescent="0.25">
      <c r="A1" t="s">
        <v>45</v>
      </c>
      <c r="B1" t="s">
        <v>19</v>
      </c>
      <c r="C1" t="s">
        <v>49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</row>
    <row r="2" spans="1:15" x14ac:dyDescent="0.25">
      <c r="A2">
        <v>0.2</v>
      </c>
      <c r="B2">
        <v>200</v>
      </c>
      <c r="C2">
        <v>205</v>
      </c>
      <c r="D2">
        <v>2.9106274159092318E-5</v>
      </c>
      <c r="E2">
        <v>5.7708082772643179</v>
      </c>
      <c r="F2">
        <v>7.1394360948040827</v>
      </c>
      <c r="G2">
        <v>9.1883495466172569</v>
      </c>
      <c r="H2">
        <v>11.258320616359301</v>
      </c>
      <c r="I2">
        <v>13.848557869241111</v>
      </c>
      <c r="J2">
        <v>16.738832732540729</v>
      </c>
      <c r="K2">
        <v>19.406466180940249</v>
      </c>
      <c r="L2">
        <v>22.264627101680809</v>
      </c>
      <c r="M2">
        <v>19.798630381280081</v>
      </c>
      <c r="N2">
        <v>15.94468797681292</v>
      </c>
      <c r="O2">
        <v>13.091487671621611</v>
      </c>
    </row>
    <row r="3" spans="1:15" x14ac:dyDescent="0.25">
      <c r="A3">
        <v>0.4</v>
      </c>
      <c r="B3">
        <v>404.67599999999999</v>
      </c>
      <c r="C3">
        <v>414.79289999999997</v>
      </c>
      <c r="D3">
        <v>1.498659697799855E-5</v>
      </c>
      <c r="E3">
        <v>6.4784943723489006</v>
      </c>
      <c r="F3">
        <v>5.8760488332715246</v>
      </c>
      <c r="G3">
        <v>6.5435801831204099</v>
      </c>
      <c r="H3">
        <v>7.5699871044463931</v>
      </c>
      <c r="I3">
        <v>8.8137921661373273</v>
      </c>
      <c r="J3">
        <v>10.00508073317652</v>
      </c>
      <c r="K3">
        <v>11.30077280406304</v>
      </c>
      <c r="L3">
        <v>12.335121549018689</v>
      </c>
      <c r="M3">
        <v>9.7279643643507541</v>
      </c>
      <c r="N3">
        <v>7.8644340647486422</v>
      </c>
      <c r="O3">
        <v>6.4862512889442634</v>
      </c>
    </row>
    <row r="4" spans="1:15" x14ac:dyDescent="0.25">
      <c r="A4">
        <v>0.60000000000000009</v>
      </c>
      <c r="B4">
        <v>612.67600000000004</v>
      </c>
      <c r="C4">
        <v>627.99289999999996</v>
      </c>
      <c r="D4">
        <v>9.9283594312316504E-6</v>
      </c>
      <c r="E4">
        <v>5.0054295322068993</v>
      </c>
      <c r="F4">
        <v>6.1367769170508177</v>
      </c>
      <c r="G4">
        <v>6.0276668576562349</v>
      </c>
      <c r="H4">
        <v>6.5180836973562792</v>
      </c>
      <c r="I4">
        <v>7.2432434261395926</v>
      </c>
      <c r="J4">
        <v>7.967301242944167</v>
      </c>
      <c r="K4">
        <v>8.7877029869234669</v>
      </c>
      <c r="L4">
        <v>8.1576539095232352</v>
      </c>
      <c r="M4">
        <v>6.4677550878643784</v>
      </c>
      <c r="N4">
        <v>5.2620797332908387</v>
      </c>
      <c r="O4">
        <v>4.3720482763588473</v>
      </c>
    </row>
    <row r="5" spans="1:15" x14ac:dyDescent="0.25">
      <c r="A5">
        <v>0.8</v>
      </c>
      <c r="B5">
        <v>820.67599999999993</v>
      </c>
      <c r="C5">
        <v>841.1928999999999</v>
      </c>
      <c r="D5">
        <v>7.4429854617392508E-6</v>
      </c>
      <c r="E5">
        <v>3.7973086728456731</v>
      </c>
      <c r="F5">
        <v>6.7272273895088226</v>
      </c>
      <c r="G5">
        <v>6.1878441106218576</v>
      </c>
      <c r="H5">
        <v>6.3368891526743276</v>
      </c>
      <c r="I5">
        <v>6.6551547760114493</v>
      </c>
      <c r="J5">
        <v>7.1211366572040626</v>
      </c>
      <c r="K5">
        <v>7.6894722162684852</v>
      </c>
      <c r="L5">
        <v>6.1474683923727182</v>
      </c>
      <c r="M5">
        <v>4.9094504222753192</v>
      </c>
      <c r="N5">
        <v>4.0285171445874219</v>
      </c>
      <c r="O5">
        <v>3.379934631434272</v>
      </c>
    </row>
    <row r="6" spans="1:15" x14ac:dyDescent="0.25">
      <c r="A6">
        <v>1</v>
      </c>
      <c r="B6">
        <v>1034.828</v>
      </c>
      <c r="C6">
        <v>1060.6986999999999</v>
      </c>
      <c r="D6">
        <v>6.1601095296145053E-6</v>
      </c>
      <c r="E6">
        <v>3.084554016656798</v>
      </c>
      <c r="F6">
        <v>6.1397990564188252</v>
      </c>
      <c r="G6">
        <v>6.4583599922139134</v>
      </c>
      <c r="H6">
        <v>6.3233800801738136</v>
      </c>
      <c r="I6">
        <v>6.4328271699337352</v>
      </c>
      <c r="J6">
        <v>6.7204355246237881</v>
      </c>
      <c r="K6">
        <v>6.3860831674835472</v>
      </c>
      <c r="L6">
        <v>4.9681527648269306</v>
      </c>
      <c r="M6">
        <v>4.0041068805556561</v>
      </c>
      <c r="N6">
        <v>3.3206023003157621</v>
      </c>
      <c r="O6">
        <v>2.819204332627046</v>
      </c>
    </row>
    <row r="7" spans="1:15" x14ac:dyDescent="0.25">
      <c r="A7">
        <v>1.2</v>
      </c>
      <c r="B7">
        <v>1250.828</v>
      </c>
      <c r="C7">
        <v>1282.0987</v>
      </c>
      <c r="D7">
        <v>5.1295004967424014E-6</v>
      </c>
      <c r="E7">
        <v>2.592314977991097</v>
      </c>
      <c r="F7">
        <v>5.2506050886879514</v>
      </c>
      <c r="G7">
        <v>6.8743513482649066</v>
      </c>
      <c r="H7">
        <v>6.4827652377786986</v>
      </c>
      <c r="I7">
        <v>6.4169772951822246</v>
      </c>
      <c r="J7">
        <v>6.5651108448714179</v>
      </c>
      <c r="K7">
        <v>5.3736355888468514</v>
      </c>
      <c r="L7">
        <v>4.2181457670205713</v>
      </c>
      <c r="M7">
        <v>3.4358381372447511</v>
      </c>
      <c r="N7">
        <v>2.8837390187934879</v>
      </c>
      <c r="O7">
        <v>2.4806266998940498</v>
      </c>
    </row>
    <row r="8" spans="1:15" x14ac:dyDescent="0.25">
      <c r="A8">
        <v>1.4</v>
      </c>
      <c r="B8">
        <v>1466.828</v>
      </c>
      <c r="C8">
        <v>1503.4987000000001</v>
      </c>
      <c r="D8">
        <v>4.4075595044104048E-6</v>
      </c>
      <c r="E8">
        <v>2.246291029203042</v>
      </c>
      <c r="F8">
        <v>4.5270523932580211</v>
      </c>
      <c r="G8">
        <v>6.8782407690095759</v>
      </c>
      <c r="H8">
        <v>6.7549367886456082</v>
      </c>
      <c r="I8">
        <v>6.5291196595513394</v>
      </c>
      <c r="J8">
        <v>6.1991122999707642</v>
      </c>
      <c r="K8">
        <v>4.6820606528813604</v>
      </c>
      <c r="L8">
        <v>3.712374827143194</v>
      </c>
      <c r="M8">
        <v>3.0592269883834389</v>
      </c>
      <c r="N8">
        <v>2.6008896182056942</v>
      </c>
      <c r="O8">
        <v>2.2681778652101392</v>
      </c>
    </row>
    <row r="9" spans="1:15" x14ac:dyDescent="0.25">
      <c r="A9">
        <v>1.6</v>
      </c>
      <c r="B9">
        <v>1690.4559999999999</v>
      </c>
      <c r="C9">
        <v>1732.7174</v>
      </c>
      <c r="D9">
        <v>3.9967879222413337E-6</v>
      </c>
      <c r="E9">
        <v>2.0027417193168402</v>
      </c>
      <c r="F9">
        <v>3.9918741510306561</v>
      </c>
      <c r="G9">
        <v>6.0777000432242474</v>
      </c>
      <c r="H9">
        <v>7.0760240886156414</v>
      </c>
      <c r="I9">
        <v>6.6999681501474662</v>
      </c>
      <c r="J9">
        <v>5.4737292827378621</v>
      </c>
      <c r="K9">
        <v>4.1731865036867513</v>
      </c>
      <c r="L9">
        <v>3.346305507418073</v>
      </c>
      <c r="M9">
        <v>2.7928687804396941</v>
      </c>
      <c r="N9">
        <v>2.4072490823901989</v>
      </c>
      <c r="O9">
        <v>2.129378391598304</v>
      </c>
    </row>
    <row r="10" spans="1:15" x14ac:dyDescent="0.25">
      <c r="A10">
        <v>1.8</v>
      </c>
      <c r="B10">
        <v>1914.4559999999999</v>
      </c>
      <c r="C10">
        <v>1962.3173999999999</v>
      </c>
      <c r="D10">
        <v>3.563861620113671E-6</v>
      </c>
      <c r="E10">
        <v>1.805768375400433</v>
      </c>
      <c r="F10">
        <v>3.6451014803516242</v>
      </c>
      <c r="G10">
        <v>5.4403548515319811</v>
      </c>
      <c r="H10">
        <v>7.2477431582481264</v>
      </c>
      <c r="I10">
        <v>6.8512294333182524</v>
      </c>
      <c r="J10">
        <v>4.9310731244328521</v>
      </c>
      <c r="K10">
        <v>3.797780159993803</v>
      </c>
      <c r="L10">
        <v>3.0817038540501018</v>
      </c>
      <c r="M10">
        <v>2.606013697291119</v>
      </c>
      <c r="N10">
        <v>2.2773784050493751</v>
      </c>
      <c r="O10">
        <v>2.042688515543214</v>
      </c>
    </row>
    <row r="11" spans="1:15" s="73" customFormat="1" x14ac:dyDescent="0.25">
      <c r="A11" s="73">
        <v>2</v>
      </c>
      <c r="B11" s="73">
        <v>2139.5639999999999</v>
      </c>
      <c r="C11" s="73">
        <v>2193.0531000000001</v>
      </c>
      <c r="D11" s="73">
        <v>3.3325631429154139E-6</v>
      </c>
      <c r="E11" s="73">
        <v>1.641094099745944</v>
      </c>
      <c r="F11" s="73">
        <v>3.309289512019487</v>
      </c>
      <c r="G11" s="73">
        <v>4.9518116097101634</v>
      </c>
      <c r="H11" s="73">
        <v>6.6067112978224651</v>
      </c>
      <c r="I11" s="73">
        <v>6.2144171278146034</v>
      </c>
      <c r="J11" s="73">
        <v>4.5119051701164183</v>
      </c>
      <c r="K11" s="73">
        <v>3.512649255180746</v>
      </c>
      <c r="L11" s="73">
        <v>2.8858095451036831</v>
      </c>
      <c r="M11" s="73">
        <v>2.4730680605710318</v>
      </c>
      <c r="N11" s="73">
        <v>2.1908221427995911</v>
      </c>
      <c r="O11" s="73">
        <v>1.9914643281758331</v>
      </c>
    </row>
    <row r="12" spans="1:15" x14ac:dyDescent="0.25">
      <c r="A12">
        <v>2.2000000000000002</v>
      </c>
      <c r="B12">
        <v>2371.5639999999999</v>
      </c>
      <c r="C12">
        <v>2430.8530999999998</v>
      </c>
      <c r="D12">
        <v>3.0424076978170689E-6</v>
      </c>
      <c r="E12">
        <v>1.525886923506941</v>
      </c>
      <c r="F12">
        <v>3.0446515915562622</v>
      </c>
      <c r="G12">
        <v>4.5571517758946012</v>
      </c>
      <c r="H12">
        <v>6.0641824737968646</v>
      </c>
      <c r="I12">
        <v>5.6932766248758746</v>
      </c>
      <c r="J12">
        <v>4.173220480142338</v>
      </c>
      <c r="K12">
        <v>3.286838334487252</v>
      </c>
      <c r="L12">
        <v>2.735541723952208</v>
      </c>
      <c r="M12">
        <v>2.3763928720282652</v>
      </c>
      <c r="N12">
        <v>2.1338674924634802</v>
      </c>
      <c r="O12">
        <v>1.9649234601661441</v>
      </c>
    </row>
    <row r="13" spans="1:15" x14ac:dyDescent="0.25">
      <c r="A13">
        <v>2.4</v>
      </c>
      <c r="B13">
        <v>2603.5639999999999</v>
      </c>
      <c r="C13">
        <v>2668.6531</v>
      </c>
      <c r="D13">
        <v>2.807073434089676E-6</v>
      </c>
      <c r="E13">
        <v>1.4261921404649771</v>
      </c>
      <c r="F13">
        <v>2.8259789297357218</v>
      </c>
      <c r="G13">
        <v>4.2215912234620356</v>
      </c>
      <c r="H13">
        <v>4.9334044832140691</v>
      </c>
      <c r="I13">
        <v>4.6757094974755748</v>
      </c>
      <c r="J13">
        <v>3.9035711401217852</v>
      </c>
      <c r="K13">
        <v>3.1113210708828678</v>
      </c>
      <c r="L13">
        <v>2.6233789062486781</v>
      </c>
      <c r="M13">
        <v>2.3094459338796232</v>
      </c>
      <c r="N13">
        <v>2.1006326913487401</v>
      </c>
      <c r="O13">
        <v>1.9576435450611771</v>
      </c>
    </row>
    <row r="14" spans="1:15" x14ac:dyDescent="0.25">
      <c r="A14">
        <v>2.6</v>
      </c>
      <c r="B14">
        <v>2838.1480000000001</v>
      </c>
      <c r="C14">
        <v>2909.1017000000002</v>
      </c>
      <c r="D14">
        <v>2.6931270028302689E-6</v>
      </c>
      <c r="E14">
        <v>1.327658159448144</v>
      </c>
      <c r="F14">
        <v>2.6392151076507031</v>
      </c>
      <c r="G14">
        <v>3.9516701400360712</v>
      </c>
      <c r="H14">
        <v>3.9284818418235399</v>
      </c>
      <c r="I14">
        <v>3.8282680845555399</v>
      </c>
      <c r="J14">
        <v>3.6838280060192048</v>
      </c>
      <c r="K14">
        <v>2.972388244695034</v>
      </c>
      <c r="L14">
        <v>2.5391598582745409</v>
      </c>
      <c r="M14">
        <v>2.264522543756001</v>
      </c>
      <c r="N14">
        <v>2.085188905356365</v>
      </c>
      <c r="O14">
        <v>1.9650237886308879</v>
      </c>
    </row>
    <row r="15" spans="1:15" x14ac:dyDescent="0.25">
      <c r="A15">
        <v>2.8</v>
      </c>
      <c r="B15">
        <v>3078.1480000000001</v>
      </c>
      <c r="C15">
        <v>3155.1017000000002</v>
      </c>
      <c r="D15">
        <v>2.5198886968261289E-6</v>
      </c>
      <c r="E15">
        <v>1.2467762463415151</v>
      </c>
      <c r="F15">
        <v>2.489761915478645</v>
      </c>
      <c r="G15">
        <v>3.2960477773886558</v>
      </c>
      <c r="H15">
        <v>3.1347707814363011</v>
      </c>
      <c r="I15">
        <v>3.1593070691923999</v>
      </c>
      <c r="J15">
        <v>3.2682854491366862</v>
      </c>
      <c r="K15">
        <v>2.8613813810460429</v>
      </c>
      <c r="L15">
        <v>2.476501432405668</v>
      </c>
      <c r="M15">
        <v>2.236817528818229</v>
      </c>
      <c r="N15">
        <v>2.0838736776782709</v>
      </c>
      <c r="O15">
        <v>1.984257717700515</v>
      </c>
    </row>
    <row r="16" spans="1:15" x14ac:dyDescent="0.25">
      <c r="A16">
        <v>3</v>
      </c>
      <c r="B16">
        <v>3318.1480000000001</v>
      </c>
      <c r="C16">
        <v>3401.1017000000002</v>
      </c>
      <c r="D16">
        <v>2.3742356484089189E-6</v>
      </c>
      <c r="E16">
        <v>1.188619737275139</v>
      </c>
      <c r="F16">
        <v>2.3560483206963472</v>
      </c>
      <c r="G16">
        <v>2.5234350373766978</v>
      </c>
      <c r="H16">
        <v>2.5274608338623512</v>
      </c>
      <c r="I16">
        <v>2.6422631145567581</v>
      </c>
      <c r="J16">
        <v>2.8049673962192672</v>
      </c>
      <c r="K16">
        <v>2.7747299621689141</v>
      </c>
      <c r="L16">
        <v>2.4322056160706649</v>
      </c>
      <c r="M16">
        <v>2.223349232251953</v>
      </c>
      <c r="N16">
        <v>2.0938302341219832</v>
      </c>
      <c r="O16">
        <v>2.012559059368265</v>
      </c>
    </row>
    <row r="17" spans="1:15" x14ac:dyDescent="0.25">
      <c r="A17">
        <v>3.2000000000000011</v>
      </c>
      <c r="B17">
        <v>3558.1480000000001</v>
      </c>
      <c r="C17">
        <v>3647.1017000000002</v>
      </c>
      <c r="D17">
        <v>2.2505859128527358E-6</v>
      </c>
      <c r="E17">
        <v>1.1266704493356241</v>
      </c>
      <c r="F17">
        <v>2.0019953127445609</v>
      </c>
      <c r="G17">
        <v>1.9478310447788481</v>
      </c>
      <c r="H17">
        <v>2.0639972506630739</v>
      </c>
      <c r="I17">
        <v>2.235639035437134</v>
      </c>
      <c r="J17">
        <v>2.4350691868266532</v>
      </c>
      <c r="K17">
        <v>2.648712734685748</v>
      </c>
      <c r="L17">
        <v>2.402556690062696</v>
      </c>
      <c r="M17">
        <v>2.2212368190757399</v>
      </c>
      <c r="N17">
        <v>2.112777701444537</v>
      </c>
      <c r="O17">
        <v>2.0480930003912192</v>
      </c>
    </row>
    <row r="18" spans="1:15" x14ac:dyDescent="0.25">
      <c r="A18">
        <v>3.4000000000000008</v>
      </c>
      <c r="B18">
        <v>3798.148000000001</v>
      </c>
      <c r="C18">
        <v>3893.1017000000002</v>
      </c>
      <c r="D18">
        <v>2.1447684085515061E-6</v>
      </c>
      <c r="E18">
        <v>1.073651603866639</v>
      </c>
      <c r="F18">
        <v>1.4121541239554549</v>
      </c>
      <c r="G18">
        <v>1.517908656633153</v>
      </c>
      <c r="H18">
        <v>1.7048232376875621</v>
      </c>
      <c r="I18">
        <v>1.9204661962278899</v>
      </c>
      <c r="J18">
        <v>2.148375757304875</v>
      </c>
      <c r="K18">
        <v>2.3816691734241591</v>
      </c>
      <c r="L18">
        <v>2.384778100904791</v>
      </c>
      <c r="M18">
        <v>2.2283275990729861</v>
      </c>
      <c r="N18">
        <v>2.1390117079803801</v>
      </c>
      <c r="O18">
        <v>2.0894884853140039</v>
      </c>
    </row>
    <row r="19" spans="1:15" x14ac:dyDescent="0.25">
      <c r="A19">
        <v>3.600000000000001</v>
      </c>
      <c r="B19">
        <v>4038.148000000001</v>
      </c>
      <c r="C19">
        <v>4139.1017000000002</v>
      </c>
      <c r="D19">
        <v>2.053603656569945E-6</v>
      </c>
      <c r="E19">
        <v>0.92357568034454274</v>
      </c>
      <c r="F19">
        <v>0.99606935459918711</v>
      </c>
      <c r="G19">
        <v>1.2025510954382681</v>
      </c>
      <c r="H19">
        <v>1.4374147607626859</v>
      </c>
      <c r="I19">
        <v>1.681581722076853</v>
      </c>
      <c r="J19">
        <v>1.9257962502378101</v>
      </c>
      <c r="K19">
        <v>2.1690719091828381</v>
      </c>
      <c r="L19">
        <v>2.3767533727936589</v>
      </c>
      <c r="M19">
        <v>2.2429806469767422</v>
      </c>
      <c r="N19">
        <v>2.1712330670148301</v>
      </c>
      <c r="O19">
        <v>2.1357004034552132</v>
      </c>
    </row>
    <row r="21" spans="1:15" x14ac:dyDescent="0.25">
      <c r="E21">
        <f>SUBSTITUTE(TRIM(E1),".",",")*1</f>
        <v>5</v>
      </c>
    </row>
    <row r="22" spans="1:15" x14ac:dyDescent="0.25">
      <c r="E22">
        <f>E11*COS(E21*PI()/180)</f>
        <v>1.6348492412365556</v>
      </c>
      <c r="F22">
        <f t="shared" ref="F22:O22" si="0">F11*COS(F21*PI()/180)</f>
        <v>3.309289512019487</v>
      </c>
      <c r="G22">
        <f t="shared" si="0"/>
        <v>4.9518116097101634</v>
      </c>
      <c r="H22">
        <f t="shared" si="0"/>
        <v>6.6067112978224651</v>
      </c>
      <c r="I22">
        <f t="shared" si="0"/>
        <v>6.2144171278146034</v>
      </c>
      <c r="J22">
        <f t="shared" si="0"/>
        <v>4.5119051701164183</v>
      </c>
      <c r="K22">
        <f t="shared" si="0"/>
        <v>3.512649255180746</v>
      </c>
      <c r="L22">
        <f t="shared" si="0"/>
        <v>2.8858095451036831</v>
      </c>
      <c r="M22">
        <f t="shared" si="0"/>
        <v>2.4730680605710318</v>
      </c>
      <c r="N22">
        <f t="shared" si="0"/>
        <v>2.1908221427995911</v>
      </c>
      <c r="O22">
        <f t="shared" si="0"/>
        <v>1.9914643281758331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7</vt:i4>
      </vt:variant>
    </vt:vector>
  </HeadingPairs>
  <TitlesOfParts>
    <vt:vector size="12" baseType="lpstr">
      <vt:lpstr>Input</vt:lpstr>
      <vt:lpstr>Notes</vt:lpstr>
      <vt:lpstr>HydroComputation</vt:lpstr>
      <vt:lpstr>KNComputation</vt:lpstr>
      <vt:lpstr>KNTable</vt:lpstr>
      <vt:lpstr>LE</vt:lpstr>
      <vt:lpstr>max_wl</vt:lpstr>
      <vt:lpstr>Δwl</vt:lpstr>
      <vt:lpstr>Δφ</vt:lpstr>
      <vt:lpstr>θ</vt:lpstr>
      <vt:lpstr>ρsw</vt:lpstr>
      <vt:lpstr>φMax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SHIMAHARA Akira [EIFFAGE INFRASTRUCTURES]</dc:creator>
  <cp:lastModifiedBy>SHIMAHARA Akira [EIFFAGE INFRASTRUCTURES]</cp:lastModifiedBy>
  <dcterms:created xsi:type="dcterms:W3CDTF">2022-12-06T13:48:13Z</dcterms:created>
  <dcterms:modified xsi:type="dcterms:W3CDTF">2022-12-19T04:06:56Z</dcterms:modified>
</cp:coreProperties>
</file>