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oes" sheetId="1" r:id="rId4"/>
    <sheet state="visible" name="1.Premissas Receitas" sheetId="2" r:id="rId5"/>
    <sheet state="visible" name="2.Folha de Pagamentos" sheetId="3" r:id="rId6"/>
    <sheet state="visible" name="3.Premissas de Despesas" sheetId="4" r:id="rId7"/>
    <sheet state="visible" name="4.Premissas de Investimento" sheetId="5" r:id="rId8"/>
    <sheet state="visible" name="5.Projeção Financeira" sheetId="6" r:id="rId9"/>
    <sheet state="visible" name="Resumo" sheetId="7" r:id="rId10"/>
  </sheets>
  <definedNames/>
  <calcPr/>
  <extLst>
    <ext uri="GoogleSheetsCustomDataVersion2">
      <go:sheetsCustomData xmlns:go="http://customooxmlschemas.google.com/" r:id="rId11" roundtripDataChecksum="bdT4AZ8r47QopATZ/okV8EcclP/kHKR3hQJ95pI37CE="/>
    </ext>
  </extLst>
</workbook>
</file>

<file path=xl/sharedStrings.xml><?xml version="1.0" encoding="utf-8"?>
<sst xmlns="http://schemas.openxmlformats.org/spreadsheetml/2006/main" count="400" uniqueCount="209">
  <si>
    <t>FIAP</t>
  </si>
  <si>
    <t>Modelo Financeiro para Novos Negócios ( Startup One ou Discovery)</t>
  </si>
  <si>
    <t>Intruções de Preenchimento</t>
  </si>
  <si>
    <t>1. Geral</t>
  </si>
  <si>
    <r>
      <rPr>
        <rFont val="Montserrat"/>
        <color theme="1"/>
        <sz val="11.0"/>
      </rPr>
      <t xml:space="preserve">Preencha </t>
    </r>
    <r>
      <rPr>
        <rFont val="Montserrat"/>
        <b/>
        <color theme="1"/>
        <sz val="11.0"/>
      </rPr>
      <t>somente os campos em amarelo</t>
    </r>
    <r>
      <rPr>
        <rFont val="Montserrat"/>
        <color theme="1"/>
        <sz val="11.0"/>
      </rPr>
      <t xml:space="preserve"> das abas : "Premissa de Receitas", "Premissade Despesas, "Premissas de Investimento</t>
    </r>
  </si>
  <si>
    <t>A aba "Folha de Pagamento" é apenas um valor referencial, para que depois você coloque  o valor na aba "premissas e Despesas</t>
  </si>
  <si>
    <t>As abas "Projeção Financeira" e "Resumo""
 são automatizads, ou seja, não precisam ser preenchidas</t>
  </si>
  <si>
    <t>2. Premissa Receitas (O quanto o seu negócio gera de receita)</t>
  </si>
  <si>
    <t>Preencha o TAM/SAM/SOM  estudado, em volume financeiro de faturamento de mercado</t>
  </si>
  <si>
    <t>Selecione o tipo de atividade na qual seu negócio atuará , o que definirá o cálculo de imposto</t>
  </si>
  <si>
    <t>Em seguida, preencha média aproximada de preço (ticket médio), para calcularmos a projeção de clientes.  Defina também o perrcentual de cliente que deseja alcançar no primeiro ano e no primeiro mês, assim como a taxa % de cfrescimento mensal.</t>
  </si>
  <si>
    <t>Em seguida,  preencha o modelo de Monetização. Você pode escolher mais de um. Nesta hora você deve percentiualizar qual a representatividade de cada modelo ( Ex. 70% Assinatura/ 30% B2B) e definir preço de venda e custo dos serviços/produtos, assim como percentual de vendas de cada um deles em cada bloco de monetização</t>
  </si>
  <si>
    <t>3. Premissa Despesas ( o quanto o seu negócio  gera de custos)</t>
  </si>
  <si>
    <t>Preencha os grupos de despesas , considerando uma somatoria de valores que gastaria mensalmente</t>
  </si>
  <si>
    <t>Para cada grupo de despesas, considere valhores de folha de pagamento mensal existente naquele grupo</t>
  </si>
  <si>
    <t>Defina a estimativa anual de reajustes de despesas , que ocorre natuaralmente todo ano</t>
  </si>
  <si>
    <t>4. Premissa investimento Inicial ( o quanto você precisa para começar seu negócio, seja com investimentos próprios ou com captaçoes de mercdo)</t>
  </si>
  <si>
    <t>Preencha os grupos deinvestimento , considerando uma somatoria de valores que precisaria para começar este negócio</t>
  </si>
  <si>
    <t>Suposições de receita</t>
  </si>
  <si>
    <t>Tamanho de Mercado (Trazer números em valor financeiro de faturamento do setor escolhido)</t>
  </si>
  <si>
    <t>Tam</t>
  </si>
  <si>
    <t xml:space="preserve">Somatória das receitas geradas por todos os players do seu segmento.
</t>
  </si>
  <si>
    <t>Sam</t>
  </si>
  <si>
    <t xml:space="preserve">Somatória das receitas que você poderia ganhar vendendo o seu produto em um segmento.
</t>
  </si>
  <si>
    <t>Som</t>
  </si>
  <si>
    <t>Quantos $$$ destes realmente você vai conseguir considerando concorrentes, região, tendências, demanda esperada</t>
  </si>
  <si>
    <t>Atividade:</t>
  </si>
  <si>
    <t xml:space="preserve">1 para Comércio </t>
  </si>
  <si>
    <t xml:space="preserve">2 para Serviços </t>
  </si>
  <si>
    <t xml:space="preserve">3 para Indústria </t>
  </si>
  <si>
    <t>Projeção de Clientes</t>
  </si>
  <si>
    <t>% SOM</t>
  </si>
  <si>
    <t xml:space="preserve">Total </t>
  </si>
  <si>
    <t>Preço Médio</t>
  </si>
  <si>
    <t>Crescimento Anual</t>
  </si>
  <si>
    <t>Numero de clientes em 5 anos</t>
  </si>
  <si>
    <t>% Cresc. Ano 2</t>
  </si>
  <si>
    <t>Numero de cliente no Primeiro ano</t>
  </si>
  <si>
    <t>% Cresc. Ano 3</t>
  </si>
  <si>
    <t>Número de Cliente no Primeiro Mês</t>
  </si>
  <si>
    <t>% Cresc. Ano 4</t>
  </si>
  <si>
    <t>% Cres Mensal</t>
  </si>
  <si>
    <t>% Cresc. Ano 5</t>
  </si>
  <si>
    <r>
      <rPr>
        <rFont val="Montserrat"/>
        <b/>
        <color theme="1"/>
        <sz val="11.0"/>
      </rPr>
      <t xml:space="preserve">Modelo de Monetização </t>
    </r>
    <r>
      <rPr>
        <rFont val="Montserrat"/>
        <b val="0"/>
        <color theme="1"/>
        <sz val="11.0"/>
      </rPr>
      <t>(Preencha apenas o(s) modelo(s) escolhido(s), que podem ser mais de um)</t>
    </r>
  </si>
  <si>
    <t>Assinatura (SaaS)</t>
  </si>
  <si>
    <t>O que contempla?</t>
  </si>
  <si>
    <t>$ preço de venda</t>
  </si>
  <si>
    <t>$ Custo unitário</t>
  </si>
  <si>
    <t>Margem</t>
  </si>
  <si>
    <t>% Vendas</t>
  </si>
  <si>
    <t>Clientes Mês 1</t>
  </si>
  <si>
    <t># de clientes Assinatura Fremium</t>
  </si>
  <si>
    <t>Acesso+ Funcionalidades</t>
  </si>
  <si>
    <t># de clientes Assinatura 1</t>
  </si>
  <si>
    <t>Fremium+ Comunidade</t>
  </si>
  <si>
    <t># de clientes Assinatura 2</t>
  </si>
  <si>
    <t>Assinatura 1 + Conteudo exclusivo</t>
  </si>
  <si>
    <t xml:space="preserve">Perececentual  de faturamento do Modelo </t>
  </si>
  <si>
    <t>Clientes no primeiro mês</t>
  </si>
  <si>
    <t>% Churn - cancelamentos mensais</t>
  </si>
  <si>
    <t>Marketplace</t>
  </si>
  <si>
    <t>$ preço médio de venda</t>
  </si>
  <si>
    <t># de clientes marketplace % Comissão 1</t>
  </si>
  <si>
    <t>25% sob preço venda</t>
  </si>
  <si>
    <t># de clientes marketplace % Comissão 2</t>
  </si>
  <si>
    <t># de clientes marketplace % Comissão 3</t>
  </si>
  <si>
    <t>B2B</t>
  </si>
  <si>
    <t># de clientes B2B Setup</t>
  </si>
  <si>
    <t>Instalação + parametrização</t>
  </si>
  <si>
    <t># de clientes B2B Mensalidade</t>
  </si>
  <si>
    <t>Plano Mensal</t>
  </si>
  <si>
    <t># de clientes B2B Manutenção</t>
  </si>
  <si>
    <t>Conteúdo Premium/Paywall</t>
  </si>
  <si>
    <t># de clientes Conteudo/ Paywall 1</t>
  </si>
  <si>
    <t>Campanha para base - 20 mil leads</t>
  </si>
  <si>
    <t># de clientes Conteudo/ Paywall 2</t>
  </si>
  <si>
    <t># de clientes Conteudo/ Paywall 3</t>
  </si>
  <si>
    <t>Publicidade</t>
  </si>
  <si>
    <t># de clientes publicidade Produto/Serviço 1</t>
  </si>
  <si>
    <t>baner no TOPO</t>
  </si>
  <si>
    <t># de clientes publicidade Produto/Serviço 2</t>
  </si>
  <si>
    <t># de clientes publicidade Produto/Serviço 3</t>
  </si>
  <si>
    <t>Pay-per-use</t>
  </si>
  <si>
    <t># Pay-per-use Produto/Serviço 1</t>
  </si>
  <si>
    <t>Aluguel por uso de device</t>
  </si>
  <si>
    <t># Pay-per-use Produto/Serviço 2</t>
  </si>
  <si>
    <t># Pay-per-use Produto/Serviço 3</t>
  </si>
  <si>
    <t>Folha de Pagamentos ( Valores ilustrativos)</t>
  </si>
  <si>
    <t>#</t>
  </si>
  <si>
    <t>Name</t>
  </si>
  <si>
    <t>Título</t>
  </si>
  <si>
    <t>Departamento</t>
  </si>
  <si>
    <t>Começo</t>
  </si>
  <si>
    <t>Final</t>
  </si>
  <si>
    <t>Salário Anual</t>
  </si>
  <si>
    <t>Aumento Anual</t>
  </si>
  <si>
    <t>Impostos</t>
  </si>
  <si>
    <t>Nai</t>
  </si>
  <si>
    <t>CEO</t>
  </si>
  <si>
    <t>G&amp;A</t>
  </si>
  <si>
    <t>Marco</t>
  </si>
  <si>
    <t>CTO</t>
  </si>
  <si>
    <t>P&amp;D</t>
  </si>
  <si>
    <t>Lauro</t>
  </si>
  <si>
    <t>CFO</t>
  </si>
  <si>
    <t>Camis</t>
  </si>
  <si>
    <t>Head de Marketing</t>
  </si>
  <si>
    <t>M&amp;V</t>
  </si>
  <si>
    <t>João da Silva</t>
  </si>
  <si>
    <t>Controller</t>
  </si>
  <si>
    <t>RH</t>
  </si>
  <si>
    <t>Frontend Software Engineer</t>
  </si>
  <si>
    <t>Backend Software Engineer</t>
  </si>
  <si>
    <t>Product Manager</t>
  </si>
  <si>
    <t>Product Designer</t>
  </si>
  <si>
    <t>Data Scientist</t>
  </si>
  <si>
    <t>Business Operations Manager</t>
  </si>
  <si>
    <t>Growth Marketer</t>
  </si>
  <si>
    <t>Fullstack Software Engineer</t>
  </si>
  <si>
    <t>SDR</t>
  </si>
  <si>
    <t>Suposições de despesas operacional</t>
  </si>
  <si>
    <t>Vendas e Marketing</t>
  </si>
  <si>
    <t>$ Mensal</t>
  </si>
  <si>
    <t>Ano 1</t>
  </si>
  <si>
    <t xml:space="preserve">Serviços de V&amp;M, software, ferramentas, campanhas </t>
  </si>
  <si>
    <t>Folha de pagamento de V&amp;M</t>
  </si>
  <si>
    <t>Pesquisa e Desenvolvimento</t>
  </si>
  <si>
    <t>Serviços de P&amp;D, software, ferramentas , custos T&amp;I</t>
  </si>
  <si>
    <t>Folha de pagamento de P&amp;D</t>
  </si>
  <si>
    <t>Geral &amp; Admin</t>
  </si>
  <si>
    <t>Aluguel , Energia, Luz e Custos Fixos, internet</t>
  </si>
  <si>
    <t>VIagens e Despesas Extras</t>
  </si>
  <si>
    <t>Serviços de G&amp;A (contabilidade, advogados, consultorias), software, ferramentas - % da Receita</t>
  </si>
  <si>
    <t>Serviços de Nuvem AWS</t>
  </si>
  <si>
    <t>Folha de pagamentos de G&amp;A</t>
  </si>
  <si>
    <t>Outras receitas / despesas</t>
  </si>
  <si>
    <t>Depreciação e Amortização</t>
  </si>
  <si>
    <t>Pró-labore de Sócios</t>
  </si>
  <si>
    <t>Outras despesas</t>
  </si>
  <si>
    <t>Estimativa de reajustes nas despesas</t>
  </si>
  <si>
    <t>Ano 02</t>
  </si>
  <si>
    <t>Ano 03</t>
  </si>
  <si>
    <t>Ano 04</t>
  </si>
  <si>
    <t>Ano 05</t>
  </si>
  <si>
    <t>Suposições de Investimentos/ Aporte Iniciais</t>
  </si>
  <si>
    <t>Lançamento da solução (Criaçao de Logo e campanha)</t>
  </si>
  <si>
    <t>Evento de lançamento</t>
  </si>
  <si>
    <t>Contratação de sistemas e ferramentas</t>
  </si>
  <si>
    <t>Desenvolvimento da solução</t>
  </si>
  <si>
    <t>Equipamentos ( computadores ou devices)</t>
  </si>
  <si>
    <t>Estoque inicial ( no caso de devices ou produtos)</t>
  </si>
  <si>
    <t>Serviços de G&amp;A (domínios, documentos e taxas de abertura de empresa)</t>
  </si>
  <si>
    <t>Gastos Pré-Operacionais</t>
  </si>
  <si>
    <t>x</t>
  </si>
  <si>
    <t>Template de Projeção FInanceira</t>
  </si>
  <si>
    <t>Mês</t>
  </si>
  <si>
    <t>Ano 2</t>
  </si>
  <si>
    <t>Ano 3</t>
  </si>
  <si>
    <t>Ano 4</t>
  </si>
  <si>
    <t>Ano 5</t>
  </si>
  <si>
    <t>Período</t>
  </si>
  <si>
    <t>Projeção</t>
  </si>
  <si>
    <t>Vendas</t>
  </si>
  <si>
    <t>Novas vendas</t>
  </si>
  <si>
    <t>Total de novas vendas</t>
  </si>
  <si>
    <t>Churn - Cancelamentos</t>
  </si>
  <si>
    <t>Cancelamentos totais</t>
  </si>
  <si>
    <t>Receita de Vendas</t>
  </si>
  <si>
    <t>Receita do Início do Período</t>
  </si>
  <si>
    <t>Receita Anual do Final do Período</t>
  </si>
  <si>
    <t>% De crescimento mensal</t>
  </si>
  <si>
    <t>(-) Churn do Início do Período</t>
  </si>
  <si>
    <t>Churn Anual do Final do Período</t>
  </si>
  <si>
    <t>Receita Total Anual do Final do Período</t>
  </si>
  <si>
    <t>Custo de receita</t>
  </si>
  <si>
    <t>Custo sob Serviços - Início do Período</t>
  </si>
  <si>
    <t>Custo sob Serviço - Final do Período</t>
  </si>
  <si>
    <t>Lucro bruto</t>
  </si>
  <si>
    <t>% Margem</t>
  </si>
  <si>
    <t>Despesas Operacionais</t>
  </si>
  <si>
    <t>Serviços de V&amp;M, software, ferramentas - % da receita</t>
  </si>
  <si>
    <t xml:space="preserve">Serviços de P&amp;D, software, ferramentas - % da Rec. </t>
  </si>
  <si>
    <t>Aluguel, Energia, Luz e Custos Fixos</t>
  </si>
  <si>
    <t>Serviços de G&amp;A, software, ferramentas - % da Receita</t>
  </si>
  <si>
    <t>Despesas operacionais totais</t>
  </si>
  <si>
    <t>Outros rendimentos</t>
  </si>
  <si>
    <t>Total outras receitas / despesas</t>
  </si>
  <si>
    <t>Resultado líquido</t>
  </si>
  <si>
    <t>Resumo da Projeção Financeira - Startup One - Fiap</t>
  </si>
  <si>
    <t>Demonstração do Resultado do Exercício</t>
  </si>
  <si>
    <t>Ano 01</t>
  </si>
  <si>
    <t>Receitas Brutas</t>
  </si>
  <si>
    <t>(-) Impostos</t>
  </si>
  <si>
    <t>Receitas Líquidas</t>
  </si>
  <si>
    <t>(-)Custo Sob Serviço</t>
  </si>
  <si>
    <t>(-) Despesas Operacionais</t>
  </si>
  <si>
    <t>Resultado antes do IR</t>
  </si>
  <si>
    <t>(-) Imposto de Renda</t>
  </si>
  <si>
    <t>Lucro/Prejuízo Líquido</t>
  </si>
  <si>
    <t>Demonstração do Fluxo de Caixa</t>
  </si>
  <si>
    <t>Entradas</t>
  </si>
  <si>
    <t>(-) Saídas</t>
  </si>
  <si>
    <t>(+) Depreciação</t>
  </si>
  <si>
    <t>Fluxo de Caixa</t>
  </si>
  <si>
    <t>Taxa Interna de Retorno Estimada:</t>
  </si>
  <si>
    <t>ao ano</t>
  </si>
  <si>
    <t>Investimento</t>
  </si>
  <si>
    <t>Necessidade de Investimento</t>
  </si>
  <si>
    <t>Ano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</si>
</sst>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.m."/>
    <numFmt numFmtId="165" formatCode="d.m"/>
    <numFmt numFmtId="166" formatCode="[$R$ -416]#,##0.00"/>
    <numFmt numFmtId="167" formatCode="0.0%"/>
    <numFmt numFmtId="168" formatCode="&quot;$&quot;#,##0"/>
    <numFmt numFmtId="169" formatCode="&quot;$&quot;#,##0.0"/>
    <numFmt numFmtId="170" formatCode="&quot;$&quot;#,##0.00"/>
    <numFmt numFmtId="171" formatCode="0%;\(0%\)"/>
    <numFmt numFmtId="172" formatCode="_(&quot;$&quot;* #,##0_);_(&quot;$&quot;* \(#,##0\);_(&quot;$&quot;* &quot;-&quot;??_);_(@_)"/>
    <numFmt numFmtId="173" formatCode="&quot;R$&quot;\ #,##0;[Red]\-&quot;R$&quot;\ #,##0"/>
    <numFmt numFmtId="174" formatCode="&quot;R$&quot;\ #,##0.00;[Red]\-&quot;R$&quot;\ #,##0.00"/>
  </numFmts>
  <fonts count="22">
    <font>
      <sz val="11.0"/>
      <color theme="1"/>
      <name val="Calibri"/>
      <scheme val="minor"/>
    </font>
    <font>
      <b/>
      <sz val="11.0"/>
      <color theme="1"/>
      <name val="Montserrat"/>
    </font>
    <font>
      <color theme="1"/>
      <name val="Calibri"/>
      <scheme val="minor"/>
    </font>
    <font>
      <sz val="11.0"/>
      <color theme="1"/>
      <name val="Montserrat"/>
    </font>
    <font>
      <color theme="1"/>
      <name val="Montserrat"/>
    </font>
    <font>
      <color theme="1"/>
      <name val="Calibri"/>
    </font>
    <font>
      <b/>
      <color theme="1"/>
      <name val="Montserrat"/>
    </font>
    <font>
      <b/>
      <u/>
      <sz val="11.0"/>
      <color theme="1"/>
      <name val="Montserrat"/>
    </font>
    <font>
      <b/>
      <u/>
      <sz val="11.0"/>
      <color theme="1"/>
      <name val="Montserrat"/>
    </font>
    <font>
      <b/>
      <u/>
      <sz val="11.0"/>
      <color theme="1"/>
      <name val="Montserrat"/>
    </font>
    <font>
      <color rgb="FFFF0000"/>
      <name val="Calibri"/>
      <scheme val="minor"/>
    </font>
    <font>
      <b/>
      <u/>
      <sz val="11.0"/>
      <color theme="1"/>
      <name val="Montserrat"/>
    </font>
    <font>
      <sz val="11.0"/>
      <color rgb="FF0000FF"/>
      <name val="Montserrat"/>
    </font>
    <font>
      <color theme="1"/>
      <name val="Arial"/>
    </font>
    <font>
      <sz val="8.0"/>
      <color theme="1"/>
      <name val="Arial"/>
    </font>
    <font>
      <b/>
      <sz val="11.0"/>
      <color rgb="FFFF0000"/>
      <name val="Montserrat"/>
    </font>
    <font>
      <sz val="11.0"/>
      <color theme="10"/>
      <name val="Montserrat"/>
    </font>
    <font>
      <b/>
      <sz val="11.0"/>
      <color rgb="FFFFFFFF"/>
      <name val="Montserrat"/>
    </font>
    <font>
      <b/>
      <sz val="11.0"/>
      <color theme="0"/>
      <name val="Montserrat"/>
    </font>
    <font>
      <i/>
      <sz val="11.0"/>
      <color theme="1"/>
      <name val="Montserrat"/>
    </font>
    <font>
      <b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595959"/>
        <bgColor rgb="FF595959"/>
      </patternFill>
    </fill>
    <fill>
      <patternFill patternType="solid">
        <fgColor rgb="FFF3F3F3"/>
        <bgColor rgb="FFF3F3F3"/>
      </patternFill>
    </fill>
    <fill>
      <patternFill patternType="solid">
        <fgColor rgb="FFD6DCE4"/>
        <bgColor rgb="FFD6DCE4"/>
      </patternFill>
    </fill>
    <fill>
      <patternFill patternType="solid">
        <fgColor rgb="FFEFEFEF"/>
        <bgColor rgb="FFEFEFEF"/>
      </patternFill>
    </fill>
  </fills>
  <borders count="8">
    <border/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0" fillId="3" fontId="2" numFmtId="0" xfId="0" applyAlignment="1" applyFont="1">
      <alignment vertical="center"/>
    </xf>
    <xf borderId="0" fillId="3" fontId="1" numFmtId="164" xfId="0" applyAlignment="1" applyFont="1" applyNumberFormat="1">
      <alignment readingOrder="0" vertical="center"/>
    </xf>
    <xf borderId="0" fillId="3" fontId="3" numFmtId="0" xfId="0" applyAlignment="1" applyFont="1">
      <alignment readingOrder="0" vertical="center"/>
    </xf>
    <xf borderId="0" fillId="3" fontId="1" numFmtId="165" xfId="0" applyAlignment="1" applyFont="1" applyNumberFormat="1">
      <alignment readingOrder="0" vertical="center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vertical="center"/>
    </xf>
    <xf borderId="0" fillId="3" fontId="1" numFmtId="0" xfId="0" applyAlignment="1" applyFont="1">
      <alignment readingOrder="0"/>
    </xf>
    <xf borderId="0" fillId="3" fontId="2" numFmtId="0" xfId="0" applyFont="1"/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2" fillId="4" fontId="3" numFmtId="3" xfId="0" applyAlignment="1" applyBorder="1" applyFill="1" applyFont="1" applyNumberFormat="1">
      <alignment horizontal="center" readingOrder="0" vertical="center"/>
    </xf>
    <xf borderId="0" fillId="0" fontId="5" numFmtId="0" xfId="0" applyAlignment="1" applyFont="1">
      <alignment vertical="center"/>
    </xf>
    <xf borderId="2" fillId="4" fontId="3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3" fontId="1" numFmtId="0" xfId="0" applyFont="1"/>
    <xf borderId="0" fillId="0" fontId="4" numFmtId="0" xfId="0" applyAlignment="1" applyFont="1">
      <alignment readingOrder="0"/>
    </xf>
    <xf borderId="3" fillId="4" fontId="3" numFmtId="166" xfId="0" applyAlignment="1" applyBorder="1" applyFont="1" applyNumberFormat="1">
      <alignment horizontal="center" readingOrder="0" vertical="center"/>
    </xf>
    <xf borderId="3" fillId="3" fontId="3" numFmtId="3" xfId="0" applyAlignment="1" applyBorder="1" applyFont="1" applyNumberFormat="1">
      <alignment horizontal="center" vertical="center"/>
    </xf>
    <xf borderId="0" fillId="0" fontId="6" numFmtId="0" xfId="0" applyAlignment="1" applyFont="1">
      <alignment readingOrder="0"/>
    </xf>
    <xf borderId="2" fillId="3" fontId="3" numFmtId="3" xfId="0" applyAlignment="1" applyBorder="1" applyFont="1" applyNumberFormat="1">
      <alignment horizontal="center" vertical="center"/>
    </xf>
    <xf borderId="2" fillId="4" fontId="3" numFmtId="10" xfId="0" applyAlignment="1" applyBorder="1" applyFont="1" applyNumberFormat="1">
      <alignment horizontal="center" vertical="center"/>
    </xf>
    <xf borderId="2" fillId="4" fontId="3" numFmtId="10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readingOrder="0" vertical="center"/>
    </xf>
    <xf borderId="2" fillId="4" fontId="3" numFmtId="0" xfId="0" applyAlignment="1" applyBorder="1" applyFont="1">
      <alignment readingOrder="0" vertical="center"/>
    </xf>
    <xf borderId="2" fillId="4" fontId="3" numFmtId="2" xfId="0" applyAlignment="1" applyBorder="1" applyFont="1" applyNumberFormat="1">
      <alignment horizontal="center" vertical="center"/>
    </xf>
    <xf borderId="2" fillId="3" fontId="3" numFmtId="167" xfId="0" applyAlignment="1" applyBorder="1" applyFont="1" applyNumberFormat="1">
      <alignment horizontal="center" vertical="center"/>
    </xf>
    <xf borderId="2" fillId="4" fontId="3" numFmtId="9" xfId="0" applyAlignment="1" applyBorder="1" applyFont="1" applyNumberFormat="1">
      <alignment readingOrder="0" vertical="center"/>
    </xf>
    <xf borderId="2" fillId="4" fontId="3" numFmtId="0" xfId="0" applyAlignment="1" applyBorder="1" applyFont="1">
      <alignment horizontal="center" vertical="center"/>
    </xf>
    <xf borderId="2" fillId="4" fontId="3" numFmtId="9" xfId="0" applyAlignment="1" applyBorder="1" applyFont="1" applyNumberFormat="1">
      <alignment vertical="center"/>
    </xf>
    <xf borderId="0" fillId="0" fontId="6" numFmtId="0" xfId="0" applyAlignment="1" applyFont="1">
      <alignment vertical="center"/>
    </xf>
    <xf borderId="2" fillId="4" fontId="1" numFmtId="167" xfId="0" applyAlignment="1" applyBorder="1" applyFont="1" applyNumberFormat="1">
      <alignment horizontal="center" readingOrder="0" vertical="center"/>
    </xf>
    <xf borderId="2" fillId="3" fontId="1" numFmtId="3" xfId="0" applyAlignment="1" applyBorder="1" applyFont="1" applyNumberFormat="1">
      <alignment horizontal="center" vertical="center"/>
    </xf>
    <xf borderId="0" fillId="0" fontId="10" numFmtId="0" xfId="0" applyAlignment="1" applyFont="1">
      <alignment readingOrder="0"/>
    </xf>
    <xf borderId="0" fillId="0" fontId="11" numFmtId="0" xfId="0" applyFont="1"/>
    <xf borderId="2" fillId="4" fontId="3" numFmtId="2" xfId="0" applyAlignment="1" applyBorder="1" applyFont="1" applyNumberFormat="1">
      <alignment horizontal="center" readingOrder="0" vertical="center"/>
    </xf>
    <xf borderId="2" fillId="4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166" xfId="0" applyFont="1" applyNumberFormat="1"/>
    <xf borderId="0" fillId="0" fontId="3" numFmtId="167" xfId="0" applyFont="1" applyNumberFormat="1"/>
    <xf borderId="1" fillId="2" fontId="1" numFmtId="166" xfId="0" applyBorder="1" applyFont="1" applyNumberFormat="1"/>
    <xf borderId="4" fillId="0" fontId="1" numFmtId="0" xfId="0" applyAlignment="1" applyBorder="1" applyFont="1">
      <alignment horizontal="right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166" xfId="0" applyAlignment="1" applyBorder="1" applyFont="1" applyNumberFormat="1">
      <alignment horizontal="center"/>
    </xf>
    <xf borderId="4" fillId="0" fontId="1" numFmtId="167" xfId="0" applyBorder="1" applyFont="1" applyNumberFormat="1"/>
    <xf borderId="2" fillId="3" fontId="3" numFmtId="0" xfId="0" applyAlignment="1" applyBorder="1" applyFont="1">
      <alignment readingOrder="0"/>
    </xf>
    <xf borderId="2" fillId="3" fontId="3" numFmtId="0" xfId="0" applyBorder="1" applyFont="1"/>
    <xf borderId="2" fillId="3" fontId="12" numFmtId="17" xfId="0" applyBorder="1" applyFont="1" applyNumberFormat="1"/>
    <xf borderId="2" fillId="3" fontId="12" numFmtId="166" xfId="0" applyBorder="1" applyFont="1" applyNumberFormat="1"/>
    <xf borderId="2" fillId="3" fontId="12" numFmtId="167" xfId="0" applyBorder="1" applyFont="1" applyNumberFormat="1"/>
    <xf borderId="0" fillId="3" fontId="12" numFmtId="167" xfId="0" applyFont="1" applyNumberFormat="1"/>
    <xf borderId="0" fillId="3" fontId="4" numFmtId="0" xfId="0" applyFont="1"/>
    <xf borderId="0" fillId="3" fontId="4" numFmtId="166" xfId="0" applyFont="1" applyNumberFormat="1"/>
    <xf borderId="0" fillId="3" fontId="3" numFmtId="167" xfId="0" applyFont="1" applyNumberFormat="1"/>
    <xf borderId="0" fillId="0" fontId="2" numFmtId="166" xfId="0" applyFont="1" applyNumberFormat="1"/>
    <xf borderId="2" fillId="4" fontId="3" numFmtId="0" xfId="0" applyAlignment="1" applyBorder="1" applyFont="1">
      <alignment horizontal="center" readingOrder="0" vertical="center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0" fontId="13" numFmtId="0" xfId="0" applyAlignment="1" applyFont="1">
      <alignment vertical="bottom"/>
    </xf>
    <xf borderId="2" fillId="4" fontId="3" numFmtId="9" xfId="0" applyAlignment="1" applyBorder="1" applyFont="1" applyNumberFormat="1">
      <alignment horizontal="center" vertical="center"/>
    </xf>
    <xf borderId="0" fillId="0" fontId="14" numFmtId="40" xfId="0" applyAlignment="1" applyFont="1" applyNumberFormat="1">
      <alignment vertical="bottom"/>
    </xf>
    <xf borderId="0" fillId="0" fontId="3" numFmtId="0" xfId="0" applyAlignment="1" applyFont="1">
      <alignment horizontal="right"/>
    </xf>
    <xf borderId="0" fillId="0" fontId="15" numFmtId="0" xfId="0" applyFont="1"/>
    <xf borderId="0" fillId="0" fontId="16" numFmtId="0" xfId="0" applyFont="1"/>
    <xf borderId="2" fillId="5" fontId="17" numFmtId="0" xfId="0" applyBorder="1" applyFill="1" applyFont="1"/>
    <xf borderId="2" fillId="5" fontId="18" numFmtId="0" xfId="0" applyBorder="1" applyFont="1"/>
    <xf borderId="2" fillId="3" fontId="17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5" fillId="3" fontId="17" numFmtId="14" xfId="0" applyAlignment="1" applyBorder="1" applyFont="1" applyNumberFormat="1">
      <alignment horizontal="center"/>
    </xf>
    <xf borderId="0" fillId="0" fontId="3" numFmtId="0" xfId="0" applyFont="1"/>
    <xf borderId="0" fillId="3" fontId="3" numFmtId="0" xfId="0" applyAlignment="1" applyFont="1">
      <alignment horizontal="right"/>
    </xf>
    <xf borderId="0" fillId="3" fontId="3" numFmtId="0" xfId="0" applyFont="1"/>
    <xf borderId="0" fillId="0" fontId="4" numFmtId="3" xfId="0" applyFont="1" applyNumberFormat="1"/>
    <xf borderId="0" fillId="3" fontId="3" numFmtId="3" xfId="0" applyFont="1" applyNumberFormat="1"/>
    <xf borderId="0" fillId="3" fontId="3" numFmtId="1" xfId="0" applyFont="1" applyNumberFormat="1"/>
    <xf borderId="0" fillId="0" fontId="4" numFmtId="1" xfId="0" applyFont="1" applyNumberFormat="1"/>
    <xf borderId="6" fillId="0" fontId="1" numFmtId="0" xfId="0" applyBorder="1" applyFont="1"/>
    <xf borderId="6" fillId="0" fontId="1" numFmtId="3" xfId="0" applyBorder="1" applyFont="1" applyNumberFormat="1"/>
    <xf borderId="0" fillId="0" fontId="1" numFmtId="0" xfId="0" applyAlignment="1" applyFont="1">
      <alignment horizontal="right"/>
    </xf>
    <xf borderId="0" fillId="0" fontId="4" numFmtId="168" xfId="0" applyFont="1" applyNumberFormat="1"/>
    <xf borderId="0" fillId="0" fontId="1" numFmtId="168" xfId="0" applyFont="1" applyNumberFormat="1"/>
    <xf borderId="0" fillId="6" fontId="4" numFmtId="2" xfId="0" applyFill="1" applyFont="1" applyNumberFormat="1"/>
    <xf borderId="0" fillId="0" fontId="3" numFmtId="168" xfId="0" applyFont="1" applyNumberFormat="1"/>
    <xf borderId="6" fillId="0" fontId="1" numFmtId="168" xfId="0" applyBorder="1" applyFont="1" applyNumberFormat="1"/>
    <xf borderId="6" fillId="0" fontId="1" numFmtId="169" xfId="0" applyBorder="1" applyFont="1" applyNumberFormat="1"/>
    <xf borderId="0" fillId="0" fontId="19" numFmtId="0" xfId="0" applyFont="1"/>
    <xf borderId="0" fillId="0" fontId="19" numFmtId="0" xfId="0" applyAlignment="1" applyFont="1">
      <alignment horizontal="right"/>
    </xf>
    <xf borderId="0" fillId="0" fontId="19" numFmtId="10" xfId="0" applyAlignment="1" applyFont="1" applyNumberFormat="1">
      <alignment horizontal="right"/>
    </xf>
    <xf borderId="0" fillId="0" fontId="19" numFmtId="9" xfId="0" applyAlignment="1" applyFont="1" applyNumberFormat="1">
      <alignment horizontal="right"/>
    </xf>
    <xf borderId="0" fillId="0" fontId="6" numFmtId="0" xfId="0" applyFont="1"/>
    <xf borderId="0" fillId="0" fontId="20" numFmtId="0" xfId="0" applyFont="1"/>
    <xf borderId="0" fillId="0" fontId="1" numFmtId="169" xfId="0" applyFont="1" applyNumberFormat="1"/>
    <xf borderId="0" fillId="6" fontId="3" numFmtId="2" xfId="0" applyFont="1" applyNumberFormat="1"/>
    <xf borderId="0" fillId="0" fontId="3" numFmtId="169" xfId="0" applyFont="1" applyNumberFormat="1"/>
    <xf borderId="0" fillId="6" fontId="3" numFmtId="0" xfId="0" applyFont="1"/>
    <xf borderId="0" fillId="0" fontId="3" numFmtId="1" xfId="0" applyFont="1" applyNumberFormat="1"/>
    <xf borderId="0" fillId="0" fontId="2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6" fillId="0" fontId="21" numFmtId="0" xfId="0" applyAlignment="1" applyBorder="1" applyFont="1">
      <alignment vertical="bottom"/>
    </xf>
    <xf borderId="6" fillId="0" fontId="1" numFmtId="169" xfId="0" applyAlignment="1" applyBorder="1" applyFont="1" applyNumberFormat="1">
      <alignment horizontal="center" vertical="bottom"/>
    </xf>
    <xf borderId="0" fillId="3" fontId="1" numFmtId="0" xfId="0" applyAlignment="1" applyFont="1">
      <alignment horizontal="right"/>
    </xf>
    <xf borderId="0" fillId="3" fontId="6" numFmtId="0" xfId="0" applyFont="1"/>
    <xf borderId="0" fillId="0" fontId="1" numFmtId="170" xfId="0" applyFont="1" applyNumberFormat="1"/>
    <xf borderId="0" fillId="3" fontId="3" numFmtId="168" xfId="0" applyFont="1" applyNumberFormat="1"/>
    <xf borderId="0" fillId="6" fontId="3" numFmtId="168" xfId="0" applyFont="1" applyNumberFormat="1"/>
    <xf borderId="6" fillId="3" fontId="1" numFmtId="0" xfId="0" applyBorder="1" applyFont="1"/>
    <xf borderId="3" fillId="3" fontId="1" numFmtId="168" xfId="0" applyBorder="1" applyFont="1" applyNumberFormat="1"/>
    <xf borderId="6" fillId="3" fontId="1" numFmtId="168" xfId="0" applyBorder="1" applyFont="1" applyNumberFormat="1"/>
    <xf borderId="2" fillId="7" fontId="1" numFmtId="0" xfId="0" applyBorder="1" applyFill="1" applyFont="1"/>
    <xf borderId="2" fillId="7" fontId="1" numFmtId="168" xfId="0" applyBorder="1" applyFont="1" applyNumberFormat="1"/>
    <xf borderId="0" fillId="0" fontId="19" numFmtId="171" xfId="0" applyAlignment="1" applyFont="1" applyNumberFormat="1">
      <alignment horizontal="right"/>
    </xf>
    <xf borderId="7" fillId="2" fontId="1" numFmtId="0" xfId="0" applyBorder="1" applyFont="1"/>
    <xf borderId="0" fillId="8" fontId="3" numFmtId="168" xfId="0" applyFill="1" applyFont="1" applyNumberFormat="1"/>
    <xf borderId="4" fillId="0" fontId="1" numFmtId="168" xfId="0" applyBorder="1" applyFont="1" applyNumberFormat="1"/>
    <xf borderId="2" fillId="7" fontId="1" numFmtId="172" xfId="0" applyBorder="1" applyFont="1" applyNumberFormat="1"/>
    <xf borderId="1" fillId="2" fontId="1" numFmtId="168" xfId="0" applyBorder="1" applyFont="1" applyNumberFormat="1"/>
    <xf borderId="0" fillId="0" fontId="13" numFmtId="173" xfId="0" applyAlignment="1" applyFont="1" applyNumberFormat="1">
      <alignment horizontal="right" vertical="bottom"/>
    </xf>
    <xf borderId="1" fillId="2" fontId="1" numFmtId="9" xfId="0" applyBorder="1" applyFont="1" applyNumberFormat="1"/>
    <xf borderId="0" fillId="0" fontId="13" numFmtId="17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Receitas Brutas e Lucro/Prejuízo Líquido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Resumo!$B$4:$G$4</c:f>
            </c:strRef>
          </c:cat>
          <c:val>
            <c:numRef>
              <c:f>Resumo!$B$5:$G$5</c:f>
              <c:numCache/>
            </c:numRef>
          </c:val>
        </c:ser>
        <c:axId val="1970158170"/>
        <c:axId val="1484673152"/>
      </c:barChart>
      <c:lineChart>
        <c:varyColors val="0"/>
        <c:ser>
          <c:idx val="1"/>
          <c:order val="1"/>
          <c:tx>
            <c:strRef>
              <c:f>Resumo!$A$6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Resumo!$B$4:$G$4</c:f>
            </c:strRef>
          </c:cat>
          <c:val>
            <c:numRef>
              <c:f>Resumo!$B$6:$G$6</c:f>
              <c:numCache/>
            </c:numRef>
          </c:val>
          <c:smooth val="1"/>
        </c:ser>
        <c:axId val="1970158170"/>
        <c:axId val="1484673152"/>
      </c:lineChart>
      <c:catAx>
        <c:axId val="1970158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84673152"/>
      </c:catAx>
      <c:valAx>
        <c:axId val="14846731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.##0,00;(#.##0,0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70158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161925</xdr:rowOff>
    </xdr:from>
    <xdr:ext cx="6819900" cy="4200525"/>
    <xdr:graphicFrame>
      <xdr:nvGraphicFramePr>
        <xdr:cNvPr id="36780770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6.86"/>
  </cols>
  <sheetData>
    <row r="1" ht="30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30.75" customHeight="1">
      <c r="A2" s="3" t="s">
        <v>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1" t="s">
        <v>3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5">
        <v>45658.0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7">
        <v>45689.0</v>
      </c>
      <c r="B5" s="6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7">
        <v>45717.0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1" t="s">
        <v>7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7">
        <v>45659.0</v>
      </c>
      <c r="B8" s="6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7">
        <v>45690.0</v>
      </c>
      <c r="B9" s="8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7">
        <v>45718.0</v>
      </c>
      <c r="B10" s="8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7">
        <v>45749.0</v>
      </c>
      <c r="B11" s="8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1" t="s">
        <v>12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7">
        <v>45660.0</v>
      </c>
      <c r="B13" s="6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7">
        <v>45691.0</v>
      </c>
      <c r="B14" s="6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7">
        <v>45719.0</v>
      </c>
      <c r="B15" s="9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1" t="s">
        <v>16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7">
        <v>45661.0</v>
      </c>
      <c r="B17" s="6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10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>
      <c r="A22" s="1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A26" s="10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57"/>
    <col customWidth="1" min="2" max="2" width="27.86"/>
    <col customWidth="1" min="3" max="3" width="19.14"/>
    <col customWidth="1" min="4" max="4" width="14.14"/>
    <col customWidth="1" min="5" max="5" width="11.71"/>
    <col customWidth="1" min="6" max="6" width="23.29"/>
    <col customWidth="1" min="7" max="7" width="17.57"/>
    <col customWidth="1" min="8" max="8" width="7.29"/>
    <col customWidth="1" min="10" max="10" width="8.14"/>
    <col customWidth="1" min="11" max="11" width="11.29"/>
  </cols>
  <sheetData>
    <row r="1">
      <c r="A1" s="12" t="s">
        <v>18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</row>
    <row r="2">
      <c r="A2" s="14"/>
      <c r="B2" s="14"/>
      <c r="C2" s="15"/>
    </row>
    <row r="3">
      <c r="A3" s="16" t="s">
        <v>19</v>
      </c>
      <c r="B3" s="12"/>
      <c r="C3" s="13"/>
      <c r="D3" s="12"/>
      <c r="E3" s="12"/>
    </row>
    <row r="4">
      <c r="A4" s="17" t="s">
        <v>20</v>
      </c>
      <c r="B4" s="18" t="s">
        <v>21</v>
      </c>
      <c r="E4" s="19">
        <v>5000000.0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7" t="s">
        <v>22</v>
      </c>
      <c r="B5" s="18" t="s">
        <v>23</v>
      </c>
      <c r="E5" s="19">
        <v>1000000.0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 t="s">
        <v>24</v>
      </c>
      <c r="B6" s="18" t="s">
        <v>25</v>
      </c>
      <c r="E6" s="21">
        <f>E5*10%</f>
        <v>100000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C7" s="22"/>
      <c r="D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2" t="s">
        <v>26</v>
      </c>
      <c r="B8" s="19">
        <v>2.0</v>
      </c>
      <c r="C8" s="22"/>
    </row>
    <row r="9">
      <c r="A9" s="18" t="s">
        <v>27</v>
      </c>
      <c r="B9" s="18"/>
      <c r="C9" s="22"/>
    </row>
    <row r="10">
      <c r="A10" s="18" t="s">
        <v>28</v>
      </c>
      <c r="B10" s="18"/>
      <c r="C10" s="22"/>
    </row>
    <row r="11">
      <c r="A11" s="18" t="s">
        <v>29</v>
      </c>
      <c r="B11" s="18"/>
      <c r="C11" s="22"/>
    </row>
    <row r="12">
      <c r="A12" s="23"/>
      <c r="B12" s="10">
        <v>100.0</v>
      </c>
      <c r="C12" s="10">
        <v>70.0</v>
      </c>
      <c r="D12" s="10">
        <v>50.0</v>
      </c>
      <c r="E12" s="23"/>
      <c r="F12" s="23"/>
      <c r="G12" s="23"/>
      <c r="H12" s="23"/>
      <c r="I12" s="23"/>
      <c r="J12" s="23"/>
      <c r="K12" s="23"/>
      <c r="L12" s="23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 t="s">
        <v>30</v>
      </c>
      <c r="B14" s="12" t="s">
        <v>31</v>
      </c>
      <c r="C14" s="12" t="s">
        <v>32</v>
      </c>
      <c r="D14" s="12"/>
      <c r="E14" s="12"/>
      <c r="F14" s="12"/>
      <c r="G14" s="12"/>
      <c r="H14" s="12"/>
      <c r="I14" s="12"/>
      <c r="J14" s="12"/>
      <c r="K14" s="12"/>
      <c r="L14" s="12"/>
    </row>
    <row r="15">
      <c r="A15" s="24" t="s">
        <v>33</v>
      </c>
      <c r="B15" s="25">
        <v>70.0</v>
      </c>
      <c r="C15" s="26"/>
      <c r="D15" s="14"/>
      <c r="F15" s="27" t="s">
        <v>34</v>
      </c>
    </row>
    <row r="16">
      <c r="A16" s="24" t="s">
        <v>35</v>
      </c>
      <c r="B16" s="28">
        <f>E6/B15</f>
        <v>1428.571429</v>
      </c>
      <c r="C16" s="28">
        <f>B16</f>
        <v>1428.571429</v>
      </c>
      <c r="D16" s="14"/>
      <c r="F16" s="14" t="s">
        <v>36</v>
      </c>
      <c r="G16" s="29">
        <v>0.15</v>
      </c>
    </row>
    <row r="17">
      <c r="A17" s="24" t="s">
        <v>37</v>
      </c>
      <c r="B17" s="30">
        <v>0.2</v>
      </c>
      <c r="C17" s="28">
        <f>B17*C16</f>
        <v>285.7142857</v>
      </c>
      <c r="D17" s="14"/>
      <c r="F17" s="14" t="s">
        <v>38</v>
      </c>
      <c r="G17" s="29">
        <v>0.15</v>
      </c>
    </row>
    <row r="18">
      <c r="A18" s="24" t="s">
        <v>39</v>
      </c>
      <c r="B18" s="30">
        <v>0.1</v>
      </c>
      <c r="C18" s="28">
        <f>C17/21</f>
        <v>13.60544218</v>
      </c>
      <c r="D18" s="14"/>
      <c r="F18" s="14" t="s">
        <v>40</v>
      </c>
      <c r="G18" s="29">
        <v>0.1</v>
      </c>
    </row>
    <row r="19">
      <c r="A19" s="14" t="s">
        <v>41</v>
      </c>
      <c r="B19" s="29">
        <v>0.1</v>
      </c>
      <c r="C19" s="22"/>
      <c r="F19" s="14" t="s">
        <v>42</v>
      </c>
      <c r="G19" s="29">
        <v>0.1</v>
      </c>
    </row>
    <row r="21">
      <c r="C21" s="22"/>
    </row>
    <row r="22">
      <c r="A22" s="12" t="s">
        <v>43</v>
      </c>
      <c r="B22" s="12"/>
      <c r="C22" s="13"/>
      <c r="D22" s="12"/>
      <c r="E22" s="12"/>
      <c r="F22" s="12"/>
      <c r="G22" s="12"/>
      <c r="H22" s="12"/>
      <c r="I22" s="12"/>
      <c r="J22" s="12"/>
      <c r="K22" s="12"/>
      <c r="L22" s="12"/>
    </row>
    <row r="23">
      <c r="B23" s="18"/>
      <c r="C23" s="31"/>
    </row>
    <row r="24">
      <c r="A24" s="32" t="s">
        <v>44</v>
      </c>
      <c r="B24" s="33" t="s">
        <v>45</v>
      </c>
      <c r="C24" s="33" t="s">
        <v>46</v>
      </c>
      <c r="D24" s="33" t="s">
        <v>47</v>
      </c>
      <c r="E24" s="33" t="s">
        <v>48</v>
      </c>
      <c r="F24" s="33" t="s">
        <v>49</v>
      </c>
      <c r="G24" s="34" t="s">
        <v>50</v>
      </c>
    </row>
    <row r="25">
      <c r="A25" s="35" t="s">
        <v>51</v>
      </c>
      <c r="B25" s="36" t="s">
        <v>52</v>
      </c>
      <c r="C25" s="37">
        <v>0.0</v>
      </c>
      <c r="D25" s="37">
        <v>2.1</v>
      </c>
      <c r="E25" s="38" t="str">
        <f t="shared" ref="E25:E27" si="1">1-D25/C25</f>
        <v>#DIV/0!</v>
      </c>
      <c r="F25" s="39">
        <v>0.2</v>
      </c>
      <c r="G25" s="28">
        <f t="shared" ref="G25:G27" si="2">F25*$B$29</f>
        <v>1.360544218</v>
      </c>
    </row>
    <row r="26">
      <c r="A26" s="35" t="s">
        <v>53</v>
      </c>
      <c r="B26" s="36" t="s">
        <v>54</v>
      </c>
      <c r="C26" s="40">
        <v>39.99</v>
      </c>
      <c r="D26" s="37">
        <v>5.6</v>
      </c>
      <c r="E26" s="38">
        <f t="shared" si="1"/>
        <v>0.8599649912</v>
      </c>
      <c r="F26" s="41">
        <v>0.7</v>
      </c>
      <c r="G26" s="28">
        <f t="shared" si="2"/>
        <v>4.761904762</v>
      </c>
    </row>
    <row r="27">
      <c r="A27" s="35" t="s">
        <v>55</v>
      </c>
      <c r="B27" s="36" t="s">
        <v>56</v>
      </c>
      <c r="C27" s="40">
        <v>49.99</v>
      </c>
      <c r="D27" s="37">
        <f>C27*30%</f>
        <v>14.997</v>
      </c>
      <c r="E27" s="38">
        <f t="shared" si="1"/>
        <v>0.7</v>
      </c>
      <c r="F27" s="39">
        <v>0.1</v>
      </c>
      <c r="G27" s="28">
        <f t="shared" si="2"/>
        <v>0.6802721088</v>
      </c>
    </row>
    <row r="28">
      <c r="A28" s="42" t="s">
        <v>57</v>
      </c>
      <c r="B28" s="43">
        <v>0.5</v>
      </c>
      <c r="C28" s="22"/>
    </row>
    <row r="29">
      <c r="A29" s="42" t="s">
        <v>58</v>
      </c>
      <c r="B29" s="44">
        <f>$C$18*B28</f>
        <v>6.802721088</v>
      </c>
      <c r="C29" s="22"/>
    </row>
    <row r="30">
      <c r="A30" s="27" t="s">
        <v>59</v>
      </c>
      <c r="B30" s="30">
        <v>0.02</v>
      </c>
      <c r="C30" s="24"/>
    </row>
    <row r="31">
      <c r="B31" s="45"/>
      <c r="C31" s="22"/>
    </row>
    <row r="32">
      <c r="A32" s="46" t="s">
        <v>60</v>
      </c>
      <c r="B32" s="33" t="s">
        <v>45</v>
      </c>
      <c r="C32" s="34" t="s">
        <v>61</v>
      </c>
      <c r="D32" s="33" t="s">
        <v>47</v>
      </c>
      <c r="E32" s="33" t="s">
        <v>48</v>
      </c>
      <c r="F32" s="33" t="s">
        <v>49</v>
      </c>
      <c r="G32" s="34" t="s">
        <v>50</v>
      </c>
    </row>
    <row r="33">
      <c r="A33" s="35" t="s">
        <v>62</v>
      </c>
      <c r="B33" s="36" t="s">
        <v>63</v>
      </c>
      <c r="C33" s="37">
        <v>340.0</v>
      </c>
      <c r="D33" s="37">
        <f>C33*75%</f>
        <v>255</v>
      </c>
      <c r="E33" s="38">
        <f t="shared" ref="E33:E35" si="3">1-D33/C33</f>
        <v>0.25</v>
      </c>
      <c r="F33" s="39">
        <v>1.0</v>
      </c>
      <c r="G33" s="28">
        <f t="shared" ref="G33:G35" si="4">F33*$B$37</f>
        <v>1.360544218</v>
      </c>
    </row>
    <row r="34">
      <c r="A34" s="35" t="s">
        <v>64</v>
      </c>
      <c r="B34" s="36"/>
      <c r="C34" s="47">
        <v>0.0</v>
      </c>
      <c r="D34" s="47">
        <v>0.0</v>
      </c>
      <c r="E34" s="38" t="str">
        <f t="shared" si="3"/>
        <v>#DIV/0!</v>
      </c>
      <c r="F34" s="48"/>
      <c r="G34" s="28">
        <f t="shared" si="4"/>
        <v>0</v>
      </c>
    </row>
    <row r="35">
      <c r="A35" s="35" t="s">
        <v>65</v>
      </c>
      <c r="B35" s="36"/>
      <c r="C35" s="47">
        <v>0.0</v>
      </c>
      <c r="D35" s="47">
        <v>0.0</v>
      </c>
      <c r="E35" s="38" t="str">
        <f t="shared" si="3"/>
        <v>#DIV/0!</v>
      </c>
      <c r="F35" s="48"/>
      <c r="G35" s="28">
        <f t="shared" si="4"/>
        <v>0</v>
      </c>
    </row>
    <row r="36">
      <c r="A36" s="42" t="s">
        <v>57</v>
      </c>
      <c r="B36" s="43">
        <v>0.1</v>
      </c>
      <c r="C36" s="22"/>
    </row>
    <row r="37">
      <c r="A37" s="42" t="s">
        <v>58</v>
      </c>
      <c r="B37" s="44">
        <f>$C$18*B36</f>
        <v>1.360544218</v>
      </c>
      <c r="C37" s="22"/>
    </row>
    <row r="38">
      <c r="A38" s="17"/>
      <c r="B38" s="17"/>
      <c r="C38" s="49"/>
      <c r="F38" s="17"/>
    </row>
    <row r="39">
      <c r="A39" s="46" t="s">
        <v>66</v>
      </c>
      <c r="B39" s="33" t="s">
        <v>45</v>
      </c>
      <c r="C39" s="33" t="s">
        <v>46</v>
      </c>
      <c r="D39" s="33" t="s">
        <v>47</v>
      </c>
      <c r="E39" s="33" t="s">
        <v>48</v>
      </c>
      <c r="F39" s="33" t="s">
        <v>49</v>
      </c>
      <c r="G39" s="34" t="s">
        <v>50</v>
      </c>
    </row>
    <row r="40">
      <c r="A40" s="35" t="s">
        <v>67</v>
      </c>
      <c r="B40" s="36" t="s">
        <v>68</v>
      </c>
      <c r="C40" s="37">
        <v>30000.0</v>
      </c>
      <c r="D40" s="37">
        <v>10000.0</v>
      </c>
      <c r="E40" s="38">
        <f t="shared" ref="E40:E42" si="5">1-D40/C40</f>
        <v>0.6666666667</v>
      </c>
      <c r="F40" s="39">
        <v>1.0</v>
      </c>
      <c r="G40" s="28">
        <f t="shared" ref="G40:G42" si="6">F40*$B$44</f>
        <v>1.360544218</v>
      </c>
    </row>
    <row r="41">
      <c r="A41" s="35" t="s">
        <v>69</v>
      </c>
      <c r="B41" s="36" t="s">
        <v>70</v>
      </c>
      <c r="C41" s="37">
        <v>300.0</v>
      </c>
      <c r="D41" s="37">
        <v>65.0</v>
      </c>
      <c r="E41" s="38">
        <f t="shared" si="5"/>
        <v>0.7833333333</v>
      </c>
      <c r="F41" s="39">
        <v>1.0</v>
      </c>
      <c r="G41" s="28">
        <f t="shared" si="6"/>
        <v>1.360544218</v>
      </c>
    </row>
    <row r="42">
      <c r="A42" s="35" t="s">
        <v>71</v>
      </c>
      <c r="B42" s="48"/>
      <c r="C42" s="47">
        <v>0.0</v>
      </c>
      <c r="D42" s="47">
        <v>0.0</v>
      </c>
      <c r="E42" s="38" t="str">
        <f t="shared" si="5"/>
        <v>#DIV/0!</v>
      </c>
      <c r="F42" s="48"/>
      <c r="G42" s="28">
        <f t="shared" si="6"/>
        <v>0</v>
      </c>
    </row>
    <row r="43">
      <c r="A43" s="42" t="s">
        <v>57</v>
      </c>
      <c r="B43" s="43">
        <v>0.1</v>
      </c>
      <c r="C43" s="22"/>
    </row>
    <row r="44">
      <c r="A44" s="42" t="s">
        <v>58</v>
      </c>
      <c r="B44" s="44">
        <f>$C$18*B43</f>
        <v>1.360544218</v>
      </c>
      <c r="C44" s="22"/>
    </row>
    <row r="45">
      <c r="A45" s="17"/>
      <c r="B45" s="17"/>
      <c r="C45" s="49"/>
      <c r="F45" s="17"/>
    </row>
    <row r="46">
      <c r="A46" s="17"/>
      <c r="B46" s="17"/>
      <c r="C46" s="49"/>
      <c r="F46" s="17"/>
    </row>
    <row r="47">
      <c r="A47" s="46" t="s">
        <v>72</v>
      </c>
      <c r="B47" s="33" t="s">
        <v>45</v>
      </c>
      <c r="C47" s="33" t="s">
        <v>46</v>
      </c>
      <c r="D47" s="33" t="s">
        <v>47</v>
      </c>
      <c r="E47" s="33" t="s">
        <v>48</v>
      </c>
      <c r="F47" s="33" t="s">
        <v>49</v>
      </c>
      <c r="G47" s="34" t="s">
        <v>50</v>
      </c>
    </row>
    <row r="48">
      <c r="A48" s="35" t="s">
        <v>73</v>
      </c>
      <c r="B48" s="48" t="s">
        <v>74</v>
      </c>
      <c r="C48" s="37">
        <f>0.7*20000</f>
        <v>14000</v>
      </c>
      <c r="D48" s="37">
        <f>0.07*20000</f>
        <v>1400</v>
      </c>
      <c r="E48" s="38">
        <f t="shared" ref="E48:E50" si="7">1-D48/C48</f>
        <v>0.9</v>
      </c>
      <c r="F48" s="39">
        <v>1.0</v>
      </c>
      <c r="G48" s="28">
        <f t="shared" ref="G48:G50" si="8">F48*$B$52</f>
        <v>1.360544218</v>
      </c>
    </row>
    <row r="49">
      <c r="A49" s="35" t="s">
        <v>75</v>
      </c>
      <c r="B49" s="48"/>
      <c r="C49" s="47">
        <v>0.0</v>
      </c>
      <c r="D49" s="47">
        <v>0.0</v>
      </c>
      <c r="E49" s="38" t="str">
        <f t="shared" si="7"/>
        <v>#DIV/0!</v>
      </c>
      <c r="F49" s="41"/>
      <c r="G49" s="28">
        <f t="shared" si="8"/>
        <v>0</v>
      </c>
    </row>
    <row r="50">
      <c r="A50" s="35" t="s">
        <v>76</v>
      </c>
      <c r="B50" s="48"/>
      <c r="C50" s="47">
        <v>0.0</v>
      </c>
      <c r="D50" s="47">
        <v>0.0</v>
      </c>
      <c r="E50" s="38" t="str">
        <f t="shared" si="7"/>
        <v>#DIV/0!</v>
      </c>
      <c r="F50" s="41"/>
      <c r="G50" s="28">
        <f t="shared" si="8"/>
        <v>0</v>
      </c>
    </row>
    <row r="51">
      <c r="A51" s="42" t="s">
        <v>57</v>
      </c>
      <c r="B51" s="43">
        <v>0.1</v>
      </c>
      <c r="C51" s="22"/>
    </row>
    <row r="52">
      <c r="A52" s="42" t="s">
        <v>58</v>
      </c>
      <c r="B52" s="44">
        <f>$C$18*B51</f>
        <v>1.360544218</v>
      </c>
      <c r="C52" s="2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46"/>
      <c r="B54" s="46"/>
      <c r="C54" s="33"/>
      <c r="F54" s="46"/>
    </row>
    <row r="55">
      <c r="A55" s="46" t="s">
        <v>77</v>
      </c>
      <c r="B55" s="33" t="s">
        <v>45</v>
      </c>
      <c r="C55" s="33" t="s">
        <v>46</v>
      </c>
      <c r="D55" s="33" t="s">
        <v>47</v>
      </c>
      <c r="E55" s="33" t="s">
        <v>48</v>
      </c>
      <c r="F55" s="33" t="s">
        <v>49</v>
      </c>
      <c r="G55" s="34" t="s">
        <v>50</v>
      </c>
    </row>
    <row r="56">
      <c r="A56" s="17" t="s">
        <v>78</v>
      </c>
      <c r="B56" s="48" t="s">
        <v>79</v>
      </c>
      <c r="C56" s="37">
        <v>1500.0</v>
      </c>
      <c r="D56" s="37">
        <v>150.0</v>
      </c>
      <c r="E56" s="38">
        <f t="shared" ref="E56:E58" si="9">1-D56/C56</f>
        <v>0.9</v>
      </c>
      <c r="F56" s="39">
        <v>1.0</v>
      </c>
      <c r="G56" s="28">
        <f t="shared" ref="G56:G58" si="10">F56*$B$60</f>
        <v>1.360544218</v>
      </c>
    </row>
    <row r="57">
      <c r="A57" s="17" t="s">
        <v>80</v>
      </c>
      <c r="B57" s="48"/>
      <c r="C57" s="47">
        <v>0.0</v>
      </c>
      <c r="D57" s="47">
        <v>0.0</v>
      </c>
      <c r="E57" s="38" t="str">
        <f t="shared" si="9"/>
        <v>#DIV/0!</v>
      </c>
      <c r="F57" s="41"/>
      <c r="G57" s="28">
        <f t="shared" si="10"/>
        <v>0</v>
      </c>
    </row>
    <row r="58">
      <c r="A58" s="17" t="s">
        <v>81</v>
      </c>
      <c r="B58" s="48"/>
      <c r="C58" s="47">
        <v>0.0</v>
      </c>
      <c r="D58" s="47">
        <v>0.0</v>
      </c>
      <c r="E58" s="38" t="str">
        <f t="shared" si="9"/>
        <v>#DIV/0!</v>
      </c>
      <c r="F58" s="41"/>
      <c r="G58" s="28">
        <f t="shared" si="10"/>
        <v>0</v>
      </c>
    </row>
    <row r="59">
      <c r="A59" s="42" t="s">
        <v>57</v>
      </c>
      <c r="B59" s="43">
        <v>0.1</v>
      </c>
      <c r="C59" s="22"/>
    </row>
    <row r="60">
      <c r="A60" s="42" t="s">
        <v>58</v>
      </c>
      <c r="B60" s="44">
        <f>$C$18*B59</f>
        <v>1.360544218</v>
      </c>
      <c r="C60" s="22"/>
    </row>
    <row r="61">
      <c r="C61" s="22"/>
    </row>
    <row r="62">
      <c r="A62" s="46" t="s">
        <v>82</v>
      </c>
      <c r="B62" s="33" t="s">
        <v>45</v>
      </c>
      <c r="C62" s="33" t="s">
        <v>46</v>
      </c>
      <c r="D62" s="33" t="s">
        <v>47</v>
      </c>
      <c r="E62" s="33" t="s">
        <v>48</v>
      </c>
      <c r="F62" s="33" t="s">
        <v>49</v>
      </c>
      <c r="G62" s="34" t="s">
        <v>50</v>
      </c>
    </row>
    <row r="63">
      <c r="A63" s="35" t="s">
        <v>83</v>
      </c>
      <c r="B63" s="36" t="s">
        <v>84</v>
      </c>
      <c r="C63" s="37">
        <v>150.0</v>
      </c>
      <c r="D63" s="37">
        <v>70.0</v>
      </c>
      <c r="E63" s="38">
        <f t="shared" ref="E63:E65" si="11">1-D63/C63</f>
        <v>0.5333333333</v>
      </c>
      <c r="F63" s="39">
        <v>1.0</v>
      </c>
      <c r="G63" s="28">
        <f t="shared" ref="G63:G65" si="12">F63*$B$67</f>
        <v>1.360544218</v>
      </c>
    </row>
    <row r="64">
      <c r="A64" s="35" t="s">
        <v>85</v>
      </c>
      <c r="B64" s="48"/>
      <c r="C64" s="47">
        <v>0.0</v>
      </c>
      <c r="D64" s="47">
        <v>0.0</v>
      </c>
      <c r="E64" s="38" t="str">
        <f t="shared" si="11"/>
        <v>#DIV/0!</v>
      </c>
      <c r="F64" s="41"/>
      <c r="G64" s="28">
        <f t="shared" si="12"/>
        <v>0</v>
      </c>
    </row>
    <row r="65">
      <c r="A65" s="35" t="s">
        <v>86</v>
      </c>
      <c r="B65" s="48"/>
      <c r="C65" s="47">
        <v>0.0</v>
      </c>
      <c r="D65" s="47">
        <v>0.0</v>
      </c>
      <c r="E65" s="38" t="str">
        <f t="shared" si="11"/>
        <v>#DIV/0!</v>
      </c>
      <c r="F65" s="41"/>
      <c r="G65" s="28">
        <f t="shared" si="12"/>
        <v>0</v>
      </c>
    </row>
    <row r="66">
      <c r="A66" s="42" t="s">
        <v>57</v>
      </c>
      <c r="B66" s="43">
        <v>0.1</v>
      </c>
      <c r="C66" s="22"/>
    </row>
    <row r="67">
      <c r="A67" s="42" t="s">
        <v>58</v>
      </c>
      <c r="B67" s="44">
        <f>$C$18*B66</f>
        <v>1.360544218</v>
      </c>
      <c r="C67" s="22"/>
    </row>
    <row r="68">
      <c r="A68" s="27" t="s">
        <v>59</v>
      </c>
      <c r="B68" s="30">
        <v>0.02</v>
      </c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  <row r="1008">
      <c r="C1008" s="22"/>
    </row>
    <row r="1009">
      <c r="C1009" s="22"/>
    </row>
    <row r="1010">
      <c r="C1010" s="22"/>
    </row>
    <row r="1011">
      <c r="C1011" s="22"/>
    </row>
    <row r="1012">
      <c r="C1012" s="22"/>
    </row>
    <row r="1013">
      <c r="C1013" s="22"/>
    </row>
    <row r="1014">
      <c r="C1014" s="22"/>
    </row>
    <row r="1015">
      <c r="C1015" s="22"/>
    </row>
    <row r="1016">
      <c r="C1016" s="22"/>
    </row>
    <row r="1017">
      <c r="C1017" s="22"/>
    </row>
    <row r="1018">
      <c r="C1018" s="22"/>
    </row>
    <row r="1019">
      <c r="C1019" s="22"/>
    </row>
    <row r="1020">
      <c r="C1020" s="22"/>
    </row>
    <row r="1021">
      <c r="C1021" s="22"/>
    </row>
    <row r="1022">
      <c r="C1022" s="22"/>
    </row>
    <row r="1023">
      <c r="C1023" s="22"/>
    </row>
    <row r="1024">
      <c r="C1024" s="22"/>
    </row>
    <row r="1025">
      <c r="C1025" s="22"/>
    </row>
    <row r="1026">
      <c r="C1026" s="22"/>
    </row>
    <row r="1027">
      <c r="C1027" s="22"/>
    </row>
    <row r="1028">
      <c r="C1028" s="22"/>
    </row>
    <row r="1029">
      <c r="C1029" s="22"/>
    </row>
    <row r="1030">
      <c r="C1030" s="22"/>
    </row>
    <row r="1031">
      <c r="C1031" s="22"/>
    </row>
    <row r="1032">
      <c r="C1032" s="22"/>
    </row>
    <row r="1033">
      <c r="C1033" s="22"/>
    </row>
    <row r="1034">
      <c r="C1034" s="22"/>
    </row>
  </sheetData>
  <mergeCells count="3">
    <mergeCell ref="B4:D4"/>
    <mergeCell ref="B5:D5"/>
    <mergeCell ref="B6:D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4.43"/>
    <col customWidth="1" min="3" max="4" width="53.14"/>
    <col customWidth="1" min="5" max="5" width="16.86"/>
    <col customWidth="1" min="6" max="7" width="9.71"/>
    <col customWidth="1" min="8" max="8" width="13.14"/>
    <col customWidth="1" min="9" max="9" width="18.14"/>
    <col customWidth="1" min="10" max="10" width="12.43"/>
    <col customWidth="1" min="11" max="11" width="1.71"/>
  </cols>
  <sheetData>
    <row r="1">
      <c r="A1" s="14"/>
      <c r="B1" s="14"/>
      <c r="C1" s="14"/>
      <c r="D1" s="14"/>
      <c r="E1" s="14"/>
      <c r="F1" s="14"/>
      <c r="G1" s="14"/>
      <c r="H1" s="50"/>
      <c r="I1" s="51"/>
      <c r="J1" s="51"/>
      <c r="K1" s="51"/>
    </row>
    <row r="2">
      <c r="A2" s="14"/>
      <c r="B2" s="16" t="s">
        <v>87</v>
      </c>
      <c r="C2" s="12"/>
      <c r="D2" s="12"/>
      <c r="E2" s="12"/>
      <c r="F2" s="12"/>
      <c r="G2" s="12"/>
      <c r="H2" s="52"/>
      <c r="I2" s="12"/>
      <c r="J2" s="12"/>
      <c r="K2" s="12"/>
    </row>
    <row r="3" ht="4.5" customHeight="1">
      <c r="A3" s="14"/>
      <c r="B3" s="14"/>
      <c r="C3" s="14"/>
      <c r="D3" s="14"/>
      <c r="E3" s="14"/>
      <c r="F3" s="14"/>
      <c r="G3" s="14"/>
      <c r="H3" s="50"/>
      <c r="I3" s="51"/>
      <c r="J3" s="51"/>
      <c r="K3" s="51"/>
    </row>
    <row r="4">
      <c r="A4" s="14"/>
      <c r="B4" s="14"/>
      <c r="C4" s="14"/>
      <c r="D4" s="14"/>
      <c r="E4" s="14"/>
      <c r="F4" s="14"/>
      <c r="G4" s="14"/>
      <c r="H4" s="50"/>
      <c r="I4" s="51"/>
      <c r="J4" s="51"/>
      <c r="K4" s="51"/>
    </row>
    <row r="5">
      <c r="A5" s="14"/>
      <c r="B5" s="53" t="s">
        <v>88</v>
      </c>
      <c r="C5" s="54" t="s">
        <v>89</v>
      </c>
      <c r="D5" s="54" t="s">
        <v>90</v>
      </c>
      <c r="E5" s="54" t="s">
        <v>91</v>
      </c>
      <c r="F5" s="55" t="s">
        <v>92</v>
      </c>
      <c r="G5" s="55" t="s">
        <v>93</v>
      </c>
      <c r="H5" s="56" t="s">
        <v>94</v>
      </c>
      <c r="I5" s="55" t="s">
        <v>95</v>
      </c>
      <c r="J5" s="55" t="s">
        <v>96</v>
      </c>
      <c r="K5" s="57"/>
    </row>
    <row r="6" ht="4.5" customHeight="1">
      <c r="A6" s="14"/>
      <c r="B6" s="14"/>
      <c r="C6" s="14"/>
      <c r="D6" s="14"/>
      <c r="E6" s="14"/>
      <c r="F6" s="14"/>
      <c r="G6" s="14"/>
      <c r="H6" s="50"/>
      <c r="I6" s="51"/>
      <c r="J6" s="51"/>
      <c r="K6" s="51"/>
    </row>
    <row r="7">
      <c r="A7" s="14"/>
      <c r="B7" s="14">
        <v>1.0</v>
      </c>
      <c r="C7" s="58" t="s">
        <v>97</v>
      </c>
      <c r="D7" s="59" t="s">
        <v>98</v>
      </c>
      <c r="E7" s="59" t="s">
        <v>99</v>
      </c>
      <c r="F7" s="60">
        <v>44593.0</v>
      </c>
      <c r="G7" s="60">
        <v>73050.0</v>
      </c>
      <c r="H7" s="61">
        <v>175000.0</v>
      </c>
      <c r="I7" s="62">
        <v>0.05</v>
      </c>
      <c r="J7" s="62">
        <v>0.15</v>
      </c>
      <c r="K7" s="63"/>
    </row>
    <row r="8">
      <c r="A8" s="14"/>
      <c r="B8" s="14">
        <f t="shared" ref="B8:B30" si="1">+B7+1</f>
        <v>2</v>
      </c>
      <c r="C8" s="58" t="s">
        <v>100</v>
      </c>
      <c r="D8" s="59" t="s">
        <v>101</v>
      </c>
      <c r="E8" s="59" t="s">
        <v>102</v>
      </c>
      <c r="F8" s="60">
        <v>44593.0</v>
      </c>
      <c r="G8" s="60">
        <v>73050.0</v>
      </c>
      <c r="H8" s="61">
        <v>175000.0</v>
      </c>
      <c r="I8" s="62">
        <v>0.05</v>
      </c>
      <c r="J8" s="62">
        <v>0.15</v>
      </c>
      <c r="K8" s="63"/>
    </row>
    <row r="9">
      <c r="A9" s="14"/>
      <c r="B9" s="14">
        <f t="shared" si="1"/>
        <v>3</v>
      </c>
      <c r="C9" s="58" t="s">
        <v>103</v>
      </c>
      <c r="D9" s="59" t="s">
        <v>104</v>
      </c>
      <c r="E9" s="59" t="s">
        <v>99</v>
      </c>
      <c r="F9" s="60">
        <v>44621.0</v>
      </c>
      <c r="G9" s="60">
        <v>73050.0</v>
      </c>
      <c r="H9" s="61">
        <v>145000.0</v>
      </c>
      <c r="I9" s="62">
        <v>0.05</v>
      </c>
      <c r="J9" s="62">
        <v>0.15</v>
      </c>
      <c r="K9" s="63"/>
    </row>
    <row r="10">
      <c r="A10" s="14"/>
      <c r="B10" s="14">
        <f t="shared" si="1"/>
        <v>4</v>
      </c>
      <c r="C10" s="58" t="s">
        <v>105</v>
      </c>
      <c r="D10" s="59" t="s">
        <v>106</v>
      </c>
      <c r="E10" s="59" t="s">
        <v>107</v>
      </c>
      <c r="F10" s="60">
        <v>44682.0</v>
      </c>
      <c r="G10" s="60">
        <v>73050.0</v>
      </c>
      <c r="H10" s="61">
        <v>100000.0</v>
      </c>
      <c r="I10" s="62">
        <v>0.05</v>
      </c>
      <c r="J10" s="62">
        <v>0.15</v>
      </c>
      <c r="K10" s="63"/>
    </row>
    <row r="11">
      <c r="A11" s="14"/>
      <c r="B11" s="14">
        <f t="shared" si="1"/>
        <v>5</v>
      </c>
      <c r="C11" s="59" t="s">
        <v>108</v>
      </c>
      <c r="D11" s="59" t="s">
        <v>109</v>
      </c>
      <c r="E11" s="59" t="s">
        <v>99</v>
      </c>
      <c r="F11" s="60">
        <v>44774.0</v>
      </c>
      <c r="G11" s="60">
        <v>73050.0</v>
      </c>
      <c r="H11" s="61">
        <v>60000.0</v>
      </c>
      <c r="I11" s="62">
        <v>0.05</v>
      </c>
      <c r="J11" s="62">
        <v>0.15</v>
      </c>
      <c r="K11" s="63"/>
    </row>
    <row r="12">
      <c r="A12" s="14"/>
      <c r="B12" s="14">
        <f t="shared" si="1"/>
        <v>6</v>
      </c>
      <c r="C12" s="59" t="s">
        <v>108</v>
      </c>
      <c r="D12" s="59" t="s">
        <v>110</v>
      </c>
      <c r="E12" s="59" t="s">
        <v>99</v>
      </c>
      <c r="F12" s="60">
        <v>44713.0</v>
      </c>
      <c r="G12" s="60">
        <v>73050.0</v>
      </c>
      <c r="H12" s="61">
        <v>47000.0</v>
      </c>
      <c r="I12" s="62">
        <v>0.05</v>
      </c>
      <c r="J12" s="62">
        <v>0.15</v>
      </c>
      <c r="K12" s="63"/>
    </row>
    <row r="13">
      <c r="A13" s="14"/>
      <c r="B13" s="14">
        <f t="shared" si="1"/>
        <v>7</v>
      </c>
      <c r="C13" s="59" t="s">
        <v>108</v>
      </c>
      <c r="D13" s="59" t="s">
        <v>111</v>
      </c>
      <c r="E13" s="59" t="s">
        <v>102</v>
      </c>
      <c r="F13" s="60">
        <v>44593.0</v>
      </c>
      <c r="G13" s="60">
        <v>73050.0</v>
      </c>
      <c r="H13" s="61">
        <v>97500.0</v>
      </c>
      <c r="I13" s="62">
        <v>0.05</v>
      </c>
      <c r="J13" s="62">
        <v>0.15</v>
      </c>
      <c r="K13" s="63"/>
    </row>
    <row r="14">
      <c r="A14" s="14"/>
      <c r="B14" s="14">
        <f t="shared" si="1"/>
        <v>8</v>
      </c>
      <c r="C14" s="59" t="s">
        <v>108</v>
      </c>
      <c r="D14" s="59" t="s">
        <v>112</v>
      </c>
      <c r="E14" s="59" t="s">
        <v>102</v>
      </c>
      <c r="F14" s="60">
        <v>44228.0</v>
      </c>
      <c r="G14" s="60">
        <v>73050.0</v>
      </c>
      <c r="H14" s="61">
        <v>70000.0</v>
      </c>
      <c r="I14" s="62">
        <v>0.05</v>
      </c>
      <c r="J14" s="62">
        <v>0.15</v>
      </c>
      <c r="K14" s="63"/>
    </row>
    <row r="15">
      <c r="A15" s="14"/>
      <c r="B15" s="14">
        <f t="shared" si="1"/>
        <v>9</v>
      </c>
      <c r="C15" s="59" t="s">
        <v>108</v>
      </c>
      <c r="D15" s="59" t="s">
        <v>113</v>
      </c>
      <c r="E15" s="59" t="s">
        <v>102</v>
      </c>
      <c r="F15" s="60">
        <v>44713.0</v>
      </c>
      <c r="G15" s="60">
        <v>73050.0</v>
      </c>
      <c r="H15" s="61">
        <v>130000.0</v>
      </c>
      <c r="I15" s="62">
        <v>0.05</v>
      </c>
      <c r="J15" s="62">
        <v>0.15</v>
      </c>
      <c r="K15" s="63"/>
    </row>
    <row r="16">
      <c r="A16" s="14"/>
      <c r="B16" s="14">
        <f t="shared" si="1"/>
        <v>10</v>
      </c>
      <c r="C16" s="59" t="s">
        <v>108</v>
      </c>
      <c r="D16" s="59" t="s">
        <v>114</v>
      </c>
      <c r="E16" s="59" t="s">
        <v>102</v>
      </c>
      <c r="F16" s="60">
        <v>44501.0</v>
      </c>
      <c r="G16" s="60">
        <v>73050.0</v>
      </c>
      <c r="H16" s="61">
        <v>90000.0</v>
      </c>
      <c r="I16" s="62">
        <v>0.05</v>
      </c>
      <c r="J16" s="62">
        <v>0.15</v>
      </c>
      <c r="K16" s="63"/>
    </row>
    <row r="17">
      <c r="A17" s="14"/>
      <c r="B17" s="14">
        <f t="shared" si="1"/>
        <v>11</v>
      </c>
      <c r="C17" s="59" t="s">
        <v>108</v>
      </c>
      <c r="D17" s="59" t="s">
        <v>115</v>
      </c>
      <c r="E17" s="59" t="s">
        <v>102</v>
      </c>
      <c r="F17" s="60">
        <v>44501.0</v>
      </c>
      <c r="G17" s="60">
        <v>73050.0</v>
      </c>
      <c r="H17" s="61">
        <v>90000.0</v>
      </c>
      <c r="I17" s="62">
        <v>0.05</v>
      </c>
      <c r="J17" s="62">
        <v>0.15</v>
      </c>
      <c r="K17" s="63"/>
    </row>
    <row r="18">
      <c r="A18" s="14"/>
      <c r="B18" s="14">
        <f t="shared" si="1"/>
        <v>12</v>
      </c>
      <c r="C18" s="59" t="s">
        <v>108</v>
      </c>
      <c r="D18" s="59" t="s">
        <v>116</v>
      </c>
      <c r="E18" s="59" t="s">
        <v>99</v>
      </c>
      <c r="F18" s="60">
        <f>+EOMONTH(F17,12)</f>
        <v>44895</v>
      </c>
      <c r="G18" s="60">
        <v>73050.0</v>
      </c>
      <c r="H18" s="61">
        <v>90000.0</v>
      </c>
      <c r="I18" s="62">
        <v>0.05</v>
      </c>
      <c r="J18" s="62">
        <v>0.15</v>
      </c>
      <c r="K18" s="63"/>
    </row>
    <row r="19">
      <c r="A19" s="14"/>
      <c r="B19" s="14">
        <f t="shared" si="1"/>
        <v>13</v>
      </c>
      <c r="C19" s="59" t="s">
        <v>108</v>
      </c>
      <c r="D19" s="59" t="s">
        <v>117</v>
      </c>
      <c r="E19" s="59" t="s">
        <v>107</v>
      </c>
      <c r="F19" s="60">
        <v>44593.0</v>
      </c>
      <c r="G19" s="60">
        <v>73050.0</v>
      </c>
      <c r="H19" s="61">
        <v>90000.0</v>
      </c>
      <c r="I19" s="62">
        <v>0.05</v>
      </c>
      <c r="J19" s="62">
        <v>0.15</v>
      </c>
      <c r="K19" s="63"/>
    </row>
    <row r="20">
      <c r="A20" s="14"/>
      <c r="B20" s="14">
        <f t="shared" si="1"/>
        <v>14</v>
      </c>
      <c r="C20" s="59" t="s">
        <v>108</v>
      </c>
      <c r="D20" s="59" t="s">
        <v>112</v>
      </c>
      <c r="E20" s="59" t="s">
        <v>102</v>
      </c>
      <c r="F20" s="60">
        <f>+EOMONTH(F19,12)</f>
        <v>44985</v>
      </c>
      <c r="G20" s="60">
        <v>73050.0</v>
      </c>
      <c r="H20" s="61">
        <v>90000.0</v>
      </c>
      <c r="I20" s="62">
        <v>0.05</v>
      </c>
      <c r="J20" s="62">
        <v>0.15</v>
      </c>
      <c r="K20" s="63"/>
    </row>
    <row r="21" ht="15.75" customHeight="1">
      <c r="A21" s="14"/>
      <c r="B21" s="14">
        <f t="shared" si="1"/>
        <v>15</v>
      </c>
      <c r="C21" s="59" t="s">
        <v>108</v>
      </c>
      <c r="D21" s="59" t="s">
        <v>111</v>
      </c>
      <c r="E21" s="59" t="s">
        <v>102</v>
      </c>
      <c r="F21" s="60">
        <v>44682.0</v>
      </c>
      <c r="G21" s="60">
        <v>73050.0</v>
      </c>
      <c r="H21" s="61">
        <v>90000.0</v>
      </c>
      <c r="I21" s="62">
        <v>0.05</v>
      </c>
      <c r="J21" s="62">
        <v>0.15</v>
      </c>
      <c r="K21" s="63"/>
    </row>
    <row r="22" ht="15.75" customHeight="1">
      <c r="A22" s="14"/>
      <c r="B22" s="14">
        <f t="shared" si="1"/>
        <v>16</v>
      </c>
      <c r="C22" s="59" t="s">
        <v>108</v>
      </c>
      <c r="D22" s="59" t="s">
        <v>111</v>
      </c>
      <c r="E22" s="59" t="s">
        <v>102</v>
      </c>
      <c r="F22" s="60">
        <v>44593.0</v>
      </c>
      <c r="G22" s="60">
        <v>73050.0</v>
      </c>
      <c r="H22" s="61">
        <v>105000.0</v>
      </c>
      <c r="I22" s="62">
        <v>0.05</v>
      </c>
      <c r="J22" s="62">
        <v>0.15</v>
      </c>
      <c r="K22" s="63"/>
    </row>
    <row r="23" ht="15.75" customHeight="1">
      <c r="A23" s="14"/>
      <c r="B23" s="14">
        <f t="shared" si="1"/>
        <v>17</v>
      </c>
      <c r="C23" s="59" t="s">
        <v>108</v>
      </c>
      <c r="D23" s="59" t="s">
        <v>111</v>
      </c>
      <c r="E23" s="59" t="s">
        <v>102</v>
      </c>
      <c r="F23" s="60">
        <v>44593.0</v>
      </c>
      <c r="G23" s="60">
        <v>73050.0</v>
      </c>
      <c r="H23" s="61">
        <v>80000.0</v>
      </c>
      <c r="I23" s="62">
        <v>0.05</v>
      </c>
      <c r="J23" s="62">
        <v>0.15</v>
      </c>
      <c r="K23" s="63"/>
    </row>
    <row r="24" ht="15.75" customHeight="1">
      <c r="A24" s="14"/>
      <c r="B24" s="14">
        <f t="shared" si="1"/>
        <v>18</v>
      </c>
      <c r="C24" s="59" t="s">
        <v>108</v>
      </c>
      <c r="D24" s="59" t="s">
        <v>118</v>
      </c>
      <c r="E24" s="59" t="s">
        <v>102</v>
      </c>
      <c r="F24" s="60">
        <v>44593.0</v>
      </c>
      <c r="G24" s="60">
        <v>73050.0</v>
      </c>
      <c r="H24" s="61">
        <v>90000.0</v>
      </c>
      <c r="I24" s="62">
        <v>0.05</v>
      </c>
      <c r="J24" s="62">
        <v>0.15</v>
      </c>
      <c r="K24" s="63"/>
    </row>
    <row r="25" ht="15.75" customHeight="1">
      <c r="A25" s="14"/>
      <c r="B25" s="14">
        <f t="shared" si="1"/>
        <v>19</v>
      </c>
      <c r="C25" s="59" t="s">
        <v>108</v>
      </c>
      <c r="D25" s="59" t="s">
        <v>119</v>
      </c>
      <c r="E25" s="59" t="s">
        <v>107</v>
      </c>
      <c r="F25" s="60">
        <v>44501.0</v>
      </c>
      <c r="G25" s="60">
        <v>73050.0</v>
      </c>
      <c r="H25" s="61">
        <v>80000.0</v>
      </c>
      <c r="I25" s="62">
        <v>0.05</v>
      </c>
      <c r="J25" s="62">
        <v>0.15</v>
      </c>
      <c r="K25" s="63"/>
    </row>
    <row r="26" ht="15.75" customHeight="1">
      <c r="A26" s="14"/>
      <c r="B26" s="14">
        <f t="shared" si="1"/>
        <v>20</v>
      </c>
      <c r="C26" s="59" t="s">
        <v>108</v>
      </c>
      <c r="D26" s="59" t="s">
        <v>119</v>
      </c>
      <c r="E26" s="59" t="s">
        <v>107</v>
      </c>
      <c r="F26" s="60">
        <f t="shared" ref="F26:F30" si="2">+EOMONTH(F25,3)</f>
        <v>44620</v>
      </c>
      <c r="G26" s="60">
        <v>73050.0</v>
      </c>
      <c r="H26" s="61">
        <v>80000.0</v>
      </c>
      <c r="I26" s="62">
        <v>0.05</v>
      </c>
      <c r="J26" s="62">
        <v>0.15</v>
      </c>
      <c r="K26" s="63"/>
    </row>
    <row r="27" ht="15.75" customHeight="1">
      <c r="A27" s="14"/>
      <c r="B27" s="14">
        <f t="shared" si="1"/>
        <v>21</v>
      </c>
      <c r="C27" s="59" t="s">
        <v>108</v>
      </c>
      <c r="D27" s="59" t="s">
        <v>119</v>
      </c>
      <c r="E27" s="59" t="s">
        <v>107</v>
      </c>
      <c r="F27" s="60">
        <f t="shared" si="2"/>
        <v>44712</v>
      </c>
      <c r="G27" s="60">
        <v>73050.0</v>
      </c>
      <c r="H27" s="61">
        <v>80000.0</v>
      </c>
      <c r="I27" s="62">
        <v>0.05</v>
      </c>
      <c r="J27" s="62">
        <v>0.15</v>
      </c>
      <c r="K27" s="63"/>
    </row>
    <row r="28" ht="15.75" customHeight="1">
      <c r="A28" s="14"/>
      <c r="B28" s="14">
        <f t="shared" si="1"/>
        <v>22</v>
      </c>
      <c r="C28" s="59" t="s">
        <v>108</v>
      </c>
      <c r="D28" s="59" t="s">
        <v>119</v>
      </c>
      <c r="E28" s="59" t="s">
        <v>107</v>
      </c>
      <c r="F28" s="60">
        <f t="shared" si="2"/>
        <v>44804</v>
      </c>
      <c r="G28" s="60">
        <v>73050.0</v>
      </c>
      <c r="H28" s="61">
        <v>80000.0</v>
      </c>
      <c r="I28" s="62">
        <v>0.05</v>
      </c>
      <c r="J28" s="62">
        <v>0.15</v>
      </c>
      <c r="K28" s="63"/>
    </row>
    <row r="29" ht="15.75" customHeight="1">
      <c r="A29" s="14"/>
      <c r="B29" s="14">
        <f t="shared" si="1"/>
        <v>23</v>
      </c>
      <c r="C29" s="59" t="s">
        <v>108</v>
      </c>
      <c r="D29" s="59" t="s">
        <v>119</v>
      </c>
      <c r="E29" s="59" t="s">
        <v>107</v>
      </c>
      <c r="F29" s="60">
        <f t="shared" si="2"/>
        <v>44895</v>
      </c>
      <c r="G29" s="60">
        <v>73050.0</v>
      </c>
      <c r="H29" s="61">
        <v>80000.0</v>
      </c>
      <c r="I29" s="62">
        <v>0.05</v>
      </c>
      <c r="J29" s="62">
        <v>0.15</v>
      </c>
      <c r="K29" s="63"/>
    </row>
    <row r="30" ht="15.75" customHeight="1">
      <c r="A30" s="14"/>
      <c r="B30" s="14">
        <f t="shared" si="1"/>
        <v>24</v>
      </c>
      <c r="C30" s="59" t="s">
        <v>108</v>
      </c>
      <c r="D30" s="59" t="s">
        <v>119</v>
      </c>
      <c r="E30" s="59" t="s">
        <v>107</v>
      </c>
      <c r="F30" s="60">
        <f t="shared" si="2"/>
        <v>44985</v>
      </c>
      <c r="G30" s="60">
        <v>73050.0</v>
      </c>
      <c r="H30" s="61">
        <v>80000.0</v>
      </c>
      <c r="I30" s="62">
        <v>0.05</v>
      </c>
      <c r="J30" s="62">
        <v>0.15</v>
      </c>
      <c r="K30" s="63"/>
    </row>
    <row r="31" ht="15.75" customHeight="1">
      <c r="A31" s="14"/>
      <c r="B31" s="14"/>
      <c r="C31" s="64"/>
      <c r="D31" s="64"/>
      <c r="E31" s="64"/>
      <c r="F31" s="64"/>
      <c r="G31" s="64"/>
      <c r="H31" s="65"/>
      <c r="I31" s="66"/>
      <c r="J31" s="66"/>
      <c r="K31" s="66"/>
    </row>
    <row r="32" ht="15.75" customHeight="1">
      <c r="A32" s="14"/>
      <c r="B32" s="14"/>
      <c r="C32" s="14"/>
      <c r="D32" s="14"/>
      <c r="E32" s="14"/>
      <c r="F32" s="14"/>
      <c r="G32" s="14"/>
      <c r="H32" s="50"/>
      <c r="I32" s="51"/>
      <c r="J32" s="51"/>
      <c r="K32" s="51"/>
    </row>
    <row r="33" ht="15.75" customHeight="1">
      <c r="A33" s="14"/>
      <c r="B33" s="14"/>
      <c r="C33" s="14"/>
      <c r="D33" s="14"/>
      <c r="E33" s="14"/>
      <c r="F33" s="14"/>
      <c r="G33" s="14"/>
      <c r="H33" s="50"/>
      <c r="I33" s="51"/>
      <c r="J33" s="51"/>
      <c r="K33" s="51"/>
    </row>
    <row r="34" ht="15.75" customHeight="1">
      <c r="A34" s="14"/>
      <c r="B34" s="14"/>
      <c r="C34" s="14"/>
      <c r="D34" s="14"/>
      <c r="E34" s="14"/>
      <c r="F34" s="14"/>
      <c r="G34" s="14"/>
      <c r="H34" s="50"/>
      <c r="I34" s="51"/>
      <c r="J34" s="51"/>
      <c r="K34" s="51"/>
    </row>
    <row r="35" ht="15.75" customHeight="1">
      <c r="A35" s="14"/>
      <c r="B35" s="14"/>
      <c r="C35" s="14"/>
      <c r="D35" s="14"/>
      <c r="E35" s="14"/>
      <c r="F35" s="14"/>
      <c r="G35" s="14"/>
      <c r="H35" s="50"/>
      <c r="I35" s="51"/>
      <c r="J35" s="51"/>
      <c r="K35" s="51"/>
    </row>
    <row r="36" ht="15.75" customHeight="1">
      <c r="A36" s="14"/>
      <c r="B36" s="14"/>
      <c r="C36" s="14"/>
      <c r="D36" s="14"/>
      <c r="E36" s="14"/>
      <c r="F36" s="14"/>
      <c r="G36" s="14"/>
      <c r="H36" s="50"/>
      <c r="I36" s="51"/>
      <c r="J36" s="51"/>
      <c r="K36" s="51"/>
    </row>
    <row r="37" ht="15.75" customHeight="1">
      <c r="A37" s="14"/>
      <c r="B37" s="14"/>
      <c r="C37" s="14"/>
      <c r="D37" s="14"/>
      <c r="E37" s="14"/>
      <c r="F37" s="14"/>
      <c r="G37" s="14"/>
      <c r="H37" s="50"/>
      <c r="I37" s="51"/>
      <c r="J37" s="51"/>
      <c r="K37" s="51"/>
    </row>
    <row r="38" ht="15.75" customHeight="1">
      <c r="A38" s="14"/>
      <c r="B38" s="14"/>
      <c r="C38" s="14"/>
      <c r="D38" s="14"/>
      <c r="E38" s="14"/>
      <c r="F38" s="14"/>
      <c r="G38" s="14"/>
      <c r="H38" s="50"/>
      <c r="I38" s="51"/>
      <c r="J38" s="51"/>
      <c r="K38" s="51"/>
    </row>
    <row r="39" ht="15.75" customHeight="1">
      <c r="A39" s="14"/>
      <c r="B39" s="14"/>
      <c r="C39" s="14"/>
      <c r="D39" s="14"/>
      <c r="E39" s="14"/>
      <c r="F39" s="14"/>
      <c r="G39" s="14"/>
      <c r="H39" s="50"/>
      <c r="I39" s="51"/>
      <c r="J39" s="51"/>
      <c r="K39" s="51"/>
    </row>
    <row r="40" ht="15.75" customHeight="1">
      <c r="A40" s="14"/>
      <c r="B40" s="14"/>
      <c r="C40" s="14"/>
      <c r="D40" s="14"/>
      <c r="E40" s="14"/>
      <c r="F40" s="14"/>
      <c r="G40" s="14"/>
      <c r="H40" s="50"/>
      <c r="I40" s="51"/>
      <c r="J40" s="51"/>
      <c r="K40" s="51"/>
    </row>
    <row r="41" ht="15.75" customHeight="1">
      <c r="A41" s="14"/>
      <c r="B41" s="14"/>
      <c r="C41" s="14"/>
      <c r="D41" s="14"/>
      <c r="E41" s="14"/>
      <c r="F41" s="14"/>
      <c r="G41" s="14"/>
      <c r="H41" s="50"/>
      <c r="I41" s="51"/>
      <c r="J41" s="51"/>
      <c r="K41" s="51"/>
    </row>
    <row r="42" ht="15.75" customHeight="1">
      <c r="A42" s="14"/>
      <c r="B42" s="14"/>
      <c r="C42" s="14"/>
      <c r="D42" s="14"/>
      <c r="E42" s="14"/>
      <c r="F42" s="14"/>
      <c r="G42" s="14"/>
      <c r="H42" s="50"/>
      <c r="I42" s="51"/>
      <c r="J42" s="51"/>
      <c r="K42" s="51"/>
    </row>
    <row r="43" ht="15.75" customHeight="1">
      <c r="A43" s="14"/>
      <c r="B43" s="14"/>
      <c r="C43" s="14"/>
      <c r="D43" s="14"/>
      <c r="E43" s="14"/>
      <c r="F43" s="14"/>
      <c r="G43" s="14"/>
      <c r="H43" s="50"/>
      <c r="I43" s="51"/>
      <c r="J43" s="51"/>
      <c r="K43" s="51"/>
    </row>
    <row r="44" ht="15.75" customHeight="1">
      <c r="A44" s="14"/>
      <c r="B44" s="14"/>
      <c r="C44" s="14"/>
      <c r="D44" s="14"/>
      <c r="E44" s="14"/>
      <c r="F44" s="14"/>
      <c r="G44" s="14"/>
      <c r="H44" s="50"/>
      <c r="I44" s="51"/>
      <c r="J44" s="51"/>
      <c r="K44" s="51"/>
    </row>
    <row r="45" ht="15.75" customHeight="1">
      <c r="A45" s="14"/>
      <c r="B45" s="14"/>
      <c r="C45" s="14"/>
      <c r="D45" s="14"/>
      <c r="E45" s="14"/>
      <c r="F45" s="14"/>
      <c r="G45" s="14"/>
      <c r="H45" s="50"/>
      <c r="I45" s="51"/>
      <c r="J45" s="51"/>
      <c r="K45" s="51"/>
    </row>
    <row r="46" ht="15.75" customHeight="1">
      <c r="A46" s="14"/>
      <c r="B46" s="14"/>
      <c r="C46" s="14"/>
      <c r="D46" s="14"/>
      <c r="E46" s="14"/>
      <c r="F46" s="14"/>
      <c r="G46" s="14"/>
      <c r="H46" s="50"/>
      <c r="I46" s="51"/>
      <c r="J46" s="51"/>
      <c r="K46" s="51"/>
    </row>
    <row r="47" ht="15.75" customHeight="1">
      <c r="A47" s="14"/>
      <c r="B47" s="14"/>
      <c r="C47" s="14"/>
      <c r="D47" s="14"/>
      <c r="E47" s="14"/>
      <c r="F47" s="14"/>
      <c r="G47" s="14"/>
      <c r="H47" s="50"/>
      <c r="I47" s="51"/>
      <c r="J47" s="51"/>
      <c r="K47" s="51"/>
    </row>
    <row r="48" ht="15.75" customHeight="1">
      <c r="A48" s="14"/>
      <c r="B48" s="14"/>
      <c r="C48" s="14"/>
      <c r="D48" s="14"/>
      <c r="E48" s="14"/>
      <c r="F48" s="14"/>
      <c r="G48" s="14"/>
      <c r="H48" s="50"/>
      <c r="I48" s="51"/>
      <c r="J48" s="51"/>
      <c r="K48" s="51"/>
    </row>
    <row r="49" ht="15.75" customHeight="1">
      <c r="A49" s="14"/>
      <c r="B49" s="14"/>
      <c r="C49" s="14"/>
      <c r="D49" s="14"/>
      <c r="E49" s="14"/>
      <c r="F49" s="14"/>
      <c r="G49" s="14"/>
      <c r="H49" s="50"/>
      <c r="I49" s="51"/>
      <c r="J49" s="51"/>
      <c r="K49" s="51"/>
    </row>
    <row r="50" ht="15.75" customHeight="1">
      <c r="A50" s="14"/>
      <c r="B50" s="14"/>
      <c r="C50" s="14"/>
      <c r="D50" s="14"/>
      <c r="E50" s="14"/>
      <c r="F50" s="14"/>
      <c r="G50" s="14"/>
      <c r="H50" s="50"/>
      <c r="I50" s="51"/>
      <c r="J50" s="51"/>
      <c r="K50" s="51"/>
    </row>
    <row r="51" ht="15.75" customHeight="1">
      <c r="A51" s="14"/>
      <c r="B51" s="14"/>
      <c r="C51" s="14"/>
      <c r="D51" s="14"/>
      <c r="E51" s="14"/>
      <c r="F51" s="14"/>
      <c r="G51" s="14"/>
      <c r="H51" s="50"/>
      <c r="I51" s="51"/>
      <c r="J51" s="51"/>
      <c r="K51" s="51"/>
    </row>
    <row r="52" ht="15.75" customHeight="1">
      <c r="A52" s="14"/>
      <c r="B52" s="14"/>
      <c r="C52" s="14"/>
      <c r="D52" s="14"/>
      <c r="E52" s="14"/>
      <c r="F52" s="14"/>
      <c r="G52" s="14"/>
      <c r="H52" s="50"/>
      <c r="I52" s="51"/>
      <c r="J52" s="51"/>
      <c r="K52" s="51"/>
    </row>
    <row r="53" ht="15.75" customHeight="1">
      <c r="A53" s="14"/>
      <c r="B53" s="14"/>
      <c r="C53" s="14"/>
      <c r="D53" s="14"/>
      <c r="E53" s="14"/>
      <c r="F53" s="14"/>
      <c r="G53" s="14"/>
      <c r="H53" s="50"/>
      <c r="I53" s="51"/>
      <c r="J53" s="51"/>
      <c r="K53" s="51"/>
    </row>
    <row r="54" ht="15.75" customHeight="1">
      <c r="A54" s="14"/>
      <c r="B54" s="14"/>
      <c r="C54" s="14"/>
      <c r="D54" s="14"/>
      <c r="E54" s="14"/>
      <c r="F54" s="14"/>
      <c r="G54" s="14"/>
      <c r="H54" s="50"/>
      <c r="I54" s="51"/>
      <c r="J54" s="51"/>
      <c r="K54" s="51"/>
    </row>
    <row r="55" ht="15.75" customHeight="1">
      <c r="A55" s="14"/>
      <c r="B55" s="14"/>
      <c r="C55" s="14"/>
      <c r="D55" s="14"/>
      <c r="E55" s="14"/>
      <c r="F55" s="14"/>
      <c r="G55" s="14"/>
      <c r="H55" s="50"/>
      <c r="I55" s="51"/>
      <c r="J55" s="51"/>
      <c r="K55" s="51"/>
    </row>
    <row r="56" ht="15.75" customHeight="1">
      <c r="A56" s="14"/>
      <c r="B56" s="14"/>
      <c r="C56" s="14"/>
      <c r="D56" s="14"/>
      <c r="E56" s="14"/>
      <c r="F56" s="14"/>
      <c r="G56" s="14"/>
      <c r="H56" s="50"/>
      <c r="I56" s="51"/>
      <c r="J56" s="51"/>
      <c r="K56" s="51"/>
    </row>
    <row r="57" ht="15.75" customHeight="1">
      <c r="A57" s="14"/>
      <c r="B57" s="14"/>
      <c r="C57" s="14"/>
      <c r="D57" s="14"/>
      <c r="E57" s="14"/>
      <c r="F57" s="14"/>
      <c r="G57" s="14"/>
      <c r="H57" s="50"/>
      <c r="I57" s="51"/>
      <c r="J57" s="51"/>
      <c r="K57" s="51"/>
    </row>
    <row r="58" ht="15.75" customHeight="1">
      <c r="A58" s="14"/>
      <c r="B58" s="14"/>
      <c r="C58" s="14"/>
      <c r="D58" s="14"/>
      <c r="E58" s="14"/>
      <c r="F58" s="14"/>
      <c r="G58" s="14"/>
      <c r="H58" s="50"/>
      <c r="I58" s="51"/>
      <c r="J58" s="51"/>
      <c r="K58" s="51"/>
    </row>
    <row r="59" ht="15.75" customHeight="1">
      <c r="A59" s="14"/>
      <c r="B59" s="14"/>
      <c r="C59" s="14"/>
      <c r="D59" s="14"/>
      <c r="E59" s="14"/>
      <c r="F59" s="14"/>
      <c r="G59" s="14"/>
      <c r="H59" s="50"/>
      <c r="I59" s="51"/>
      <c r="J59" s="51"/>
      <c r="K59" s="51"/>
    </row>
    <row r="60" ht="15.75" customHeight="1">
      <c r="A60" s="14"/>
      <c r="B60" s="14"/>
      <c r="C60" s="14"/>
      <c r="D60" s="14"/>
      <c r="E60" s="14"/>
      <c r="F60" s="14"/>
      <c r="G60" s="14"/>
      <c r="H60" s="50"/>
      <c r="I60" s="51"/>
      <c r="J60" s="51"/>
      <c r="K60" s="51"/>
    </row>
    <row r="61" ht="15.75" customHeight="1">
      <c r="A61" s="14"/>
      <c r="B61" s="14"/>
      <c r="C61" s="14"/>
      <c r="D61" s="14"/>
      <c r="E61" s="14"/>
      <c r="F61" s="14"/>
      <c r="G61" s="14"/>
      <c r="H61" s="50"/>
      <c r="I61" s="51"/>
      <c r="J61" s="51"/>
      <c r="K61" s="51"/>
    </row>
    <row r="62" ht="15.75" customHeight="1">
      <c r="A62" s="14"/>
      <c r="B62" s="14"/>
      <c r="C62" s="14"/>
      <c r="D62" s="14"/>
      <c r="E62" s="14"/>
      <c r="F62" s="14"/>
      <c r="G62" s="14"/>
      <c r="H62" s="50"/>
      <c r="I62" s="51"/>
      <c r="J62" s="51"/>
      <c r="K62" s="51"/>
    </row>
    <row r="63" ht="15.75" customHeight="1">
      <c r="A63" s="14"/>
      <c r="B63" s="14"/>
      <c r="C63" s="14"/>
      <c r="D63" s="14"/>
      <c r="E63" s="14"/>
      <c r="F63" s="14"/>
      <c r="G63" s="14"/>
      <c r="H63" s="50"/>
      <c r="I63" s="51"/>
      <c r="J63" s="51"/>
      <c r="K63" s="51"/>
    </row>
    <row r="64" ht="15.75" customHeight="1">
      <c r="A64" s="14"/>
      <c r="B64" s="14"/>
      <c r="C64" s="14"/>
      <c r="D64" s="14"/>
      <c r="E64" s="14"/>
      <c r="F64" s="14"/>
      <c r="G64" s="14"/>
      <c r="H64" s="50"/>
      <c r="I64" s="51"/>
      <c r="J64" s="51"/>
      <c r="K64" s="51"/>
    </row>
    <row r="65" ht="15.75" customHeight="1">
      <c r="A65" s="14"/>
      <c r="B65" s="14"/>
      <c r="C65" s="14"/>
      <c r="D65" s="14"/>
      <c r="E65" s="14"/>
      <c r="F65" s="14"/>
      <c r="G65" s="14"/>
      <c r="H65" s="50"/>
      <c r="I65" s="51"/>
      <c r="J65" s="51"/>
      <c r="K65" s="51"/>
    </row>
    <row r="66" ht="15.75" customHeight="1">
      <c r="A66" s="14"/>
      <c r="B66" s="14"/>
      <c r="C66" s="14"/>
      <c r="D66" s="14"/>
      <c r="E66" s="14"/>
      <c r="F66" s="14"/>
      <c r="G66" s="14"/>
      <c r="H66" s="50"/>
      <c r="I66" s="51"/>
      <c r="J66" s="51"/>
      <c r="K66" s="51"/>
    </row>
    <row r="67" ht="15.75" customHeight="1">
      <c r="A67" s="14"/>
      <c r="B67" s="14"/>
      <c r="C67" s="14"/>
      <c r="D67" s="14"/>
      <c r="E67" s="14"/>
      <c r="F67" s="14"/>
      <c r="G67" s="14"/>
      <c r="H67" s="50"/>
      <c r="I67" s="51"/>
      <c r="J67" s="51"/>
      <c r="K67" s="51"/>
    </row>
    <row r="68" ht="15.75" customHeight="1">
      <c r="A68" s="14"/>
      <c r="B68" s="14"/>
      <c r="C68" s="14"/>
      <c r="D68" s="14"/>
      <c r="E68" s="14"/>
      <c r="F68" s="14"/>
      <c r="G68" s="14"/>
      <c r="H68" s="50"/>
      <c r="I68" s="51"/>
      <c r="J68" s="51"/>
      <c r="K68" s="51"/>
    </row>
    <row r="69" ht="15.75" customHeight="1">
      <c r="A69" s="14"/>
      <c r="B69" s="14"/>
      <c r="C69" s="14"/>
      <c r="D69" s="14"/>
      <c r="E69" s="14"/>
      <c r="F69" s="14"/>
      <c r="G69" s="14"/>
      <c r="H69" s="50"/>
      <c r="I69" s="51"/>
      <c r="J69" s="51"/>
      <c r="K69" s="51"/>
    </row>
    <row r="70" ht="15.75" customHeight="1">
      <c r="A70" s="14"/>
      <c r="B70" s="14"/>
      <c r="C70" s="14"/>
      <c r="D70" s="14"/>
      <c r="E70" s="14"/>
      <c r="F70" s="14"/>
      <c r="G70" s="14"/>
      <c r="H70" s="50"/>
      <c r="I70" s="51"/>
      <c r="J70" s="51"/>
      <c r="K70" s="51"/>
    </row>
    <row r="71" ht="15.75" customHeight="1">
      <c r="A71" s="14"/>
      <c r="B71" s="14"/>
      <c r="C71" s="14"/>
      <c r="D71" s="14"/>
      <c r="E71" s="14"/>
      <c r="F71" s="14"/>
      <c r="G71" s="14"/>
      <c r="H71" s="50"/>
      <c r="I71" s="51"/>
      <c r="J71" s="51"/>
      <c r="K71" s="51"/>
    </row>
    <row r="72" ht="15.75" customHeight="1">
      <c r="A72" s="14"/>
      <c r="B72" s="14"/>
      <c r="C72" s="14"/>
      <c r="D72" s="14"/>
      <c r="E72" s="14"/>
      <c r="F72" s="14"/>
      <c r="G72" s="14"/>
      <c r="H72" s="50"/>
      <c r="I72" s="51"/>
      <c r="J72" s="51"/>
      <c r="K72" s="51"/>
    </row>
    <row r="73" ht="15.75" customHeight="1">
      <c r="A73" s="14"/>
      <c r="B73" s="14"/>
      <c r="C73" s="14"/>
      <c r="D73" s="14"/>
      <c r="E73" s="14"/>
      <c r="F73" s="14"/>
      <c r="G73" s="14"/>
      <c r="H73" s="50"/>
      <c r="I73" s="51"/>
      <c r="J73" s="51"/>
      <c r="K73" s="51"/>
    </row>
    <row r="74" ht="15.75" customHeight="1">
      <c r="A74" s="14"/>
      <c r="B74" s="14"/>
      <c r="C74" s="14"/>
      <c r="D74" s="14"/>
      <c r="E74" s="14"/>
      <c r="F74" s="14"/>
      <c r="G74" s="14"/>
      <c r="H74" s="50"/>
      <c r="I74" s="51"/>
      <c r="J74" s="51"/>
      <c r="K74" s="51"/>
    </row>
    <row r="75" ht="15.75" customHeight="1">
      <c r="A75" s="14"/>
      <c r="B75" s="14"/>
      <c r="C75" s="14"/>
      <c r="D75" s="14"/>
      <c r="E75" s="14"/>
      <c r="F75" s="14"/>
      <c r="G75" s="14"/>
      <c r="H75" s="50"/>
      <c r="I75" s="51"/>
      <c r="J75" s="51"/>
      <c r="K75" s="51"/>
    </row>
    <row r="76" ht="15.75" customHeight="1">
      <c r="A76" s="14"/>
      <c r="B76" s="14"/>
      <c r="C76" s="14"/>
      <c r="D76" s="14"/>
      <c r="E76" s="14"/>
      <c r="F76" s="14"/>
      <c r="G76" s="14"/>
      <c r="H76" s="50"/>
      <c r="I76" s="51"/>
      <c r="J76" s="51"/>
      <c r="K76" s="51"/>
    </row>
    <row r="77" ht="15.75" customHeight="1">
      <c r="A77" s="14"/>
      <c r="B77" s="14"/>
      <c r="C77" s="14"/>
      <c r="D77" s="14"/>
      <c r="E77" s="14"/>
      <c r="F77" s="14"/>
      <c r="G77" s="14"/>
      <c r="H77" s="50"/>
      <c r="I77" s="51"/>
      <c r="J77" s="51"/>
      <c r="K77" s="51"/>
    </row>
    <row r="78" ht="15.75" customHeight="1">
      <c r="A78" s="14"/>
      <c r="B78" s="14"/>
      <c r="C78" s="14"/>
      <c r="D78" s="14"/>
      <c r="E78" s="14"/>
      <c r="F78" s="14"/>
      <c r="G78" s="14"/>
      <c r="H78" s="50"/>
      <c r="I78" s="51"/>
      <c r="J78" s="51"/>
      <c r="K78" s="51"/>
    </row>
    <row r="79" ht="15.75" customHeight="1">
      <c r="A79" s="14"/>
      <c r="B79" s="14"/>
      <c r="C79" s="14"/>
      <c r="D79" s="14"/>
      <c r="E79" s="14"/>
      <c r="F79" s="14"/>
      <c r="G79" s="14"/>
      <c r="H79" s="50"/>
      <c r="I79" s="51"/>
      <c r="J79" s="51"/>
      <c r="K79" s="51"/>
    </row>
    <row r="80" ht="15.75" customHeight="1">
      <c r="A80" s="14"/>
      <c r="B80" s="14"/>
      <c r="C80" s="14"/>
      <c r="D80" s="14"/>
      <c r="E80" s="14"/>
      <c r="F80" s="14"/>
      <c r="G80" s="14"/>
      <c r="H80" s="50"/>
      <c r="I80" s="51"/>
      <c r="J80" s="51"/>
      <c r="K80" s="51"/>
    </row>
    <row r="81" ht="15.75" customHeight="1">
      <c r="A81" s="14"/>
      <c r="B81" s="14"/>
      <c r="C81" s="14"/>
      <c r="D81" s="14"/>
      <c r="E81" s="14"/>
      <c r="F81" s="14"/>
      <c r="G81" s="14"/>
      <c r="H81" s="50"/>
      <c r="I81" s="51"/>
      <c r="J81" s="51"/>
      <c r="K81" s="51"/>
    </row>
    <row r="82" ht="15.75" customHeight="1">
      <c r="A82" s="14"/>
      <c r="B82" s="14"/>
      <c r="C82" s="14"/>
      <c r="D82" s="14"/>
      <c r="E82" s="14"/>
      <c r="F82" s="14"/>
      <c r="G82" s="14"/>
      <c r="H82" s="50"/>
      <c r="I82" s="51"/>
      <c r="J82" s="51"/>
      <c r="K82" s="51"/>
    </row>
    <row r="83" ht="15.75" customHeight="1">
      <c r="A83" s="14"/>
      <c r="B83" s="14"/>
      <c r="C83" s="14"/>
      <c r="D83" s="14"/>
      <c r="E83" s="14"/>
      <c r="F83" s="14"/>
      <c r="G83" s="14"/>
      <c r="H83" s="50"/>
      <c r="I83" s="51"/>
      <c r="J83" s="51"/>
      <c r="K83" s="51"/>
    </row>
    <row r="84" ht="15.75" customHeight="1">
      <c r="A84" s="14"/>
      <c r="B84" s="14"/>
      <c r="C84" s="14"/>
      <c r="D84" s="14"/>
      <c r="E84" s="14"/>
      <c r="F84" s="14"/>
      <c r="G84" s="14"/>
      <c r="H84" s="50"/>
      <c r="I84" s="51"/>
      <c r="J84" s="51"/>
      <c r="K84" s="51"/>
    </row>
    <row r="85" ht="15.75" customHeight="1">
      <c r="A85" s="14"/>
      <c r="B85" s="14"/>
      <c r="C85" s="14"/>
      <c r="D85" s="14"/>
      <c r="E85" s="14"/>
      <c r="F85" s="14"/>
      <c r="G85" s="14"/>
      <c r="H85" s="50"/>
      <c r="I85" s="51"/>
      <c r="J85" s="51"/>
      <c r="K85" s="51"/>
    </row>
    <row r="86" ht="15.75" customHeight="1">
      <c r="A86" s="14"/>
      <c r="B86" s="14"/>
      <c r="C86" s="14"/>
      <c r="D86" s="14"/>
      <c r="E86" s="14"/>
      <c r="F86" s="14"/>
      <c r="G86" s="14"/>
      <c r="H86" s="50"/>
      <c r="I86" s="51"/>
      <c r="J86" s="51"/>
      <c r="K86" s="51"/>
    </row>
    <row r="87" ht="15.75" customHeight="1">
      <c r="A87" s="14"/>
      <c r="B87" s="14"/>
      <c r="C87" s="14"/>
      <c r="D87" s="14"/>
      <c r="E87" s="14"/>
      <c r="F87" s="14"/>
      <c r="G87" s="14"/>
      <c r="H87" s="50"/>
      <c r="I87" s="51"/>
      <c r="J87" s="51"/>
      <c r="K87" s="51"/>
    </row>
    <row r="88" ht="15.75" customHeight="1">
      <c r="A88" s="14"/>
      <c r="B88" s="14"/>
      <c r="C88" s="14"/>
      <c r="D88" s="14"/>
      <c r="E88" s="14"/>
      <c r="F88" s="14"/>
      <c r="G88" s="14"/>
      <c r="H88" s="50"/>
      <c r="I88" s="51"/>
      <c r="J88" s="51"/>
      <c r="K88" s="51"/>
    </row>
    <row r="89" ht="15.75" customHeight="1">
      <c r="A89" s="14"/>
      <c r="B89" s="14"/>
      <c r="C89" s="14"/>
      <c r="D89" s="14"/>
      <c r="E89" s="14"/>
      <c r="F89" s="14"/>
      <c r="G89" s="14"/>
      <c r="H89" s="50"/>
      <c r="I89" s="51"/>
      <c r="J89" s="51"/>
      <c r="K89" s="51"/>
    </row>
    <row r="90" ht="15.75" customHeight="1">
      <c r="A90" s="14"/>
      <c r="B90" s="14"/>
      <c r="C90" s="14"/>
      <c r="D90" s="14"/>
      <c r="E90" s="14"/>
      <c r="F90" s="14"/>
      <c r="G90" s="14"/>
      <c r="H90" s="50"/>
      <c r="I90" s="51"/>
      <c r="J90" s="51"/>
      <c r="K90" s="51"/>
    </row>
    <row r="91" ht="15.75" customHeight="1">
      <c r="A91" s="14"/>
      <c r="B91" s="14"/>
      <c r="C91" s="14"/>
      <c r="D91" s="14"/>
      <c r="E91" s="14"/>
      <c r="F91" s="14"/>
      <c r="G91" s="14"/>
      <c r="H91" s="50"/>
      <c r="I91" s="51"/>
      <c r="J91" s="51"/>
      <c r="K91" s="51"/>
    </row>
    <row r="92" ht="15.75" customHeight="1">
      <c r="A92" s="14"/>
      <c r="B92" s="14"/>
      <c r="C92" s="14"/>
      <c r="D92" s="14"/>
      <c r="E92" s="14"/>
      <c r="F92" s="14"/>
      <c r="G92" s="14"/>
      <c r="H92" s="50"/>
      <c r="I92" s="51"/>
      <c r="J92" s="51"/>
      <c r="K92" s="51"/>
    </row>
    <row r="93" ht="15.75" customHeight="1">
      <c r="A93" s="14"/>
      <c r="B93" s="14"/>
      <c r="C93" s="14"/>
      <c r="D93" s="14"/>
      <c r="E93" s="14"/>
      <c r="F93" s="14"/>
      <c r="G93" s="14"/>
      <c r="H93" s="50"/>
      <c r="I93" s="51"/>
      <c r="J93" s="51"/>
      <c r="K93" s="51"/>
    </row>
    <row r="94" ht="15.75" customHeight="1">
      <c r="A94" s="14"/>
      <c r="B94" s="14"/>
      <c r="C94" s="14"/>
      <c r="D94" s="14"/>
      <c r="E94" s="14"/>
      <c r="F94" s="14"/>
      <c r="G94" s="14"/>
      <c r="H94" s="50"/>
      <c r="I94" s="51"/>
      <c r="J94" s="51"/>
      <c r="K94" s="51"/>
    </row>
    <row r="95" ht="15.75" customHeight="1">
      <c r="A95" s="14"/>
      <c r="B95" s="14"/>
      <c r="C95" s="14"/>
      <c r="D95" s="14"/>
      <c r="E95" s="14"/>
      <c r="F95" s="14"/>
      <c r="G95" s="14"/>
      <c r="H95" s="50"/>
      <c r="I95" s="51"/>
      <c r="J95" s="51"/>
      <c r="K95" s="51"/>
    </row>
    <row r="96" ht="15.75" customHeight="1">
      <c r="A96" s="14"/>
      <c r="B96" s="14"/>
      <c r="C96" s="14"/>
      <c r="D96" s="14"/>
      <c r="E96" s="14"/>
      <c r="F96" s="14"/>
      <c r="G96" s="14"/>
      <c r="H96" s="50"/>
      <c r="I96" s="51"/>
      <c r="J96" s="51"/>
      <c r="K96" s="51"/>
    </row>
    <row r="97" ht="15.75" customHeight="1">
      <c r="A97" s="14"/>
      <c r="B97" s="14"/>
      <c r="C97" s="14"/>
      <c r="D97" s="14"/>
      <c r="E97" s="14"/>
      <c r="F97" s="14"/>
      <c r="G97" s="14"/>
      <c r="H97" s="50"/>
      <c r="I97" s="51"/>
      <c r="J97" s="51"/>
      <c r="K97" s="51"/>
    </row>
    <row r="98" ht="15.75" customHeight="1">
      <c r="A98" s="14"/>
      <c r="B98" s="14"/>
      <c r="C98" s="14"/>
      <c r="D98" s="14"/>
      <c r="E98" s="14"/>
      <c r="F98" s="14"/>
      <c r="G98" s="14"/>
      <c r="H98" s="50"/>
      <c r="I98" s="51"/>
      <c r="J98" s="51"/>
      <c r="K98" s="51"/>
    </row>
    <row r="99" ht="15.75" customHeight="1">
      <c r="A99" s="14"/>
      <c r="B99" s="14"/>
      <c r="C99" s="14"/>
      <c r="D99" s="14"/>
      <c r="E99" s="14"/>
      <c r="F99" s="14"/>
      <c r="G99" s="14"/>
      <c r="H99" s="50"/>
      <c r="I99" s="51"/>
      <c r="J99" s="51"/>
      <c r="K99" s="51"/>
    </row>
    <row r="100" ht="15.75" customHeight="1">
      <c r="A100" s="14"/>
      <c r="B100" s="14"/>
      <c r="C100" s="14"/>
      <c r="D100" s="14"/>
      <c r="E100" s="14"/>
      <c r="F100" s="14"/>
      <c r="G100" s="14"/>
      <c r="H100" s="50"/>
      <c r="I100" s="51"/>
      <c r="J100" s="51"/>
      <c r="K100" s="51"/>
    </row>
    <row r="101" ht="15.75" customHeight="1">
      <c r="A101" s="14"/>
      <c r="B101" s="14"/>
      <c r="C101" s="14"/>
      <c r="D101" s="14"/>
      <c r="E101" s="14"/>
      <c r="F101" s="14"/>
      <c r="G101" s="14"/>
      <c r="H101" s="50"/>
      <c r="I101" s="51"/>
      <c r="J101" s="51"/>
      <c r="K101" s="51"/>
    </row>
    <row r="102" ht="15.75" customHeight="1">
      <c r="A102" s="14"/>
      <c r="B102" s="14"/>
      <c r="C102" s="14"/>
      <c r="D102" s="14"/>
      <c r="E102" s="14"/>
      <c r="F102" s="14"/>
      <c r="G102" s="14"/>
      <c r="H102" s="50"/>
      <c r="I102" s="51"/>
      <c r="J102" s="51"/>
      <c r="K102" s="51"/>
    </row>
    <row r="103" ht="15.75" customHeight="1">
      <c r="A103" s="14"/>
      <c r="B103" s="14"/>
      <c r="C103" s="14"/>
      <c r="D103" s="14"/>
      <c r="E103" s="14"/>
      <c r="F103" s="14"/>
      <c r="G103" s="14"/>
      <c r="H103" s="50"/>
      <c r="I103" s="51"/>
      <c r="J103" s="51"/>
      <c r="K103" s="51"/>
    </row>
    <row r="104" ht="15.75" customHeight="1">
      <c r="A104" s="14"/>
      <c r="B104" s="14"/>
      <c r="C104" s="14"/>
      <c r="D104" s="14"/>
      <c r="E104" s="14"/>
      <c r="F104" s="14"/>
      <c r="G104" s="14"/>
      <c r="H104" s="50"/>
      <c r="I104" s="51"/>
      <c r="J104" s="51"/>
      <c r="K104" s="51"/>
    </row>
    <row r="105" ht="15.75" customHeight="1">
      <c r="A105" s="14"/>
      <c r="B105" s="14"/>
      <c r="C105" s="14"/>
      <c r="D105" s="14"/>
      <c r="E105" s="14"/>
      <c r="F105" s="14"/>
      <c r="G105" s="14"/>
      <c r="H105" s="50"/>
      <c r="I105" s="51"/>
      <c r="J105" s="51"/>
      <c r="K105" s="51"/>
    </row>
    <row r="106" ht="15.75" customHeight="1">
      <c r="A106" s="14"/>
      <c r="B106" s="14"/>
      <c r="C106" s="14"/>
      <c r="D106" s="14"/>
      <c r="E106" s="14"/>
      <c r="F106" s="14"/>
      <c r="G106" s="14"/>
      <c r="H106" s="50"/>
      <c r="I106" s="51"/>
      <c r="J106" s="51"/>
      <c r="K106" s="51"/>
    </row>
    <row r="107" ht="15.75" customHeight="1">
      <c r="A107" s="14"/>
      <c r="B107" s="14"/>
      <c r="C107" s="14"/>
      <c r="D107" s="14"/>
      <c r="E107" s="14"/>
      <c r="F107" s="14"/>
      <c r="G107" s="14"/>
      <c r="H107" s="50"/>
      <c r="I107" s="51"/>
      <c r="J107" s="51"/>
      <c r="K107" s="51"/>
    </row>
    <row r="108" ht="15.75" customHeight="1">
      <c r="A108" s="14"/>
      <c r="B108" s="14"/>
      <c r="C108" s="14"/>
      <c r="D108" s="14"/>
      <c r="E108" s="14"/>
      <c r="F108" s="14"/>
      <c r="G108" s="14"/>
      <c r="H108" s="50"/>
      <c r="I108" s="51"/>
      <c r="J108" s="51"/>
      <c r="K108" s="51"/>
    </row>
    <row r="109" ht="15.75" customHeight="1">
      <c r="A109" s="14"/>
      <c r="B109" s="14"/>
      <c r="C109" s="14"/>
      <c r="D109" s="14"/>
      <c r="E109" s="14"/>
      <c r="F109" s="14"/>
      <c r="G109" s="14"/>
      <c r="H109" s="50"/>
      <c r="I109" s="51"/>
      <c r="J109" s="51"/>
      <c r="K109" s="51"/>
    </row>
    <row r="110" ht="15.75" customHeight="1">
      <c r="A110" s="14"/>
      <c r="B110" s="14"/>
      <c r="C110" s="14"/>
      <c r="D110" s="14"/>
      <c r="E110" s="14"/>
      <c r="F110" s="14"/>
      <c r="G110" s="14"/>
      <c r="H110" s="50"/>
      <c r="I110" s="51"/>
      <c r="J110" s="51"/>
      <c r="K110" s="51"/>
    </row>
    <row r="111" ht="15.75" customHeight="1">
      <c r="A111" s="14"/>
      <c r="B111" s="14"/>
      <c r="C111" s="14"/>
      <c r="D111" s="14"/>
      <c r="E111" s="14"/>
      <c r="F111" s="14"/>
      <c r="G111" s="14"/>
      <c r="H111" s="50"/>
      <c r="I111" s="51"/>
      <c r="J111" s="51"/>
      <c r="K111" s="51"/>
    </row>
    <row r="112" ht="15.75" customHeight="1">
      <c r="A112" s="14"/>
      <c r="B112" s="14"/>
      <c r="C112" s="14"/>
      <c r="D112" s="14"/>
      <c r="E112" s="14"/>
      <c r="F112" s="14"/>
      <c r="G112" s="14"/>
      <c r="H112" s="50"/>
      <c r="I112" s="51"/>
      <c r="J112" s="51"/>
      <c r="K112" s="51"/>
    </row>
    <row r="113" ht="15.75" customHeight="1">
      <c r="A113" s="14"/>
      <c r="B113" s="14"/>
      <c r="C113" s="14"/>
      <c r="D113" s="14"/>
      <c r="E113" s="14"/>
      <c r="F113" s="14"/>
      <c r="G113" s="14"/>
      <c r="H113" s="50"/>
      <c r="I113" s="51"/>
      <c r="J113" s="51"/>
      <c r="K113" s="51"/>
    </row>
    <row r="114" ht="15.75" customHeight="1">
      <c r="A114" s="14"/>
      <c r="B114" s="14"/>
      <c r="C114" s="14"/>
      <c r="D114" s="14"/>
      <c r="E114" s="14"/>
      <c r="F114" s="14"/>
      <c r="G114" s="14"/>
      <c r="H114" s="50"/>
      <c r="I114" s="51"/>
      <c r="J114" s="51"/>
      <c r="K114" s="51"/>
    </row>
    <row r="115" ht="15.75" customHeight="1">
      <c r="A115" s="14"/>
      <c r="B115" s="14"/>
      <c r="C115" s="14"/>
      <c r="D115" s="14"/>
      <c r="E115" s="14"/>
      <c r="F115" s="14"/>
      <c r="G115" s="14"/>
      <c r="H115" s="50"/>
      <c r="I115" s="51"/>
      <c r="J115" s="51"/>
      <c r="K115" s="51"/>
    </row>
    <row r="116" ht="15.75" customHeight="1">
      <c r="A116" s="14"/>
      <c r="B116" s="14"/>
      <c r="C116" s="14"/>
      <c r="D116" s="14"/>
      <c r="E116" s="14"/>
      <c r="F116" s="14"/>
      <c r="G116" s="14"/>
      <c r="H116" s="50"/>
      <c r="I116" s="51"/>
      <c r="J116" s="51"/>
      <c r="K116" s="51"/>
    </row>
    <row r="117" ht="15.75" customHeight="1">
      <c r="A117" s="14"/>
      <c r="B117" s="14"/>
      <c r="C117" s="14"/>
      <c r="D117" s="14"/>
      <c r="E117" s="14"/>
      <c r="F117" s="14"/>
      <c r="G117" s="14"/>
      <c r="H117" s="50"/>
      <c r="I117" s="51"/>
      <c r="J117" s="51"/>
      <c r="K117" s="51"/>
    </row>
    <row r="118" ht="15.75" customHeight="1">
      <c r="A118" s="14"/>
      <c r="B118" s="14"/>
      <c r="C118" s="14"/>
      <c r="D118" s="14"/>
      <c r="E118" s="14"/>
      <c r="F118" s="14"/>
      <c r="G118" s="14"/>
      <c r="H118" s="50"/>
      <c r="I118" s="51"/>
      <c r="J118" s="51"/>
      <c r="K118" s="51"/>
    </row>
    <row r="119" ht="15.75" customHeight="1">
      <c r="A119" s="14"/>
      <c r="B119" s="14"/>
      <c r="C119" s="14"/>
      <c r="D119" s="14"/>
      <c r="E119" s="14"/>
      <c r="F119" s="14"/>
      <c r="G119" s="14"/>
      <c r="H119" s="50"/>
      <c r="I119" s="51"/>
      <c r="J119" s="51"/>
      <c r="K119" s="51"/>
    </row>
    <row r="120" ht="15.75" customHeight="1">
      <c r="A120" s="14"/>
      <c r="B120" s="14"/>
      <c r="C120" s="14"/>
      <c r="D120" s="14"/>
      <c r="E120" s="14"/>
      <c r="F120" s="14"/>
      <c r="G120" s="14"/>
      <c r="H120" s="50"/>
      <c r="I120" s="51"/>
      <c r="J120" s="51"/>
      <c r="K120" s="51"/>
    </row>
    <row r="121" ht="15.75" customHeight="1">
      <c r="A121" s="14"/>
      <c r="B121" s="14"/>
      <c r="C121" s="14"/>
      <c r="D121" s="14"/>
      <c r="E121" s="14"/>
      <c r="F121" s="14"/>
      <c r="G121" s="14"/>
      <c r="H121" s="50"/>
      <c r="I121" s="51"/>
      <c r="J121" s="51"/>
      <c r="K121" s="51"/>
    </row>
    <row r="122" ht="15.75" customHeight="1">
      <c r="A122" s="14"/>
      <c r="B122" s="14"/>
      <c r="C122" s="14"/>
      <c r="D122" s="14"/>
      <c r="E122" s="14"/>
      <c r="F122" s="14"/>
      <c r="G122" s="14"/>
      <c r="H122" s="50"/>
      <c r="I122" s="51"/>
      <c r="J122" s="51"/>
      <c r="K122" s="51"/>
    </row>
    <row r="123" ht="15.75" customHeight="1">
      <c r="A123" s="14"/>
      <c r="B123" s="14"/>
      <c r="C123" s="14"/>
      <c r="D123" s="14"/>
      <c r="E123" s="14"/>
      <c r="F123" s="14"/>
      <c r="G123" s="14"/>
      <c r="H123" s="50"/>
      <c r="I123" s="51"/>
      <c r="J123" s="51"/>
      <c r="K123" s="51"/>
    </row>
    <row r="124" ht="15.75" customHeight="1">
      <c r="A124" s="14"/>
      <c r="B124" s="14"/>
      <c r="C124" s="14"/>
      <c r="D124" s="14"/>
      <c r="E124" s="14"/>
      <c r="F124" s="14"/>
      <c r="G124" s="14"/>
      <c r="H124" s="50"/>
      <c r="I124" s="51"/>
      <c r="J124" s="51"/>
      <c r="K124" s="51"/>
    </row>
    <row r="125" ht="15.75" customHeight="1">
      <c r="A125" s="14"/>
      <c r="B125" s="14"/>
      <c r="C125" s="14"/>
      <c r="D125" s="14"/>
      <c r="E125" s="14"/>
      <c r="F125" s="14"/>
      <c r="G125" s="14"/>
      <c r="H125" s="50"/>
      <c r="I125" s="51"/>
      <c r="J125" s="51"/>
      <c r="K125" s="51"/>
    </row>
    <row r="126" ht="15.75" customHeight="1">
      <c r="A126" s="14"/>
      <c r="B126" s="14"/>
      <c r="C126" s="14"/>
      <c r="D126" s="14"/>
      <c r="E126" s="14"/>
      <c r="F126" s="14"/>
      <c r="G126" s="14"/>
      <c r="H126" s="50"/>
      <c r="I126" s="51"/>
      <c r="J126" s="51"/>
      <c r="K126" s="51"/>
    </row>
    <row r="127" ht="15.75" customHeight="1">
      <c r="A127" s="14"/>
      <c r="B127" s="14"/>
      <c r="C127" s="14"/>
      <c r="D127" s="14"/>
      <c r="E127" s="14"/>
      <c r="F127" s="14"/>
      <c r="G127" s="14"/>
      <c r="H127" s="50"/>
      <c r="I127" s="51"/>
      <c r="J127" s="51"/>
      <c r="K127" s="51"/>
    </row>
    <row r="128" ht="15.75" customHeight="1">
      <c r="A128" s="14"/>
      <c r="B128" s="14"/>
      <c r="C128" s="14"/>
      <c r="D128" s="14"/>
      <c r="E128" s="14"/>
      <c r="F128" s="14"/>
      <c r="G128" s="14"/>
      <c r="H128" s="50"/>
      <c r="I128" s="51"/>
      <c r="J128" s="51"/>
      <c r="K128" s="51"/>
    </row>
    <row r="129" ht="15.75" customHeight="1">
      <c r="A129" s="14"/>
      <c r="B129" s="14"/>
      <c r="C129" s="14"/>
      <c r="D129" s="14"/>
      <c r="E129" s="14"/>
      <c r="F129" s="14"/>
      <c r="G129" s="14"/>
      <c r="H129" s="50"/>
      <c r="I129" s="51"/>
      <c r="J129" s="51"/>
      <c r="K129" s="51"/>
    </row>
    <row r="130" ht="15.75" customHeight="1">
      <c r="A130" s="14"/>
      <c r="B130" s="14"/>
      <c r="C130" s="14"/>
      <c r="D130" s="14"/>
      <c r="E130" s="14"/>
      <c r="F130" s="14"/>
      <c r="G130" s="14"/>
      <c r="H130" s="50"/>
      <c r="I130" s="51"/>
      <c r="J130" s="51"/>
      <c r="K130" s="51"/>
    </row>
    <row r="131" ht="15.75" customHeight="1">
      <c r="A131" s="14"/>
      <c r="B131" s="14"/>
      <c r="C131" s="14"/>
      <c r="D131" s="14"/>
      <c r="E131" s="14"/>
      <c r="F131" s="14"/>
      <c r="G131" s="14"/>
      <c r="H131" s="50"/>
      <c r="I131" s="51"/>
      <c r="J131" s="51"/>
      <c r="K131" s="51"/>
    </row>
    <row r="132" ht="15.75" customHeight="1">
      <c r="A132" s="14"/>
      <c r="B132" s="14"/>
      <c r="C132" s="14"/>
      <c r="D132" s="14"/>
      <c r="E132" s="14"/>
      <c r="F132" s="14"/>
      <c r="G132" s="14"/>
      <c r="H132" s="50"/>
      <c r="I132" s="51"/>
      <c r="J132" s="51"/>
      <c r="K132" s="51"/>
    </row>
    <row r="133" ht="15.75" customHeight="1">
      <c r="A133" s="14"/>
      <c r="B133" s="14"/>
      <c r="C133" s="14"/>
      <c r="D133" s="14"/>
      <c r="E133" s="14"/>
      <c r="F133" s="14"/>
      <c r="G133" s="14"/>
      <c r="H133" s="50"/>
      <c r="I133" s="51"/>
      <c r="J133" s="51"/>
      <c r="K133" s="51"/>
    </row>
    <row r="134" ht="15.75" customHeight="1">
      <c r="A134" s="14"/>
      <c r="B134" s="14"/>
      <c r="C134" s="14"/>
      <c r="D134" s="14"/>
      <c r="E134" s="14"/>
      <c r="F134" s="14"/>
      <c r="G134" s="14"/>
      <c r="H134" s="50"/>
      <c r="I134" s="51"/>
      <c r="J134" s="51"/>
      <c r="K134" s="51"/>
    </row>
    <row r="135" ht="15.75" customHeight="1">
      <c r="A135" s="14"/>
      <c r="B135" s="14"/>
      <c r="C135" s="14"/>
      <c r="D135" s="14"/>
      <c r="E135" s="14"/>
      <c r="F135" s="14"/>
      <c r="G135" s="14"/>
      <c r="H135" s="50"/>
      <c r="I135" s="51"/>
      <c r="J135" s="51"/>
      <c r="K135" s="51"/>
    </row>
    <row r="136" ht="15.75" customHeight="1">
      <c r="A136" s="14"/>
      <c r="B136" s="14"/>
      <c r="C136" s="14"/>
      <c r="D136" s="14"/>
      <c r="E136" s="14"/>
      <c r="F136" s="14"/>
      <c r="G136" s="14"/>
      <c r="H136" s="50"/>
      <c r="I136" s="51"/>
      <c r="J136" s="51"/>
      <c r="K136" s="51"/>
    </row>
    <row r="137" ht="15.75" customHeight="1">
      <c r="A137" s="14"/>
      <c r="B137" s="14"/>
      <c r="C137" s="14"/>
      <c r="D137" s="14"/>
      <c r="E137" s="14"/>
      <c r="F137" s="14"/>
      <c r="G137" s="14"/>
      <c r="H137" s="50"/>
      <c r="I137" s="51"/>
      <c r="J137" s="51"/>
      <c r="K137" s="51"/>
    </row>
    <row r="138" ht="15.75" customHeight="1">
      <c r="A138" s="14"/>
      <c r="B138" s="14"/>
      <c r="C138" s="14"/>
      <c r="D138" s="14"/>
      <c r="E138" s="14"/>
      <c r="F138" s="14"/>
      <c r="G138" s="14"/>
      <c r="H138" s="50"/>
      <c r="I138" s="51"/>
      <c r="J138" s="51"/>
      <c r="K138" s="51"/>
    </row>
    <row r="139" ht="15.75" customHeight="1">
      <c r="A139" s="14"/>
      <c r="B139" s="14"/>
      <c r="C139" s="14"/>
      <c r="D139" s="14"/>
      <c r="E139" s="14"/>
      <c r="F139" s="14"/>
      <c r="G139" s="14"/>
      <c r="H139" s="50"/>
      <c r="I139" s="51"/>
      <c r="J139" s="51"/>
      <c r="K139" s="51"/>
    </row>
    <row r="140" ht="15.75" customHeight="1">
      <c r="A140" s="14"/>
      <c r="B140" s="14"/>
      <c r="C140" s="14"/>
      <c r="D140" s="14"/>
      <c r="E140" s="14"/>
      <c r="F140" s="14"/>
      <c r="G140" s="14"/>
      <c r="H140" s="50"/>
      <c r="I140" s="51"/>
      <c r="J140" s="51"/>
      <c r="K140" s="51"/>
    </row>
    <row r="141" ht="15.75" customHeight="1">
      <c r="A141" s="14"/>
      <c r="B141" s="14"/>
      <c r="C141" s="14"/>
      <c r="D141" s="14"/>
      <c r="E141" s="14"/>
      <c r="F141" s="14"/>
      <c r="G141" s="14"/>
      <c r="H141" s="50"/>
      <c r="I141" s="51"/>
      <c r="J141" s="51"/>
      <c r="K141" s="51"/>
    </row>
    <row r="142" ht="15.75" customHeight="1">
      <c r="A142" s="14"/>
      <c r="B142" s="14"/>
      <c r="C142" s="14"/>
      <c r="D142" s="14"/>
      <c r="E142" s="14"/>
      <c r="F142" s="14"/>
      <c r="G142" s="14"/>
      <c r="H142" s="50"/>
      <c r="I142" s="51"/>
      <c r="J142" s="51"/>
      <c r="K142" s="51"/>
    </row>
    <row r="143" ht="15.75" customHeight="1">
      <c r="A143" s="14"/>
      <c r="B143" s="14"/>
      <c r="C143" s="14"/>
      <c r="D143" s="14"/>
      <c r="E143" s="14"/>
      <c r="F143" s="14"/>
      <c r="G143" s="14"/>
      <c r="H143" s="50"/>
      <c r="I143" s="51"/>
      <c r="J143" s="51"/>
      <c r="K143" s="51"/>
    </row>
    <row r="144" ht="15.75" customHeight="1">
      <c r="A144" s="14"/>
      <c r="B144" s="14"/>
      <c r="C144" s="14"/>
      <c r="D144" s="14"/>
      <c r="E144" s="14"/>
      <c r="F144" s="14"/>
      <c r="G144" s="14"/>
      <c r="H144" s="50"/>
      <c r="I144" s="51"/>
      <c r="J144" s="51"/>
      <c r="K144" s="51"/>
    </row>
    <row r="145" ht="15.75" customHeight="1">
      <c r="A145" s="14"/>
      <c r="B145" s="14"/>
      <c r="C145" s="14"/>
      <c r="D145" s="14"/>
      <c r="E145" s="14"/>
      <c r="F145" s="14"/>
      <c r="G145" s="14"/>
      <c r="H145" s="50"/>
      <c r="I145" s="51"/>
      <c r="J145" s="51"/>
      <c r="K145" s="51"/>
    </row>
    <row r="146" ht="15.75" customHeight="1">
      <c r="A146" s="14"/>
      <c r="B146" s="14"/>
      <c r="C146" s="14"/>
      <c r="D146" s="14"/>
      <c r="E146" s="14"/>
      <c r="F146" s="14"/>
      <c r="G146" s="14"/>
      <c r="H146" s="50"/>
      <c r="I146" s="51"/>
      <c r="J146" s="51"/>
      <c r="K146" s="51"/>
    </row>
    <row r="147" ht="15.75" customHeight="1">
      <c r="A147" s="14"/>
      <c r="B147" s="14"/>
      <c r="C147" s="14"/>
      <c r="D147" s="14"/>
      <c r="E147" s="14"/>
      <c r="F147" s="14"/>
      <c r="G147" s="14"/>
      <c r="H147" s="50"/>
      <c r="I147" s="51"/>
      <c r="J147" s="51"/>
      <c r="K147" s="51"/>
    </row>
    <row r="148" ht="15.75" customHeight="1">
      <c r="A148" s="14"/>
      <c r="B148" s="14"/>
      <c r="C148" s="14"/>
      <c r="D148" s="14"/>
      <c r="E148" s="14"/>
      <c r="F148" s="14"/>
      <c r="G148" s="14"/>
      <c r="H148" s="50"/>
      <c r="I148" s="51"/>
      <c r="J148" s="51"/>
      <c r="K148" s="51"/>
    </row>
    <row r="149" ht="15.75" customHeight="1">
      <c r="A149" s="14"/>
      <c r="B149" s="14"/>
      <c r="C149" s="14"/>
      <c r="D149" s="14"/>
      <c r="E149" s="14"/>
      <c r="F149" s="14"/>
      <c r="G149" s="14"/>
      <c r="H149" s="50"/>
      <c r="I149" s="51"/>
      <c r="J149" s="51"/>
      <c r="K149" s="51"/>
    </row>
    <row r="150" ht="15.75" customHeight="1">
      <c r="A150" s="14"/>
      <c r="B150" s="14"/>
      <c r="C150" s="14"/>
      <c r="D150" s="14"/>
      <c r="E150" s="14"/>
      <c r="F150" s="14"/>
      <c r="G150" s="14"/>
      <c r="H150" s="50"/>
      <c r="I150" s="51"/>
      <c r="J150" s="51"/>
      <c r="K150" s="51"/>
    </row>
    <row r="151" ht="15.75" customHeight="1">
      <c r="A151" s="14"/>
      <c r="B151" s="14"/>
      <c r="C151" s="14"/>
      <c r="D151" s="14"/>
      <c r="E151" s="14"/>
      <c r="F151" s="14"/>
      <c r="G151" s="14"/>
      <c r="H151" s="50"/>
      <c r="I151" s="51"/>
      <c r="J151" s="51"/>
      <c r="K151" s="51"/>
    </row>
    <row r="152" ht="15.75" customHeight="1">
      <c r="A152" s="14"/>
      <c r="B152" s="14"/>
      <c r="C152" s="14"/>
      <c r="D152" s="14"/>
      <c r="E152" s="14"/>
      <c r="F152" s="14"/>
      <c r="G152" s="14"/>
      <c r="H152" s="50"/>
      <c r="I152" s="51"/>
      <c r="J152" s="51"/>
      <c r="K152" s="51"/>
    </row>
    <row r="153" ht="15.75" customHeight="1">
      <c r="A153" s="14"/>
      <c r="B153" s="14"/>
      <c r="C153" s="14"/>
      <c r="D153" s="14"/>
      <c r="E153" s="14"/>
      <c r="F153" s="14"/>
      <c r="G153" s="14"/>
      <c r="H153" s="50"/>
      <c r="I153" s="51"/>
      <c r="J153" s="51"/>
      <c r="K153" s="51"/>
    </row>
    <row r="154" ht="15.75" customHeight="1">
      <c r="A154" s="14"/>
      <c r="B154" s="14"/>
      <c r="C154" s="14"/>
      <c r="D154" s="14"/>
      <c r="E154" s="14"/>
      <c r="F154" s="14"/>
      <c r="G154" s="14"/>
      <c r="H154" s="50"/>
      <c r="I154" s="51"/>
      <c r="J154" s="51"/>
      <c r="K154" s="51"/>
    </row>
    <row r="155" ht="15.75" customHeight="1">
      <c r="A155" s="14"/>
      <c r="B155" s="14"/>
      <c r="C155" s="14"/>
      <c r="D155" s="14"/>
      <c r="E155" s="14"/>
      <c r="F155" s="14"/>
      <c r="G155" s="14"/>
      <c r="H155" s="50"/>
      <c r="I155" s="51"/>
      <c r="J155" s="51"/>
      <c r="K155" s="51"/>
    </row>
    <row r="156" ht="15.75" customHeight="1">
      <c r="A156" s="14"/>
      <c r="B156" s="14"/>
      <c r="C156" s="14"/>
      <c r="D156" s="14"/>
      <c r="E156" s="14"/>
      <c r="F156" s="14"/>
      <c r="G156" s="14"/>
      <c r="H156" s="50"/>
      <c r="I156" s="51"/>
      <c r="J156" s="51"/>
      <c r="K156" s="51"/>
    </row>
    <row r="157" ht="15.75" customHeight="1">
      <c r="A157" s="14"/>
      <c r="B157" s="14"/>
      <c r="C157" s="14"/>
      <c r="D157" s="14"/>
      <c r="E157" s="14"/>
      <c r="F157" s="14"/>
      <c r="G157" s="14"/>
      <c r="H157" s="50"/>
      <c r="I157" s="51"/>
      <c r="J157" s="51"/>
      <c r="K157" s="51"/>
    </row>
    <row r="158" ht="15.75" customHeight="1">
      <c r="A158" s="14"/>
      <c r="B158" s="14"/>
      <c r="C158" s="14"/>
      <c r="D158" s="14"/>
      <c r="E158" s="14"/>
      <c r="F158" s="14"/>
      <c r="G158" s="14"/>
      <c r="H158" s="50"/>
      <c r="I158" s="51"/>
      <c r="J158" s="51"/>
      <c r="K158" s="51"/>
    </row>
    <row r="159" ht="15.75" customHeight="1">
      <c r="A159" s="14"/>
      <c r="B159" s="14"/>
      <c r="C159" s="14"/>
      <c r="D159" s="14"/>
      <c r="E159" s="14"/>
      <c r="F159" s="14"/>
      <c r="G159" s="14"/>
      <c r="H159" s="50"/>
      <c r="I159" s="51"/>
      <c r="J159" s="51"/>
      <c r="K159" s="51"/>
    </row>
    <row r="160" ht="15.75" customHeight="1">
      <c r="A160" s="14"/>
      <c r="B160" s="14"/>
      <c r="C160" s="14"/>
      <c r="D160" s="14"/>
      <c r="E160" s="14"/>
      <c r="F160" s="14"/>
      <c r="G160" s="14"/>
      <c r="H160" s="50"/>
      <c r="I160" s="51"/>
      <c r="J160" s="51"/>
      <c r="K160" s="51"/>
    </row>
    <row r="161" ht="15.75" customHeight="1">
      <c r="A161" s="14"/>
      <c r="B161" s="14"/>
      <c r="C161" s="14"/>
      <c r="D161" s="14"/>
      <c r="E161" s="14"/>
      <c r="F161" s="14"/>
      <c r="G161" s="14"/>
      <c r="H161" s="50"/>
      <c r="I161" s="51"/>
      <c r="J161" s="51"/>
      <c r="K161" s="51"/>
    </row>
    <row r="162" ht="15.75" customHeight="1">
      <c r="A162" s="14"/>
      <c r="B162" s="14"/>
      <c r="C162" s="14"/>
      <c r="D162" s="14"/>
      <c r="E162" s="14"/>
      <c r="F162" s="14"/>
      <c r="G162" s="14"/>
      <c r="H162" s="50"/>
      <c r="I162" s="51"/>
      <c r="J162" s="51"/>
      <c r="K162" s="51"/>
    </row>
    <row r="163" ht="15.75" customHeight="1">
      <c r="A163" s="14"/>
      <c r="B163" s="14"/>
      <c r="C163" s="14"/>
      <c r="D163" s="14"/>
      <c r="E163" s="14"/>
      <c r="F163" s="14"/>
      <c r="G163" s="14"/>
      <c r="H163" s="50"/>
      <c r="I163" s="51"/>
      <c r="J163" s="51"/>
      <c r="K163" s="51"/>
    </row>
    <row r="164" ht="15.75" customHeight="1">
      <c r="A164" s="14"/>
      <c r="B164" s="14"/>
      <c r="C164" s="14"/>
      <c r="D164" s="14"/>
      <c r="E164" s="14"/>
      <c r="F164" s="14"/>
      <c r="G164" s="14"/>
      <c r="H164" s="50"/>
      <c r="I164" s="51"/>
      <c r="J164" s="51"/>
      <c r="K164" s="51"/>
    </row>
    <row r="165" ht="15.75" customHeight="1">
      <c r="A165" s="14"/>
      <c r="B165" s="14"/>
      <c r="C165" s="14"/>
      <c r="D165" s="14"/>
      <c r="E165" s="14"/>
      <c r="F165" s="14"/>
      <c r="G165" s="14"/>
      <c r="H165" s="50"/>
      <c r="I165" s="51"/>
      <c r="J165" s="51"/>
      <c r="K165" s="51"/>
    </row>
    <row r="166" ht="15.75" customHeight="1">
      <c r="A166" s="14"/>
      <c r="B166" s="14"/>
      <c r="C166" s="14"/>
      <c r="D166" s="14"/>
      <c r="E166" s="14"/>
      <c r="F166" s="14"/>
      <c r="G166" s="14"/>
      <c r="H166" s="50"/>
      <c r="I166" s="51"/>
      <c r="J166" s="51"/>
      <c r="K166" s="51"/>
    </row>
    <row r="167" ht="15.75" customHeight="1">
      <c r="A167" s="14"/>
      <c r="B167" s="14"/>
      <c r="C167" s="14"/>
      <c r="D167" s="14"/>
      <c r="E167" s="14"/>
      <c r="F167" s="14"/>
      <c r="G167" s="14"/>
      <c r="H167" s="50"/>
      <c r="I167" s="51"/>
      <c r="J167" s="51"/>
      <c r="K167" s="51"/>
    </row>
    <row r="168" ht="15.75" customHeight="1">
      <c r="A168" s="14"/>
      <c r="B168" s="14"/>
      <c r="C168" s="14"/>
      <c r="D168" s="14"/>
      <c r="E168" s="14"/>
      <c r="F168" s="14"/>
      <c r="G168" s="14"/>
      <c r="H168" s="50"/>
      <c r="I168" s="51"/>
      <c r="J168" s="51"/>
      <c r="K168" s="51"/>
    </row>
    <row r="169" ht="15.75" customHeight="1">
      <c r="A169" s="14"/>
      <c r="B169" s="14"/>
      <c r="C169" s="14"/>
      <c r="D169" s="14"/>
      <c r="E169" s="14"/>
      <c r="F169" s="14"/>
      <c r="G169" s="14"/>
      <c r="H169" s="50"/>
      <c r="I169" s="51"/>
      <c r="J169" s="51"/>
      <c r="K169" s="51"/>
    </row>
    <row r="170" ht="15.75" customHeight="1">
      <c r="A170" s="14"/>
      <c r="B170" s="14"/>
      <c r="C170" s="14"/>
      <c r="D170" s="14"/>
      <c r="E170" s="14"/>
      <c r="F170" s="14"/>
      <c r="G170" s="14"/>
      <c r="H170" s="50"/>
      <c r="I170" s="51"/>
      <c r="J170" s="51"/>
      <c r="K170" s="51"/>
    </row>
    <row r="171" ht="15.75" customHeight="1">
      <c r="A171" s="14"/>
      <c r="B171" s="14"/>
      <c r="C171" s="14"/>
      <c r="D171" s="14"/>
      <c r="E171" s="14"/>
      <c r="F171" s="14"/>
      <c r="G171" s="14"/>
      <c r="H171" s="50"/>
      <c r="I171" s="51"/>
      <c r="J171" s="51"/>
      <c r="K171" s="51"/>
    </row>
    <row r="172" ht="15.75" customHeight="1">
      <c r="A172" s="14"/>
      <c r="B172" s="14"/>
      <c r="C172" s="14"/>
      <c r="D172" s="14"/>
      <c r="E172" s="14"/>
      <c r="F172" s="14"/>
      <c r="G172" s="14"/>
      <c r="H172" s="50"/>
      <c r="I172" s="51"/>
      <c r="J172" s="51"/>
      <c r="K172" s="51"/>
    </row>
    <row r="173" ht="15.75" customHeight="1">
      <c r="A173" s="14"/>
      <c r="B173" s="14"/>
      <c r="C173" s="14"/>
      <c r="D173" s="14"/>
      <c r="E173" s="14"/>
      <c r="F173" s="14"/>
      <c r="G173" s="14"/>
      <c r="H173" s="50"/>
      <c r="I173" s="51"/>
      <c r="J173" s="51"/>
      <c r="K173" s="51"/>
    </row>
    <row r="174" ht="15.75" customHeight="1">
      <c r="A174" s="14"/>
      <c r="B174" s="14"/>
      <c r="C174" s="14"/>
      <c r="D174" s="14"/>
      <c r="E174" s="14"/>
      <c r="F174" s="14"/>
      <c r="G174" s="14"/>
      <c r="H174" s="50"/>
      <c r="I174" s="51"/>
      <c r="J174" s="51"/>
      <c r="K174" s="51"/>
    </row>
    <row r="175" ht="15.75" customHeight="1">
      <c r="A175" s="14"/>
      <c r="B175" s="14"/>
      <c r="C175" s="14"/>
      <c r="D175" s="14"/>
      <c r="E175" s="14"/>
      <c r="F175" s="14"/>
      <c r="G175" s="14"/>
      <c r="H175" s="50"/>
      <c r="I175" s="51"/>
      <c r="J175" s="51"/>
      <c r="K175" s="51"/>
    </row>
    <row r="176" ht="15.75" customHeight="1">
      <c r="A176" s="14"/>
      <c r="B176" s="14"/>
      <c r="C176" s="14"/>
      <c r="D176" s="14"/>
      <c r="E176" s="14"/>
      <c r="F176" s="14"/>
      <c r="G176" s="14"/>
      <c r="H176" s="50"/>
      <c r="I176" s="51"/>
      <c r="J176" s="51"/>
      <c r="K176" s="51"/>
    </row>
    <row r="177" ht="15.75" customHeight="1">
      <c r="A177" s="14"/>
      <c r="B177" s="14"/>
      <c r="C177" s="14"/>
      <c r="D177" s="14"/>
      <c r="E177" s="14"/>
      <c r="F177" s="14"/>
      <c r="G177" s="14"/>
      <c r="H177" s="50"/>
      <c r="I177" s="51"/>
      <c r="J177" s="51"/>
      <c r="K177" s="51"/>
    </row>
    <row r="178" ht="15.75" customHeight="1">
      <c r="A178" s="14"/>
      <c r="B178" s="14"/>
      <c r="C178" s="14"/>
      <c r="D178" s="14"/>
      <c r="E178" s="14"/>
      <c r="F178" s="14"/>
      <c r="G178" s="14"/>
      <c r="H178" s="50"/>
      <c r="I178" s="51"/>
      <c r="J178" s="51"/>
      <c r="K178" s="51"/>
    </row>
    <row r="179" ht="15.75" customHeight="1">
      <c r="A179" s="14"/>
      <c r="B179" s="14"/>
      <c r="C179" s="14"/>
      <c r="D179" s="14"/>
      <c r="E179" s="14"/>
      <c r="F179" s="14"/>
      <c r="G179" s="14"/>
      <c r="H179" s="50"/>
      <c r="I179" s="51"/>
      <c r="J179" s="51"/>
      <c r="K179" s="51"/>
    </row>
    <row r="180" ht="15.75" customHeight="1">
      <c r="A180" s="14"/>
      <c r="B180" s="14"/>
      <c r="C180" s="14"/>
      <c r="D180" s="14"/>
      <c r="E180" s="14"/>
      <c r="F180" s="14"/>
      <c r="G180" s="14"/>
      <c r="H180" s="50"/>
      <c r="I180" s="51"/>
      <c r="J180" s="51"/>
      <c r="K180" s="51"/>
    </row>
    <row r="181" ht="15.75" customHeight="1">
      <c r="A181" s="14"/>
      <c r="B181" s="14"/>
      <c r="C181" s="14"/>
      <c r="D181" s="14"/>
      <c r="E181" s="14"/>
      <c r="F181" s="14"/>
      <c r="G181" s="14"/>
      <c r="H181" s="50"/>
      <c r="I181" s="51"/>
      <c r="J181" s="51"/>
      <c r="K181" s="51"/>
    </row>
    <row r="182" ht="15.75" customHeight="1">
      <c r="A182" s="14"/>
      <c r="B182" s="14"/>
      <c r="C182" s="14"/>
      <c r="D182" s="14"/>
      <c r="E182" s="14"/>
      <c r="F182" s="14"/>
      <c r="G182" s="14"/>
      <c r="H182" s="50"/>
      <c r="I182" s="51"/>
      <c r="J182" s="51"/>
      <c r="K182" s="51"/>
    </row>
    <row r="183" ht="15.75" customHeight="1">
      <c r="A183" s="14"/>
      <c r="B183" s="14"/>
      <c r="C183" s="14"/>
      <c r="D183" s="14"/>
      <c r="E183" s="14"/>
      <c r="F183" s="14"/>
      <c r="G183" s="14"/>
      <c r="H183" s="50"/>
      <c r="I183" s="51"/>
      <c r="J183" s="51"/>
      <c r="K183" s="51"/>
    </row>
    <row r="184" ht="15.75" customHeight="1">
      <c r="A184" s="14"/>
      <c r="B184" s="14"/>
      <c r="C184" s="14"/>
      <c r="D184" s="14"/>
      <c r="E184" s="14"/>
      <c r="F184" s="14"/>
      <c r="G184" s="14"/>
      <c r="H184" s="50"/>
      <c r="I184" s="51"/>
      <c r="J184" s="51"/>
      <c r="K184" s="51"/>
    </row>
    <row r="185" ht="15.75" customHeight="1">
      <c r="A185" s="14"/>
      <c r="B185" s="14"/>
      <c r="C185" s="14"/>
      <c r="D185" s="14"/>
      <c r="E185" s="14"/>
      <c r="F185" s="14"/>
      <c r="G185" s="14"/>
      <c r="H185" s="50"/>
      <c r="I185" s="51"/>
      <c r="J185" s="51"/>
      <c r="K185" s="51"/>
    </row>
    <row r="186" ht="15.75" customHeight="1">
      <c r="A186" s="14"/>
      <c r="B186" s="14"/>
      <c r="C186" s="14"/>
      <c r="D186" s="14"/>
      <c r="E186" s="14"/>
      <c r="F186" s="14"/>
      <c r="G186" s="14"/>
      <c r="H186" s="50"/>
      <c r="I186" s="51"/>
      <c r="J186" s="51"/>
      <c r="K186" s="51"/>
    </row>
    <row r="187" ht="15.75" customHeight="1">
      <c r="A187" s="14"/>
      <c r="B187" s="14"/>
      <c r="C187" s="14"/>
      <c r="D187" s="14"/>
      <c r="E187" s="14"/>
      <c r="F187" s="14"/>
      <c r="G187" s="14"/>
      <c r="H187" s="50"/>
      <c r="I187" s="51"/>
      <c r="J187" s="51"/>
      <c r="K187" s="51"/>
    </row>
    <row r="188" ht="15.75" customHeight="1">
      <c r="A188" s="14"/>
      <c r="B188" s="14"/>
      <c r="C188" s="14"/>
      <c r="D188" s="14"/>
      <c r="E188" s="14"/>
      <c r="F188" s="14"/>
      <c r="G188" s="14"/>
      <c r="H188" s="50"/>
      <c r="I188" s="51"/>
      <c r="J188" s="51"/>
      <c r="K188" s="51"/>
    </row>
    <row r="189" ht="15.75" customHeight="1">
      <c r="A189" s="14"/>
      <c r="B189" s="14"/>
      <c r="C189" s="14"/>
      <c r="D189" s="14"/>
      <c r="E189" s="14"/>
      <c r="F189" s="14"/>
      <c r="G189" s="14"/>
      <c r="H189" s="50"/>
      <c r="I189" s="51"/>
      <c r="J189" s="51"/>
      <c r="K189" s="51"/>
    </row>
    <row r="190" ht="15.75" customHeight="1">
      <c r="A190" s="14"/>
      <c r="B190" s="14"/>
      <c r="C190" s="14"/>
      <c r="D190" s="14"/>
      <c r="E190" s="14"/>
      <c r="F190" s="14"/>
      <c r="G190" s="14"/>
      <c r="H190" s="50"/>
      <c r="I190" s="51"/>
      <c r="J190" s="51"/>
      <c r="K190" s="51"/>
    </row>
    <row r="191" ht="15.75" customHeight="1">
      <c r="A191" s="14"/>
      <c r="B191" s="14"/>
      <c r="C191" s="14"/>
      <c r="D191" s="14"/>
      <c r="E191" s="14"/>
      <c r="F191" s="14"/>
      <c r="G191" s="14"/>
      <c r="H191" s="50"/>
      <c r="I191" s="51"/>
      <c r="J191" s="51"/>
      <c r="K191" s="51"/>
    </row>
    <row r="192" ht="15.75" customHeight="1">
      <c r="A192" s="14"/>
      <c r="B192" s="14"/>
      <c r="C192" s="14"/>
      <c r="D192" s="14"/>
      <c r="E192" s="14"/>
      <c r="F192" s="14"/>
      <c r="G192" s="14"/>
      <c r="H192" s="50"/>
      <c r="I192" s="51"/>
      <c r="J192" s="51"/>
      <c r="K192" s="51"/>
    </row>
    <row r="193" ht="15.75" customHeight="1">
      <c r="A193" s="14"/>
      <c r="B193" s="14"/>
      <c r="C193" s="14"/>
      <c r="D193" s="14"/>
      <c r="E193" s="14"/>
      <c r="F193" s="14"/>
      <c r="G193" s="14"/>
      <c r="H193" s="50"/>
      <c r="I193" s="51"/>
      <c r="J193" s="51"/>
      <c r="K193" s="51"/>
    </row>
    <row r="194" ht="15.75" customHeight="1">
      <c r="A194" s="14"/>
      <c r="B194" s="14"/>
      <c r="C194" s="14"/>
      <c r="D194" s="14"/>
      <c r="E194" s="14"/>
      <c r="F194" s="14"/>
      <c r="G194" s="14"/>
      <c r="H194" s="50"/>
      <c r="I194" s="51"/>
      <c r="J194" s="51"/>
      <c r="K194" s="51"/>
    </row>
    <row r="195" ht="15.75" customHeight="1">
      <c r="A195" s="14"/>
      <c r="B195" s="14"/>
      <c r="C195" s="14"/>
      <c r="D195" s="14"/>
      <c r="E195" s="14"/>
      <c r="F195" s="14"/>
      <c r="G195" s="14"/>
      <c r="H195" s="50"/>
      <c r="I195" s="51"/>
      <c r="J195" s="51"/>
      <c r="K195" s="51"/>
    </row>
    <row r="196" ht="15.75" customHeight="1">
      <c r="A196" s="14"/>
      <c r="B196" s="14"/>
      <c r="C196" s="14"/>
      <c r="D196" s="14"/>
      <c r="E196" s="14"/>
      <c r="F196" s="14"/>
      <c r="G196" s="14"/>
      <c r="H196" s="50"/>
      <c r="I196" s="51"/>
      <c r="J196" s="51"/>
      <c r="K196" s="51"/>
    </row>
    <row r="197" ht="15.75" customHeight="1">
      <c r="A197" s="14"/>
      <c r="B197" s="14"/>
      <c r="C197" s="14"/>
      <c r="D197" s="14"/>
      <c r="E197" s="14"/>
      <c r="F197" s="14"/>
      <c r="G197" s="14"/>
      <c r="H197" s="50"/>
      <c r="I197" s="51"/>
      <c r="J197" s="51"/>
      <c r="K197" s="51"/>
    </row>
    <row r="198" ht="15.75" customHeight="1">
      <c r="A198" s="14"/>
      <c r="B198" s="14"/>
      <c r="C198" s="14"/>
      <c r="D198" s="14"/>
      <c r="E198" s="14"/>
      <c r="F198" s="14"/>
      <c r="G198" s="14"/>
      <c r="H198" s="50"/>
      <c r="I198" s="51"/>
      <c r="J198" s="51"/>
      <c r="K198" s="51"/>
    </row>
    <row r="199" ht="15.75" customHeight="1">
      <c r="A199" s="14"/>
      <c r="B199" s="14"/>
      <c r="C199" s="14"/>
      <c r="D199" s="14"/>
      <c r="E199" s="14"/>
      <c r="F199" s="14"/>
      <c r="G199" s="14"/>
      <c r="H199" s="50"/>
      <c r="I199" s="51"/>
      <c r="J199" s="51"/>
      <c r="K199" s="51"/>
    </row>
    <row r="200" ht="15.75" customHeight="1">
      <c r="A200" s="14"/>
      <c r="B200" s="14"/>
      <c r="C200" s="14"/>
      <c r="D200" s="14"/>
      <c r="E200" s="14"/>
      <c r="F200" s="14"/>
      <c r="G200" s="14"/>
      <c r="H200" s="50"/>
      <c r="I200" s="51"/>
      <c r="J200" s="51"/>
      <c r="K200" s="51"/>
    </row>
    <row r="201" ht="15.75" customHeight="1">
      <c r="A201" s="14"/>
      <c r="B201" s="14"/>
      <c r="C201" s="14"/>
      <c r="D201" s="14"/>
      <c r="E201" s="14"/>
      <c r="F201" s="14"/>
      <c r="G201" s="14"/>
      <c r="H201" s="50"/>
      <c r="I201" s="51"/>
      <c r="J201" s="51"/>
      <c r="K201" s="51"/>
    </row>
    <row r="202" ht="15.75" customHeight="1">
      <c r="A202" s="14"/>
      <c r="B202" s="14"/>
      <c r="C202" s="14"/>
      <c r="D202" s="14"/>
      <c r="E202" s="14"/>
      <c r="F202" s="14"/>
      <c r="G202" s="14"/>
      <c r="H202" s="50"/>
      <c r="I202" s="51"/>
      <c r="J202" s="51"/>
      <c r="K202" s="51"/>
    </row>
    <row r="203" ht="15.75" customHeight="1">
      <c r="A203" s="14"/>
      <c r="B203" s="14"/>
      <c r="C203" s="14"/>
      <c r="D203" s="14"/>
      <c r="E203" s="14"/>
      <c r="F203" s="14"/>
      <c r="G203" s="14"/>
      <c r="H203" s="50"/>
      <c r="I203" s="51"/>
      <c r="J203" s="51"/>
      <c r="K203" s="51"/>
    </row>
    <row r="204" ht="15.75" customHeight="1">
      <c r="A204" s="14"/>
      <c r="B204" s="14"/>
      <c r="C204" s="14"/>
      <c r="D204" s="14"/>
      <c r="E204" s="14"/>
      <c r="F204" s="14"/>
      <c r="G204" s="14"/>
      <c r="H204" s="50"/>
      <c r="I204" s="51"/>
      <c r="J204" s="51"/>
      <c r="K204" s="51"/>
    </row>
    <row r="205" ht="15.75" customHeight="1">
      <c r="A205" s="14"/>
      <c r="B205" s="14"/>
      <c r="C205" s="14"/>
      <c r="D205" s="14"/>
      <c r="E205" s="14"/>
      <c r="F205" s="14"/>
      <c r="G205" s="14"/>
      <c r="H205" s="50"/>
      <c r="I205" s="51"/>
      <c r="J205" s="51"/>
      <c r="K205" s="51"/>
    </row>
    <row r="206" ht="15.75" customHeight="1">
      <c r="A206" s="14"/>
      <c r="B206" s="14"/>
      <c r="C206" s="14"/>
      <c r="D206" s="14"/>
      <c r="E206" s="14"/>
      <c r="F206" s="14"/>
      <c r="G206" s="14"/>
      <c r="H206" s="50"/>
      <c r="I206" s="51"/>
      <c r="J206" s="51"/>
      <c r="K206" s="51"/>
    </row>
    <row r="207" ht="15.75" customHeight="1">
      <c r="A207" s="14"/>
      <c r="B207" s="14"/>
      <c r="C207" s="14"/>
      <c r="D207" s="14"/>
      <c r="E207" s="14"/>
      <c r="F207" s="14"/>
      <c r="G207" s="14"/>
      <c r="H207" s="50"/>
      <c r="I207" s="51"/>
      <c r="J207" s="51"/>
      <c r="K207" s="51"/>
    </row>
    <row r="208" ht="15.75" customHeight="1">
      <c r="A208" s="14"/>
      <c r="B208" s="14"/>
      <c r="C208" s="14"/>
      <c r="D208" s="14"/>
      <c r="E208" s="14"/>
      <c r="F208" s="14"/>
      <c r="G208" s="14"/>
      <c r="H208" s="50"/>
      <c r="I208" s="51"/>
      <c r="J208" s="51"/>
      <c r="K208" s="51"/>
    </row>
    <row r="209" ht="15.75" customHeight="1">
      <c r="A209" s="14"/>
      <c r="B209" s="14"/>
      <c r="C209" s="14"/>
      <c r="D209" s="14"/>
      <c r="E209" s="14"/>
      <c r="F209" s="14"/>
      <c r="G209" s="14"/>
      <c r="H209" s="50"/>
      <c r="I209" s="51"/>
      <c r="J209" s="51"/>
      <c r="K209" s="51"/>
    </row>
    <row r="210" ht="15.75" customHeight="1">
      <c r="A210" s="14"/>
      <c r="B210" s="14"/>
      <c r="C210" s="14"/>
      <c r="D210" s="14"/>
      <c r="E210" s="14"/>
      <c r="F210" s="14"/>
      <c r="G210" s="14"/>
      <c r="H210" s="50"/>
      <c r="I210" s="51"/>
      <c r="J210" s="51"/>
      <c r="K210" s="51"/>
    </row>
    <row r="211" ht="15.75" customHeight="1">
      <c r="A211" s="14"/>
      <c r="B211" s="14"/>
      <c r="C211" s="14"/>
      <c r="D211" s="14"/>
      <c r="E211" s="14"/>
      <c r="F211" s="14"/>
      <c r="G211" s="14"/>
      <c r="H211" s="50"/>
      <c r="I211" s="51"/>
      <c r="J211" s="51"/>
      <c r="K211" s="51"/>
    </row>
    <row r="212" ht="15.75" customHeight="1">
      <c r="A212" s="14"/>
      <c r="B212" s="14"/>
      <c r="C212" s="14"/>
      <c r="D212" s="14"/>
      <c r="E212" s="14"/>
      <c r="F212" s="14"/>
      <c r="G212" s="14"/>
      <c r="H212" s="50"/>
      <c r="I212" s="51"/>
      <c r="J212" s="51"/>
      <c r="K212" s="51"/>
    </row>
    <row r="213" ht="15.75" customHeight="1">
      <c r="A213" s="14"/>
      <c r="B213" s="14"/>
      <c r="C213" s="14"/>
      <c r="D213" s="14"/>
      <c r="E213" s="14"/>
      <c r="F213" s="14"/>
      <c r="G213" s="14"/>
      <c r="H213" s="50"/>
      <c r="I213" s="51"/>
      <c r="J213" s="51"/>
      <c r="K213" s="51"/>
    </row>
    <row r="214" ht="15.75" customHeight="1">
      <c r="A214" s="14"/>
      <c r="B214" s="14"/>
      <c r="C214" s="14"/>
      <c r="D214" s="14"/>
      <c r="E214" s="14"/>
      <c r="F214" s="14"/>
      <c r="G214" s="14"/>
      <c r="H214" s="50"/>
      <c r="I214" s="51"/>
      <c r="J214" s="51"/>
      <c r="K214" s="51"/>
    </row>
    <row r="215" ht="15.75" customHeight="1">
      <c r="A215" s="14"/>
      <c r="B215" s="14"/>
      <c r="C215" s="14"/>
      <c r="D215" s="14"/>
      <c r="E215" s="14"/>
      <c r="F215" s="14"/>
      <c r="G215" s="14"/>
      <c r="H215" s="50"/>
      <c r="I215" s="51"/>
      <c r="J215" s="51"/>
      <c r="K215" s="51"/>
    </row>
    <row r="216" ht="15.75" customHeight="1">
      <c r="A216" s="14"/>
      <c r="B216" s="14"/>
      <c r="C216" s="14"/>
      <c r="D216" s="14"/>
      <c r="E216" s="14"/>
      <c r="F216" s="14"/>
      <c r="G216" s="14"/>
      <c r="H216" s="50"/>
      <c r="I216" s="51"/>
      <c r="J216" s="51"/>
      <c r="K216" s="51"/>
    </row>
    <row r="217" ht="15.75" customHeight="1">
      <c r="A217" s="14"/>
      <c r="B217" s="14"/>
      <c r="C217" s="14"/>
      <c r="D217" s="14"/>
      <c r="E217" s="14"/>
      <c r="F217" s="14"/>
      <c r="G217" s="14"/>
      <c r="H217" s="50"/>
      <c r="I217" s="51"/>
      <c r="J217" s="51"/>
      <c r="K217" s="51"/>
    </row>
    <row r="218" ht="15.75" customHeight="1">
      <c r="A218" s="14"/>
      <c r="B218" s="14"/>
      <c r="C218" s="14"/>
      <c r="D218" s="14"/>
      <c r="E218" s="14"/>
      <c r="F218" s="14"/>
      <c r="G218" s="14"/>
      <c r="H218" s="50"/>
      <c r="I218" s="51"/>
      <c r="J218" s="51"/>
      <c r="K218" s="51"/>
    </row>
    <row r="219" ht="15.75" customHeight="1">
      <c r="A219" s="14"/>
      <c r="B219" s="14"/>
      <c r="C219" s="14"/>
      <c r="D219" s="14"/>
      <c r="E219" s="14"/>
      <c r="F219" s="14"/>
      <c r="G219" s="14"/>
      <c r="H219" s="50"/>
      <c r="I219" s="51"/>
      <c r="J219" s="51"/>
      <c r="K219" s="51"/>
    </row>
    <row r="220" ht="15.75" customHeight="1">
      <c r="A220" s="14"/>
      <c r="B220" s="14"/>
      <c r="C220" s="14"/>
      <c r="D220" s="14"/>
      <c r="E220" s="14"/>
      <c r="F220" s="14"/>
      <c r="G220" s="14"/>
      <c r="H220" s="50"/>
      <c r="I220" s="51"/>
      <c r="J220" s="51"/>
      <c r="K220" s="51"/>
    </row>
    <row r="221" ht="15.75" customHeight="1">
      <c r="A221" s="14"/>
      <c r="B221" s="14"/>
      <c r="C221" s="14"/>
      <c r="D221" s="14"/>
      <c r="E221" s="14"/>
      <c r="F221" s="14"/>
      <c r="G221" s="14"/>
      <c r="H221" s="50"/>
      <c r="I221" s="51"/>
      <c r="J221" s="51"/>
      <c r="K221" s="51"/>
    </row>
    <row r="222" ht="15.75" customHeight="1">
      <c r="A222" s="14"/>
      <c r="B222" s="14"/>
      <c r="C222" s="14"/>
      <c r="D222" s="14"/>
      <c r="E222" s="14"/>
      <c r="F222" s="14"/>
      <c r="G222" s="14"/>
      <c r="H222" s="50"/>
      <c r="I222" s="51"/>
      <c r="J222" s="51"/>
      <c r="K222" s="51"/>
    </row>
    <row r="223" ht="15.75" customHeight="1">
      <c r="A223" s="14"/>
      <c r="B223" s="14"/>
      <c r="C223" s="14"/>
      <c r="D223" s="14"/>
      <c r="E223" s="14"/>
      <c r="F223" s="14"/>
      <c r="G223" s="14"/>
      <c r="H223" s="50"/>
      <c r="I223" s="51"/>
      <c r="J223" s="51"/>
      <c r="K223" s="51"/>
    </row>
    <row r="224" ht="15.75" customHeight="1">
      <c r="A224" s="14"/>
      <c r="B224" s="14"/>
      <c r="C224" s="14"/>
      <c r="D224" s="14"/>
      <c r="E224" s="14"/>
      <c r="F224" s="14"/>
      <c r="G224" s="14"/>
      <c r="H224" s="50"/>
      <c r="I224" s="51"/>
      <c r="J224" s="51"/>
      <c r="K224" s="51"/>
    </row>
    <row r="225" ht="15.75" customHeight="1">
      <c r="A225" s="14"/>
      <c r="B225" s="14"/>
      <c r="C225" s="14"/>
      <c r="D225" s="14"/>
      <c r="E225" s="14"/>
      <c r="F225" s="14"/>
      <c r="G225" s="14"/>
      <c r="H225" s="50"/>
      <c r="I225" s="51"/>
      <c r="J225" s="51"/>
      <c r="K225" s="51"/>
    </row>
    <row r="226" ht="15.75" customHeight="1">
      <c r="A226" s="14"/>
      <c r="B226" s="14"/>
      <c r="C226" s="14"/>
      <c r="D226" s="14"/>
      <c r="E226" s="14"/>
      <c r="F226" s="14"/>
      <c r="G226" s="14"/>
      <c r="H226" s="50"/>
      <c r="I226" s="51"/>
      <c r="J226" s="51"/>
      <c r="K226" s="51"/>
    </row>
    <row r="227" ht="15.75" customHeight="1">
      <c r="A227" s="14"/>
      <c r="B227" s="14"/>
      <c r="C227" s="14"/>
      <c r="D227" s="14"/>
      <c r="E227" s="14"/>
      <c r="F227" s="14"/>
      <c r="G227" s="14"/>
      <c r="H227" s="50"/>
      <c r="I227" s="51"/>
      <c r="J227" s="51"/>
      <c r="K227" s="51"/>
    </row>
    <row r="228" ht="15.75" customHeight="1">
      <c r="A228" s="14"/>
      <c r="B228" s="14"/>
      <c r="C228" s="14"/>
      <c r="D228" s="14"/>
      <c r="E228" s="14"/>
      <c r="F228" s="14"/>
      <c r="G228" s="14"/>
      <c r="H228" s="50"/>
      <c r="I228" s="51"/>
      <c r="J228" s="51"/>
      <c r="K228" s="51"/>
    </row>
    <row r="229" ht="15.75" customHeight="1">
      <c r="H229" s="67"/>
    </row>
    <row r="230" ht="15.75" customHeight="1">
      <c r="H230" s="67"/>
    </row>
    <row r="231" ht="15.75" customHeight="1">
      <c r="H231" s="67"/>
    </row>
    <row r="232" ht="15.75" customHeight="1">
      <c r="H232" s="67"/>
    </row>
    <row r="233" ht="15.75" customHeight="1">
      <c r="H233" s="67"/>
    </row>
    <row r="234" ht="15.75" customHeight="1">
      <c r="H234" s="67"/>
    </row>
    <row r="235" ht="15.75" customHeight="1">
      <c r="H235" s="67"/>
    </row>
    <row r="236" ht="15.75" customHeight="1">
      <c r="H236" s="67"/>
    </row>
    <row r="237" ht="15.75" customHeight="1">
      <c r="H237" s="67"/>
    </row>
    <row r="238" ht="15.75" customHeight="1">
      <c r="H238" s="67"/>
    </row>
    <row r="239" ht="15.75" customHeight="1">
      <c r="H239" s="67"/>
    </row>
    <row r="240" ht="15.75" customHeight="1">
      <c r="H240" s="67"/>
    </row>
    <row r="241" ht="15.75" customHeight="1">
      <c r="H241" s="67"/>
    </row>
    <row r="242" ht="15.75" customHeight="1">
      <c r="H242" s="67"/>
    </row>
    <row r="243" ht="15.75" customHeight="1">
      <c r="H243" s="67"/>
    </row>
    <row r="244" ht="15.75" customHeight="1">
      <c r="H244" s="67"/>
    </row>
    <row r="245" ht="15.75" customHeight="1">
      <c r="H245" s="67"/>
    </row>
    <row r="246" ht="15.75" customHeight="1">
      <c r="H246" s="67"/>
    </row>
    <row r="247" ht="15.75" customHeight="1">
      <c r="H247" s="67"/>
    </row>
    <row r="248" ht="15.75" customHeight="1">
      <c r="H248" s="67"/>
    </row>
    <row r="249" ht="15.75" customHeight="1">
      <c r="H249" s="67"/>
    </row>
    <row r="250" ht="15.75" customHeight="1">
      <c r="H250" s="67"/>
    </row>
    <row r="251" ht="15.75" customHeight="1">
      <c r="H251" s="67"/>
    </row>
    <row r="252" ht="15.75" customHeight="1">
      <c r="H252" s="67"/>
    </row>
    <row r="253" ht="15.75" customHeight="1">
      <c r="H253" s="67"/>
    </row>
    <row r="254" ht="15.75" customHeight="1">
      <c r="H254" s="67"/>
    </row>
    <row r="255" ht="15.75" customHeight="1">
      <c r="H255" s="67"/>
    </row>
    <row r="256" ht="15.75" customHeight="1">
      <c r="H256" s="67"/>
    </row>
    <row r="257" ht="15.75" customHeight="1">
      <c r="H257" s="67"/>
    </row>
    <row r="258" ht="15.75" customHeight="1">
      <c r="H258" s="67"/>
    </row>
    <row r="259" ht="15.75" customHeight="1">
      <c r="H259" s="67"/>
    </row>
    <row r="260" ht="15.75" customHeight="1">
      <c r="H260" s="67"/>
    </row>
    <row r="261" ht="15.75" customHeight="1">
      <c r="H261" s="67"/>
    </row>
    <row r="262" ht="15.75" customHeight="1">
      <c r="H262" s="67"/>
    </row>
    <row r="263" ht="15.75" customHeight="1">
      <c r="H263" s="67"/>
    </row>
    <row r="264" ht="15.75" customHeight="1">
      <c r="H264" s="67"/>
    </row>
    <row r="265" ht="15.75" customHeight="1">
      <c r="H265" s="67"/>
    </row>
    <row r="266" ht="15.75" customHeight="1">
      <c r="H266" s="67"/>
    </row>
    <row r="267" ht="15.75" customHeight="1">
      <c r="H267" s="67"/>
    </row>
    <row r="268" ht="15.75" customHeight="1">
      <c r="H268" s="67"/>
    </row>
    <row r="269" ht="15.75" customHeight="1">
      <c r="H269" s="67"/>
    </row>
    <row r="270" ht="15.75" customHeight="1">
      <c r="H270" s="67"/>
    </row>
    <row r="271" ht="15.75" customHeight="1">
      <c r="H271" s="67"/>
    </row>
    <row r="272" ht="15.75" customHeight="1">
      <c r="H272" s="67"/>
    </row>
    <row r="273" ht="15.75" customHeight="1">
      <c r="H273" s="67"/>
    </row>
    <row r="274" ht="15.75" customHeight="1">
      <c r="H274" s="67"/>
    </row>
    <row r="275" ht="15.75" customHeight="1">
      <c r="H275" s="67"/>
    </row>
    <row r="276" ht="15.75" customHeight="1">
      <c r="H276" s="67"/>
    </row>
    <row r="277" ht="15.75" customHeight="1">
      <c r="H277" s="67"/>
    </row>
    <row r="278" ht="15.75" customHeight="1">
      <c r="H278" s="67"/>
    </row>
    <row r="279" ht="15.75" customHeight="1">
      <c r="H279" s="67"/>
    </row>
    <row r="280" ht="15.75" customHeight="1">
      <c r="H280" s="67"/>
    </row>
    <row r="281" ht="15.75" customHeight="1">
      <c r="H281" s="67"/>
    </row>
    <row r="282" ht="15.75" customHeight="1">
      <c r="H282" s="67"/>
    </row>
    <row r="283" ht="15.75" customHeight="1">
      <c r="H283" s="67"/>
    </row>
    <row r="284" ht="15.75" customHeight="1">
      <c r="H284" s="67"/>
    </row>
    <row r="285" ht="15.75" customHeight="1">
      <c r="H285" s="67"/>
    </row>
    <row r="286" ht="15.75" customHeight="1">
      <c r="H286" s="67"/>
    </row>
    <row r="287" ht="15.75" customHeight="1">
      <c r="H287" s="67"/>
    </row>
    <row r="288" ht="15.75" customHeight="1">
      <c r="H288" s="67"/>
    </row>
    <row r="289" ht="15.75" customHeight="1">
      <c r="H289" s="67"/>
    </row>
    <row r="290" ht="15.75" customHeight="1">
      <c r="H290" s="67"/>
    </row>
    <row r="291" ht="15.75" customHeight="1">
      <c r="H291" s="67"/>
    </row>
    <row r="292" ht="15.75" customHeight="1">
      <c r="H292" s="67"/>
    </row>
    <row r="293" ht="15.75" customHeight="1">
      <c r="H293" s="67"/>
    </row>
    <row r="294" ht="15.75" customHeight="1">
      <c r="H294" s="67"/>
    </row>
    <row r="295" ht="15.75" customHeight="1">
      <c r="H295" s="67"/>
    </row>
    <row r="296" ht="15.75" customHeight="1">
      <c r="H296" s="67"/>
    </row>
    <row r="297" ht="15.75" customHeight="1">
      <c r="H297" s="67"/>
    </row>
    <row r="298" ht="15.75" customHeight="1">
      <c r="H298" s="67"/>
    </row>
    <row r="299" ht="15.75" customHeight="1">
      <c r="H299" s="67"/>
    </row>
    <row r="300" ht="15.75" customHeight="1">
      <c r="H300" s="67"/>
    </row>
    <row r="301" ht="15.75" customHeight="1">
      <c r="H301" s="67"/>
    </row>
    <row r="302" ht="15.75" customHeight="1">
      <c r="H302" s="67"/>
    </row>
    <row r="303" ht="15.75" customHeight="1">
      <c r="H303" s="67"/>
    </row>
    <row r="304" ht="15.75" customHeight="1">
      <c r="H304" s="67"/>
    </row>
    <row r="305" ht="15.75" customHeight="1">
      <c r="H305" s="67"/>
    </row>
    <row r="306" ht="15.75" customHeight="1">
      <c r="H306" s="67"/>
    </row>
    <row r="307" ht="15.75" customHeight="1">
      <c r="H307" s="67"/>
    </row>
    <row r="308" ht="15.75" customHeight="1">
      <c r="H308" s="67"/>
    </row>
    <row r="309" ht="15.75" customHeight="1">
      <c r="H309" s="67"/>
    </row>
    <row r="310" ht="15.75" customHeight="1">
      <c r="H310" s="67"/>
    </row>
    <row r="311" ht="15.75" customHeight="1">
      <c r="H311" s="67"/>
    </row>
    <row r="312" ht="15.75" customHeight="1">
      <c r="H312" s="67"/>
    </row>
    <row r="313" ht="15.75" customHeight="1">
      <c r="H313" s="67"/>
    </row>
    <row r="314" ht="15.75" customHeight="1">
      <c r="H314" s="67"/>
    </row>
    <row r="315" ht="15.75" customHeight="1">
      <c r="H315" s="67"/>
    </row>
    <row r="316" ht="15.75" customHeight="1">
      <c r="H316" s="67"/>
    </row>
    <row r="317" ht="15.75" customHeight="1">
      <c r="H317" s="67"/>
    </row>
    <row r="318" ht="15.75" customHeight="1">
      <c r="H318" s="67"/>
    </row>
    <row r="319" ht="15.75" customHeight="1">
      <c r="H319" s="67"/>
    </row>
    <row r="320" ht="15.75" customHeight="1">
      <c r="H320" s="67"/>
    </row>
    <row r="321" ht="15.75" customHeight="1">
      <c r="H321" s="67"/>
    </row>
    <row r="322" ht="15.75" customHeight="1">
      <c r="H322" s="67"/>
    </row>
    <row r="323" ht="15.75" customHeight="1">
      <c r="H323" s="67"/>
    </row>
    <row r="324" ht="15.75" customHeight="1">
      <c r="H324" s="67"/>
    </row>
    <row r="325" ht="15.75" customHeight="1">
      <c r="H325" s="67"/>
    </row>
    <row r="326" ht="15.75" customHeight="1">
      <c r="H326" s="67"/>
    </row>
    <row r="327" ht="15.75" customHeight="1">
      <c r="H327" s="67"/>
    </row>
    <row r="328" ht="15.75" customHeight="1">
      <c r="H328" s="67"/>
    </row>
    <row r="329" ht="15.75" customHeight="1">
      <c r="H329" s="67"/>
    </row>
    <row r="330" ht="15.75" customHeight="1">
      <c r="H330" s="67"/>
    </row>
    <row r="331" ht="15.75" customHeight="1">
      <c r="H331" s="67"/>
    </row>
    <row r="332" ht="15.75" customHeight="1">
      <c r="H332" s="67"/>
    </row>
    <row r="333" ht="15.75" customHeight="1">
      <c r="H333" s="67"/>
    </row>
    <row r="334" ht="15.75" customHeight="1">
      <c r="H334" s="67"/>
    </row>
    <row r="335" ht="15.75" customHeight="1">
      <c r="H335" s="67"/>
    </row>
    <row r="336" ht="15.75" customHeight="1">
      <c r="H336" s="67"/>
    </row>
    <row r="337" ht="15.75" customHeight="1">
      <c r="H337" s="67"/>
    </row>
    <row r="338" ht="15.75" customHeight="1">
      <c r="H338" s="67"/>
    </row>
    <row r="339" ht="15.75" customHeight="1">
      <c r="H339" s="67"/>
    </row>
    <row r="340" ht="15.75" customHeight="1">
      <c r="H340" s="67"/>
    </row>
    <row r="341" ht="15.75" customHeight="1">
      <c r="H341" s="67"/>
    </row>
    <row r="342" ht="15.75" customHeight="1">
      <c r="H342" s="67"/>
    </row>
    <row r="343" ht="15.75" customHeight="1">
      <c r="H343" s="67"/>
    </row>
    <row r="344" ht="15.75" customHeight="1">
      <c r="H344" s="67"/>
    </row>
    <row r="345" ht="15.75" customHeight="1">
      <c r="H345" s="67"/>
    </row>
    <row r="346" ht="15.75" customHeight="1">
      <c r="H346" s="67"/>
    </row>
    <row r="347" ht="15.75" customHeight="1">
      <c r="H347" s="67"/>
    </row>
    <row r="348" ht="15.75" customHeight="1">
      <c r="H348" s="67"/>
    </row>
    <row r="349" ht="15.75" customHeight="1">
      <c r="H349" s="67"/>
    </row>
    <row r="350" ht="15.75" customHeight="1">
      <c r="H350" s="67"/>
    </row>
    <row r="351" ht="15.75" customHeight="1">
      <c r="H351" s="67"/>
    </row>
    <row r="352" ht="15.75" customHeight="1">
      <c r="H352" s="67"/>
    </row>
    <row r="353" ht="15.75" customHeight="1">
      <c r="H353" s="67"/>
    </row>
    <row r="354" ht="15.75" customHeight="1">
      <c r="H354" s="67"/>
    </row>
    <row r="355" ht="15.75" customHeight="1">
      <c r="H355" s="67"/>
    </row>
    <row r="356" ht="15.75" customHeight="1">
      <c r="H356" s="67"/>
    </row>
    <row r="357" ht="15.75" customHeight="1">
      <c r="H357" s="67"/>
    </row>
    <row r="358" ht="15.75" customHeight="1">
      <c r="H358" s="67"/>
    </row>
    <row r="359" ht="15.75" customHeight="1">
      <c r="H359" s="67"/>
    </row>
    <row r="360" ht="15.75" customHeight="1">
      <c r="H360" s="67"/>
    </row>
    <row r="361" ht="15.75" customHeight="1">
      <c r="H361" s="67"/>
    </row>
    <row r="362" ht="15.75" customHeight="1">
      <c r="H362" s="67"/>
    </row>
    <row r="363" ht="15.75" customHeight="1">
      <c r="H363" s="67"/>
    </row>
    <row r="364" ht="15.75" customHeight="1">
      <c r="H364" s="67"/>
    </row>
    <row r="365" ht="15.75" customHeight="1">
      <c r="H365" s="67"/>
    </row>
    <row r="366" ht="15.75" customHeight="1">
      <c r="H366" s="67"/>
    </row>
    <row r="367" ht="15.75" customHeight="1">
      <c r="H367" s="67"/>
    </row>
    <row r="368" ht="15.75" customHeight="1">
      <c r="H368" s="67"/>
    </row>
    <row r="369" ht="15.75" customHeight="1">
      <c r="H369" s="67"/>
    </row>
    <row r="370" ht="15.75" customHeight="1">
      <c r="H370" s="67"/>
    </row>
    <row r="371" ht="15.75" customHeight="1">
      <c r="H371" s="67"/>
    </row>
    <row r="372" ht="15.75" customHeight="1">
      <c r="H372" s="67"/>
    </row>
    <row r="373" ht="15.75" customHeight="1">
      <c r="H373" s="67"/>
    </row>
    <row r="374" ht="15.75" customHeight="1">
      <c r="H374" s="67"/>
    </row>
    <row r="375" ht="15.75" customHeight="1">
      <c r="H375" s="67"/>
    </row>
    <row r="376" ht="15.75" customHeight="1">
      <c r="H376" s="67"/>
    </row>
    <row r="377" ht="15.75" customHeight="1">
      <c r="H377" s="67"/>
    </row>
    <row r="378" ht="15.75" customHeight="1">
      <c r="H378" s="67"/>
    </row>
    <row r="379" ht="15.75" customHeight="1">
      <c r="H379" s="67"/>
    </row>
    <row r="380" ht="15.75" customHeight="1">
      <c r="H380" s="67"/>
    </row>
    <row r="381" ht="15.75" customHeight="1">
      <c r="H381" s="67"/>
    </row>
    <row r="382" ht="15.75" customHeight="1">
      <c r="H382" s="67"/>
    </row>
    <row r="383" ht="15.75" customHeight="1">
      <c r="H383" s="67"/>
    </row>
    <row r="384" ht="15.75" customHeight="1">
      <c r="H384" s="67"/>
    </row>
    <row r="385" ht="15.75" customHeight="1">
      <c r="H385" s="67"/>
    </row>
    <row r="386" ht="15.75" customHeight="1">
      <c r="H386" s="67"/>
    </row>
    <row r="387" ht="15.75" customHeight="1">
      <c r="H387" s="67"/>
    </row>
    <row r="388" ht="15.75" customHeight="1">
      <c r="H388" s="67"/>
    </row>
    <row r="389" ht="15.75" customHeight="1">
      <c r="H389" s="67"/>
    </row>
    <row r="390" ht="15.75" customHeight="1">
      <c r="H390" s="67"/>
    </row>
    <row r="391" ht="15.75" customHeight="1">
      <c r="H391" s="67"/>
    </row>
    <row r="392" ht="15.75" customHeight="1">
      <c r="H392" s="67"/>
    </row>
    <row r="393" ht="15.75" customHeight="1">
      <c r="H393" s="67"/>
    </row>
    <row r="394" ht="15.75" customHeight="1">
      <c r="H394" s="67"/>
    </row>
    <row r="395" ht="15.75" customHeight="1">
      <c r="H395" s="67"/>
    </row>
    <row r="396" ht="15.75" customHeight="1">
      <c r="H396" s="67"/>
    </row>
    <row r="397" ht="15.75" customHeight="1">
      <c r="H397" s="67"/>
    </row>
    <row r="398" ht="15.75" customHeight="1">
      <c r="H398" s="67"/>
    </row>
    <row r="399" ht="15.75" customHeight="1">
      <c r="H399" s="67"/>
    </row>
    <row r="400" ht="15.75" customHeight="1">
      <c r="H400" s="67"/>
    </row>
    <row r="401" ht="15.75" customHeight="1">
      <c r="H401" s="67"/>
    </row>
    <row r="402" ht="15.75" customHeight="1">
      <c r="H402" s="67"/>
    </row>
    <row r="403" ht="15.75" customHeight="1">
      <c r="H403" s="67"/>
    </row>
    <row r="404" ht="15.75" customHeight="1">
      <c r="H404" s="67"/>
    </row>
    <row r="405" ht="15.75" customHeight="1">
      <c r="H405" s="67"/>
    </row>
    <row r="406" ht="15.75" customHeight="1">
      <c r="H406" s="67"/>
    </row>
    <row r="407" ht="15.75" customHeight="1">
      <c r="H407" s="67"/>
    </row>
    <row r="408" ht="15.75" customHeight="1">
      <c r="H408" s="67"/>
    </row>
    <row r="409" ht="15.75" customHeight="1">
      <c r="H409" s="67"/>
    </row>
    <row r="410" ht="15.75" customHeight="1">
      <c r="H410" s="67"/>
    </row>
    <row r="411" ht="15.75" customHeight="1">
      <c r="H411" s="67"/>
    </row>
    <row r="412" ht="15.75" customHeight="1">
      <c r="H412" s="67"/>
    </row>
    <row r="413" ht="15.75" customHeight="1">
      <c r="H413" s="67"/>
    </row>
    <row r="414" ht="15.75" customHeight="1">
      <c r="H414" s="67"/>
    </row>
    <row r="415" ht="15.75" customHeight="1">
      <c r="H415" s="67"/>
    </row>
    <row r="416" ht="15.75" customHeight="1">
      <c r="H416" s="67"/>
    </row>
    <row r="417" ht="15.75" customHeight="1">
      <c r="H417" s="67"/>
    </row>
    <row r="418" ht="15.75" customHeight="1">
      <c r="H418" s="67"/>
    </row>
    <row r="419" ht="15.75" customHeight="1">
      <c r="H419" s="67"/>
    </row>
    <row r="420" ht="15.75" customHeight="1">
      <c r="H420" s="67"/>
    </row>
    <row r="421" ht="15.75" customHeight="1">
      <c r="H421" s="67"/>
    </row>
    <row r="422" ht="15.75" customHeight="1">
      <c r="H422" s="67"/>
    </row>
    <row r="423" ht="15.75" customHeight="1">
      <c r="H423" s="67"/>
    </row>
    <row r="424" ht="15.75" customHeight="1">
      <c r="H424" s="67"/>
    </row>
    <row r="425" ht="15.75" customHeight="1">
      <c r="H425" s="67"/>
    </row>
    <row r="426" ht="15.75" customHeight="1">
      <c r="H426" s="67"/>
    </row>
    <row r="427" ht="15.75" customHeight="1">
      <c r="H427" s="67"/>
    </row>
    <row r="428" ht="15.75" customHeight="1">
      <c r="H428" s="67"/>
    </row>
    <row r="429" ht="15.75" customHeight="1">
      <c r="H429" s="67"/>
    </row>
    <row r="430" ht="15.75" customHeight="1">
      <c r="H430" s="67"/>
    </row>
    <row r="431" ht="15.75" customHeight="1">
      <c r="H431" s="67"/>
    </row>
    <row r="432" ht="15.75" customHeight="1">
      <c r="H432" s="67"/>
    </row>
    <row r="433" ht="15.75" customHeight="1">
      <c r="H433" s="67"/>
    </row>
    <row r="434" ht="15.75" customHeight="1">
      <c r="H434" s="67"/>
    </row>
    <row r="435" ht="15.75" customHeight="1">
      <c r="H435" s="67"/>
    </row>
    <row r="436" ht="15.75" customHeight="1">
      <c r="H436" s="67"/>
    </row>
    <row r="437" ht="15.75" customHeight="1">
      <c r="H437" s="67"/>
    </row>
    <row r="438" ht="15.75" customHeight="1">
      <c r="H438" s="67"/>
    </row>
    <row r="439" ht="15.75" customHeight="1">
      <c r="H439" s="67"/>
    </row>
    <row r="440" ht="15.75" customHeight="1">
      <c r="H440" s="67"/>
    </row>
    <row r="441" ht="15.75" customHeight="1">
      <c r="H441" s="67"/>
    </row>
    <row r="442" ht="15.75" customHeight="1">
      <c r="H442" s="67"/>
    </row>
    <row r="443" ht="15.75" customHeight="1">
      <c r="H443" s="67"/>
    </row>
    <row r="444" ht="15.75" customHeight="1">
      <c r="H444" s="67"/>
    </row>
    <row r="445" ht="15.75" customHeight="1">
      <c r="H445" s="67"/>
    </row>
    <row r="446" ht="15.75" customHeight="1">
      <c r="H446" s="67"/>
    </row>
    <row r="447" ht="15.75" customHeight="1">
      <c r="H447" s="67"/>
    </row>
    <row r="448" ht="15.75" customHeight="1">
      <c r="H448" s="67"/>
    </row>
    <row r="449" ht="15.75" customHeight="1">
      <c r="H449" s="67"/>
    </row>
    <row r="450" ht="15.75" customHeight="1">
      <c r="H450" s="67"/>
    </row>
    <row r="451" ht="15.75" customHeight="1">
      <c r="H451" s="67"/>
    </row>
    <row r="452" ht="15.75" customHeight="1">
      <c r="H452" s="67"/>
    </row>
    <row r="453" ht="15.75" customHeight="1">
      <c r="H453" s="67"/>
    </row>
    <row r="454" ht="15.75" customHeight="1">
      <c r="H454" s="67"/>
    </row>
    <row r="455" ht="15.75" customHeight="1">
      <c r="H455" s="67"/>
    </row>
    <row r="456" ht="15.75" customHeight="1">
      <c r="H456" s="67"/>
    </row>
    <row r="457" ht="15.75" customHeight="1">
      <c r="H457" s="67"/>
    </row>
    <row r="458" ht="15.75" customHeight="1">
      <c r="H458" s="67"/>
    </row>
    <row r="459" ht="15.75" customHeight="1">
      <c r="H459" s="67"/>
    </row>
    <row r="460" ht="15.75" customHeight="1">
      <c r="H460" s="67"/>
    </row>
    <row r="461" ht="15.75" customHeight="1">
      <c r="H461" s="67"/>
    </row>
    <row r="462" ht="15.75" customHeight="1">
      <c r="H462" s="67"/>
    </row>
    <row r="463" ht="15.75" customHeight="1">
      <c r="H463" s="67"/>
    </row>
    <row r="464" ht="15.75" customHeight="1">
      <c r="H464" s="67"/>
    </row>
    <row r="465" ht="15.75" customHeight="1">
      <c r="H465" s="67"/>
    </row>
    <row r="466" ht="15.75" customHeight="1">
      <c r="H466" s="67"/>
    </row>
    <row r="467" ht="15.75" customHeight="1">
      <c r="H467" s="67"/>
    </row>
    <row r="468" ht="15.75" customHeight="1">
      <c r="H468" s="67"/>
    </row>
    <row r="469" ht="15.75" customHeight="1">
      <c r="H469" s="67"/>
    </row>
    <row r="470" ht="15.75" customHeight="1">
      <c r="H470" s="67"/>
    </row>
    <row r="471" ht="15.75" customHeight="1">
      <c r="H471" s="67"/>
    </row>
    <row r="472" ht="15.75" customHeight="1">
      <c r="H472" s="67"/>
    </row>
    <row r="473" ht="15.75" customHeight="1">
      <c r="H473" s="67"/>
    </row>
    <row r="474" ht="15.75" customHeight="1">
      <c r="H474" s="67"/>
    </row>
    <row r="475" ht="15.75" customHeight="1">
      <c r="H475" s="67"/>
    </row>
    <row r="476" ht="15.75" customHeight="1">
      <c r="H476" s="67"/>
    </row>
    <row r="477" ht="15.75" customHeight="1">
      <c r="H477" s="67"/>
    </row>
    <row r="478" ht="15.75" customHeight="1">
      <c r="H478" s="67"/>
    </row>
    <row r="479" ht="15.75" customHeight="1">
      <c r="H479" s="67"/>
    </row>
    <row r="480" ht="15.75" customHeight="1">
      <c r="H480" s="67"/>
    </row>
    <row r="481" ht="15.75" customHeight="1">
      <c r="H481" s="67"/>
    </row>
    <row r="482" ht="15.75" customHeight="1">
      <c r="H482" s="67"/>
    </row>
    <row r="483" ht="15.75" customHeight="1">
      <c r="H483" s="67"/>
    </row>
    <row r="484" ht="15.75" customHeight="1">
      <c r="H484" s="67"/>
    </row>
    <row r="485" ht="15.75" customHeight="1">
      <c r="H485" s="67"/>
    </row>
    <row r="486" ht="15.75" customHeight="1">
      <c r="H486" s="67"/>
    </row>
    <row r="487" ht="15.75" customHeight="1">
      <c r="H487" s="67"/>
    </row>
    <row r="488" ht="15.75" customHeight="1">
      <c r="H488" s="67"/>
    </row>
    <row r="489" ht="15.75" customHeight="1">
      <c r="H489" s="67"/>
    </row>
    <row r="490" ht="15.75" customHeight="1">
      <c r="H490" s="67"/>
    </row>
    <row r="491" ht="15.75" customHeight="1">
      <c r="H491" s="67"/>
    </row>
    <row r="492" ht="15.75" customHeight="1">
      <c r="H492" s="67"/>
    </row>
    <row r="493" ht="15.75" customHeight="1">
      <c r="H493" s="67"/>
    </row>
    <row r="494" ht="15.75" customHeight="1">
      <c r="H494" s="67"/>
    </row>
    <row r="495" ht="15.75" customHeight="1">
      <c r="H495" s="67"/>
    </row>
    <row r="496" ht="15.75" customHeight="1">
      <c r="H496" s="67"/>
    </row>
    <row r="497" ht="15.75" customHeight="1">
      <c r="H497" s="67"/>
    </row>
    <row r="498" ht="15.75" customHeight="1">
      <c r="H498" s="67"/>
    </row>
    <row r="499" ht="15.75" customHeight="1">
      <c r="H499" s="67"/>
    </row>
    <row r="500" ht="15.75" customHeight="1">
      <c r="H500" s="67"/>
    </row>
    <row r="501" ht="15.75" customHeight="1">
      <c r="H501" s="67"/>
    </row>
    <row r="502" ht="15.75" customHeight="1">
      <c r="H502" s="67"/>
    </row>
    <row r="503" ht="15.75" customHeight="1">
      <c r="H503" s="67"/>
    </row>
    <row r="504" ht="15.75" customHeight="1">
      <c r="H504" s="67"/>
    </row>
    <row r="505" ht="15.75" customHeight="1">
      <c r="H505" s="67"/>
    </row>
    <row r="506" ht="15.75" customHeight="1">
      <c r="H506" s="67"/>
    </row>
    <row r="507" ht="15.75" customHeight="1">
      <c r="H507" s="67"/>
    </row>
    <row r="508" ht="15.75" customHeight="1">
      <c r="H508" s="67"/>
    </row>
    <row r="509" ht="15.75" customHeight="1">
      <c r="H509" s="67"/>
    </row>
    <row r="510" ht="15.75" customHeight="1">
      <c r="H510" s="67"/>
    </row>
    <row r="511" ht="15.75" customHeight="1">
      <c r="H511" s="67"/>
    </row>
    <row r="512" ht="15.75" customHeight="1">
      <c r="H512" s="67"/>
    </row>
    <row r="513" ht="15.75" customHeight="1">
      <c r="H513" s="67"/>
    </row>
    <row r="514" ht="15.75" customHeight="1">
      <c r="H514" s="67"/>
    </row>
    <row r="515" ht="15.75" customHeight="1">
      <c r="H515" s="67"/>
    </row>
    <row r="516" ht="15.75" customHeight="1">
      <c r="H516" s="67"/>
    </row>
    <row r="517" ht="15.75" customHeight="1">
      <c r="H517" s="67"/>
    </row>
    <row r="518" ht="15.75" customHeight="1">
      <c r="H518" s="67"/>
    </row>
    <row r="519" ht="15.75" customHeight="1">
      <c r="H519" s="67"/>
    </row>
    <row r="520" ht="15.75" customHeight="1">
      <c r="H520" s="67"/>
    </row>
    <row r="521" ht="15.75" customHeight="1">
      <c r="H521" s="67"/>
    </row>
    <row r="522" ht="15.75" customHeight="1">
      <c r="H522" s="67"/>
    </row>
    <row r="523" ht="15.75" customHeight="1">
      <c r="H523" s="67"/>
    </row>
    <row r="524" ht="15.75" customHeight="1">
      <c r="H524" s="67"/>
    </row>
    <row r="525" ht="15.75" customHeight="1">
      <c r="H525" s="67"/>
    </row>
    <row r="526" ht="15.75" customHeight="1">
      <c r="H526" s="67"/>
    </row>
    <row r="527" ht="15.75" customHeight="1">
      <c r="H527" s="67"/>
    </row>
    <row r="528" ht="15.75" customHeight="1">
      <c r="H528" s="67"/>
    </row>
    <row r="529" ht="15.75" customHeight="1">
      <c r="H529" s="67"/>
    </row>
    <row r="530" ht="15.75" customHeight="1">
      <c r="H530" s="67"/>
    </row>
    <row r="531" ht="15.75" customHeight="1">
      <c r="H531" s="67"/>
    </row>
    <row r="532" ht="15.75" customHeight="1">
      <c r="H532" s="67"/>
    </row>
    <row r="533" ht="15.75" customHeight="1">
      <c r="H533" s="67"/>
    </row>
    <row r="534" ht="15.75" customHeight="1">
      <c r="H534" s="67"/>
    </row>
    <row r="535" ht="15.75" customHeight="1">
      <c r="H535" s="67"/>
    </row>
    <row r="536" ht="15.75" customHeight="1">
      <c r="H536" s="67"/>
    </row>
    <row r="537" ht="15.75" customHeight="1">
      <c r="H537" s="67"/>
    </row>
    <row r="538" ht="15.75" customHeight="1">
      <c r="H538" s="67"/>
    </row>
    <row r="539" ht="15.75" customHeight="1">
      <c r="H539" s="67"/>
    </row>
    <row r="540" ht="15.75" customHeight="1">
      <c r="H540" s="67"/>
    </row>
    <row r="541" ht="15.75" customHeight="1">
      <c r="H541" s="67"/>
    </row>
    <row r="542" ht="15.75" customHeight="1">
      <c r="H542" s="67"/>
    </row>
    <row r="543" ht="15.75" customHeight="1">
      <c r="H543" s="67"/>
    </row>
    <row r="544" ht="15.75" customHeight="1">
      <c r="H544" s="67"/>
    </row>
    <row r="545" ht="15.75" customHeight="1">
      <c r="H545" s="67"/>
    </row>
    <row r="546" ht="15.75" customHeight="1">
      <c r="H546" s="67"/>
    </row>
    <row r="547" ht="15.75" customHeight="1">
      <c r="H547" s="67"/>
    </row>
    <row r="548" ht="15.75" customHeight="1">
      <c r="H548" s="67"/>
    </row>
    <row r="549" ht="15.75" customHeight="1">
      <c r="H549" s="67"/>
    </row>
    <row r="550" ht="15.75" customHeight="1">
      <c r="H550" s="67"/>
    </row>
    <row r="551" ht="15.75" customHeight="1">
      <c r="H551" s="67"/>
    </row>
    <row r="552" ht="15.75" customHeight="1">
      <c r="H552" s="67"/>
    </row>
    <row r="553" ht="15.75" customHeight="1">
      <c r="H553" s="67"/>
    </row>
    <row r="554" ht="15.75" customHeight="1">
      <c r="H554" s="67"/>
    </row>
    <row r="555" ht="15.75" customHeight="1">
      <c r="H555" s="67"/>
    </row>
    <row r="556" ht="15.75" customHeight="1">
      <c r="H556" s="67"/>
    </row>
    <row r="557" ht="15.75" customHeight="1">
      <c r="H557" s="67"/>
    </row>
    <row r="558" ht="15.75" customHeight="1">
      <c r="H558" s="67"/>
    </row>
    <row r="559" ht="15.75" customHeight="1">
      <c r="H559" s="67"/>
    </row>
    <row r="560" ht="15.75" customHeight="1">
      <c r="H560" s="67"/>
    </row>
    <row r="561" ht="15.75" customHeight="1">
      <c r="H561" s="67"/>
    </row>
    <row r="562" ht="15.75" customHeight="1">
      <c r="H562" s="67"/>
    </row>
    <row r="563" ht="15.75" customHeight="1">
      <c r="H563" s="67"/>
    </row>
    <row r="564" ht="15.75" customHeight="1">
      <c r="H564" s="67"/>
    </row>
    <row r="565" ht="15.75" customHeight="1">
      <c r="H565" s="67"/>
    </row>
    <row r="566" ht="15.75" customHeight="1">
      <c r="H566" s="67"/>
    </row>
    <row r="567" ht="15.75" customHeight="1">
      <c r="H567" s="67"/>
    </row>
    <row r="568" ht="15.75" customHeight="1">
      <c r="H568" s="67"/>
    </row>
    <row r="569" ht="15.75" customHeight="1">
      <c r="H569" s="67"/>
    </row>
    <row r="570" ht="15.75" customHeight="1">
      <c r="H570" s="67"/>
    </row>
    <row r="571" ht="15.75" customHeight="1">
      <c r="H571" s="67"/>
    </row>
    <row r="572" ht="15.75" customHeight="1">
      <c r="H572" s="67"/>
    </row>
    <row r="573" ht="15.75" customHeight="1">
      <c r="H573" s="67"/>
    </row>
    <row r="574" ht="15.75" customHeight="1">
      <c r="H574" s="67"/>
    </row>
    <row r="575" ht="15.75" customHeight="1">
      <c r="H575" s="67"/>
    </row>
    <row r="576" ht="15.75" customHeight="1">
      <c r="H576" s="67"/>
    </row>
    <row r="577" ht="15.75" customHeight="1">
      <c r="H577" s="67"/>
    </row>
    <row r="578" ht="15.75" customHeight="1">
      <c r="H578" s="67"/>
    </row>
    <row r="579" ht="15.75" customHeight="1">
      <c r="H579" s="67"/>
    </row>
    <row r="580" ht="15.75" customHeight="1">
      <c r="H580" s="67"/>
    </row>
    <row r="581" ht="15.75" customHeight="1">
      <c r="H581" s="67"/>
    </row>
    <row r="582" ht="15.75" customHeight="1">
      <c r="H582" s="67"/>
    </row>
    <row r="583" ht="15.75" customHeight="1">
      <c r="H583" s="67"/>
    </row>
    <row r="584" ht="15.75" customHeight="1">
      <c r="H584" s="67"/>
    </row>
    <row r="585" ht="15.75" customHeight="1">
      <c r="H585" s="67"/>
    </row>
    <row r="586" ht="15.75" customHeight="1">
      <c r="H586" s="67"/>
    </row>
    <row r="587" ht="15.75" customHeight="1">
      <c r="H587" s="67"/>
    </row>
    <row r="588" ht="15.75" customHeight="1">
      <c r="H588" s="67"/>
    </row>
    <row r="589" ht="15.75" customHeight="1">
      <c r="H589" s="67"/>
    </row>
    <row r="590" ht="15.75" customHeight="1">
      <c r="H590" s="67"/>
    </row>
    <row r="591" ht="15.75" customHeight="1">
      <c r="H591" s="67"/>
    </row>
    <row r="592" ht="15.75" customHeight="1">
      <c r="H592" s="67"/>
    </row>
    <row r="593" ht="15.75" customHeight="1">
      <c r="H593" s="67"/>
    </row>
    <row r="594" ht="15.75" customHeight="1">
      <c r="H594" s="67"/>
    </row>
    <row r="595" ht="15.75" customHeight="1">
      <c r="H595" s="67"/>
    </row>
    <row r="596" ht="15.75" customHeight="1">
      <c r="H596" s="67"/>
    </row>
    <row r="597" ht="15.75" customHeight="1">
      <c r="H597" s="67"/>
    </row>
    <row r="598" ht="15.75" customHeight="1">
      <c r="H598" s="67"/>
    </row>
    <row r="599" ht="15.75" customHeight="1">
      <c r="H599" s="67"/>
    </row>
    <row r="600" ht="15.75" customHeight="1">
      <c r="H600" s="67"/>
    </row>
    <row r="601" ht="15.75" customHeight="1">
      <c r="H601" s="67"/>
    </row>
    <row r="602" ht="15.75" customHeight="1">
      <c r="H602" s="67"/>
    </row>
    <row r="603" ht="15.75" customHeight="1">
      <c r="H603" s="67"/>
    </row>
    <row r="604" ht="15.75" customHeight="1">
      <c r="H604" s="67"/>
    </row>
    <row r="605" ht="15.75" customHeight="1">
      <c r="H605" s="67"/>
    </row>
    <row r="606" ht="15.75" customHeight="1">
      <c r="H606" s="67"/>
    </row>
    <row r="607" ht="15.75" customHeight="1">
      <c r="H607" s="67"/>
    </row>
    <row r="608" ht="15.75" customHeight="1">
      <c r="H608" s="67"/>
    </row>
    <row r="609" ht="15.75" customHeight="1">
      <c r="H609" s="67"/>
    </row>
    <row r="610" ht="15.75" customHeight="1">
      <c r="H610" s="67"/>
    </row>
    <row r="611" ht="15.75" customHeight="1">
      <c r="H611" s="67"/>
    </row>
    <row r="612" ht="15.75" customHeight="1">
      <c r="H612" s="67"/>
    </row>
    <row r="613" ht="15.75" customHeight="1">
      <c r="H613" s="67"/>
    </row>
    <row r="614" ht="15.75" customHeight="1">
      <c r="H614" s="67"/>
    </row>
    <row r="615" ht="15.75" customHeight="1">
      <c r="H615" s="67"/>
    </row>
    <row r="616" ht="15.75" customHeight="1">
      <c r="H616" s="67"/>
    </row>
    <row r="617" ht="15.75" customHeight="1">
      <c r="H617" s="67"/>
    </row>
    <row r="618" ht="15.75" customHeight="1">
      <c r="H618" s="67"/>
    </row>
    <row r="619" ht="15.75" customHeight="1">
      <c r="H619" s="67"/>
    </row>
    <row r="620" ht="15.75" customHeight="1">
      <c r="H620" s="67"/>
    </row>
    <row r="621" ht="15.75" customHeight="1">
      <c r="H621" s="67"/>
    </row>
    <row r="622" ht="15.75" customHeight="1">
      <c r="H622" s="67"/>
    </row>
    <row r="623" ht="15.75" customHeight="1">
      <c r="H623" s="67"/>
    </row>
    <row r="624" ht="15.75" customHeight="1">
      <c r="H624" s="67"/>
    </row>
    <row r="625" ht="15.75" customHeight="1">
      <c r="H625" s="67"/>
    </row>
    <row r="626" ht="15.75" customHeight="1">
      <c r="H626" s="67"/>
    </row>
    <row r="627" ht="15.75" customHeight="1">
      <c r="H627" s="67"/>
    </row>
    <row r="628" ht="15.75" customHeight="1">
      <c r="H628" s="67"/>
    </row>
    <row r="629" ht="15.75" customHeight="1">
      <c r="H629" s="67"/>
    </row>
    <row r="630" ht="15.75" customHeight="1">
      <c r="H630" s="67"/>
    </row>
    <row r="631" ht="15.75" customHeight="1">
      <c r="H631" s="67"/>
    </row>
    <row r="632" ht="15.75" customHeight="1">
      <c r="H632" s="67"/>
    </row>
    <row r="633" ht="15.75" customHeight="1">
      <c r="H633" s="67"/>
    </row>
    <row r="634" ht="15.75" customHeight="1">
      <c r="H634" s="67"/>
    </row>
    <row r="635" ht="15.75" customHeight="1">
      <c r="H635" s="67"/>
    </row>
    <row r="636" ht="15.75" customHeight="1">
      <c r="H636" s="67"/>
    </row>
    <row r="637" ht="15.75" customHeight="1">
      <c r="H637" s="67"/>
    </row>
    <row r="638" ht="15.75" customHeight="1">
      <c r="H638" s="67"/>
    </row>
    <row r="639" ht="15.75" customHeight="1">
      <c r="H639" s="67"/>
    </row>
    <row r="640" ht="15.75" customHeight="1">
      <c r="H640" s="67"/>
    </row>
    <row r="641" ht="15.75" customHeight="1">
      <c r="H641" s="67"/>
    </row>
    <row r="642" ht="15.75" customHeight="1">
      <c r="H642" s="67"/>
    </row>
    <row r="643" ht="15.75" customHeight="1">
      <c r="H643" s="67"/>
    </row>
    <row r="644" ht="15.75" customHeight="1">
      <c r="H644" s="67"/>
    </row>
    <row r="645" ht="15.75" customHeight="1">
      <c r="H645" s="67"/>
    </row>
    <row r="646" ht="15.75" customHeight="1">
      <c r="H646" s="67"/>
    </row>
    <row r="647" ht="15.75" customHeight="1">
      <c r="H647" s="67"/>
    </row>
    <row r="648" ht="15.75" customHeight="1">
      <c r="H648" s="67"/>
    </row>
    <row r="649" ht="15.75" customHeight="1">
      <c r="H649" s="67"/>
    </row>
    <row r="650" ht="15.75" customHeight="1">
      <c r="H650" s="67"/>
    </row>
    <row r="651" ht="15.75" customHeight="1">
      <c r="H651" s="67"/>
    </row>
    <row r="652" ht="15.75" customHeight="1">
      <c r="H652" s="67"/>
    </row>
    <row r="653" ht="15.75" customHeight="1">
      <c r="H653" s="67"/>
    </row>
    <row r="654" ht="15.75" customHeight="1">
      <c r="H654" s="67"/>
    </row>
    <row r="655" ht="15.75" customHeight="1">
      <c r="H655" s="67"/>
    </row>
    <row r="656" ht="15.75" customHeight="1">
      <c r="H656" s="67"/>
    </row>
    <row r="657" ht="15.75" customHeight="1">
      <c r="H657" s="67"/>
    </row>
    <row r="658" ht="15.75" customHeight="1">
      <c r="H658" s="67"/>
    </row>
    <row r="659" ht="15.75" customHeight="1">
      <c r="H659" s="67"/>
    </row>
    <row r="660" ht="15.75" customHeight="1">
      <c r="H660" s="67"/>
    </row>
    <row r="661" ht="15.75" customHeight="1">
      <c r="H661" s="67"/>
    </row>
    <row r="662" ht="15.75" customHeight="1">
      <c r="H662" s="67"/>
    </row>
    <row r="663" ht="15.75" customHeight="1">
      <c r="H663" s="67"/>
    </row>
    <row r="664" ht="15.75" customHeight="1">
      <c r="H664" s="67"/>
    </row>
    <row r="665" ht="15.75" customHeight="1">
      <c r="H665" s="67"/>
    </row>
    <row r="666" ht="15.75" customHeight="1">
      <c r="H666" s="67"/>
    </row>
    <row r="667" ht="15.75" customHeight="1">
      <c r="H667" s="67"/>
    </row>
    <row r="668" ht="15.75" customHeight="1">
      <c r="H668" s="67"/>
    </row>
    <row r="669" ht="15.75" customHeight="1">
      <c r="H669" s="67"/>
    </row>
    <row r="670" ht="15.75" customHeight="1">
      <c r="H670" s="67"/>
    </row>
    <row r="671" ht="15.75" customHeight="1">
      <c r="H671" s="67"/>
    </row>
    <row r="672" ht="15.75" customHeight="1">
      <c r="H672" s="67"/>
    </row>
    <row r="673" ht="15.75" customHeight="1">
      <c r="H673" s="67"/>
    </row>
    <row r="674" ht="15.75" customHeight="1">
      <c r="H674" s="67"/>
    </row>
    <row r="675" ht="15.75" customHeight="1">
      <c r="H675" s="67"/>
    </row>
    <row r="676" ht="15.75" customHeight="1">
      <c r="H676" s="67"/>
    </row>
    <row r="677" ht="15.75" customHeight="1">
      <c r="H677" s="67"/>
    </row>
    <row r="678" ht="15.75" customHeight="1">
      <c r="H678" s="67"/>
    </row>
    <row r="679" ht="15.75" customHeight="1">
      <c r="H679" s="67"/>
    </row>
    <row r="680" ht="15.75" customHeight="1">
      <c r="H680" s="67"/>
    </row>
    <row r="681" ht="15.75" customHeight="1">
      <c r="H681" s="67"/>
    </row>
    <row r="682" ht="15.75" customHeight="1">
      <c r="H682" s="67"/>
    </row>
    <row r="683" ht="15.75" customHeight="1">
      <c r="H683" s="67"/>
    </row>
    <row r="684" ht="15.75" customHeight="1">
      <c r="H684" s="67"/>
    </row>
    <row r="685" ht="15.75" customHeight="1">
      <c r="H685" s="67"/>
    </row>
    <row r="686" ht="15.75" customHeight="1">
      <c r="H686" s="67"/>
    </row>
    <row r="687" ht="15.75" customHeight="1">
      <c r="H687" s="67"/>
    </row>
    <row r="688" ht="15.75" customHeight="1">
      <c r="H688" s="67"/>
    </row>
    <row r="689" ht="15.75" customHeight="1">
      <c r="H689" s="67"/>
    </row>
    <row r="690" ht="15.75" customHeight="1">
      <c r="H690" s="67"/>
    </row>
    <row r="691" ht="15.75" customHeight="1">
      <c r="H691" s="67"/>
    </row>
    <row r="692" ht="15.75" customHeight="1">
      <c r="H692" s="67"/>
    </row>
    <row r="693" ht="15.75" customHeight="1">
      <c r="H693" s="67"/>
    </row>
    <row r="694" ht="15.75" customHeight="1">
      <c r="H694" s="67"/>
    </row>
    <row r="695" ht="15.75" customHeight="1">
      <c r="H695" s="67"/>
    </row>
    <row r="696" ht="15.75" customHeight="1">
      <c r="H696" s="67"/>
    </row>
    <row r="697" ht="15.75" customHeight="1">
      <c r="H697" s="67"/>
    </row>
    <row r="698" ht="15.75" customHeight="1">
      <c r="H698" s="67"/>
    </row>
    <row r="699" ht="15.75" customHeight="1">
      <c r="H699" s="67"/>
    </row>
    <row r="700" ht="15.75" customHeight="1">
      <c r="H700" s="67"/>
    </row>
    <row r="701" ht="15.75" customHeight="1">
      <c r="H701" s="67"/>
    </row>
    <row r="702" ht="15.75" customHeight="1">
      <c r="H702" s="67"/>
    </row>
    <row r="703" ht="15.75" customHeight="1">
      <c r="H703" s="67"/>
    </row>
    <row r="704" ht="15.75" customHeight="1">
      <c r="H704" s="67"/>
    </row>
    <row r="705" ht="15.75" customHeight="1">
      <c r="H705" s="67"/>
    </row>
    <row r="706" ht="15.75" customHeight="1">
      <c r="H706" s="67"/>
    </row>
    <row r="707" ht="15.75" customHeight="1">
      <c r="H707" s="67"/>
    </row>
    <row r="708" ht="15.75" customHeight="1">
      <c r="H708" s="67"/>
    </row>
    <row r="709" ht="15.75" customHeight="1">
      <c r="H709" s="67"/>
    </row>
    <row r="710" ht="15.75" customHeight="1">
      <c r="H710" s="67"/>
    </row>
    <row r="711" ht="15.75" customHeight="1">
      <c r="H711" s="67"/>
    </row>
    <row r="712" ht="15.75" customHeight="1">
      <c r="H712" s="67"/>
    </row>
    <row r="713" ht="15.75" customHeight="1">
      <c r="H713" s="67"/>
    </row>
    <row r="714" ht="15.75" customHeight="1">
      <c r="H714" s="67"/>
    </row>
    <row r="715" ht="15.75" customHeight="1">
      <c r="H715" s="67"/>
    </row>
    <row r="716" ht="15.75" customHeight="1">
      <c r="H716" s="67"/>
    </row>
    <row r="717" ht="15.75" customHeight="1">
      <c r="H717" s="67"/>
    </row>
    <row r="718" ht="15.75" customHeight="1">
      <c r="H718" s="67"/>
    </row>
    <row r="719" ht="15.75" customHeight="1">
      <c r="H719" s="67"/>
    </row>
    <row r="720" ht="15.75" customHeight="1">
      <c r="H720" s="67"/>
    </row>
    <row r="721" ht="15.75" customHeight="1">
      <c r="H721" s="67"/>
    </row>
    <row r="722" ht="15.75" customHeight="1">
      <c r="H722" s="67"/>
    </row>
    <row r="723" ht="15.75" customHeight="1">
      <c r="H723" s="67"/>
    </row>
    <row r="724" ht="15.75" customHeight="1">
      <c r="H724" s="67"/>
    </row>
    <row r="725" ht="15.75" customHeight="1">
      <c r="H725" s="67"/>
    </row>
    <row r="726" ht="15.75" customHeight="1">
      <c r="H726" s="67"/>
    </row>
    <row r="727" ht="15.75" customHeight="1">
      <c r="H727" s="67"/>
    </row>
    <row r="728" ht="15.75" customHeight="1">
      <c r="H728" s="67"/>
    </row>
    <row r="729" ht="15.75" customHeight="1">
      <c r="H729" s="67"/>
    </row>
    <row r="730" ht="15.75" customHeight="1">
      <c r="H730" s="67"/>
    </row>
    <row r="731" ht="15.75" customHeight="1">
      <c r="H731" s="67"/>
    </row>
    <row r="732" ht="15.75" customHeight="1">
      <c r="H732" s="67"/>
    </row>
    <row r="733" ht="15.75" customHeight="1">
      <c r="H733" s="67"/>
    </row>
    <row r="734" ht="15.75" customHeight="1">
      <c r="H734" s="67"/>
    </row>
    <row r="735" ht="15.75" customHeight="1">
      <c r="H735" s="67"/>
    </row>
    <row r="736" ht="15.75" customHeight="1">
      <c r="H736" s="67"/>
    </row>
    <row r="737" ht="15.75" customHeight="1">
      <c r="H737" s="67"/>
    </row>
    <row r="738" ht="15.75" customHeight="1">
      <c r="H738" s="67"/>
    </row>
    <row r="739" ht="15.75" customHeight="1">
      <c r="H739" s="67"/>
    </row>
    <row r="740" ht="15.75" customHeight="1">
      <c r="H740" s="67"/>
    </row>
    <row r="741" ht="15.75" customHeight="1">
      <c r="H741" s="67"/>
    </row>
    <row r="742" ht="15.75" customHeight="1">
      <c r="H742" s="67"/>
    </row>
    <row r="743" ht="15.75" customHeight="1">
      <c r="H743" s="67"/>
    </row>
    <row r="744" ht="15.75" customHeight="1">
      <c r="H744" s="67"/>
    </row>
    <row r="745" ht="15.75" customHeight="1">
      <c r="H745" s="67"/>
    </row>
    <row r="746" ht="15.75" customHeight="1">
      <c r="H746" s="67"/>
    </row>
    <row r="747" ht="15.75" customHeight="1">
      <c r="H747" s="67"/>
    </row>
    <row r="748" ht="15.75" customHeight="1">
      <c r="H748" s="67"/>
    </row>
    <row r="749" ht="15.75" customHeight="1">
      <c r="H749" s="67"/>
    </row>
    <row r="750" ht="15.75" customHeight="1">
      <c r="H750" s="67"/>
    </row>
    <row r="751" ht="15.75" customHeight="1">
      <c r="H751" s="67"/>
    </row>
    <row r="752" ht="15.75" customHeight="1">
      <c r="H752" s="67"/>
    </row>
    <row r="753" ht="15.75" customHeight="1">
      <c r="H753" s="67"/>
    </row>
    <row r="754" ht="15.75" customHeight="1">
      <c r="H754" s="67"/>
    </row>
    <row r="755" ht="15.75" customHeight="1">
      <c r="H755" s="67"/>
    </row>
    <row r="756" ht="15.75" customHeight="1">
      <c r="H756" s="67"/>
    </row>
    <row r="757" ht="15.75" customHeight="1">
      <c r="H757" s="67"/>
    </row>
    <row r="758" ht="15.75" customHeight="1">
      <c r="H758" s="67"/>
    </row>
    <row r="759" ht="15.75" customHeight="1">
      <c r="H759" s="67"/>
    </row>
    <row r="760" ht="15.75" customHeight="1">
      <c r="H760" s="67"/>
    </row>
    <row r="761" ht="15.75" customHeight="1">
      <c r="H761" s="67"/>
    </row>
    <row r="762" ht="15.75" customHeight="1">
      <c r="H762" s="67"/>
    </row>
    <row r="763" ht="15.75" customHeight="1">
      <c r="H763" s="67"/>
    </row>
    <row r="764" ht="15.75" customHeight="1">
      <c r="H764" s="67"/>
    </row>
    <row r="765" ht="15.75" customHeight="1">
      <c r="H765" s="67"/>
    </row>
    <row r="766" ht="15.75" customHeight="1">
      <c r="H766" s="67"/>
    </row>
    <row r="767" ht="15.75" customHeight="1">
      <c r="H767" s="67"/>
    </row>
    <row r="768" ht="15.75" customHeight="1">
      <c r="H768" s="67"/>
    </row>
    <row r="769" ht="15.75" customHeight="1">
      <c r="H769" s="67"/>
    </row>
    <row r="770" ht="15.75" customHeight="1">
      <c r="H770" s="67"/>
    </row>
    <row r="771" ht="15.75" customHeight="1">
      <c r="H771" s="67"/>
    </row>
    <row r="772" ht="15.75" customHeight="1">
      <c r="H772" s="67"/>
    </row>
    <row r="773" ht="15.75" customHeight="1">
      <c r="H773" s="67"/>
    </row>
    <row r="774" ht="15.75" customHeight="1">
      <c r="H774" s="67"/>
    </row>
    <row r="775" ht="15.75" customHeight="1">
      <c r="H775" s="67"/>
    </row>
    <row r="776" ht="15.75" customHeight="1">
      <c r="H776" s="67"/>
    </row>
    <row r="777" ht="15.75" customHeight="1">
      <c r="H777" s="67"/>
    </row>
    <row r="778" ht="15.75" customHeight="1">
      <c r="H778" s="67"/>
    </row>
    <row r="779" ht="15.75" customHeight="1">
      <c r="H779" s="67"/>
    </row>
    <row r="780" ht="15.75" customHeight="1">
      <c r="H780" s="67"/>
    </row>
    <row r="781" ht="15.75" customHeight="1">
      <c r="H781" s="67"/>
    </row>
    <row r="782" ht="15.75" customHeight="1">
      <c r="H782" s="67"/>
    </row>
    <row r="783" ht="15.75" customHeight="1">
      <c r="H783" s="67"/>
    </row>
    <row r="784" ht="15.75" customHeight="1">
      <c r="H784" s="67"/>
    </row>
    <row r="785" ht="15.75" customHeight="1">
      <c r="H785" s="67"/>
    </row>
    <row r="786" ht="15.75" customHeight="1">
      <c r="H786" s="67"/>
    </row>
    <row r="787" ht="15.75" customHeight="1">
      <c r="H787" s="67"/>
    </row>
    <row r="788" ht="15.75" customHeight="1">
      <c r="H788" s="67"/>
    </row>
    <row r="789" ht="15.75" customHeight="1">
      <c r="H789" s="67"/>
    </row>
    <row r="790" ht="15.75" customHeight="1">
      <c r="H790" s="67"/>
    </row>
    <row r="791" ht="15.75" customHeight="1">
      <c r="H791" s="67"/>
    </row>
    <row r="792" ht="15.75" customHeight="1">
      <c r="H792" s="67"/>
    </row>
    <row r="793" ht="15.75" customHeight="1">
      <c r="H793" s="67"/>
    </row>
    <row r="794" ht="15.75" customHeight="1">
      <c r="H794" s="67"/>
    </row>
    <row r="795" ht="15.75" customHeight="1">
      <c r="H795" s="67"/>
    </row>
    <row r="796" ht="15.75" customHeight="1">
      <c r="H796" s="67"/>
    </row>
    <row r="797" ht="15.75" customHeight="1">
      <c r="H797" s="67"/>
    </row>
    <row r="798" ht="15.75" customHeight="1">
      <c r="H798" s="67"/>
    </row>
    <row r="799" ht="15.75" customHeight="1">
      <c r="H799" s="67"/>
    </row>
    <row r="800" ht="15.75" customHeight="1">
      <c r="H800" s="67"/>
    </row>
    <row r="801" ht="15.75" customHeight="1">
      <c r="H801" s="67"/>
    </row>
    <row r="802" ht="15.75" customHeight="1">
      <c r="H802" s="67"/>
    </row>
    <row r="803" ht="15.75" customHeight="1">
      <c r="H803" s="67"/>
    </row>
    <row r="804" ht="15.75" customHeight="1">
      <c r="H804" s="67"/>
    </row>
    <row r="805" ht="15.75" customHeight="1">
      <c r="H805" s="67"/>
    </row>
    <row r="806" ht="15.75" customHeight="1">
      <c r="H806" s="67"/>
    </row>
    <row r="807" ht="15.75" customHeight="1">
      <c r="H807" s="67"/>
    </row>
    <row r="808" ht="15.75" customHeight="1">
      <c r="H808" s="67"/>
    </row>
    <row r="809" ht="15.75" customHeight="1">
      <c r="H809" s="67"/>
    </row>
    <row r="810" ht="15.75" customHeight="1">
      <c r="H810" s="67"/>
    </row>
    <row r="811" ht="15.75" customHeight="1">
      <c r="H811" s="67"/>
    </row>
    <row r="812" ht="15.75" customHeight="1">
      <c r="H812" s="67"/>
    </row>
    <row r="813" ht="15.75" customHeight="1">
      <c r="H813" s="67"/>
    </row>
    <row r="814" ht="15.75" customHeight="1">
      <c r="H814" s="67"/>
    </row>
    <row r="815" ht="15.75" customHeight="1">
      <c r="H815" s="67"/>
    </row>
    <row r="816" ht="15.75" customHeight="1">
      <c r="H816" s="67"/>
    </row>
    <row r="817" ht="15.75" customHeight="1">
      <c r="H817" s="67"/>
    </row>
    <row r="818" ht="15.75" customHeight="1">
      <c r="H818" s="67"/>
    </row>
    <row r="819" ht="15.75" customHeight="1">
      <c r="H819" s="67"/>
    </row>
    <row r="820" ht="15.75" customHeight="1">
      <c r="H820" s="67"/>
    </row>
    <row r="821" ht="15.75" customHeight="1">
      <c r="H821" s="67"/>
    </row>
    <row r="822" ht="15.75" customHeight="1">
      <c r="H822" s="67"/>
    </row>
    <row r="823" ht="15.75" customHeight="1">
      <c r="H823" s="67"/>
    </row>
    <row r="824" ht="15.75" customHeight="1">
      <c r="H824" s="67"/>
    </row>
    <row r="825" ht="15.75" customHeight="1">
      <c r="H825" s="67"/>
    </row>
    <row r="826" ht="15.75" customHeight="1">
      <c r="H826" s="67"/>
    </row>
    <row r="827" ht="15.75" customHeight="1">
      <c r="H827" s="67"/>
    </row>
    <row r="828" ht="15.75" customHeight="1">
      <c r="H828" s="67"/>
    </row>
    <row r="829" ht="15.75" customHeight="1">
      <c r="H829" s="67"/>
    </row>
    <row r="830" ht="15.75" customHeight="1">
      <c r="H830" s="67"/>
    </row>
    <row r="831" ht="15.75" customHeight="1">
      <c r="H831" s="67"/>
    </row>
    <row r="832" ht="15.75" customHeight="1">
      <c r="H832" s="67"/>
    </row>
    <row r="833" ht="15.75" customHeight="1">
      <c r="H833" s="67"/>
    </row>
    <row r="834" ht="15.75" customHeight="1">
      <c r="H834" s="67"/>
    </row>
    <row r="835" ht="15.75" customHeight="1">
      <c r="H835" s="67"/>
    </row>
    <row r="836" ht="15.75" customHeight="1">
      <c r="H836" s="67"/>
    </row>
    <row r="837" ht="15.75" customHeight="1">
      <c r="H837" s="67"/>
    </row>
    <row r="838" ht="15.75" customHeight="1">
      <c r="H838" s="67"/>
    </row>
    <row r="839" ht="15.75" customHeight="1">
      <c r="H839" s="67"/>
    </row>
    <row r="840" ht="15.75" customHeight="1">
      <c r="H840" s="67"/>
    </row>
    <row r="841" ht="15.75" customHeight="1">
      <c r="H841" s="67"/>
    </row>
    <row r="842" ht="15.75" customHeight="1">
      <c r="H842" s="67"/>
    </row>
    <row r="843" ht="15.75" customHeight="1">
      <c r="H843" s="67"/>
    </row>
    <row r="844" ht="15.75" customHeight="1">
      <c r="H844" s="67"/>
    </row>
    <row r="845" ht="15.75" customHeight="1">
      <c r="H845" s="67"/>
    </row>
    <row r="846" ht="15.75" customHeight="1">
      <c r="H846" s="67"/>
    </row>
    <row r="847" ht="15.75" customHeight="1">
      <c r="H847" s="67"/>
    </row>
    <row r="848" ht="15.75" customHeight="1">
      <c r="H848" s="67"/>
    </row>
    <row r="849" ht="15.75" customHeight="1">
      <c r="H849" s="67"/>
    </row>
    <row r="850" ht="15.75" customHeight="1">
      <c r="H850" s="67"/>
    </row>
    <row r="851" ht="15.75" customHeight="1">
      <c r="H851" s="67"/>
    </row>
    <row r="852" ht="15.75" customHeight="1">
      <c r="H852" s="67"/>
    </row>
    <row r="853" ht="15.75" customHeight="1">
      <c r="H853" s="67"/>
    </row>
    <row r="854" ht="15.75" customHeight="1">
      <c r="H854" s="67"/>
    </row>
    <row r="855" ht="15.75" customHeight="1">
      <c r="H855" s="67"/>
    </row>
    <row r="856" ht="15.75" customHeight="1">
      <c r="H856" s="67"/>
    </row>
    <row r="857" ht="15.75" customHeight="1">
      <c r="H857" s="67"/>
    </row>
    <row r="858" ht="15.75" customHeight="1">
      <c r="H858" s="67"/>
    </row>
    <row r="859" ht="15.75" customHeight="1">
      <c r="H859" s="67"/>
    </row>
    <row r="860" ht="15.75" customHeight="1">
      <c r="H860" s="67"/>
    </row>
    <row r="861" ht="15.75" customHeight="1">
      <c r="H861" s="67"/>
    </row>
    <row r="862" ht="15.75" customHeight="1">
      <c r="H862" s="67"/>
    </row>
    <row r="863" ht="15.75" customHeight="1">
      <c r="H863" s="67"/>
    </row>
    <row r="864" ht="15.75" customHeight="1">
      <c r="H864" s="67"/>
    </row>
    <row r="865" ht="15.75" customHeight="1">
      <c r="H865" s="67"/>
    </row>
    <row r="866" ht="15.75" customHeight="1">
      <c r="H866" s="67"/>
    </row>
    <row r="867" ht="15.75" customHeight="1">
      <c r="H867" s="67"/>
    </row>
    <row r="868" ht="15.75" customHeight="1">
      <c r="H868" s="67"/>
    </row>
    <row r="869" ht="15.75" customHeight="1">
      <c r="H869" s="67"/>
    </row>
    <row r="870" ht="15.75" customHeight="1">
      <c r="H870" s="67"/>
    </row>
    <row r="871" ht="15.75" customHeight="1">
      <c r="H871" s="67"/>
    </row>
    <row r="872" ht="15.75" customHeight="1">
      <c r="H872" s="67"/>
    </row>
    <row r="873" ht="15.75" customHeight="1">
      <c r="H873" s="67"/>
    </row>
    <row r="874" ht="15.75" customHeight="1">
      <c r="H874" s="67"/>
    </row>
    <row r="875" ht="15.75" customHeight="1">
      <c r="H875" s="67"/>
    </row>
    <row r="876" ht="15.75" customHeight="1">
      <c r="H876" s="67"/>
    </row>
    <row r="877" ht="15.75" customHeight="1">
      <c r="H877" s="67"/>
    </row>
    <row r="878" ht="15.75" customHeight="1">
      <c r="H878" s="67"/>
    </row>
    <row r="879" ht="15.75" customHeight="1">
      <c r="H879" s="67"/>
    </row>
    <row r="880" ht="15.75" customHeight="1">
      <c r="H880" s="67"/>
    </row>
    <row r="881" ht="15.75" customHeight="1">
      <c r="H881" s="67"/>
    </row>
    <row r="882" ht="15.75" customHeight="1">
      <c r="H882" s="67"/>
    </row>
    <row r="883" ht="15.75" customHeight="1">
      <c r="H883" s="67"/>
    </row>
    <row r="884" ht="15.75" customHeight="1">
      <c r="H884" s="67"/>
    </row>
    <row r="885" ht="15.75" customHeight="1">
      <c r="H885" s="67"/>
    </row>
    <row r="886" ht="15.75" customHeight="1">
      <c r="H886" s="67"/>
    </row>
    <row r="887" ht="15.75" customHeight="1">
      <c r="H887" s="67"/>
    </row>
    <row r="888" ht="15.75" customHeight="1">
      <c r="H888" s="67"/>
    </row>
    <row r="889" ht="15.75" customHeight="1">
      <c r="H889" s="67"/>
    </row>
    <row r="890" ht="15.75" customHeight="1">
      <c r="H890" s="67"/>
    </row>
    <row r="891" ht="15.75" customHeight="1">
      <c r="H891" s="67"/>
    </row>
    <row r="892" ht="15.75" customHeight="1">
      <c r="H892" s="67"/>
    </row>
    <row r="893" ht="15.75" customHeight="1">
      <c r="H893" s="67"/>
    </row>
    <row r="894" ht="15.75" customHeight="1">
      <c r="H894" s="67"/>
    </row>
    <row r="895" ht="15.75" customHeight="1">
      <c r="H895" s="67"/>
    </row>
    <row r="896" ht="15.75" customHeight="1">
      <c r="H896" s="67"/>
    </row>
    <row r="897" ht="15.75" customHeight="1">
      <c r="H897" s="67"/>
    </row>
    <row r="898" ht="15.75" customHeight="1">
      <c r="H898" s="67"/>
    </row>
    <row r="899" ht="15.75" customHeight="1">
      <c r="H899" s="67"/>
    </row>
    <row r="900" ht="15.75" customHeight="1">
      <c r="H900" s="67"/>
    </row>
    <row r="901" ht="15.75" customHeight="1">
      <c r="H901" s="67"/>
    </row>
    <row r="902" ht="15.75" customHeight="1">
      <c r="H902" s="67"/>
    </row>
    <row r="903" ht="15.75" customHeight="1">
      <c r="H903" s="67"/>
    </row>
    <row r="904" ht="15.75" customHeight="1">
      <c r="H904" s="67"/>
    </row>
    <row r="905" ht="15.75" customHeight="1">
      <c r="H905" s="67"/>
    </row>
    <row r="906" ht="15.75" customHeight="1">
      <c r="H906" s="67"/>
    </row>
    <row r="907" ht="15.75" customHeight="1">
      <c r="H907" s="67"/>
    </row>
    <row r="908" ht="15.75" customHeight="1">
      <c r="H908" s="67"/>
    </row>
    <row r="909" ht="15.75" customHeight="1">
      <c r="H909" s="67"/>
    </row>
    <row r="910" ht="15.75" customHeight="1">
      <c r="H910" s="67"/>
    </row>
    <row r="911" ht="15.75" customHeight="1">
      <c r="H911" s="67"/>
    </row>
    <row r="912" ht="15.75" customHeight="1">
      <c r="H912" s="67"/>
    </row>
    <row r="913" ht="15.75" customHeight="1">
      <c r="H913" s="67"/>
    </row>
    <row r="914" ht="15.75" customHeight="1">
      <c r="H914" s="67"/>
    </row>
    <row r="915" ht="15.75" customHeight="1">
      <c r="H915" s="67"/>
    </row>
    <row r="916" ht="15.75" customHeight="1">
      <c r="H916" s="67"/>
    </row>
    <row r="917" ht="15.75" customHeight="1">
      <c r="H917" s="67"/>
    </row>
    <row r="918" ht="15.75" customHeight="1">
      <c r="H918" s="67"/>
    </row>
    <row r="919" ht="15.75" customHeight="1">
      <c r="H919" s="67"/>
    </row>
    <row r="920" ht="15.75" customHeight="1">
      <c r="H920" s="67"/>
    </row>
    <row r="921" ht="15.75" customHeight="1">
      <c r="H921" s="67"/>
    </row>
    <row r="922" ht="15.75" customHeight="1">
      <c r="H922" s="67"/>
    </row>
    <row r="923" ht="15.75" customHeight="1">
      <c r="H923" s="67"/>
    </row>
    <row r="924" ht="15.75" customHeight="1">
      <c r="H924" s="67"/>
    </row>
    <row r="925" ht="15.75" customHeight="1">
      <c r="H925" s="67"/>
    </row>
    <row r="926" ht="15.75" customHeight="1">
      <c r="H926" s="67"/>
    </row>
    <row r="927" ht="15.75" customHeight="1">
      <c r="H927" s="67"/>
    </row>
    <row r="928" ht="15.75" customHeight="1">
      <c r="H928" s="67"/>
    </row>
    <row r="929" ht="15.75" customHeight="1">
      <c r="H929" s="67"/>
    </row>
    <row r="930" ht="15.75" customHeight="1">
      <c r="H930" s="67"/>
    </row>
    <row r="931" ht="15.75" customHeight="1">
      <c r="H931" s="67"/>
    </row>
    <row r="932" ht="15.75" customHeight="1">
      <c r="H932" s="67"/>
    </row>
    <row r="933" ht="15.75" customHeight="1">
      <c r="H933" s="67"/>
    </row>
    <row r="934" ht="15.75" customHeight="1">
      <c r="H934" s="67"/>
    </row>
    <row r="935" ht="15.75" customHeight="1">
      <c r="H935" s="67"/>
    </row>
    <row r="936" ht="15.75" customHeight="1">
      <c r="H936" s="67"/>
    </row>
    <row r="937" ht="15.75" customHeight="1">
      <c r="H937" s="67"/>
    </row>
    <row r="938" ht="15.75" customHeight="1">
      <c r="H938" s="67"/>
    </row>
    <row r="939" ht="15.75" customHeight="1">
      <c r="H939" s="67"/>
    </row>
    <row r="940" ht="15.75" customHeight="1">
      <c r="H940" s="67"/>
    </row>
    <row r="941" ht="15.75" customHeight="1">
      <c r="H941" s="67"/>
    </row>
    <row r="942" ht="15.75" customHeight="1">
      <c r="H942" s="67"/>
    </row>
    <row r="943" ht="15.75" customHeight="1">
      <c r="H943" s="67"/>
    </row>
    <row r="944" ht="15.75" customHeight="1">
      <c r="H944" s="67"/>
    </row>
    <row r="945" ht="15.75" customHeight="1">
      <c r="H945" s="67"/>
    </row>
    <row r="946" ht="15.75" customHeight="1">
      <c r="H946" s="67"/>
    </row>
    <row r="947" ht="15.75" customHeight="1">
      <c r="H947" s="67"/>
    </row>
    <row r="948" ht="15.75" customHeight="1">
      <c r="H948" s="67"/>
    </row>
    <row r="949" ht="15.75" customHeight="1">
      <c r="H949" s="67"/>
    </row>
    <row r="950" ht="15.75" customHeight="1">
      <c r="H950" s="67"/>
    </row>
    <row r="951" ht="15.75" customHeight="1">
      <c r="H951" s="67"/>
    </row>
    <row r="952" ht="15.75" customHeight="1">
      <c r="H952" s="67"/>
    </row>
    <row r="953" ht="15.75" customHeight="1">
      <c r="H953" s="67"/>
    </row>
    <row r="954" ht="15.75" customHeight="1">
      <c r="H954" s="67"/>
    </row>
    <row r="955" ht="15.75" customHeight="1">
      <c r="H955" s="67"/>
    </row>
    <row r="956" ht="15.75" customHeight="1">
      <c r="H956" s="67"/>
    </row>
    <row r="957" ht="15.75" customHeight="1">
      <c r="H957" s="67"/>
    </row>
    <row r="958" ht="15.75" customHeight="1">
      <c r="H958" s="67"/>
    </row>
    <row r="959" ht="15.75" customHeight="1">
      <c r="H959" s="67"/>
    </row>
    <row r="960" ht="15.75" customHeight="1">
      <c r="H960" s="67"/>
    </row>
    <row r="961" ht="15.75" customHeight="1">
      <c r="H961" s="67"/>
    </row>
    <row r="962" ht="15.75" customHeight="1">
      <c r="H962" s="67"/>
    </row>
    <row r="963" ht="15.75" customHeight="1">
      <c r="H963" s="67"/>
    </row>
    <row r="964" ht="15.75" customHeight="1">
      <c r="H964" s="67"/>
    </row>
    <row r="965" ht="15.75" customHeight="1">
      <c r="H965" s="6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0.29"/>
  </cols>
  <sheetData>
    <row r="1">
      <c r="A1" s="12" t="s">
        <v>120</v>
      </c>
      <c r="B1" s="12"/>
    </row>
    <row r="3">
      <c r="A3" s="46" t="s">
        <v>121</v>
      </c>
      <c r="B3" s="33" t="s">
        <v>122</v>
      </c>
      <c r="C3" s="33" t="s">
        <v>123</v>
      </c>
    </row>
    <row r="4">
      <c r="A4" s="24" t="s">
        <v>124</v>
      </c>
      <c r="B4" s="68">
        <v>30000.0</v>
      </c>
      <c r="C4" s="69">
        <f t="shared" ref="C4:C5" si="1">B4*12</f>
        <v>360000</v>
      </c>
    </row>
    <row r="5">
      <c r="A5" s="14" t="s">
        <v>125</v>
      </c>
      <c r="B5" s="68">
        <v>12000.0</v>
      </c>
      <c r="C5" s="69">
        <f t="shared" si="1"/>
        <v>144000</v>
      </c>
    </row>
    <row r="6">
      <c r="A6" s="46"/>
      <c r="B6" s="14"/>
    </row>
    <row r="7">
      <c r="A7" s="46" t="s">
        <v>126</v>
      </c>
      <c r="B7" s="33" t="s">
        <v>122</v>
      </c>
      <c r="C7" s="33" t="s">
        <v>123</v>
      </c>
    </row>
    <row r="8">
      <c r="A8" s="24" t="s">
        <v>127</v>
      </c>
      <c r="B8" s="40">
        <v>10000.0</v>
      </c>
      <c r="C8" s="69">
        <f t="shared" ref="C8:C9" si="2">B8*12</f>
        <v>120000</v>
      </c>
    </row>
    <row r="9">
      <c r="A9" s="14" t="s">
        <v>128</v>
      </c>
      <c r="B9" s="40">
        <v>10000.0</v>
      </c>
      <c r="C9" s="69">
        <f t="shared" si="2"/>
        <v>120000</v>
      </c>
    </row>
    <row r="10">
      <c r="A10" s="14"/>
      <c r="B10" s="14"/>
      <c r="C10" s="14"/>
    </row>
    <row r="11">
      <c r="A11" s="46" t="s">
        <v>129</v>
      </c>
      <c r="B11" s="33" t="s">
        <v>122</v>
      </c>
      <c r="C11" s="33" t="s">
        <v>123</v>
      </c>
    </row>
    <row r="12">
      <c r="A12" s="24" t="s">
        <v>130</v>
      </c>
      <c r="B12" s="68">
        <v>200.0</v>
      </c>
      <c r="C12" s="69">
        <f t="shared" ref="C12:C14" si="3">B12*12</f>
        <v>2400</v>
      </c>
    </row>
    <row r="13">
      <c r="A13" s="14" t="s">
        <v>131</v>
      </c>
      <c r="B13" s="40">
        <v>1000.0</v>
      </c>
      <c r="C13" s="69">
        <f t="shared" si="3"/>
        <v>12000</v>
      </c>
    </row>
    <row r="14">
      <c r="A14" s="14" t="s">
        <v>132</v>
      </c>
      <c r="B14" s="40">
        <v>3000.0</v>
      </c>
      <c r="C14" s="69">
        <f t="shared" si="3"/>
        <v>36000</v>
      </c>
    </row>
    <row r="15">
      <c r="A15" s="24" t="s">
        <v>133</v>
      </c>
      <c r="B15" s="68">
        <v>3000.0</v>
      </c>
      <c r="C15" s="70">
        <v>1000.0</v>
      </c>
    </row>
    <row r="16">
      <c r="A16" s="14" t="s">
        <v>134</v>
      </c>
      <c r="B16" s="40">
        <v>3000.0</v>
      </c>
      <c r="C16" s="69">
        <f>B16*12</f>
        <v>36000</v>
      </c>
    </row>
    <row r="18">
      <c r="A18" s="46" t="s">
        <v>135</v>
      </c>
      <c r="B18" s="33"/>
      <c r="C18" s="33" t="s">
        <v>123</v>
      </c>
    </row>
    <row r="19">
      <c r="A19" s="14" t="s">
        <v>136</v>
      </c>
      <c r="B19" s="40">
        <v>0.0</v>
      </c>
      <c r="C19" s="69">
        <f t="shared" ref="C19:C21" si="4">B19*12</f>
        <v>0</v>
      </c>
    </row>
    <row r="20">
      <c r="A20" s="14" t="s">
        <v>137</v>
      </c>
      <c r="B20" s="40">
        <v>5000.0</v>
      </c>
      <c r="C20" s="69">
        <f t="shared" si="4"/>
        <v>60000</v>
      </c>
    </row>
    <row r="21">
      <c r="A21" s="14" t="s">
        <v>138</v>
      </c>
      <c r="B21" s="40">
        <v>0.0</v>
      </c>
      <c r="C21" s="69">
        <f t="shared" si="4"/>
        <v>0</v>
      </c>
    </row>
    <row r="23">
      <c r="A23" s="12" t="s">
        <v>139</v>
      </c>
      <c r="B23" s="12"/>
      <c r="C23" s="71"/>
      <c r="D23" s="71"/>
    </row>
    <row r="24">
      <c r="A24" s="14" t="s">
        <v>140</v>
      </c>
      <c r="B24" s="72">
        <v>0.1</v>
      </c>
      <c r="C24" s="71"/>
    </row>
    <row r="25">
      <c r="A25" s="14" t="s">
        <v>141</v>
      </c>
      <c r="B25" s="72">
        <v>0.15</v>
      </c>
      <c r="C25" s="71"/>
    </row>
    <row r="26">
      <c r="A26" s="14" t="s">
        <v>142</v>
      </c>
      <c r="B26" s="72">
        <v>0.2</v>
      </c>
      <c r="C26" s="71"/>
    </row>
    <row r="27">
      <c r="A27" s="14" t="s">
        <v>143</v>
      </c>
      <c r="B27" s="72">
        <v>0.25</v>
      </c>
      <c r="C27" s="71"/>
    </row>
    <row r="29">
      <c r="A29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0.29"/>
  </cols>
  <sheetData>
    <row r="1">
      <c r="A1" s="16" t="s">
        <v>144</v>
      </c>
      <c r="B1" s="12">
        <f>B3+B7+B13</f>
        <v>183000</v>
      </c>
    </row>
    <row r="3">
      <c r="A3" s="46" t="s">
        <v>121</v>
      </c>
      <c r="B3" s="33">
        <f>sum(B4:B5)</f>
        <v>30000</v>
      </c>
    </row>
    <row r="4">
      <c r="A4" s="14" t="s">
        <v>145</v>
      </c>
      <c r="B4" s="40">
        <v>10000.0</v>
      </c>
    </row>
    <row r="5">
      <c r="A5" s="14" t="s">
        <v>146</v>
      </c>
      <c r="B5" s="40">
        <v>20000.0</v>
      </c>
    </row>
    <row r="6">
      <c r="A6" s="46"/>
      <c r="B6" s="14"/>
    </row>
    <row r="7">
      <c r="A7" s="46" t="s">
        <v>126</v>
      </c>
      <c r="B7" s="33">
        <f>SUM(B8:B11)</f>
        <v>120000</v>
      </c>
    </row>
    <row r="8">
      <c r="A8" s="14" t="s">
        <v>147</v>
      </c>
      <c r="B8" s="40">
        <v>30000.0</v>
      </c>
    </row>
    <row r="9">
      <c r="A9" s="14" t="s">
        <v>148</v>
      </c>
      <c r="B9" s="40">
        <v>30000.0</v>
      </c>
    </row>
    <row r="10">
      <c r="A10" s="14" t="s">
        <v>149</v>
      </c>
      <c r="B10" s="40">
        <v>30000.0</v>
      </c>
    </row>
    <row r="11">
      <c r="A11" s="14" t="s">
        <v>150</v>
      </c>
      <c r="B11" s="40">
        <v>30000.0</v>
      </c>
    </row>
    <row r="12">
      <c r="A12" s="14"/>
      <c r="B12" s="14"/>
    </row>
    <row r="13">
      <c r="A13" s="46" t="s">
        <v>129</v>
      </c>
      <c r="B13" s="33">
        <f>SUM(B14:B17)</f>
        <v>33000</v>
      </c>
    </row>
    <row r="14">
      <c r="A14" s="14" t="s">
        <v>151</v>
      </c>
      <c r="B14" s="40">
        <v>3000.0</v>
      </c>
    </row>
    <row r="15">
      <c r="A15" s="14" t="s">
        <v>152</v>
      </c>
      <c r="B15" s="68">
        <v>30000.0</v>
      </c>
    </row>
    <row r="16">
      <c r="A16" s="14"/>
      <c r="B16" s="40"/>
    </row>
    <row r="17">
      <c r="A17" s="14"/>
      <c r="B17" s="40"/>
    </row>
    <row r="18">
      <c r="A18" s="45"/>
    </row>
    <row r="19">
      <c r="A19" s="73"/>
    </row>
    <row r="20">
      <c r="A20" s="73"/>
    </row>
    <row r="21">
      <c r="A21" s="73"/>
    </row>
    <row r="22">
      <c r="A22" s="73"/>
    </row>
    <row r="23">
      <c r="A23" s="73"/>
    </row>
    <row r="24">
      <c r="A24" s="73"/>
    </row>
    <row r="25">
      <c r="A25" s="7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4.43" defaultRowHeight="15.0" outlineLevelCol="1" outlineLevelRow="1"/>
  <cols>
    <col customWidth="1" min="1" max="1" width="4.0"/>
    <col customWidth="1" min="2" max="2" width="3.14"/>
    <col customWidth="1" min="3" max="4" width="1.71"/>
    <col customWidth="1" min="5" max="5" width="37.57"/>
    <col customWidth="1" min="6" max="6" width="18.29"/>
    <col customWidth="1" min="7" max="7" width="1.71"/>
    <col customWidth="1" min="8" max="8" width="12.43"/>
    <col customWidth="1" min="9" max="10" width="12.43" outlineLevel="1"/>
    <col customWidth="1" min="11" max="11" width="15.57" outlineLevel="1"/>
    <col customWidth="1" min="12" max="12" width="18.0" outlineLevel="1"/>
    <col customWidth="1" min="13" max="19" width="12.43" outlineLevel="1"/>
    <col customWidth="1" min="20" max="20" width="11.43" outlineLevel="1"/>
    <col customWidth="1" min="21" max="25" width="12.43"/>
    <col customWidth="1" min="26" max="26" width="12.86"/>
    <col customWidth="1" min="27" max="31" width="13.71"/>
    <col customWidth="1" min="32" max="68" width="14.71"/>
    <col customWidth="1" min="69" max="69" width="9.14"/>
    <col customWidth="1" min="70" max="70" width="16.0"/>
    <col customWidth="1" min="71" max="71" width="15.86"/>
    <col customWidth="1" min="72" max="72" width="16.43"/>
    <col customWidth="1" min="73" max="73" width="16.71"/>
    <col customWidth="1" min="74" max="74" width="17.43"/>
    <col customWidth="1" min="75" max="75" width="9.14"/>
  </cols>
  <sheetData>
    <row r="1">
      <c r="A1" s="74"/>
      <c r="B1" s="74"/>
      <c r="C1" s="14"/>
      <c r="D1" s="14"/>
      <c r="E1" s="14"/>
      <c r="F1" s="14"/>
      <c r="G1" s="14"/>
      <c r="H1" s="75"/>
      <c r="I1" s="14"/>
      <c r="J1" s="76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</row>
    <row r="2">
      <c r="A2" s="74" t="s">
        <v>153</v>
      </c>
      <c r="B2" s="74"/>
      <c r="C2" s="77" t="s">
        <v>154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14"/>
    </row>
    <row r="3">
      <c r="A3" s="74"/>
      <c r="B3" s="7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</row>
    <row r="4">
      <c r="A4" s="74"/>
      <c r="B4" s="74"/>
      <c r="C4" s="14"/>
      <c r="D4" s="14"/>
      <c r="E4" s="79"/>
      <c r="F4" s="80" t="s">
        <v>155</v>
      </c>
      <c r="G4" s="14"/>
      <c r="H4" s="81"/>
      <c r="I4" s="81">
        <f t="shared" ref="I4:BP4" si="1">+H4+1</f>
        <v>1</v>
      </c>
      <c r="J4" s="81">
        <f t="shared" si="1"/>
        <v>2</v>
      </c>
      <c r="K4" s="81">
        <f t="shared" si="1"/>
        <v>3</v>
      </c>
      <c r="L4" s="81">
        <f t="shared" si="1"/>
        <v>4</v>
      </c>
      <c r="M4" s="81">
        <f t="shared" si="1"/>
        <v>5</v>
      </c>
      <c r="N4" s="81">
        <f t="shared" si="1"/>
        <v>6</v>
      </c>
      <c r="O4" s="81">
        <f t="shared" si="1"/>
        <v>7</v>
      </c>
      <c r="P4" s="81">
        <f t="shared" si="1"/>
        <v>8</v>
      </c>
      <c r="Q4" s="81">
        <f t="shared" si="1"/>
        <v>9</v>
      </c>
      <c r="R4" s="81">
        <f t="shared" si="1"/>
        <v>10</v>
      </c>
      <c r="S4" s="81">
        <f t="shared" si="1"/>
        <v>11</v>
      </c>
      <c r="T4" s="81">
        <f t="shared" si="1"/>
        <v>12</v>
      </c>
      <c r="U4" s="81">
        <f t="shared" si="1"/>
        <v>13</v>
      </c>
      <c r="V4" s="81">
        <f t="shared" si="1"/>
        <v>14</v>
      </c>
      <c r="W4" s="81">
        <f t="shared" si="1"/>
        <v>15</v>
      </c>
      <c r="X4" s="81">
        <f t="shared" si="1"/>
        <v>16</v>
      </c>
      <c r="Y4" s="81">
        <f t="shared" si="1"/>
        <v>17</v>
      </c>
      <c r="Z4" s="81">
        <f t="shared" si="1"/>
        <v>18</v>
      </c>
      <c r="AA4" s="81">
        <f t="shared" si="1"/>
        <v>19</v>
      </c>
      <c r="AB4" s="81">
        <f t="shared" si="1"/>
        <v>20</v>
      </c>
      <c r="AC4" s="81">
        <f t="shared" si="1"/>
        <v>21</v>
      </c>
      <c r="AD4" s="81">
        <f t="shared" si="1"/>
        <v>22</v>
      </c>
      <c r="AE4" s="81">
        <f t="shared" si="1"/>
        <v>23</v>
      </c>
      <c r="AF4" s="81">
        <f t="shared" si="1"/>
        <v>24</v>
      </c>
      <c r="AG4" s="81">
        <f t="shared" si="1"/>
        <v>25</v>
      </c>
      <c r="AH4" s="81">
        <f t="shared" si="1"/>
        <v>26</v>
      </c>
      <c r="AI4" s="81">
        <f t="shared" si="1"/>
        <v>27</v>
      </c>
      <c r="AJ4" s="81">
        <f t="shared" si="1"/>
        <v>28</v>
      </c>
      <c r="AK4" s="81">
        <f t="shared" si="1"/>
        <v>29</v>
      </c>
      <c r="AL4" s="81">
        <f t="shared" si="1"/>
        <v>30</v>
      </c>
      <c r="AM4" s="81">
        <f t="shared" si="1"/>
        <v>31</v>
      </c>
      <c r="AN4" s="81">
        <f t="shared" si="1"/>
        <v>32</v>
      </c>
      <c r="AO4" s="81">
        <f t="shared" si="1"/>
        <v>33</v>
      </c>
      <c r="AP4" s="81">
        <f t="shared" si="1"/>
        <v>34</v>
      </c>
      <c r="AQ4" s="81">
        <f t="shared" si="1"/>
        <v>35</v>
      </c>
      <c r="AR4" s="81">
        <f t="shared" si="1"/>
        <v>36</v>
      </c>
      <c r="AS4" s="81">
        <f t="shared" si="1"/>
        <v>37</v>
      </c>
      <c r="AT4" s="81">
        <f t="shared" si="1"/>
        <v>38</v>
      </c>
      <c r="AU4" s="81">
        <f t="shared" si="1"/>
        <v>39</v>
      </c>
      <c r="AV4" s="81">
        <f t="shared" si="1"/>
        <v>40</v>
      </c>
      <c r="AW4" s="81">
        <f t="shared" si="1"/>
        <v>41</v>
      </c>
      <c r="AX4" s="81">
        <f t="shared" si="1"/>
        <v>42</v>
      </c>
      <c r="AY4" s="81">
        <f t="shared" si="1"/>
        <v>43</v>
      </c>
      <c r="AZ4" s="81">
        <f t="shared" si="1"/>
        <v>44</v>
      </c>
      <c r="BA4" s="81">
        <f t="shared" si="1"/>
        <v>45</v>
      </c>
      <c r="BB4" s="81">
        <f t="shared" si="1"/>
        <v>46</v>
      </c>
      <c r="BC4" s="81">
        <f t="shared" si="1"/>
        <v>47</v>
      </c>
      <c r="BD4" s="81">
        <f t="shared" si="1"/>
        <v>48</v>
      </c>
      <c r="BE4" s="81">
        <f t="shared" si="1"/>
        <v>49</v>
      </c>
      <c r="BF4" s="81">
        <f t="shared" si="1"/>
        <v>50</v>
      </c>
      <c r="BG4" s="81">
        <f t="shared" si="1"/>
        <v>51</v>
      </c>
      <c r="BH4" s="81">
        <f t="shared" si="1"/>
        <v>52</v>
      </c>
      <c r="BI4" s="81">
        <f t="shared" si="1"/>
        <v>53</v>
      </c>
      <c r="BJ4" s="81">
        <f t="shared" si="1"/>
        <v>54</v>
      </c>
      <c r="BK4" s="81">
        <f t="shared" si="1"/>
        <v>55</v>
      </c>
      <c r="BL4" s="81">
        <f t="shared" si="1"/>
        <v>56</v>
      </c>
      <c r="BM4" s="81">
        <f t="shared" si="1"/>
        <v>57</v>
      </c>
      <c r="BN4" s="81">
        <f t="shared" si="1"/>
        <v>58</v>
      </c>
      <c r="BO4" s="81">
        <f t="shared" si="1"/>
        <v>59</v>
      </c>
      <c r="BP4" s="81">
        <f t="shared" si="1"/>
        <v>60</v>
      </c>
      <c r="BQ4" s="14"/>
      <c r="BR4" s="81" t="s">
        <v>123</v>
      </c>
      <c r="BS4" s="81" t="s">
        <v>156</v>
      </c>
      <c r="BT4" s="81" t="s">
        <v>157</v>
      </c>
      <c r="BU4" s="81" t="s">
        <v>158</v>
      </c>
      <c r="BV4" s="81" t="s">
        <v>159</v>
      </c>
      <c r="BW4" s="14"/>
    </row>
    <row r="5">
      <c r="A5" s="74"/>
      <c r="B5" s="74"/>
      <c r="C5" s="14"/>
      <c r="D5" s="14"/>
      <c r="E5" s="82"/>
      <c r="F5" s="80" t="s">
        <v>160</v>
      </c>
      <c r="G5" s="14"/>
      <c r="H5" s="81"/>
      <c r="I5" s="81" t="s">
        <v>161</v>
      </c>
      <c r="J5" s="81" t="s">
        <v>161</v>
      </c>
      <c r="K5" s="81" t="s">
        <v>161</v>
      </c>
      <c r="L5" s="81" t="s">
        <v>161</v>
      </c>
      <c r="M5" s="81" t="s">
        <v>161</v>
      </c>
      <c r="N5" s="81" t="s">
        <v>161</v>
      </c>
      <c r="O5" s="81" t="s">
        <v>161</v>
      </c>
      <c r="P5" s="81" t="s">
        <v>161</v>
      </c>
      <c r="Q5" s="81" t="s">
        <v>161</v>
      </c>
      <c r="R5" s="81" t="s">
        <v>161</v>
      </c>
      <c r="S5" s="81" t="s">
        <v>161</v>
      </c>
      <c r="T5" s="81" t="s">
        <v>161</v>
      </c>
      <c r="U5" s="81" t="s">
        <v>161</v>
      </c>
      <c r="V5" s="81" t="s">
        <v>161</v>
      </c>
      <c r="W5" s="81" t="s">
        <v>161</v>
      </c>
      <c r="X5" s="81" t="s">
        <v>161</v>
      </c>
      <c r="Y5" s="81" t="s">
        <v>161</v>
      </c>
      <c r="Z5" s="81" t="s">
        <v>161</v>
      </c>
      <c r="AA5" s="81" t="s">
        <v>161</v>
      </c>
      <c r="AB5" s="81" t="s">
        <v>161</v>
      </c>
      <c r="AC5" s="81" t="s">
        <v>161</v>
      </c>
      <c r="AD5" s="81" t="s">
        <v>161</v>
      </c>
      <c r="AE5" s="81" t="s">
        <v>161</v>
      </c>
      <c r="AF5" s="81" t="s">
        <v>161</v>
      </c>
      <c r="AG5" s="81" t="s">
        <v>161</v>
      </c>
      <c r="AH5" s="81" t="s">
        <v>161</v>
      </c>
      <c r="AI5" s="81" t="s">
        <v>161</v>
      </c>
      <c r="AJ5" s="81" t="s">
        <v>161</v>
      </c>
      <c r="AK5" s="81" t="s">
        <v>161</v>
      </c>
      <c r="AL5" s="81" t="s">
        <v>161</v>
      </c>
      <c r="AM5" s="81" t="s">
        <v>161</v>
      </c>
      <c r="AN5" s="81" t="s">
        <v>161</v>
      </c>
      <c r="AO5" s="81" t="s">
        <v>161</v>
      </c>
      <c r="AP5" s="81" t="s">
        <v>161</v>
      </c>
      <c r="AQ5" s="81" t="s">
        <v>161</v>
      </c>
      <c r="AR5" s="81" t="s">
        <v>161</v>
      </c>
      <c r="AS5" s="81" t="s">
        <v>161</v>
      </c>
      <c r="AT5" s="81" t="s">
        <v>161</v>
      </c>
      <c r="AU5" s="81" t="s">
        <v>161</v>
      </c>
      <c r="AV5" s="81" t="s">
        <v>161</v>
      </c>
      <c r="AW5" s="81" t="s">
        <v>161</v>
      </c>
      <c r="AX5" s="81" t="s">
        <v>161</v>
      </c>
      <c r="AY5" s="81" t="s">
        <v>161</v>
      </c>
      <c r="AZ5" s="81" t="s">
        <v>161</v>
      </c>
      <c r="BA5" s="81" t="s">
        <v>161</v>
      </c>
      <c r="BB5" s="81" t="s">
        <v>161</v>
      </c>
      <c r="BC5" s="81" t="s">
        <v>161</v>
      </c>
      <c r="BD5" s="81" t="s">
        <v>161</v>
      </c>
      <c r="BE5" s="81" t="s">
        <v>161</v>
      </c>
      <c r="BF5" s="81" t="s">
        <v>161</v>
      </c>
      <c r="BG5" s="81" t="s">
        <v>161</v>
      </c>
      <c r="BH5" s="81" t="s">
        <v>161</v>
      </c>
      <c r="BI5" s="81" t="s">
        <v>161</v>
      </c>
      <c r="BJ5" s="81" t="s">
        <v>161</v>
      </c>
      <c r="BK5" s="81" t="s">
        <v>161</v>
      </c>
      <c r="BL5" s="81" t="s">
        <v>161</v>
      </c>
      <c r="BM5" s="81" t="s">
        <v>161</v>
      </c>
      <c r="BN5" s="81" t="s">
        <v>161</v>
      </c>
      <c r="BO5" s="81" t="s">
        <v>161</v>
      </c>
      <c r="BP5" s="81" t="s">
        <v>161</v>
      </c>
      <c r="BQ5" s="14"/>
      <c r="BR5" s="81" t="s">
        <v>161</v>
      </c>
      <c r="BS5" s="81" t="s">
        <v>161</v>
      </c>
      <c r="BT5" s="81" t="s">
        <v>161</v>
      </c>
      <c r="BU5" s="81" t="s">
        <v>161</v>
      </c>
      <c r="BV5" s="81" t="s">
        <v>161</v>
      </c>
      <c r="BW5" s="14"/>
    </row>
    <row r="6">
      <c r="A6" s="74"/>
      <c r="B6" s="7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83"/>
      <c r="BR6" s="83"/>
      <c r="BS6" s="83"/>
      <c r="BT6" s="83"/>
      <c r="BU6" s="83"/>
      <c r="BV6" s="83"/>
      <c r="BW6" s="83"/>
    </row>
    <row r="7">
      <c r="A7" s="74"/>
      <c r="B7" s="74"/>
      <c r="C7" s="12" t="s">
        <v>162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83"/>
      <c r="BR7" s="12"/>
      <c r="BS7" s="12"/>
      <c r="BT7" s="12"/>
      <c r="BU7" s="12"/>
      <c r="BV7" s="12"/>
      <c r="BW7" s="83"/>
    </row>
    <row r="8">
      <c r="A8" s="84"/>
      <c r="B8" s="8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85"/>
      <c r="BR8" s="85"/>
      <c r="BS8" s="85"/>
      <c r="BT8" s="85"/>
      <c r="BU8" s="85"/>
      <c r="BV8" s="85"/>
      <c r="BW8" s="85"/>
    </row>
    <row r="9" ht="15.75" customHeight="1">
      <c r="A9" s="74"/>
      <c r="B9" s="74"/>
      <c r="C9" s="14"/>
      <c r="D9" s="46" t="s">
        <v>163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83"/>
      <c r="BR9" s="83"/>
      <c r="BS9" s="83"/>
      <c r="BT9" s="83"/>
      <c r="BU9" s="83"/>
      <c r="BV9" s="83"/>
      <c r="BW9" s="83"/>
    </row>
    <row r="10" ht="15.75" customHeight="1" outlineLevel="1">
      <c r="A10" s="74"/>
      <c r="B10" s="74"/>
      <c r="C10" s="14"/>
      <c r="D10" s="14"/>
      <c r="E10" s="14" t="str">
        <f>'1.Premissas Receitas'!A25</f>
        <v># de clientes Assinatura Fremium</v>
      </c>
      <c r="F10" s="14"/>
      <c r="G10" s="14"/>
      <c r="I10" s="86">
        <f>'1.Premissas Receitas'!G25</f>
        <v>1.360544218</v>
      </c>
      <c r="J10" s="86">
        <f>I10+(I10*'1.Premissas Receitas'!$B$19)</f>
        <v>1.496598639</v>
      </c>
      <c r="K10" s="86">
        <f>J10+(J10*'1.Premissas Receitas'!$B$19)</f>
        <v>1.646258503</v>
      </c>
      <c r="L10" s="86">
        <f>K10+(K10*'1.Premissas Receitas'!$B$19)</f>
        <v>1.810884354</v>
      </c>
      <c r="M10" s="86">
        <f>L10+(L10*'1.Premissas Receitas'!$B$19)</f>
        <v>1.991972789</v>
      </c>
      <c r="N10" s="86">
        <f>M10+(M10*'1.Premissas Receitas'!$B$19)</f>
        <v>2.191170068</v>
      </c>
      <c r="O10" s="86">
        <f>N10+(N10*'1.Premissas Receitas'!$B$19)</f>
        <v>2.410287075</v>
      </c>
      <c r="P10" s="86">
        <f>O10+(O10*'1.Premissas Receitas'!$B$19)</f>
        <v>2.651315782</v>
      </c>
      <c r="Q10" s="86">
        <f>P10+(P10*'1.Premissas Receitas'!$B$19)</f>
        <v>2.916447361</v>
      </c>
      <c r="R10" s="86">
        <f>Q10+(Q10*'1.Premissas Receitas'!$B$19)</f>
        <v>3.208092097</v>
      </c>
      <c r="S10" s="86">
        <f>R10+(R10*'1.Premissas Receitas'!$B$19)</f>
        <v>3.528901306</v>
      </c>
      <c r="T10" s="86">
        <f>S10+(S10*'1.Premissas Receitas'!$B$19)</f>
        <v>3.881791437</v>
      </c>
      <c r="U10" s="86">
        <f>T10+(T10*'1.Premissas Receitas'!$G$16)</f>
        <v>4.464060152</v>
      </c>
      <c r="V10" s="86">
        <f>U10+(U10*'1.Premissas Receitas'!$B$19)</f>
        <v>4.910466168</v>
      </c>
      <c r="W10" s="86">
        <f>V10+(V10*'1.Premissas Receitas'!$B$19)</f>
        <v>5.401512784</v>
      </c>
      <c r="X10" s="86">
        <f>W10+(W10*'1.Premissas Receitas'!$B$19)</f>
        <v>5.941664063</v>
      </c>
      <c r="Y10" s="86">
        <f>X10+(X10*'1.Premissas Receitas'!$B$19)</f>
        <v>6.535830469</v>
      </c>
      <c r="Z10" s="86">
        <f>Y10+(Y10*'1.Premissas Receitas'!$B$19)</f>
        <v>7.189413516</v>
      </c>
      <c r="AA10" s="86">
        <f>Z10+(Z10*'1.Premissas Receitas'!$B$19)</f>
        <v>7.908354868</v>
      </c>
      <c r="AB10" s="86">
        <f>AA10+(AA10*'1.Premissas Receitas'!$B$19)</f>
        <v>8.699190354</v>
      </c>
      <c r="AC10" s="86">
        <f>AB10+(AB10*'1.Premissas Receitas'!$B$19)</f>
        <v>9.56910939</v>
      </c>
      <c r="AD10" s="86">
        <f>AC10+(AC10*'1.Premissas Receitas'!$B$19)</f>
        <v>10.52602033</v>
      </c>
      <c r="AE10" s="86">
        <f>AD10+(AD10*'1.Premissas Receitas'!$B$19)</f>
        <v>11.57862236</v>
      </c>
      <c r="AF10" s="86">
        <f>AE10+(AE10*'1.Premissas Receitas'!$B$19)</f>
        <v>12.7364846</v>
      </c>
      <c r="AG10" s="86">
        <f>AF10+(AF10*'1.Premissas Receitas'!$G$17)</f>
        <v>14.64695729</v>
      </c>
      <c r="AH10" s="86">
        <f>AG10+(AG10*'1.Premissas Receitas'!$B$19)</f>
        <v>16.11165302</v>
      </c>
      <c r="AI10" s="86">
        <f>AH10+(AH10*'1.Premissas Receitas'!$B$19)</f>
        <v>17.72281832</v>
      </c>
      <c r="AJ10" s="86">
        <f>AI10+(AI10*'1.Premissas Receitas'!$B$19)</f>
        <v>19.49510015</v>
      </c>
      <c r="AK10" s="86">
        <f>AJ10+(AJ10*'1.Premissas Receitas'!$B$19)</f>
        <v>21.44461016</v>
      </c>
      <c r="AL10" s="86">
        <f>AK10+(AK10*'1.Premissas Receitas'!$B$19)</f>
        <v>23.58907118</v>
      </c>
      <c r="AM10" s="86">
        <f>AL10+(AL10*'1.Premissas Receitas'!$B$19)</f>
        <v>25.9479783</v>
      </c>
      <c r="AN10" s="86">
        <f>AM10+(AM10*'1.Premissas Receitas'!$B$19)</f>
        <v>28.54277613</v>
      </c>
      <c r="AO10" s="86">
        <f>AN10+(AN10*'1.Premissas Receitas'!$B$19)</f>
        <v>31.39705374</v>
      </c>
      <c r="AP10" s="86">
        <f>AO10+(AO10*'1.Premissas Receitas'!$B$19)</f>
        <v>34.53675912</v>
      </c>
      <c r="AQ10" s="86">
        <f>AP10+(AP10*'1.Premissas Receitas'!$B$19)</f>
        <v>37.99043503</v>
      </c>
      <c r="AR10" s="86">
        <f>AQ10+(AQ10*'1.Premissas Receitas'!$B$19)</f>
        <v>41.78947853</v>
      </c>
      <c r="AS10" s="86">
        <f>AR10+(AR10*'1.Premissas Receitas'!$G$18)</f>
        <v>45.96842638</v>
      </c>
      <c r="AT10" s="86">
        <f>AS10+(AS10*'1.Premissas Receitas'!$B$19)</f>
        <v>50.56526902</v>
      </c>
      <c r="AU10" s="86">
        <f>AT10+(AT10*'1.Premissas Receitas'!$B$19)</f>
        <v>55.62179592</v>
      </c>
      <c r="AV10" s="86">
        <f>AU10+(AU10*'1.Premissas Receitas'!$B$19)</f>
        <v>61.18397552</v>
      </c>
      <c r="AW10" s="86">
        <f>AV10+(AV10*'1.Premissas Receitas'!$B$19)</f>
        <v>67.30237307</v>
      </c>
      <c r="AX10" s="86">
        <f>AW10+(AW10*'1.Premissas Receitas'!$B$19)</f>
        <v>74.03261038</v>
      </c>
      <c r="AY10" s="86">
        <f>AX10+(AX10*'1.Premissas Receitas'!$B$19)</f>
        <v>81.43587141</v>
      </c>
      <c r="AZ10" s="86">
        <f>AY10+(AY10*'1.Premissas Receitas'!$B$19)</f>
        <v>89.57945855</v>
      </c>
      <c r="BA10" s="86">
        <f>AZ10+(AZ10*'1.Premissas Receitas'!$B$19)</f>
        <v>98.53740441</v>
      </c>
      <c r="BB10" s="86">
        <f>BA10+(BA10*'1.Premissas Receitas'!$B$19)</f>
        <v>108.3911449</v>
      </c>
      <c r="BC10" s="86">
        <f>BB10+(BB10*'1.Premissas Receitas'!$B$19)</f>
        <v>119.2302593</v>
      </c>
      <c r="BD10" s="86">
        <f>BC10+(BC10*'1.Premissas Receitas'!$B$19)</f>
        <v>131.1532853</v>
      </c>
      <c r="BE10" s="86">
        <f>BD10+(BD10*'1.Premissas Receitas'!$G$19)</f>
        <v>144.2686138</v>
      </c>
      <c r="BF10" s="86">
        <f>BE10+(BE10*'1.Premissas Receitas'!$B$19)</f>
        <v>158.6954752</v>
      </c>
      <c r="BG10" s="86">
        <f>BF10+(BF10*'1.Premissas Receitas'!$B$19)</f>
        <v>174.5650227</v>
      </c>
      <c r="BH10" s="86">
        <f>BG10+(BG10*'1.Premissas Receitas'!$B$19)</f>
        <v>192.021525</v>
      </c>
      <c r="BI10" s="86">
        <f>BH10+(BH10*'1.Premissas Receitas'!$B$19)</f>
        <v>211.2236775</v>
      </c>
      <c r="BJ10" s="86">
        <f>BI10+(BI10*'1.Premissas Receitas'!$B$19)</f>
        <v>232.3460452</v>
      </c>
      <c r="BK10" s="86">
        <f>BJ10+(BJ10*'1.Premissas Receitas'!$B$19)</f>
        <v>255.5806497</v>
      </c>
      <c r="BL10" s="86">
        <f>BK10+(BK10*'1.Premissas Receitas'!$B$19)</f>
        <v>281.1387147</v>
      </c>
      <c r="BM10" s="86">
        <f>BL10+(BL10*'1.Premissas Receitas'!$B$19)</f>
        <v>309.2525862</v>
      </c>
      <c r="BN10" s="86">
        <f>BM10+(BM10*'1.Premissas Receitas'!$B$19)</f>
        <v>340.1778448</v>
      </c>
      <c r="BO10" s="86">
        <f>BN10+(BN10*'1.Premissas Receitas'!$B$19)</f>
        <v>374.1956293</v>
      </c>
      <c r="BP10" s="86">
        <f>BO10+(BO10*'1.Premissas Receitas'!$B$19)</f>
        <v>411.6151922</v>
      </c>
      <c r="BQ10" s="85"/>
      <c r="BR10" s="87">
        <f t="shared" ref="BR10:BR27" si="2">sum(I10:T10)</f>
        <v>29.09426363</v>
      </c>
      <c r="BS10" s="87">
        <f t="shared" ref="BS10:BS27" si="3">SUM(V10:AF10)</f>
        <v>90.9966689</v>
      </c>
      <c r="BT10" s="87">
        <f t="shared" ref="BT10:BT27" si="4">SUM(AG10:AR10)</f>
        <v>313.214691</v>
      </c>
      <c r="BU10" s="87">
        <f t="shared" ref="BU10:BU27" si="5">SUM(AS10:BD10)</f>
        <v>983.0018741</v>
      </c>
      <c r="BV10" s="87">
        <f t="shared" ref="BV10:BV27" si="6">SUM(BE10:BP10)</f>
        <v>3085.080976</v>
      </c>
      <c r="BW10" s="85"/>
    </row>
    <row r="11" ht="15.75" customHeight="1" outlineLevel="1">
      <c r="A11" s="74"/>
      <c r="B11" s="74"/>
      <c r="C11" s="14"/>
      <c r="D11" s="14"/>
      <c r="E11" s="14" t="str">
        <f>'1.Premissas Receitas'!A26</f>
        <v># de clientes Assinatura 1</v>
      </c>
      <c r="F11" s="14"/>
      <c r="G11" s="14"/>
      <c r="I11" s="86">
        <f>'1.Premissas Receitas'!G26</f>
        <v>4.761904762</v>
      </c>
      <c r="J11" s="86">
        <f>I11+(I11*'1.Premissas Receitas'!$B$19)</f>
        <v>5.238095238</v>
      </c>
      <c r="K11" s="86">
        <f>J11+(J11*'1.Premissas Receitas'!$B$19)</f>
        <v>5.761904762</v>
      </c>
      <c r="L11" s="86">
        <f>K11+(K11*'1.Premissas Receitas'!$B$19)</f>
        <v>6.338095238</v>
      </c>
      <c r="M11" s="86">
        <f>L11+(L11*'1.Premissas Receitas'!$B$19)</f>
        <v>6.971904762</v>
      </c>
      <c r="N11" s="86">
        <f>M11+(M11*'1.Premissas Receitas'!$B$19)</f>
        <v>7.669095238</v>
      </c>
      <c r="O11" s="86">
        <f>N11+(N11*'1.Premissas Receitas'!$B$19)</f>
        <v>8.436004762</v>
      </c>
      <c r="P11" s="86">
        <f>O11+(O11*'1.Premissas Receitas'!$B$19)</f>
        <v>9.279605238</v>
      </c>
      <c r="Q11" s="86">
        <f>P11+(P11*'1.Premissas Receitas'!$B$19)</f>
        <v>10.20756576</v>
      </c>
      <c r="R11" s="86">
        <f>Q11+(Q11*'1.Premissas Receitas'!$B$19)</f>
        <v>11.22832234</v>
      </c>
      <c r="S11" s="86">
        <f>R11+(R11*'1.Premissas Receitas'!$B$19)</f>
        <v>12.35115457</v>
      </c>
      <c r="T11" s="86">
        <f>S11+(S11*'1.Premissas Receitas'!$B$19)</f>
        <v>13.58627003</v>
      </c>
      <c r="U11" s="86">
        <f>T11+(T11*'1.Premissas Receitas'!$G$16)</f>
        <v>15.62421053</v>
      </c>
      <c r="V11" s="86">
        <f>U11+(U11*'1.Premissas Receitas'!$B$19)</f>
        <v>17.18663159</v>
      </c>
      <c r="W11" s="86">
        <f>V11+(V11*'1.Premissas Receitas'!$B$19)</f>
        <v>18.90529475</v>
      </c>
      <c r="X11" s="86">
        <f>W11+(W11*'1.Premissas Receitas'!$B$19)</f>
        <v>20.79582422</v>
      </c>
      <c r="Y11" s="86">
        <f>X11+(X11*'1.Premissas Receitas'!$B$19)</f>
        <v>22.87540664</v>
      </c>
      <c r="Z11" s="86">
        <f>Y11+(Y11*'1.Premissas Receitas'!$B$19)</f>
        <v>25.16294731</v>
      </c>
      <c r="AA11" s="86">
        <f>Z11+(Z11*'1.Premissas Receitas'!$B$19)</f>
        <v>27.67924204</v>
      </c>
      <c r="AB11" s="86">
        <f>AA11+(AA11*'1.Premissas Receitas'!$B$19)</f>
        <v>30.44716624</v>
      </c>
      <c r="AC11" s="86">
        <f>AB11+(AB11*'1.Premissas Receitas'!$B$19)</f>
        <v>33.49188286</v>
      </c>
      <c r="AD11" s="86">
        <f>AC11+(AC11*'1.Premissas Receitas'!$B$19)</f>
        <v>36.84107115</v>
      </c>
      <c r="AE11" s="86">
        <f>AD11+(AD11*'1.Premissas Receitas'!$B$19)</f>
        <v>40.52517827</v>
      </c>
      <c r="AF11" s="86">
        <f>AE11+(AE11*'1.Premissas Receitas'!$B$19)</f>
        <v>44.57769609</v>
      </c>
      <c r="AG11" s="86">
        <f>AF11+(AF11*'1.Premissas Receitas'!$G$17)</f>
        <v>51.26435051</v>
      </c>
      <c r="AH11" s="86">
        <f>AG11+(AG11*'1.Premissas Receitas'!$B$19)</f>
        <v>56.39078556</v>
      </c>
      <c r="AI11" s="86">
        <f>AH11+(AH11*'1.Premissas Receitas'!$B$19)</f>
        <v>62.02986411</v>
      </c>
      <c r="AJ11" s="86">
        <f>AI11+(AI11*'1.Premissas Receitas'!$B$19)</f>
        <v>68.23285052</v>
      </c>
      <c r="AK11" s="86">
        <f>AJ11+(AJ11*'1.Premissas Receitas'!$B$19)</f>
        <v>75.05613558</v>
      </c>
      <c r="AL11" s="86">
        <f>AK11+(AK11*'1.Premissas Receitas'!$B$19)</f>
        <v>82.56174913</v>
      </c>
      <c r="AM11" s="86">
        <f>AL11+(AL11*'1.Premissas Receitas'!$B$19)</f>
        <v>90.81792405</v>
      </c>
      <c r="AN11" s="86">
        <f>AM11+(AM11*'1.Premissas Receitas'!$B$19)</f>
        <v>99.89971645</v>
      </c>
      <c r="AO11" s="86">
        <f>AN11+(AN11*'1.Premissas Receitas'!$B$19)</f>
        <v>109.8896881</v>
      </c>
      <c r="AP11" s="86">
        <f>AO11+(AO11*'1.Premissas Receitas'!$B$19)</f>
        <v>120.8786569</v>
      </c>
      <c r="AQ11" s="86">
        <f>AP11+(AP11*'1.Premissas Receitas'!$B$19)</f>
        <v>132.9665226</v>
      </c>
      <c r="AR11" s="86">
        <f>AQ11+(AQ11*'1.Premissas Receitas'!$B$19)</f>
        <v>146.2631749</v>
      </c>
      <c r="AS11" s="86">
        <f>AR11+(AR11*'1.Premissas Receitas'!$G$18)</f>
        <v>160.8894923</v>
      </c>
      <c r="AT11" s="86">
        <f>AS11+(AS11*'1.Premissas Receitas'!$B$19)</f>
        <v>176.9784416</v>
      </c>
      <c r="AU11" s="86">
        <f>AT11+(AT11*'1.Premissas Receitas'!$B$19)</f>
        <v>194.6762857</v>
      </c>
      <c r="AV11" s="86">
        <f>AU11+(AU11*'1.Premissas Receitas'!$B$19)</f>
        <v>214.1439143</v>
      </c>
      <c r="AW11" s="86">
        <f>AV11+(AV11*'1.Premissas Receitas'!$B$19)</f>
        <v>235.5583057</v>
      </c>
      <c r="AX11" s="86">
        <f>AW11+(AW11*'1.Premissas Receitas'!$B$19)</f>
        <v>259.1141363</v>
      </c>
      <c r="AY11" s="86">
        <f>AX11+(AX11*'1.Premissas Receitas'!$B$19)</f>
        <v>285.0255499</v>
      </c>
      <c r="AZ11" s="86">
        <f>AY11+(AY11*'1.Premissas Receitas'!$B$19)</f>
        <v>313.5281049</v>
      </c>
      <c r="BA11" s="86">
        <f>AZ11+(AZ11*'1.Premissas Receitas'!$B$19)</f>
        <v>344.8809154</v>
      </c>
      <c r="BB11" s="86">
        <f>BA11+(BA11*'1.Premissas Receitas'!$B$19)</f>
        <v>379.369007</v>
      </c>
      <c r="BC11" s="86">
        <f>BB11+(BB11*'1.Premissas Receitas'!$B$19)</f>
        <v>417.3059077</v>
      </c>
      <c r="BD11" s="86">
        <f>BC11+(BC11*'1.Premissas Receitas'!$B$19)</f>
        <v>459.0364984</v>
      </c>
      <c r="BE11" s="86">
        <f>BD11+(BD11*'1.Premissas Receitas'!$G$19)</f>
        <v>504.9401483</v>
      </c>
      <c r="BF11" s="86">
        <f>BE11+(BE11*'1.Premissas Receitas'!$B$19)</f>
        <v>555.4341631</v>
      </c>
      <c r="BG11" s="86">
        <f>BF11+(BF11*'1.Premissas Receitas'!$B$19)</f>
        <v>610.9775794</v>
      </c>
      <c r="BH11" s="86">
        <f>BG11+(BG11*'1.Premissas Receitas'!$B$19)</f>
        <v>672.0753374</v>
      </c>
      <c r="BI11" s="86">
        <f>BH11+(BH11*'1.Premissas Receitas'!$B$19)</f>
        <v>739.2828711</v>
      </c>
      <c r="BJ11" s="86">
        <f>BI11+(BI11*'1.Premissas Receitas'!$B$19)</f>
        <v>813.2111582</v>
      </c>
      <c r="BK11" s="86">
        <f>BJ11+(BJ11*'1.Premissas Receitas'!$B$19)</f>
        <v>894.532274</v>
      </c>
      <c r="BL11" s="86">
        <f>BK11+(BK11*'1.Premissas Receitas'!$B$19)</f>
        <v>983.9855014</v>
      </c>
      <c r="BM11" s="86">
        <f>BL11+(BL11*'1.Premissas Receitas'!$B$19)</f>
        <v>1082.384052</v>
      </c>
      <c r="BN11" s="86">
        <f>BM11+(BM11*'1.Premissas Receitas'!$B$19)</f>
        <v>1190.622457</v>
      </c>
      <c r="BO11" s="86">
        <f>BN11+(BN11*'1.Premissas Receitas'!$B$19)</f>
        <v>1309.684702</v>
      </c>
      <c r="BP11" s="86">
        <f>BO11+(BO11*'1.Premissas Receitas'!$B$19)</f>
        <v>1440.653173</v>
      </c>
      <c r="BQ11" s="85"/>
      <c r="BR11" s="87">
        <f t="shared" si="2"/>
        <v>101.8299227</v>
      </c>
      <c r="BS11" s="87">
        <f t="shared" si="3"/>
        <v>318.4883412</v>
      </c>
      <c r="BT11" s="87">
        <f t="shared" si="4"/>
        <v>1096.251418</v>
      </c>
      <c r="BU11" s="87">
        <f t="shared" si="5"/>
        <v>3440.506559</v>
      </c>
      <c r="BV11" s="87">
        <f t="shared" si="6"/>
        <v>10797.78342</v>
      </c>
      <c r="BW11" s="85"/>
    </row>
    <row r="12" ht="15.75" customHeight="1" outlineLevel="1">
      <c r="A12" s="74"/>
      <c r="B12" s="74"/>
      <c r="C12" s="14"/>
      <c r="D12" s="14"/>
      <c r="E12" s="14" t="str">
        <f>'1.Premissas Receitas'!A27</f>
        <v># de clientes Assinatura 2</v>
      </c>
      <c r="F12" s="14"/>
      <c r="G12" s="14"/>
      <c r="I12" s="86">
        <f>'1.Premissas Receitas'!G27</f>
        <v>0.6802721088</v>
      </c>
      <c r="J12" s="86">
        <f>I12+(I12*'1.Premissas Receitas'!$B$19)</f>
        <v>0.7482993197</v>
      </c>
      <c r="K12" s="86">
        <f>J12+(J12*'1.Premissas Receitas'!$B$19)</f>
        <v>0.8231292517</v>
      </c>
      <c r="L12" s="86">
        <f>K12+(K12*'1.Premissas Receitas'!$B$19)</f>
        <v>0.9054421769</v>
      </c>
      <c r="M12" s="86">
        <f>L12+(L12*'1.Premissas Receitas'!$B$19)</f>
        <v>0.9959863946</v>
      </c>
      <c r="N12" s="86">
        <f>M12+(M12*'1.Premissas Receitas'!$B$19)</f>
        <v>1.095585034</v>
      </c>
      <c r="O12" s="86">
        <f>N12+(N12*'1.Premissas Receitas'!$B$19)</f>
        <v>1.205143537</v>
      </c>
      <c r="P12" s="86">
        <f>O12+(O12*'1.Premissas Receitas'!$B$19)</f>
        <v>1.325657891</v>
      </c>
      <c r="Q12" s="86">
        <f>P12+(P12*'1.Premissas Receitas'!$B$19)</f>
        <v>1.45822368</v>
      </c>
      <c r="R12" s="86">
        <f>Q12+(Q12*'1.Premissas Receitas'!$B$19)</f>
        <v>1.604046048</v>
      </c>
      <c r="S12" s="86">
        <f>R12+(R12*'1.Premissas Receitas'!$B$19)</f>
        <v>1.764450653</v>
      </c>
      <c r="T12" s="86">
        <f>S12+(S12*'1.Premissas Receitas'!$B$19)</f>
        <v>1.940895718</v>
      </c>
      <c r="U12" s="86">
        <f>T12+(T12*'1.Premissas Receitas'!$G$16)</f>
        <v>2.232030076</v>
      </c>
      <c r="V12" s="86">
        <f>U12+(U12*'1.Premissas Receitas'!$B$19)</f>
        <v>2.455233084</v>
      </c>
      <c r="W12" s="86">
        <f>V12+(V12*'1.Premissas Receitas'!$B$19)</f>
        <v>2.700756392</v>
      </c>
      <c r="X12" s="86">
        <f>W12+(W12*'1.Premissas Receitas'!$B$19)</f>
        <v>2.970832031</v>
      </c>
      <c r="Y12" s="86">
        <f>X12+(X12*'1.Premissas Receitas'!$B$19)</f>
        <v>3.267915235</v>
      </c>
      <c r="Z12" s="86">
        <f>Y12+(Y12*'1.Premissas Receitas'!$B$19)</f>
        <v>3.594706758</v>
      </c>
      <c r="AA12" s="86">
        <f>Z12+(Z12*'1.Premissas Receitas'!$B$19)</f>
        <v>3.954177434</v>
      </c>
      <c r="AB12" s="86">
        <f>AA12+(AA12*'1.Premissas Receitas'!$B$19)</f>
        <v>4.349595177</v>
      </c>
      <c r="AC12" s="86">
        <f>AB12+(AB12*'1.Premissas Receitas'!$B$19)</f>
        <v>4.784554695</v>
      </c>
      <c r="AD12" s="86">
        <f>AC12+(AC12*'1.Premissas Receitas'!$B$19)</f>
        <v>5.263010164</v>
      </c>
      <c r="AE12" s="86">
        <f>AD12+(AD12*'1.Premissas Receitas'!$B$19)</f>
        <v>5.789311181</v>
      </c>
      <c r="AF12" s="86">
        <f>AE12+(AE12*'1.Premissas Receitas'!$B$19)</f>
        <v>6.368242299</v>
      </c>
      <c r="AG12" s="86">
        <f>AF12+(AF12*'1.Premissas Receitas'!$G$17)</f>
        <v>7.323478644</v>
      </c>
      <c r="AH12" s="86">
        <f>AG12+(AG12*'1.Premissas Receitas'!$B$19)</f>
        <v>8.055826508</v>
      </c>
      <c r="AI12" s="86">
        <f>AH12+(AH12*'1.Premissas Receitas'!$B$19)</f>
        <v>8.861409159</v>
      </c>
      <c r="AJ12" s="86">
        <f>AI12+(AI12*'1.Premissas Receitas'!$B$19)</f>
        <v>9.747550075</v>
      </c>
      <c r="AK12" s="86">
        <f>AJ12+(AJ12*'1.Premissas Receitas'!$B$19)</f>
        <v>10.72230508</v>
      </c>
      <c r="AL12" s="86">
        <f>AK12+(AK12*'1.Premissas Receitas'!$B$19)</f>
        <v>11.79453559</v>
      </c>
      <c r="AM12" s="86">
        <f>AL12+(AL12*'1.Premissas Receitas'!$B$19)</f>
        <v>12.97398915</v>
      </c>
      <c r="AN12" s="86">
        <f>AM12+(AM12*'1.Premissas Receitas'!$B$19)</f>
        <v>14.27138806</v>
      </c>
      <c r="AO12" s="86">
        <f>AN12+(AN12*'1.Premissas Receitas'!$B$19)</f>
        <v>15.69852687</v>
      </c>
      <c r="AP12" s="86">
        <f>AO12+(AO12*'1.Premissas Receitas'!$B$19)</f>
        <v>17.26837956</v>
      </c>
      <c r="AQ12" s="86">
        <f>AP12+(AP12*'1.Premissas Receitas'!$B$19)</f>
        <v>18.99521751</v>
      </c>
      <c r="AR12" s="86">
        <f>AQ12+(AQ12*'1.Premissas Receitas'!$B$19)</f>
        <v>20.89473927</v>
      </c>
      <c r="AS12" s="86">
        <f>AR12+(AR12*'1.Premissas Receitas'!$G$18)</f>
        <v>22.98421319</v>
      </c>
      <c r="AT12" s="86">
        <f>AS12+(AS12*'1.Premissas Receitas'!$B$19)</f>
        <v>25.28263451</v>
      </c>
      <c r="AU12" s="86">
        <f>AT12+(AT12*'1.Premissas Receitas'!$B$19)</f>
        <v>27.81089796</v>
      </c>
      <c r="AV12" s="86">
        <f>AU12+(AU12*'1.Premissas Receitas'!$B$19)</f>
        <v>30.59198776</v>
      </c>
      <c r="AW12" s="86">
        <f>AV12+(AV12*'1.Premissas Receitas'!$B$19)</f>
        <v>33.65118653</v>
      </c>
      <c r="AX12" s="86">
        <f>AW12+(AW12*'1.Premissas Receitas'!$B$19)</f>
        <v>37.01630519</v>
      </c>
      <c r="AY12" s="86">
        <f>AX12+(AX12*'1.Premissas Receitas'!$B$19)</f>
        <v>40.71793571</v>
      </c>
      <c r="AZ12" s="86">
        <f>AY12+(AY12*'1.Premissas Receitas'!$B$19)</f>
        <v>44.78972928</v>
      </c>
      <c r="BA12" s="86">
        <f>AZ12+(AZ12*'1.Premissas Receitas'!$B$19)</f>
        <v>49.26870221</v>
      </c>
      <c r="BB12" s="86">
        <f>BA12+(BA12*'1.Premissas Receitas'!$B$19)</f>
        <v>54.19557243</v>
      </c>
      <c r="BC12" s="86">
        <f>BB12+(BB12*'1.Premissas Receitas'!$B$19)</f>
        <v>59.61512967</v>
      </c>
      <c r="BD12" s="86">
        <f>BC12+(BC12*'1.Premissas Receitas'!$B$19)</f>
        <v>65.57664264</v>
      </c>
      <c r="BE12" s="86">
        <f>BD12+(BD12*'1.Premissas Receitas'!$G$19)</f>
        <v>72.1343069</v>
      </c>
      <c r="BF12" s="86">
        <f>BE12+(BE12*'1.Premissas Receitas'!$B$19)</f>
        <v>79.34773759</v>
      </c>
      <c r="BG12" s="86">
        <f>BF12+(BF12*'1.Premissas Receitas'!$B$19)</f>
        <v>87.28251135</v>
      </c>
      <c r="BH12" s="86">
        <f>BG12+(BG12*'1.Premissas Receitas'!$B$19)</f>
        <v>96.01076248</v>
      </c>
      <c r="BI12" s="86">
        <f>BH12+(BH12*'1.Premissas Receitas'!$B$19)</f>
        <v>105.6118387</v>
      </c>
      <c r="BJ12" s="86">
        <f>BI12+(BI12*'1.Premissas Receitas'!$B$19)</f>
        <v>116.1730226</v>
      </c>
      <c r="BK12" s="86">
        <f>BJ12+(BJ12*'1.Premissas Receitas'!$B$19)</f>
        <v>127.7903249</v>
      </c>
      <c r="BL12" s="86">
        <f>BK12+(BK12*'1.Premissas Receitas'!$B$19)</f>
        <v>140.5693573</v>
      </c>
      <c r="BM12" s="86">
        <f>BL12+(BL12*'1.Premissas Receitas'!$B$19)</f>
        <v>154.6262931</v>
      </c>
      <c r="BN12" s="86">
        <f>BM12+(BM12*'1.Premissas Receitas'!$B$19)</f>
        <v>170.0889224</v>
      </c>
      <c r="BO12" s="86">
        <f>BN12+(BN12*'1.Premissas Receitas'!$B$19)</f>
        <v>187.0978146</v>
      </c>
      <c r="BP12" s="86">
        <f>BO12+(BO12*'1.Premissas Receitas'!$B$19)</f>
        <v>205.8075961</v>
      </c>
      <c r="BQ12" s="85"/>
      <c r="BR12" s="87">
        <f t="shared" si="2"/>
        <v>14.54713181</v>
      </c>
      <c r="BS12" s="87">
        <f t="shared" si="3"/>
        <v>45.49833445</v>
      </c>
      <c r="BT12" s="87">
        <f t="shared" si="4"/>
        <v>156.6073455</v>
      </c>
      <c r="BU12" s="87">
        <f t="shared" si="5"/>
        <v>491.5009371</v>
      </c>
      <c r="BV12" s="87">
        <f t="shared" si="6"/>
        <v>1542.540488</v>
      </c>
      <c r="BW12" s="85"/>
    </row>
    <row r="13" ht="15.75" customHeight="1" outlineLevel="1">
      <c r="A13" s="74"/>
      <c r="B13" s="74"/>
      <c r="C13" s="14"/>
      <c r="D13" s="14"/>
      <c r="E13" s="14" t="str">
        <f>'1.Premissas Receitas'!A33</f>
        <v># de clientes marketplace % Comissão 1</v>
      </c>
      <c r="F13" s="14"/>
      <c r="G13" s="14"/>
      <c r="H13" s="14"/>
      <c r="I13" s="86">
        <f>'1.Premissas Receitas'!G33</f>
        <v>1.360544218</v>
      </c>
      <c r="J13" s="86">
        <f>I13+(I13*'1.Premissas Receitas'!$B$19)</f>
        <v>1.496598639</v>
      </c>
      <c r="K13" s="86">
        <f>J13+(J13*'1.Premissas Receitas'!$B$19)</f>
        <v>1.646258503</v>
      </c>
      <c r="L13" s="86">
        <f>K13+(K13*'1.Premissas Receitas'!$B$19)</f>
        <v>1.810884354</v>
      </c>
      <c r="M13" s="86">
        <f>L13+(L13*'1.Premissas Receitas'!$B$19)</f>
        <v>1.991972789</v>
      </c>
      <c r="N13" s="86">
        <f>M13+(M13*'1.Premissas Receitas'!$B$19)</f>
        <v>2.191170068</v>
      </c>
      <c r="O13" s="86">
        <f>N13+(N13*'1.Premissas Receitas'!$B$19)</f>
        <v>2.410287075</v>
      </c>
      <c r="P13" s="86">
        <f>O13+(O13*'1.Premissas Receitas'!$B$19)</f>
        <v>2.651315782</v>
      </c>
      <c r="Q13" s="86">
        <f>P13+(P13*'1.Premissas Receitas'!$B$19)</f>
        <v>2.916447361</v>
      </c>
      <c r="R13" s="86">
        <f>Q13+(Q13*'1.Premissas Receitas'!$B$19)</f>
        <v>3.208092097</v>
      </c>
      <c r="S13" s="86">
        <f>R13+(R13*'1.Premissas Receitas'!$B$19)</f>
        <v>3.528901306</v>
      </c>
      <c r="T13" s="86">
        <f>S13+(S13*'1.Premissas Receitas'!$B$19)</f>
        <v>3.881791437</v>
      </c>
      <c r="U13" s="86">
        <f>T13+(T13*'1.Premissas Receitas'!$G$16)</f>
        <v>4.464060152</v>
      </c>
      <c r="V13" s="86">
        <f>U13+(U13*'1.Premissas Receitas'!$B$19)</f>
        <v>4.910466168</v>
      </c>
      <c r="W13" s="86">
        <f>V13+(V13*'1.Premissas Receitas'!$B$19)</f>
        <v>5.401512784</v>
      </c>
      <c r="X13" s="86">
        <f>W13+(W13*'1.Premissas Receitas'!$B$19)</f>
        <v>5.941664063</v>
      </c>
      <c r="Y13" s="86">
        <f>X13+(X13*'1.Premissas Receitas'!$B$19)</f>
        <v>6.535830469</v>
      </c>
      <c r="Z13" s="86">
        <f>Y13+(Y13*'1.Premissas Receitas'!$B$19)</f>
        <v>7.189413516</v>
      </c>
      <c r="AA13" s="86">
        <f>Z13+(Z13*'1.Premissas Receitas'!$B$19)</f>
        <v>7.908354868</v>
      </c>
      <c r="AB13" s="86">
        <f>AA13+(AA13*'1.Premissas Receitas'!$B$19)</f>
        <v>8.699190354</v>
      </c>
      <c r="AC13" s="86">
        <f>AB13+(AB13*'1.Premissas Receitas'!$B$19)</f>
        <v>9.56910939</v>
      </c>
      <c r="AD13" s="86">
        <f>AC13+(AC13*'1.Premissas Receitas'!$B$19)</f>
        <v>10.52602033</v>
      </c>
      <c r="AE13" s="86">
        <f>AD13+(AD13*'1.Premissas Receitas'!$B$19)</f>
        <v>11.57862236</v>
      </c>
      <c r="AF13" s="86">
        <f>AE13+(AE13*'1.Premissas Receitas'!$B$19)</f>
        <v>12.7364846</v>
      </c>
      <c r="AG13" s="86">
        <f>AF13+(AF13*'1.Premissas Receitas'!$G$17)</f>
        <v>14.64695729</v>
      </c>
      <c r="AH13" s="86">
        <f>AG13+(AG13*'1.Premissas Receitas'!$B$19)</f>
        <v>16.11165302</v>
      </c>
      <c r="AI13" s="86">
        <f>AH13+(AH13*'1.Premissas Receitas'!$B$19)</f>
        <v>17.72281832</v>
      </c>
      <c r="AJ13" s="86">
        <f>AI13+(AI13*'1.Premissas Receitas'!$B$19)</f>
        <v>19.49510015</v>
      </c>
      <c r="AK13" s="86">
        <f>AJ13+(AJ13*'1.Premissas Receitas'!$B$19)</f>
        <v>21.44461016</v>
      </c>
      <c r="AL13" s="86">
        <f>AK13+(AK13*'1.Premissas Receitas'!$B$19)</f>
        <v>23.58907118</v>
      </c>
      <c r="AM13" s="86">
        <f>AL13+(AL13*'1.Premissas Receitas'!$B$19)</f>
        <v>25.9479783</v>
      </c>
      <c r="AN13" s="86">
        <f>AM13+(AM13*'1.Premissas Receitas'!$B$19)</f>
        <v>28.54277613</v>
      </c>
      <c r="AO13" s="86">
        <f>AN13+(AN13*'1.Premissas Receitas'!$B$19)</f>
        <v>31.39705374</v>
      </c>
      <c r="AP13" s="86">
        <f>AO13+(AO13*'1.Premissas Receitas'!$B$19)</f>
        <v>34.53675912</v>
      </c>
      <c r="AQ13" s="86">
        <f>AP13+(AP13*'1.Premissas Receitas'!$B$19)</f>
        <v>37.99043503</v>
      </c>
      <c r="AR13" s="86">
        <f>AQ13+(AQ13*'1.Premissas Receitas'!$B$19)</f>
        <v>41.78947853</v>
      </c>
      <c r="AS13" s="86">
        <f>AR13+(AR13*'1.Premissas Receitas'!$G$18)</f>
        <v>45.96842638</v>
      </c>
      <c r="AT13" s="86">
        <f>AS13+(AS13*'1.Premissas Receitas'!$B$19)</f>
        <v>50.56526902</v>
      </c>
      <c r="AU13" s="86">
        <f>AT13+(AT13*'1.Premissas Receitas'!$B$19)</f>
        <v>55.62179592</v>
      </c>
      <c r="AV13" s="86">
        <f>AU13+(AU13*'1.Premissas Receitas'!$B$19)</f>
        <v>61.18397552</v>
      </c>
      <c r="AW13" s="86">
        <f>AV13+(AV13*'1.Premissas Receitas'!$B$19)</f>
        <v>67.30237307</v>
      </c>
      <c r="AX13" s="86">
        <f>AW13+(AW13*'1.Premissas Receitas'!$B$19)</f>
        <v>74.03261038</v>
      </c>
      <c r="AY13" s="86">
        <f>AX13+(AX13*'1.Premissas Receitas'!$B$19)</f>
        <v>81.43587141</v>
      </c>
      <c r="AZ13" s="86">
        <f>AY13+(AY13*'1.Premissas Receitas'!$B$19)</f>
        <v>89.57945855</v>
      </c>
      <c r="BA13" s="86">
        <f>AZ13+(AZ13*'1.Premissas Receitas'!$B$19)</f>
        <v>98.53740441</v>
      </c>
      <c r="BB13" s="86">
        <f>BA13+(BA13*'1.Premissas Receitas'!$B$19)</f>
        <v>108.3911449</v>
      </c>
      <c r="BC13" s="86">
        <f>BB13+(BB13*'1.Premissas Receitas'!$B$19)</f>
        <v>119.2302593</v>
      </c>
      <c r="BD13" s="86">
        <f>BC13+(BC13*'1.Premissas Receitas'!$B$19)</f>
        <v>131.1532853</v>
      </c>
      <c r="BE13" s="86">
        <f>BD13+(BD13*'1.Premissas Receitas'!$G$19)</f>
        <v>144.2686138</v>
      </c>
      <c r="BF13" s="86">
        <f>BE13+(BE13*'1.Premissas Receitas'!$B$19)</f>
        <v>158.6954752</v>
      </c>
      <c r="BG13" s="86">
        <f>BF13+(BF13*'1.Premissas Receitas'!$B$19)</f>
        <v>174.5650227</v>
      </c>
      <c r="BH13" s="86">
        <f>BG13+(BG13*'1.Premissas Receitas'!$B$19)</f>
        <v>192.021525</v>
      </c>
      <c r="BI13" s="86">
        <f>BH13+(BH13*'1.Premissas Receitas'!$B$19)</f>
        <v>211.2236775</v>
      </c>
      <c r="BJ13" s="86">
        <f>BI13+(BI13*'1.Premissas Receitas'!$B$19)</f>
        <v>232.3460452</v>
      </c>
      <c r="BK13" s="86">
        <f>BJ13+(BJ13*'1.Premissas Receitas'!$B$19)</f>
        <v>255.5806497</v>
      </c>
      <c r="BL13" s="86">
        <f>BK13+(BK13*'1.Premissas Receitas'!$B$19)</f>
        <v>281.1387147</v>
      </c>
      <c r="BM13" s="86">
        <f>BL13+(BL13*'1.Premissas Receitas'!$B$19)</f>
        <v>309.2525862</v>
      </c>
      <c r="BN13" s="86">
        <f>BM13+(BM13*'1.Premissas Receitas'!$B$19)</f>
        <v>340.1778448</v>
      </c>
      <c r="BO13" s="86">
        <f>BN13+(BN13*'1.Premissas Receitas'!$B$19)</f>
        <v>374.1956293</v>
      </c>
      <c r="BP13" s="86">
        <f>BO13+(BO13*'1.Premissas Receitas'!$B$19)</f>
        <v>411.6151922</v>
      </c>
      <c r="BQ13" s="85"/>
      <c r="BR13" s="87">
        <f t="shared" si="2"/>
        <v>29.09426363</v>
      </c>
      <c r="BS13" s="87">
        <f t="shared" si="3"/>
        <v>90.9966689</v>
      </c>
      <c r="BT13" s="87">
        <f t="shared" si="4"/>
        <v>313.214691</v>
      </c>
      <c r="BU13" s="87">
        <f t="shared" si="5"/>
        <v>983.0018741</v>
      </c>
      <c r="BV13" s="87">
        <f t="shared" si="6"/>
        <v>3085.080976</v>
      </c>
      <c r="BW13" s="85"/>
    </row>
    <row r="14" ht="15.75" customHeight="1" outlineLevel="1">
      <c r="A14" s="74"/>
      <c r="B14" s="74"/>
      <c r="C14" s="14"/>
      <c r="D14" s="14"/>
      <c r="E14" s="14" t="str">
        <f>'1.Premissas Receitas'!A34</f>
        <v># de clientes marketplace % Comissão 2</v>
      </c>
      <c r="F14" s="14"/>
      <c r="G14" s="14"/>
      <c r="H14" s="14"/>
      <c r="I14" s="86">
        <f>'1.Premissas Receitas'!G34</f>
        <v>0</v>
      </c>
      <c r="J14" s="86">
        <f>I14+(I14*'1.Premissas Receitas'!$B$19)</f>
        <v>0</v>
      </c>
      <c r="K14" s="86">
        <f>J14+(J14*'1.Premissas Receitas'!$B$19)</f>
        <v>0</v>
      </c>
      <c r="L14" s="86">
        <f>K14+(K14*'1.Premissas Receitas'!$B$19)</f>
        <v>0</v>
      </c>
      <c r="M14" s="86">
        <f>L14+(L14*'1.Premissas Receitas'!$B$19)</f>
        <v>0</v>
      </c>
      <c r="N14" s="86">
        <f>M14+(M14*'1.Premissas Receitas'!$B$19)</f>
        <v>0</v>
      </c>
      <c r="O14" s="86">
        <f>N14+(N14*'1.Premissas Receitas'!$B$19)</f>
        <v>0</v>
      </c>
      <c r="P14" s="86">
        <f>O14+(O14*'1.Premissas Receitas'!$B$19)</f>
        <v>0</v>
      </c>
      <c r="Q14" s="86">
        <f>P14+(P14*'1.Premissas Receitas'!$B$19)</f>
        <v>0</v>
      </c>
      <c r="R14" s="86">
        <f>Q14+(Q14*'1.Premissas Receitas'!$B$19)</f>
        <v>0</v>
      </c>
      <c r="S14" s="86">
        <f>R14+(R14*'1.Premissas Receitas'!$B$19)</f>
        <v>0</v>
      </c>
      <c r="T14" s="86">
        <f>S14+(S14*'1.Premissas Receitas'!$B$19)</f>
        <v>0</v>
      </c>
      <c r="U14" s="86">
        <f>T14+(T14*'1.Premissas Receitas'!$G$16)</f>
        <v>0</v>
      </c>
      <c r="V14" s="86">
        <f>U14+(U14*'1.Premissas Receitas'!$B$19)</f>
        <v>0</v>
      </c>
      <c r="W14" s="86">
        <f>V14+(V14*'1.Premissas Receitas'!$B$19)</f>
        <v>0</v>
      </c>
      <c r="X14" s="86">
        <f>W14+(W14*'1.Premissas Receitas'!$B$19)</f>
        <v>0</v>
      </c>
      <c r="Y14" s="86">
        <f>X14+(X14*'1.Premissas Receitas'!$B$19)</f>
        <v>0</v>
      </c>
      <c r="Z14" s="86">
        <f>Y14+(Y14*'1.Premissas Receitas'!$B$19)</f>
        <v>0</v>
      </c>
      <c r="AA14" s="86">
        <f>Z14+(Z14*'1.Premissas Receitas'!$B$19)</f>
        <v>0</v>
      </c>
      <c r="AB14" s="86">
        <f>AA14+(AA14*'1.Premissas Receitas'!$B$19)</f>
        <v>0</v>
      </c>
      <c r="AC14" s="86">
        <f>AB14+(AB14*'1.Premissas Receitas'!$B$19)</f>
        <v>0</v>
      </c>
      <c r="AD14" s="86">
        <f>AC14+(AC14*'1.Premissas Receitas'!$B$19)</f>
        <v>0</v>
      </c>
      <c r="AE14" s="86">
        <f>AD14+(AD14*'1.Premissas Receitas'!$B$19)</f>
        <v>0</v>
      </c>
      <c r="AF14" s="86">
        <f>AE14+(AE14*'1.Premissas Receitas'!$B$19)</f>
        <v>0</v>
      </c>
      <c r="AG14" s="86">
        <f>AF14+(AF14*'1.Premissas Receitas'!$G$17)</f>
        <v>0</v>
      </c>
      <c r="AH14" s="86">
        <f>AG14+(AG14*'1.Premissas Receitas'!$B$19)</f>
        <v>0</v>
      </c>
      <c r="AI14" s="86">
        <f>AH14+(AH14*'1.Premissas Receitas'!$B$19)</f>
        <v>0</v>
      </c>
      <c r="AJ14" s="86">
        <f>AI14+(AI14*'1.Premissas Receitas'!$B$19)</f>
        <v>0</v>
      </c>
      <c r="AK14" s="86">
        <f>AJ14+(AJ14*'1.Premissas Receitas'!$B$19)</f>
        <v>0</v>
      </c>
      <c r="AL14" s="86">
        <f>AK14+(AK14*'1.Premissas Receitas'!$B$19)</f>
        <v>0</v>
      </c>
      <c r="AM14" s="86">
        <f>AL14+(AL14*'1.Premissas Receitas'!$B$19)</f>
        <v>0</v>
      </c>
      <c r="AN14" s="86">
        <f>AM14+(AM14*'1.Premissas Receitas'!$B$19)</f>
        <v>0</v>
      </c>
      <c r="AO14" s="86">
        <f>AN14+(AN14*'1.Premissas Receitas'!$B$19)</f>
        <v>0</v>
      </c>
      <c r="AP14" s="86">
        <f>AO14+(AO14*'1.Premissas Receitas'!$B$19)</f>
        <v>0</v>
      </c>
      <c r="AQ14" s="86">
        <f>AP14+(AP14*'1.Premissas Receitas'!$B$19)</f>
        <v>0</v>
      </c>
      <c r="AR14" s="86">
        <f>AQ14+(AQ14*'1.Premissas Receitas'!$B$19)</f>
        <v>0</v>
      </c>
      <c r="AS14" s="86">
        <f>AR14+(AR14*'1.Premissas Receitas'!$G$18)</f>
        <v>0</v>
      </c>
      <c r="AT14" s="86">
        <f>AS14+(AS14*'1.Premissas Receitas'!$B$19)</f>
        <v>0</v>
      </c>
      <c r="AU14" s="86">
        <f>AT14+(AT14*'1.Premissas Receitas'!$B$19)</f>
        <v>0</v>
      </c>
      <c r="AV14" s="86">
        <f>AU14+(AU14*'1.Premissas Receitas'!$B$19)</f>
        <v>0</v>
      </c>
      <c r="AW14" s="86">
        <f>AV14+(AV14*'1.Premissas Receitas'!$B$19)</f>
        <v>0</v>
      </c>
      <c r="AX14" s="86">
        <f>AW14+(AW14*'1.Premissas Receitas'!$B$19)</f>
        <v>0</v>
      </c>
      <c r="AY14" s="86">
        <f>AX14+(AX14*'1.Premissas Receitas'!$B$19)</f>
        <v>0</v>
      </c>
      <c r="AZ14" s="86">
        <f>AY14+(AY14*'1.Premissas Receitas'!$B$19)</f>
        <v>0</v>
      </c>
      <c r="BA14" s="86">
        <f>AZ14+(AZ14*'1.Premissas Receitas'!$B$19)</f>
        <v>0</v>
      </c>
      <c r="BB14" s="86">
        <f>BA14+(BA14*'1.Premissas Receitas'!$B$19)</f>
        <v>0</v>
      </c>
      <c r="BC14" s="86">
        <f>BB14+(BB14*'1.Premissas Receitas'!$B$19)</f>
        <v>0</v>
      </c>
      <c r="BD14" s="86">
        <f>BC14+(BC14*'1.Premissas Receitas'!$B$19)</f>
        <v>0</v>
      </c>
      <c r="BE14" s="86">
        <f>BD14+(BD14*'1.Premissas Receitas'!$G$19)</f>
        <v>0</v>
      </c>
      <c r="BF14" s="86">
        <f>BE14+(BE14*'1.Premissas Receitas'!$B$19)</f>
        <v>0</v>
      </c>
      <c r="BG14" s="86">
        <f>BF14+(BF14*'1.Premissas Receitas'!$B$19)</f>
        <v>0</v>
      </c>
      <c r="BH14" s="86">
        <f>BG14+(BG14*'1.Premissas Receitas'!$B$19)</f>
        <v>0</v>
      </c>
      <c r="BI14" s="86">
        <f>BH14+(BH14*'1.Premissas Receitas'!$B$19)</f>
        <v>0</v>
      </c>
      <c r="BJ14" s="86">
        <f>BI14+(BI14*'1.Premissas Receitas'!$B$19)</f>
        <v>0</v>
      </c>
      <c r="BK14" s="86">
        <f>BJ14+(BJ14*'1.Premissas Receitas'!$B$19)</f>
        <v>0</v>
      </c>
      <c r="BL14" s="86">
        <f>BK14+(BK14*'1.Premissas Receitas'!$B$19)</f>
        <v>0</v>
      </c>
      <c r="BM14" s="86">
        <f>BL14+(BL14*'1.Premissas Receitas'!$B$19)</f>
        <v>0</v>
      </c>
      <c r="BN14" s="86">
        <f>BM14+(BM14*'1.Premissas Receitas'!$B$19)</f>
        <v>0</v>
      </c>
      <c r="BO14" s="86">
        <f>BN14+(BN14*'1.Premissas Receitas'!$B$19)</f>
        <v>0</v>
      </c>
      <c r="BP14" s="86">
        <f>BO14+(BO14*'1.Premissas Receitas'!$B$19)</f>
        <v>0</v>
      </c>
      <c r="BQ14" s="85"/>
      <c r="BR14" s="87">
        <f t="shared" si="2"/>
        <v>0</v>
      </c>
      <c r="BS14" s="87">
        <f t="shared" si="3"/>
        <v>0</v>
      </c>
      <c r="BT14" s="87">
        <f t="shared" si="4"/>
        <v>0</v>
      </c>
      <c r="BU14" s="87">
        <f t="shared" si="5"/>
        <v>0</v>
      </c>
      <c r="BV14" s="87">
        <f t="shared" si="6"/>
        <v>0</v>
      </c>
      <c r="BW14" s="85"/>
    </row>
    <row r="15" ht="15.75" customHeight="1" outlineLevel="1">
      <c r="A15" s="74"/>
      <c r="B15" s="74"/>
      <c r="C15" s="14"/>
      <c r="D15" s="14"/>
      <c r="E15" s="14" t="str">
        <f>'1.Premissas Receitas'!A35</f>
        <v># de clientes marketplace % Comissão 3</v>
      </c>
      <c r="F15" s="14"/>
      <c r="G15" s="14"/>
      <c r="H15" s="14"/>
      <c r="I15" s="86">
        <f>'1.Premissas Receitas'!G35</f>
        <v>0</v>
      </c>
      <c r="J15" s="86">
        <f>I15+(I15*'1.Premissas Receitas'!$B$19)</f>
        <v>0</v>
      </c>
      <c r="K15" s="86">
        <f>J15+(J15*'1.Premissas Receitas'!$B$19)</f>
        <v>0</v>
      </c>
      <c r="L15" s="86">
        <f>K15+(K15*'1.Premissas Receitas'!$B$19)</f>
        <v>0</v>
      </c>
      <c r="M15" s="86">
        <f>L15+(L15*'1.Premissas Receitas'!$B$19)</f>
        <v>0</v>
      </c>
      <c r="N15" s="86">
        <f>M15+(M15*'1.Premissas Receitas'!$B$19)</f>
        <v>0</v>
      </c>
      <c r="O15" s="86">
        <f>N15+(N15*'1.Premissas Receitas'!$B$19)</f>
        <v>0</v>
      </c>
      <c r="P15" s="86">
        <f>O15+(O15*'1.Premissas Receitas'!$B$19)</f>
        <v>0</v>
      </c>
      <c r="Q15" s="86">
        <f>P15+(P15*'1.Premissas Receitas'!$B$19)</f>
        <v>0</v>
      </c>
      <c r="R15" s="86">
        <f>Q15+(Q15*'1.Premissas Receitas'!$B$19)</f>
        <v>0</v>
      </c>
      <c r="S15" s="86">
        <f>R15+(R15*'1.Premissas Receitas'!$B$19)</f>
        <v>0</v>
      </c>
      <c r="T15" s="86">
        <f>S15+(S15*'1.Premissas Receitas'!$B$19)</f>
        <v>0</v>
      </c>
      <c r="U15" s="86">
        <f>T15+(T15*'1.Premissas Receitas'!$G$16)</f>
        <v>0</v>
      </c>
      <c r="V15" s="86">
        <f>U15+(U15*'1.Premissas Receitas'!$B$19)</f>
        <v>0</v>
      </c>
      <c r="W15" s="86">
        <f>V15+(V15*'1.Premissas Receitas'!$B$19)</f>
        <v>0</v>
      </c>
      <c r="X15" s="86">
        <f>W15+(W15*'1.Premissas Receitas'!$B$19)</f>
        <v>0</v>
      </c>
      <c r="Y15" s="86">
        <f>X15+(X15*'1.Premissas Receitas'!$B$19)</f>
        <v>0</v>
      </c>
      <c r="Z15" s="86">
        <f>Y15+(Y15*'1.Premissas Receitas'!$B$19)</f>
        <v>0</v>
      </c>
      <c r="AA15" s="86">
        <f>Z15+(Z15*'1.Premissas Receitas'!$B$19)</f>
        <v>0</v>
      </c>
      <c r="AB15" s="86">
        <f>AA15+(AA15*'1.Premissas Receitas'!$B$19)</f>
        <v>0</v>
      </c>
      <c r="AC15" s="86">
        <f>AB15+(AB15*'1.Premissas Receitas'!$B$19)</f>
        <v>0</v>
      </c>
      <c r="AD15" s="86">
        <f>AC15+(AC15*'1.Premissas Receitas'!$B$19)</f>
        <v>0</v>
      </c>
      <c r="AE15" s="86">
        <f>AD15+(AD15*'1.Premissas Receitas'!$B$19)</f>
        <v>0</v>
      </c>
      <c r="AF15" s="86">
        <f>AE15+(AE15*'1.Premissas Receitas'!$B$19)</f>
        <v>0</v>
      </c>
      <c r="AG15" s="86">
        <f>AF15+(AF15*'1.Premissas Receitas'!$G$17)</f>
        <v>0</v>
      </c>
      <c r="AH15" s="86">
        <f>AG15+(AG15*'1.Premissas Receitas'!$B$19)</f>
        <v>0</v>
      </c>
      <c r="AI15" s="86">
        <f>AH15+(AH15*'1.Premissas Receitas'!$B$19)</f>
        <v>0</v>
      </c>
      <c r="AJ15" s="86">
        <f>AI15+(AI15*'1.Premissas Receitas'!$B$19)</f>
        <v>0</v>
      </c>
      <c r="AK15" s="86">
        <f>AJ15+(AJ15*'1.Premissas Receitas'!$B$19)</f>
        <v>0</v>
      </c>
      <c r="AL15" s="86">
        <f>AK15+(AK15*'1.Premissas Receitas'!$B$19)</f>
        <v>0</v>
      </c>
      <c r="AM15" s="86">
        <f>AL15+(AL15*'1.Premissas Receitas'!$B$19)</f>
        <v>0</v>
      </c>
      <c r="AN15" s="86">
        <f>AM15+(AM15*'1.Premissas Receitas'!$B$19)</f>
        <v>0</v>
      </c>
      <c r="AO15" s="86">
        <f>AN15+(AN15*'1.Premissas Receitas'!$B$19)</f>
        <v>0</v>
      </c>
      <c r="AP15" s="86">
        <f>AO15+(AO15*'1.Premissas Receitas'!$B$19)</f>
        <v>0</v>
      </c>
      <c r="AQ15" s="86">
        <f>AP15+(AP15*'1.Premissas Receitas'!$B$19)</f>
        <v>0</v>
      </c>
      <c r="AR15" s="86">
        <f>AQ15+(AQ15*'1.Premissas Receitas'!$B$19)</f>
        <v>0</v>
      </c>
      <c r="AS15" s="86">
        <f>AR15+(AR15*'1.Premissas Receitas'!$G$18)</f>
        <v>0</v>
      </c>
      <c r="AT15" s="86">
        <f>AS15+(AS15*'1.Premissas Receitas'!$B$19)</f>
        <v>0</v>
      </c>
      <c r="AU15" s="86">
        <f>AT15+(AT15*'1.Premissas Receitas'!$B$19)</f>
        <v>0</v>
      </c>
      <c r="AV15" s="86">
        <f>AU15+(AU15*'1.Premissas Receitas'!$B$19)</f>
        <v>0</v>
      </c>
      <c r="AW15" s="86">
        <f>AV15+(AV15*'1.Premissas Receitas'!$B$19)</f>
        <v>0</v>
      </c>
      <c r="AX15" s="86">
        <f>AW15+(AW15*'1.Premissas Receitas'!$B$19)</f>
        <v>0</v>
      </c>
      <c r="AY15" s="86">
        <f>AX15+(AX15*'1.Premissas Receitas'!$B$19)</f>
        <v>0</v>
      </c>
      <c r="AZ15" s="86">
        <f>AY15+(AY15*'1.Premissas Receitas'!$B$19)</f>
        <v>0</v>
      </c>
      <c r="BA15" s="86">
        <f>AZ15+(AZ15*'1.Premissas Receitas'!$B$19)</f>
        <v>0</v>
      </c>
      <c r="BB15" s="86">
        <f>BA15+(BA15*'1.Premissas Receitas'!$B$19)</f>
        <v>0</v>
      </c>
      <c r="BC15" s="86">
        <f>BB15+(BB15*'1.Premissas Receitas'!$B$19)</f>
        <v>0</v>
      </c>
      <c r="BD15" s="86">
        <f>BC15+(BC15*'1.Premissas Receitas'!$B$19)</f>
        <v>0</v>
      </c>
      <c r="BE15" s="86">
        <f>BD15+(BD15*'1.Premissas Receitas'!$G$19)</f>
        <v>0</v>
      </c>
      <c r="BF15" s="86">
        <f>BE15+(BE15*'1.Premissas Receitas'!$B$19)</f>
        <v>0</v>
      </c>
      <c r="BG15" s="86">
        <f>BF15+(BF15*'1.Premissas Receitas'!$B$19)</f>
        <v>0</v>
      </c>
      <c r="BH15" s="86">
        <f>BG15+(BG15*'1.Premissas Receitas'!$B$19)</f>
        <v>0</v>
      </c>
      <c r="BI15" s="86">
        <f>BH15+(BH15*'1.Premissas Receitas'!$B$19)</f>
        <v>0</v>
      </c>
      <c r="BJ15" s="86">
        <f>BI15+(BI15*'1.Premissas Receitas'!$B$19)</f>
        <v>0</v>
      </c>
      <c r="BK15" s="86">
        <f>BJ15+(BJ15*'1.Premissas Receitas'!$B$19)</f>
        <v>0</v>
      </c>
      <c r="BL15" s="86">
        <f>BK15+(BK15*'1.Premissas Receitas'!$B$19)</f>
        <v>0</v>
      </c>
      <c r="BM15" s="86">
        <f>BL15+(BL15*'1.Premissas Receitas'!$B$19)</f>
        <v>0</v>
      </c>
      <c r="BN15" s="86">
        <f>BM15+(BM15*'1.Premissas Receitas'!$B$19)</f>
        <v>0</v>
      </c>
      <c r="BO15" s="86">
        <f>BN15+(BN15*'1.Premissas Receitas'!$B$19)</f>
        <v>0</v>
      </c>
      <c r="BP15" s="86">
        <f>BO15+(BO15*'1.Premissas Receitas'!$B$19)</f>
        <v>0</v>
      </c>
      <c r="BQ15" s="85"/>
      <c r="BR15" s="87">
        <f t="shared" si="2"/>
        <v>0</v>
      </c>
      <c r="BS15" s="87">
        <f t="shared" si="3"/>
        <v>0</v>
      </c>
      <c r="BT15" s="87">
        <f t="shared" si="4"/>
        <v>0</v>
      </c>
      <c r="BU15" s="87">
        <f t="shared" si="5"/>
        <v>0</v>
      </c>
      <c r="BV15" s="87">
        <f t="shared" si="6"/>
        <v>0</v>
      </c>
      <c r="BW15" s="85"/>
    </row>
    <row r="16" ht="15.75" customHeight="1" outlineLevel="1">
      <c r="A16" s="74"/>
      <c r="B16" s="74"/>
      <c r="C16" s="14"/>
      <c r="D16" s="14"/>
      <c r="E16" s="14" t="str">
        <f>'1.Premissas Receitas'!A40</f>
        <v># de clientes B2B Setup</v>
      </c>
      <c r="F16" s="14"/>
      <c r="G16" s="14"/>
      <c r="H16" s="14"/>
      <c r="I16" s="86">
        <f>'1.Premissas Receitas'!G40</f>
        <v>1.360544218</v>
      </c>
      <c r="J16" s="86">
        <f>I16+(I16*'1.Premissas Receitas'!$B$19)</f>
        <v>1.496598639</v>
      </c>
      <c r="K16" s="86">
        <f>J16+(J16*'1.Premissas Receitas'!$B$19)</f>
        <v>1.646258503</v>
      </c>
      <c r="L16" s="86">
        <f>K16+(K16*'1.Premissas Receitas'!$B$19)</f>
        <v>1.810884354</v>
      </c>
      <c r="M16" s="86">
        <f>L16+(L16*'1.Premissas Receitas'!$B$19)</f>
        <v>1.991972789</v>
      </c>
      <c r="N16" s="86">
        <f>M16+(M16*'1.Premissas Receitas'!$B$19)</f>
        <v>2.191170068</v>
      </c>
      <c r="O16" s="86">
        <f>N16+(N16*'1.Premissas Receitas'!$B$19)</f>
        <v>2.410287075</v>
      </c>
      <c r="P16" s="86">
        <f>O16+(O16*'1.Premissas Receitas'!$B$19)</f>
        <v>2.651315782</v>
      </c>
      <c r="Q16" s="86">
        <f>P16+(P16*'1.Premissas Receitas'!$B$19)</f>
        <v>2.916447361</v>
      </c>
      <c r="R16" s="86">
        <f>Q16+(Q16*'1.Premissas Receitas'!$B$19)</f>
        <v>3.208092097</v>
      </c>
      <c r="S16" s="86">
        <f>R16+(R16*'1.Premissas Receitas'!$B$19)</f>
        <v>3.528901306</v>
      </c>
      <c r="T16" s="86">
        <f>S16+(S16*'1.Premissas Receitas'!$B$19)</f>
        <v>3.881791437</v>
      </c>
      <c r="U16" s="86">
        <f>T16+(T16*'1.Premissas Receitas'!$G$16)</f>
        <v>4.464060152</v>
      </c>
      <c r="V16" s="86">
        <f>U16+(U16*'1.Premissas Receitas'!$B$19)</f>
        <v>4.910466168</v>
      </c>
      <c r="W16" s="86">
        <f>V16+(V16*'1.Premissas Receitas'!$B$19)</f>
        <v>5.401512784</v>
      </c>
      <c r="X16" s="86">
        <f>W16+(W16*'1.Premissas Receitas'!$B$19)</f>
        <v>5.941664063</v>
      </c>
      <c r="Y16" s="86">
        <f>X16+(X16*'1.Premissas Receitas'!$B$19)</f>
        <v>6.535830469</v>
      </c>
      <c r="Z16" s="86">
        <f>Y16+(Y16*'1.Premissas Receitas'!$B$19)</f>
        <v>7.189413516</v>
      </c>
      <c r="AA16" s="86">
        <f>Z16+(Z16*'1.Premissas Receitas'!$B$19)</f>
        <v>7.908354868</v>
      </c>
      <c r="AB16" s="86">
        <f>AA16+(AA16*'1.Premissas Receitas'!$B$19)</f>
        <v>8.699190354</v>
      </c>
      <c r="AC16" s="86">
        <f>AB16+(AB16*'1.Premissas Receitas'!$B$19)</f>
        <v>9.56910939</v>
      </c>
      <c r="AD16" s="86">
        <f>AC16+(AC16*'1.Premissas Receitas'!$B$19)</f>
        <v>10.52602033</v>
      </c>
      <c r="AE16" s="86">
        <f>AD16+(AD16*'1.Premissas Receitas'!$B$19)</f>
        <v>11.57862236</v>
      </c>
      <c r="AF16" s="86">
        <f>AE16+(AE16*'1.Premissas Receitas'!$B$19)</f>
        <v>12.7364846</v>
      </c>
      <c r="AG16" s="86">
        <f>AF16+(AF16*'1.Premissas Receitas'!$G$17)</f>
        <v>14.64695729</v>
      </c>
      <c r="AH16" s="86">
        <f>AG16+(AG16*'1.Premissas Receitas'!$B$19)</f>
        <v>16.11165302</v>
      </c>
      <c r="AI16" s="86">
        <f>AH16+(AH16*'1.Premissas Receitas'!$B$19)</f>
        <v>17.72281832</v>
      </c>
      <c r="AJ16" s="86">
        <f>AI16+(AI16*'1.Premissas Receitas'!$B$19)</f>
        <v>19.49510015</v>
      </c>
      <c r="AK16" s="86">
        <f>AJ16+(AJ16*'1.Premissas Receitas'!$B$19)</f>
        <v>21.44461016</v>
      </c>
      <c r="AL16" s="86">
        <f>AK16+(AK16*'1.Premissas Receitas'!$B$19)</f>
        <v>23.58907118</v>
      </c>
      <c r="AM16" s="86">
        <f>AL16+(AL16*'1.Premissas Receitas'!$B$19)</f>
        <v>25.9479783</v>
      </c>
      <c r="AN16" s="86">
        <f>AM16+(AM16*'1.Premissas Receitas'!$B$19)</f>
        <v>28.54277613</v>
      </c>
      <c r="AO16" s="86">
        <f>AN16+(AN16*'1.Premissas Receitas'!$B$19)</f>
        <v>31.39705374</v>
      </c>
      <c r="AP16" s="86">
        <f>AO16+(AO16*'1.Premissas Receitas'!$B$19)</f>
        <v>34.53675912</v>
      </c>
      <c r="AQ16" s="86">
        <f>AP16+(AP16*'1.Premissas Receitas'!$B$19)</f>
        <v>37.99043503</v>
      </c>
      <c r="AR16" s="86">
        <f>AQ16+(AQ16*'1.Premissas Receitas'!$B$19)</f>
        <v>41.78947853</v>
      </c>
      <c r="AS16" s="86">
        <f>AR16+(AR16*'1.Premissas Receitas'!$G$18)</f>
        <v>45.96842638</v>
      </c>
      <c r="AT16" s="86">
        <f>AS16+(AS16*'1.Premissas Receitas'!$B$19)</f>
        <v>50.56526902</v>
      </c>
      <c r="AU16" s="86">
        <f>AT16+(AT16*'1.Premissas Receitas'!$B$19)</f>
        <v>55.62179592</v>
      </c>
      <c r="AV16" s="86">
        <f>AU16+(AU16*'1.Premissas Receitas'!$B$19)</f>
        <v>61.18397552</v>
      </c>
      <c r="AW16" s="86">
        <f>AV16+(AV16*'1.Premissas Receitas'!$B$19)</f>
        <v>67.30237307</v>
      </c>
      <c r="AX16" s="86">
        <f>AW16+(AW16*'1.Premissas Receitas'!$B$19)</f>
        <v>74.03261038</v>
      </c>
      <c r="AY16" s="86">
        <f>AX16+(AX16*'1.Premissas Receitas'!$B$19)</f>
        <v>81.43587141</v>
      </c>
      <c r="AZ16" s="86">
        <f>AY16+(AY16*'1.Premissas Receitas'!$B$19)</f>
        <v>89.57945855</v>
      </c>
      <c r="BA16" s="86">
        <f>AZ16+(AZ16*'1.Premissas Receitas'!$B$19)</f>
        <v>98.53740441</v>
      </c>
      <c r="BB16" s="86">
        <f>BA16+(BA16*'1.Premissas Receitas'!$B$19)</f>
        <v>108.3911449</v>
      </c>
      <c r="BC16" s="86">
        <f>BB16+(BB16*'1.Premissas Receitas'!$B$19)</f>
        <v>119.2302593</v>
      </c>
      <c r="BD16" s="86">
        <f>BC16+(BC16*'1.Premissas Receitas'!$B$19)</f>
        <v>131.1532853</v>
      </c>
      <c r="BE16" s="86">
        <f>BD16+(BD16*'1.Premissas Receitas'!$G$19)</f>
        <v>144.2686138</v>
      </c>
      <c r="BF16" s="86">
        <f>BE16+(BE16*'1.Premissas Receitas'!$B$19)</f>
        <v>158.6954752</v>
      </c>
      <c r="BG16" s="86">
        <f>BF16+(BF16*'1.Premissas Receitas'!$B$19)</f>
        <v>174.5650227</v>
      </c>
      <c r="BH16" s="86">
        <f>BG16+(BG16*'1.Premissas Receitas'!$B$19)</f>
        <v>192.021525</v>
      </c>
      <c r="BI16" s="86">
        <f>BH16+(BH16*'1.Premissas Receitas'!$B$19)</f>
        <v>211.2236775</v>
      </c>
      <c r="BJ16" s="86">
        <f>BI16+(BI16*'1.Premissas Receitas'!$B$19)</f>
        <v>232.3460452</v>
      </c>
      <c r="BK16" s="86">
        <f>BJ16+(BJ16*'1.Premissas Receitas'!$B$19)</f>
        <v>255.5806497</v>
      </c>
      <c r="BL16" s="86">
        <f>BK16+(BK16*'1.Premissas Receitas'!$B$19)</f>
        <v>281.1387147</v>
      </c>
      <c r="BM16" s="86">
        <f>BL16+(BL16*'1.Premissas Receitas'!$B$19)</f>
        <v>309.2525862</v>
      </c>
      <c r="BN16" s="86">
        <f>BM16+(BM16*'1.Premissas Receitas'!$B$19)</f>
        <v>340.1778448</v>
      </c>
      <c r="BO16" s="86">
        <f>BN16+(BN16*'1.Premissas Receitas'!$B$19)</f>
        <v>374.1956293</v>
      </c>
      <c r="BP16" s="86">
        <f>BO16+(BO16*'1.Premissas Receitas'!$B$19)</f>
        <v>411.6151922</v>
      </c>
      <c r="BQ16" s="85"/>
      <c r="BR16" s="87">
        <f t="shared" si="2"/>
        <v>29.09426363</v>
      </c>
      <c r="BS16" s="87">
        <f t="shared" si="3"/>
        <v>90.9966689</v>
      </c>
      <c r="BT16" s="87">
        <f t="shared" si="4"/>
        <v>313.214691</v>
      </c>
      <c r="BU16" s="87">
        <f t="shared" si="5"/>
        <v>983.0018741</v>
      </c>
      <c r="BV16" s="87">
        <f t="shared" si="6"/>
        <v>3085.080976</v>
      </c>
      <c r="BW16" s="85"/>
    </row>
    <row r="17" ht="15.75" customHeight="1" outlineLevel="1">
      <c r="A17" s="74"/>
      <c r="B17" s="74"/>
      <c r="C17" s="14"/>
      <c r="D17" s="14"/>
      <c r="E17" s="14" t="str">
        <f>'1.Premissas Receitas'!A41</f>
        <v># de clientes B2B Mensalidade</v>
      </c>
      <c r="F17" s="14"/>
      <c r="G17" s="14"/>
      <c r="H17" s="14"/>
      <c r="I17" s="86">
        <f>'1.Premissas Receitas'!G41</f>
        <v>1.360544218</v>
      </c>
      <c r="J17" s="86">
        <f>I17+(I17*'1.Premissas Receitas'!$B$19)</f>
        <v>1.496598639</v>
      </c>
      <c r="K17" s="86">
        <f>J17+(J17*'1.Premissas Receitas'!$B$19)</f>
        <v>1.646258503</v>
      </c>
      <c r="L17" s="86">
        <f>K17+(K17*'1.Premissas Receitas'!$B$19)</f>
        <v>1.810884354</v>
      </c>
      <c r="M17" s="86">
        <f>L17+(L17*'1.Premissas Receitas'!$B$19)</f>
        <v>1.991972789</v>
      </c>
      <c r="N17" s="86">
        <f>M17+(M17*'1.Premissas Receitas'!$B$19)</f>
        <v>2.191170068</v>
      </c>
      <c r="O17" s="86">
        <f>N17+(N17*'1.Premissas Receitas'!$B$19)</f>
        <v>2.410287075</v>
      </c>
      <c r="P17" s="86">
        <f>O17+(O17*'1.Premissas Receitas'!$B$19)</f>
        <v>2.651315782</v>
      </c>
      <c r="Q17" s="86">
        <f>P17+(P17*'1.Premissas Receitas'!$B$19)</f>
        <v>2.916447361</v>
      </c>
      <c r="R17" s="86">
        <f>Q17+(Q17*'1.Premissas Receitas'!$B$19)</f>
        <v>3.208092097</v>
      </c>
      <c r="S17" s="86">
        <f>R17+(R17*'1.Premissas Receitas'!$B$19)</f>
        <v>3.528901306</v>
      </c>
      <c r="T17" s="86">
        <f>S17+(S17*'1.Premissas Receitas'!$B$19)</f>
        <v>3.881791437</v>
      </c>
      <c r="U17" s="86">
        <f>T17+(T17*'1.Premissas Receitas'!$G$16)</f>
        <v>4.464060152</v>
      </c>
      <c r="V17" s="86">
        <f>U17+(U17*'1.Premissas Receitas'!$B$19)</f>
        <v>4.910466168</v>
      </c>
      <c r="W17" s="86">
        <f>V17+(V17*'1.Premissas Receitas'!$B$19)</f>
        <v>5.401512784</v>
      </c>
      <c r="X17" s="86">
        <f>W17+(W17*'1.Premissas Receitas'!$B$19)</f>
        <v>5.941664063</v>
      </c>
      <c r="Y17" s="86">
        <f>X17+(X17*'1.Premissas Receitas'!$B$19)</f>
        <v>6.535830469</v>
      </c>
      <c r="Z17" s="86">
        <f>Y17+(Y17*'1.Premissas Receitas'!$B$19)</f>
        <v>7.189413516</v>
      </c>
      <c r="AA17" s="86">
        <f>Z17+(Z17*'1.Premissas Receitas'!$B$19)</f>
        <v>7.908354868</v>
      </c>
      <c r="AB17" s="86">
        <f>AA17+(AA17*'1.Premissas Receitas'!$B$19)</f>
        <v>8.699190354</v>
      </c>
      <c r="AC17" s="86">
        <f>AB17+(AB17*'1.Premissas Receitas'!$B$19)</f>
        <v>9.56910939</v>
      </c>
      <c r="AD17" s="86">
        <f>AC17+(AC17*'1.Premissas Receitas'!$B$19)</f>
        <v>10.52602033</v>
      </c>
      <c r="AE17" s="86">
        <f>AD17+(AD17*'1.Premissas Receitas'!$B$19)</f>
        <v>11.57862236</v>
      </c>
      <c r="AF17" s="86">
        <f>AE17+(AE17*'1.Premissas Receitas'!$B$19)</f>
        <v>12.7364846</v>
      </c>
      <c r="AG17" s="86">
        <f>AF17+(AF17*'1.Premissas Receitas'!$G$17)</f>
        <v>14.64695729</v>
      </c>
      <c r="AH17" s="86">
        <f>AG17+(AG17*'1.Premissas Receitas'!$B$19)</f>
        <v>16.11165302</v>
      </c>
      <c r="AI17" s="86">
        <f>AH17+(AH17*'1.Premissas Receitas'!$B$19)</f>
        <v>17.72281832</v>
      </c>
      <c r="AJ17" s="86">
        <f>AI17+(AI17*'1.Premissas Receitas'!$B$19)</f>
        <v>19.49510015</v>
      </c>
      <c r="AK17" s="86">
        <f>AJ17+(AJ17*'1.Premissas Receitas'!$B$19)</f>
        <v>21.44461016</v>
      </c>
      <c r="AL17" s="86">
        <f>AK17+(AK17*'1.Premissas Receitas'!$B$19)</f>
        <v>23.58907118</v>
      </c>
      <c r="AM17" s="86">
        <f>AL17+(AL17*'1.Premissas Receitas'!$B$19)</f>
        <v>25.9479783</v>
      </c>
      <c r="AN17" s="86">
        <f>AM17+(AM17*'1.Premissas Receitas'!$B$19)</f>
        <v>28.54277613</v>
      </c>
      <c r="AO17" s="86">
        <f>AN17+(AN17*'1.Premissas Receitas'!$B$19)</f>
        <v>31.39705374</v>
      </c>
      <c r="AP17" s="86">
        <f>AO17+(AO17*'1.Premissas Receitas'!$B$19)</f>
        <v>34.53675912</v>
      </c>
      <c r="AQ17" s="86">
        <f>AP17+(AP17*'1.Premissas Receitas'!$B$19)</f>
        <v>37.99043503</v>
      </c>
      <c r="AR17" s="86">
        <f>AQ17+(AQ17*'1.Premissas Receitas'!$B$19)</f>
        <v>41.78947853</v>
      </c>
      <c r="AS17" s="86">
        <f>AR17+(AR17*'1.Premissas Receitas'!$G$18)</f>
        <v>45.96842638</v>
      </c>
      <c r="AT17" s="86">
        <f>AS17+(AS17*'1.Premissas Receitas'!$B$19)</f>
        <v>50.56526902</v>
      </c>
      <c r="AU17" s="86">
        <f>AT17+(AT17*'1.Premissas Receitas'!$B$19)</f>
        <v>55.62179592</v>
      </c>
      <c r="AV17" s="86">
        <f>AU17+(AU17*'1.Premissas Receitas'!$B$19)</f>
        <v>61.18397552</v>
      </c>
      <c r="AW17" s="86">
        <f>AV17+(AV17*'1.Premissas Receitas'!$B$19)</f>
        <v>67.30237307</v>
      </c>
      <c r="AX17" s="86">
        <f>AW17+(AW17*'1.Premissas Receitas'!$B$19)</f>
        <v>74.03261038</v>
      </c>
      <c r="AY17" s="86">
        <f>AX17+(AX17*'1.Premissas Receitas'!$B$19)</f>
        <v>81.43587141</v>
      </c>
      <c r="AZ17" s="86">
        <f>AY17+(AY17*'1.Premissas Receitas'!$B$19)</f>
        <v>89.57945855</v>
      </c>
      <c r="BA17" s="86">
        <f>AZ17+(AZ17*'1.Premissas Receitas'!$B$19)</f>
        <v>98.53740441</v>
      </c>
      <c r="BB17" s="86">
        <f>BA17+(BA17*'1.Premissas Receitas'!$B$19)</f>
        <v>108.3911449</v>
      </c>
      <c r="BC17" s="86">
        <f>BB17+(BB17*'1.Premissas Receitas'!$B$19)</f>
        <v>119.2302593</v>
      </c>
      <c r="BD17" s="86">
        <f>BC17+(BC17*'1.Premissas Receitas'!$B$19)</f>
        <v>131.1532853</v>
      </c>
      <c r="BE17" s="86">
        <f>BD17+(BD17*'1.Premissas Receitas'!$G$19)</f>
        <v>144.2686138</v>
      </c>
      <c r="BF17" s="86">
        <f>BE17+(BE17*'1.Premissas Receitas'!$B$19)</f>
        <v>158.6954752</v>
      </c>
      <c r="BG17" s="86">
        <f>BF17+(BF17*'1.Premissas Receitas'!$B$19)</f>
        <v>174.5650227</v>
      </c>
      <c r="BH17" s="86">
        <f>BG17+(BG17*'1.Premissas Receitas'!$B$19)</f>
        <v>192.021525</v>
      </c>
      <c r="BI17" s="86">
        <f>BH17+(BH17*'1.Premissas Receitas'!$B$19)</f>
        <v>211.2236775</v>
      </c>
      <c r="BJ17" s="86">
        <f>BI17+(BI17*'1.Premissas Receitas'!$B$19)</f>
        <v>232.3460452</v>
      </c>
      <c r="BK17" s="86">
        <f>BJ17+(BJ17*'1.Premissas Receitas'!$B$19)</f>
        <v>255.5806497</v>
      </c>
      <c r="BL17" s="86">
        <f>BK17+(BK17*'1.Premissas Receitas'!$B$19)</f>
        <v>281.1387147</v>
      </c>
      <c r="BM17" s="86">
        <f>BL17+(BL17*'1.Premissas Receitas'!$B$19)</f>
        <v>309.2525862</v>
      </c>
      <c r="BN17" s="86">
        <f>BM17+(BM17*'1.Premissas Receitas'!$B$19)</f>
        <v>340.1778448</v>
      </c>
      <c r="BO17" s="86">
        <f>BN17+(BN17*'1.Premissas Receitas'!$B$19)</f>
        <v>374.1956293</v>
      </c>
      <c r="BP17" s="86">
        <f>BO17+(BO17*'1.Premissas Receitas'!$B$19)</f>
        <v>411.6151922</v>
      </c>
      <c r="BQ17" s="85"/>
      <c r="BR17" s="87">
        <f t="shared" si="2"/>
        <v>29.09426363</v>
      </c>
      <c r="BS17" s="87">
        <f t="shared" si="3"/>
        <v>90.9966689</v>
      </c>
      <c r="BT17" s="87">
        <f t="shared" si="4"/>
        <v>313.214691</v>
      </c>
      <c r="BU17" s="87">
        <f t="shared" si="5"/>
        <v>983.0018741</v>
      </c>
      <c r="BV17" s="87">
        <f t="shared" si="6"/>
        <v>3085.080976</v>
      </c>
      <c r="BW17" s="85"/>
    </row>
    <row r="18" ht="15.75" customHeight="1" outlineLevel="1">
      <c r="A18" s="74"/>
      <c r="B18" s="74"/>
      <c r="C18" s="14"/>
      <c r="D18" s="14"/>
      <c r="E18" s="14" t="str">
        <f>'1.Premissas Receitas'!A42</f>
        <v># de clientes B2B Manutenção</v>
      </c>
      <c r="F18" s="14"/>
      <c r="G18" s="14"/>
      <c r="H18" s="14"/>
      <c r="I18" s="86">
        <f>'1.Premissas Receitas'!G42</f>
        <v>0</v>
      </c>
      <c r="J18" s="86">
        <f>I18+(I18*'1.Premissas Receitas'!$B$19)</f>
        <v>0</v>
      </c>
      <c r="K18" s="86">
        <f>J18+(J18*'1.Premissas Receitas'!$B$19)</f>
        <v>0</v>
      </c>
      <c r="L18" s="86">
        <f>K18+(K18*'1.Premissas Receitas'!$B$19)</f>
        <v>0</v>
      </c>
      <c r="M18" s="86">
        <f>L18+(L18*'1.Premissas Receitas'!$B$19)</f>
        <v>0</v>
      </c>
      <c r="N18" s="86">
        <f>M18+(M18*'1.Premissas Receitas'!$B$19)</f>
        <v>0</v>
      </c>
      <c r="O18" s="86">
        <f>N18+(N18*'1.Premissas Receitas'!$B$19)</f>
        <v>0</v>
      </c>
      <c r="P18" s="86">
        <f>O18+(O18*'1.Premissas Receitas'!$B$19)</f>
        <v>0</v>
      </c>
      <c r="Q18" s="86">
        <f>P18+(P18*'1.Premissas Receitas'!$B$19)</f>
        <v>0</v>
      </c>
      <c r="R18" s="86">
        <f>Q18+(Q18*'1.Premissas Receitas'!$B$19)</f>
        <v>0</v>
      </c>
      <c r="S18" s="86">
        <f>R18+(R18*'1.Premissas Receitas'!$B$19)</f>
        <v>0</v>
      </c>
      <c r="T18" s="86">
        <f>S18+(S18*'1.Premissas Receitas'!$B$19)</f>
        <v>0</v>
      </c>
      <c r="U18" s="86">
        <f>T18+(T18*'1.Premissas Receitas'!$G$16)</f>
        <v>0</v>
      </c>
      <c r="V18" s="86">
        <f>U18+(U18*'1.Premissas Receitas'!$B$19)</f>
        <v>0</v>
      </c>
      <c r="W18" s="86">
        <f>V18+(V18*'1.Premissas Receitas'!$B$19)</f>
        <v>0</v>
      </c>
      <c r="X18" s="86">
        <f>W18+(W18*'1.Premissas Receitas'!$B$19)</f>
        <v>0</v>
      </c>
      <c r="Y18" s="86">
        <f>X18+(X18*'1.Premissas Receitas'!$B$19)</f>
        <v>0</v>
      </c>
      <c r="Z18" s="86">
        <f>Y18+(Y18*'1.Premissas Receitas'!$B$19)</f>
        <v>0</v>
      </c>
      <c r="AA18" s="86">
        <f>Z18+(Z18*'1.Premissas Receitas'!$B$19)</f>
        <v>0</v>
      </c>
      <c r="AB18" s="86">
        <f>AA18+(AA18*'1.Premissas Receitas'!$B$19)</f>
        <v>0</v>
      </c>
      <c r="AC18" s="86">
        <f>AB18+(AB18*'1.Premissas Receitas'!$B$19)</f>
        <v>0</v>
      </c>
      <c r="AD18" s="86">
        <f>AC18+(AC18*'1.Premissas Receitas'!$B$19)</f>
        <v>0</v>
      </c>
      <c r="AE18" s="86">
        <f>AD18+(AD18*'1.Premissas Receitas'!$B$19)</f>
        <v>0</v>
      </c>
      <c r="AF18" s="86">
        <f>AE18+(AE18*'1.Premissas Receitas'!$B$19)</f>
        <v>0</v>
      </c>
      <c r="AG18" s="86">
        <f>AF18+(AF18*'1.Premissas Receitas'!$G$17)</f>
        <v>0</v>
      </c>
      <c r="AH18" s="86">
        <f>AG18+(AG18*'1.Premissas Receitas'!$B$19)</f>
        <v>0</v>
      </c>
      <c r="AI18" s="86">
        <f>AH18+(AH18*'1.Premissas Receitas'!$B$19)</f>
        <v>0</v>
      </c>
      <c r="AJ18" s="86">
        <f>AI18+(AI18*'1.Premissas Receitas'!$B$19)</f>
        <v>0</v>
      </c>
      <c r="AK18" s="86">
        <f>AJ18+(AJ18*'1.Premissas Receitas'!$B$19)</f>
        <v>0</v>
      </c>
      <c r="AL18" s="86">
        <f>AK18+(AK18*'1.Premissas Receitas'!$B$19)</f>
        <v>0</v>
      </c>
      <c r="AM18" s="86">
        <f>AL18+(AL18*'1.Premissas Receitas'!$B$19)</f>
        <v>0</v>
      </c>
      <c r="AN18" s="86">
        <f>AM18+(AM18*'1.Premissas Receitas'!$B$19)</f>
        <v>0</v>
      </c>
      <c r="AO18" s="86">
        <f>AN18+(AN18*'1.Premissas Receitas'!$B$19)</f>
        <v>0</v>
      </c>
      <c r="AP18" s="86">
        <f>AO18+(AO18*'1.Premissas Receitas'!$B$19)</f>
        <v>0</v>
      </c>
      <c r="AQ18" s="86">
        <f>AP18+(AP18*'1.Premissas Receitas'!$B$19)</f>
        <v>0</v>
      </c>
      <c r="AR18" s="86">
        <f>AQ18+(AQ18*'1.Premissas Receitas'!$B$19)</f>
        <v>0</v>
      </c>
      <c r="AS18" s="86">
        <f>AR18+(AR18*'1.Premissas Receitas'!$G$18)</f>
        <v>0</v>
      </c>
      <c r="AT18" s="86">
        <f>AS18+(AS18*'1.Premissas Receitas'!$B$19)</f>
        <v>0</v>
      </c>
      <c r="AU18" s="86">
        <f>AT18+(AT18*'1.Premissas Receitas'!$B$19)</f>
        <v>0</v>
      </c>
      <c r="AV18" s="86">
        <f>AU18+(AU18*'1.Premissas Receitas'!$B$19)</f>
        <v>0</v>
      </c>
      <c r="AW18" s="86">
        <f>AV18+(AV18*'1.Premissas Receitas'!$B$19)</f>
        <v>0</v>
      </c>
      <c r="AX18" s="86">
        <f>AW18+(AW18*'1.Premissas Receitas'!$B$19)</f>
        <v>0</v>
      </c>
      <c r="AY18" s="86">
        <f>AX18+(AX18*'1.Premissas Receitas'!$B$19)</f>
        <v>0</v>
      </c>
      <c r="AZ18" s="86">
        <f>AY18+(AY18*'1.Premissas Receitas'!$B$19)</f>
        <v>0</v>
      </c>
      <c r="BA18" s="86">
        <f>AZ18+(AZ18*'1.Premissas Receitas'!$B$19)</f>
        <v>0</v>
      </c>
      <c r="BB18" s="86">
        <f>BA18+(BA18*'1.Premissas Receitas'!$B$19)</f>
        <v>0</v>
      </c>
      <c r="BC18" s="86">
        <f>BB18+(BB18*'1.Premissas Receitas'!$B$19)</f>
        <v>0</v>
      </c>
      <c r="BD18" s="86">
        <f>BC18+(BC18*'1.Premissas Receitas'!$B$19)</f>
        <v>0</v>
      </c>
      <c r="BE18" s="86">
        <f>BD18+(BD18*'1.Premissas Receitas'!$G$19)</f>
        <v>0</v>
      </c>
      <c r="BF18" s="86">
        <f>BE18+(BE18*'1.Premissas Receitas'!$B$19)</f>
        <v>0</v>
      </c>
      <c r="BG18" s="86">
        <f>BF18+(BF18*'1.Premissas Receitas'!$B$19)</f>
        <v>0</v>
      </c>
      <c r="BH18" s="86">
        <f>BG18+(BG18*'1.Premissas Receitas'!$B$19)</f>
        <v>0</v>
      </c>
      <c r="BI18" s="86">
        <f>BH18+(BH18*'1.Premissas Receitas'!$B$19)</f>
        <v>0</v>
      </c>
      <c r="BJ18" s="86">
        <f>BI18+(BI18*'1.Premissas Receitas'!$B$19)</f>
        <v>0</v>
      </c>
      <c r="BK18" s="86">
        <f>BJ18+(BJ18*'1.Premissas Receitas'!$B$19)</f>
        <v>0</v>
      </c>
      <c r="BL18" s="86">
        <f>BK18+(BK18*'1.Premissas Receitas'!$B$19)</f>
        <v>0</v>
      </c>
      <c r="BM18" s="86">
        <f>BL18+(BL18*'1.Premissas Receitas'!$B$19)</f>
        <v>0</v>
      </c>
      <c r="BN18" s="86">
        <f>BM18+(BM18*'1.Premissas Receitas'!$B$19)</f>
        <v>0</v>
      </c>
      <c r="BO18" s="86">
        <f>BN18+(BN18*'1.Premissas Receitas'!$B$19)</f>
        <v>0</v>
      </c>
      <c r="BP18" s="86">
        <f>BO18+(BO18*'1.Premissas Receitas'!$B$19)</f>
        <v>0</v>
      </c>
      <c r="BQ18" s="85"/>
      <c r="BR18" s="87">
        <f t="shared" si="2"/>
        <v>0</v>
      </c>
      <c r="BS18" s="87">
        <f t="shared" si="3"/>
        <v>0</v>
      </c>
      <c r="BT18" s="87">
        <f t="shared" si="4"/>
        <v>0</v>
      </c>
      <c r="BU18" s="87">
        <f t="shared" si="5"/>
        <v>0</v>
      </c>
      <c r="BV18" s="87">
        <f t="shared" si="6"/>
        <v>0</v>
      </c>
      <c r="BW18" s="85"/>
    </row>
    <row r="19" ht="15.75" customHeight="1" outlineLevel="1">
      <c r="A19" s="74"/>
      <c r="B19" s="74"/>
      <c r="C19" s="14"/>
      <c r="D19" s="14"/>
      <c r="E19" s="88" t="str">
        <f>'1.Premissas Receitas'!A48</f>
        <v># de clientes Conteudo/ Paywall 1</v>
      </c>
      <c r="F19" s="14"/>
      <c r="G19" s="14"/>
      <c r="H19" s="14"/>
      <c r="I19" s="89">
        <f>'1.Premissas Receitas'!G48</f>
        <v>1.360544218</v>
      </c>
      <c r="J19" s="89">
        <f>I19+(I19*'1.Premissas Receitas'!$B$19)</f>
        <v>1.496598639</v>
      </c>
      <c r="K19" s="89">
        <f>J19+(J19*'1.Premissas Receitas'!$B$19)</f>
        <v>1.646258503</v>
      </c>
      <c r="L19" s="89">
        <f>K19+(K19*'1.Premissas Receitas'!$B$19)</f>
        <v>1.810884354</v>
      </c>
      <c r="M19" s="89">
        <f>L19+(L19*'1.Premissas Receitas'!$B$19)</f>
        <v>1.991972789</v>
      </c>
      <c r="N19" s="89">
        <f>M19+(M19*'1.Premissas Receitas'!$B$19)</f>
        <v>2.191170068</v>
      </c>
      <c r="O19" s="89">
        <f>N19+(N19*'1.Premissas Receitas'!$B$19)</f>
        <v>2.410287075</v>
      </c>
      <c r="P19" s="89">
        <f>O19+(O19*'1.Premissas Receitas'!$B$19)</f>
        <v>2.651315782</v>
      </c>
      <c r="Q19" s="89">
        <f>P19+(P19*'1.Premissas Receitas'!$B$19)</f>
        <v>2.916447361</v>
      </c>
      <c r="R19" s="89">
        <f>Q19+(Q19*'1.Premissas Receitas'!$B$19)</f>
        <v>3.208092097</v>
      </c>
      <c r="S19" s="89">
        <f>R19+(R19*'1.Premissas Receitas'!$B$19)</f>
        <v>3.528901306</v>
      </c>
      <c r="T19" s="89">
        <f>S19+(S19*'1.Premissas Receitas'!$B$19)</f>
        <v>3.881791437</v>
      </c>
      <c r="U19" s="89">
        <f>T19+(T19*'1.Premissas Receitas'!$G$16)</f>
        <v>4.464060152</v>
      </c>
      <c r="V19" s="89">
        <f>U19+(U19*'1.Premissas Receitas'!$B$19)</f>
        <v>4.910466168</v>
      </c>
      <c r="W19" s="89">
        <f>V19+(V19*'1.Premissas Receitas'!$B$19)</f>
        <v>5.401512784</v>
      </c>
      <c r="X19" s="89">
        <f>W19+(W19*'1.Premissas Receitas'!$B$19)</f>
        <v>5.941664063</v>
      </c>
      <c r="Y19" s="89">
        <f>X19+(X19*'1.Premissas Receitas'!$B$19)</f>
        <v>6.535830469</v>
      </c>
      <c r="Z19" s="89">
        <f>Y19+(Y19*'1.Premissas Receitas'!$B$19)</f>
        <v>7.189413516</v>
      </c>
      <c r="AA19" s="89">
        <f>Z19+(Z19*'1.Premissas Receitas'!$B$19)</f>
        <v>7.908354868</v>
      </c>
      <c r="AB19" s="89">
        <f>AA19+(AA19*'1.Premissas Receitas'!$B$19)</f>
        <v>8.699190354</v>
      </c>
      <c r="AC19" s="89">
        <f>AB19+(AB19*'1.Premissas Receitas'!$B$19)</f>
        <v>9.56910939</v>
      </c>
      <c r="AD19" s="89">
        <f>AC19+(AC19*'1.Premissas Receitas'!$B$19)</f>
        <v>10.52602033</v>
      </c>
      <c r="AE19" s="89">
        <f>AD19+(AD19*'1.Premissas Receitas'!$B$19)</f>
        <v>11.57862236</v>
      </c>
      <c r="AF19" s="89">
        <f>AE19+(AE19*'1.Premissas Receitas'!$B$19)</f>
        <v>12.7364846</v>
      </c>
      <c r="AG19" s="89">
        <f>AF19+(AF19*'1.Premissas Receitas'!$G$17)</f>
        <v>14.64695729</v>
      </c>
      <c r="AH19" s="89">
        <f>AG19+(AG19*'1.Premissas Receitas'!$B$19)</f>
        <v>16.11165302</v>
      </c>
      <c r="AI19" s="89">
        <f>AH19+(AH19*'1.Premissas Receitas'!$B$19)</f>
        <v>17.72281832</v>
      </c>
      <c r="AJ19" s="89">
        <f>AI19+(AI19*'1.Premissas Receitas'!$B$19)</f>
        <v>19.49510015</v>
      </c>
      <c r="AK19" s="89">
        <f>AJ19+(AJ19*'1.Premissas Receitas'!$B$19)</f>
        <v>21.44461016</v>
      </c>
      <c r="AL19" s="89">
        <f>AK19+(AK19*'1.Premissas Receitas'!$B$19)</f>
        <v>23.58907118</v>
      </c>
      <c r="AM19" s="89">
        <f>AL19+(AL19*'1.Premissas Receitas'!$B$19)</f>
        <v>25.9479783</v>
      </c>
      <c r="AN19" s="89">
        <f>AM19+(AM19*'1.Premissas Receitas'!$B$19)</f>
        <v>28.54277613</v>
      </c>
      <c r="AO19" s="89">
        <f>AN19+(AN19*'1.Premissas Receitas'!$B$19)</f>
        <v>31.39705374</v>
      </c>
      <c r="AP19" s="89">
        <f>AO19+(AO19*'1.Premissas Receitas'!$B$19)</f>
        <v>34.53675912</v>
      </c>
      <c r="AQ19" s="89">
        <f>AP19+(AP19*'1.Premissas Receitas'!$B$19)</f>
        <v>37.99043503</v>
      </c>
      <c r="AR19" s="89">
        <f>AQ19+(AQ19*'1.Premissas Receitas'!$B$19)</f>
        <v>41.78947853</v>
      </c>
      <c r="AS19" s="89">
        <f>AR19+(AR19*'1.Premissas Receitas'!$G$18)</f>
        <v>45.96842638</v>
      </c>
      <c r="AT19" s="89">
        <f>AS19+(AS19*'1.Premissas Receitas'!$B$19)</f>
        <v>50.56526902</v>
      </c>
      <c r="AU19" s="89">
        <f>AT19+(AT19*'1.Premissas Receitas'!$B$19)</f>
        <v>55.62179592</v>
      </c>
      <c r="AV19" s="89">
        <f>AU19+(AU19*'1.Premissas Receitas'!$B$19)</f>
        <v>61.18397552</v>
      </c>
      <c r="AW19" s="89">
        <f>AV19+(AV19*'1.Premissas Receitas'!$B$19)</f>
        <v>67.30237307</v>
      </c>
      <c r="AX19" s="89">
        <f>AW19+(AW19*'1.Premissas Receitas'!$B$19)</f>
        <v>74.03261038</v>
      </c>
      <c r="AY19" s="89">
        <f>AX19+(AX19*'1.Premissas Receitas'!$B$19)</f>
        <v>81.43587141</v>
      </c>
      <c r="AZ19" s="89">
        <f>AY19+(AY19*'1.Premissas Receitas'!$B$19)</f>
        <v>89.57945855</v>
      </c>
      <c r="BA19" s="89">
        <f>AZ19+(AZ19*'1.Premissas Receitas'!$B$19)</f>
        <v>98.53740441</v>
      </c>
      <c r="BB19" s="89">
        <f>BA19+(BA19*'1.Premissas Receitas'!$B$19)</f>
        <v>108.3911449</v>
      </c>
      <c r="BC19" s="89">
        <f>BB19+(BB19*'1.Premissas Receitas'!$B$19)</f>
        <v>119.2302593</v>
      </c>
      <c r="BD19" s="89">
        <f>BC19+(BC19*'1.Premissas Receitas'!$B$19)</f>
        <v>131.1532853</v>
      </c>
      <c r="BE19" s="89">
        <f>BD19+(BD19*'1.Premissas Receitas'!$G$19)</f>
        <v>144.2686138</v>
      </c>
      <c r="BF19" s="89">
        <f>BE19+(BE19*'1.Premissas Receitas'!$B$19)</f>
        <v>158.6954752</v>
      </c>
      <c r="BG19" s="89">
        <f>BF19+(BF19*'1.Premissas Receitas'!$B$19)</f>
        <v>174.5650227</v>
      </c>
      <c r="BH19" s="89">
        <f>BG19+(BG19*'1.Premissas Receitas'!$B$19)</f>
        <v>192.021525</v>
      </c>
      <c r="BI19" s="89">
        <f>BH19+(BH19*'1.Premissas Receitas'!$B$19)</f>
        <v>211.2236775</v>
      </c>
      <c r="BJ19" s="89">
        <f>BI19+(BI19*'1.Premissas Receitas'!$B$19)</f>
        <v>232.3460452</v>
      </c>
      <c r="BK19" s="89">
        <f>BJ19+(BJ19*'1.Premissas Receitas'!$B$19)</f>
        <v>255.5806497</v>
      </c>
      <c r="BL19" s="89">
        <f>BK19+(BK19*'1.Premissas Receitas'!$B$19)</f>
        <v>281.1387147</v>
      </c>
      <c r="BM19" s="89">
        <f>BL19+(BL19*'1.Premissas Receitas'!$B$19)</f>
        <v>309.2525862</v>
      </c>
      <c r="BN19" s="89">
        <f>BM19+(BM19*'1.Premissas Receitas'!$B$19)</f>
        <v>340.1778448</v>
      </c>
      <c r="BO19" s="89">
        <f>BN19+(BN19*'1.Premissas Receitas'!$B$19)</f>
        <v>374.1956293</v>
      </c>
      <c r="BP19" s="89">
        <f>BO19+(BO19*'1.Premissas Receitas'!$B$19)</f>
        <v>411.6151922</v>
      </c>
      <c r="BQ19" s="14"/>
      <c r="BR19" s="88">
        <f t="shared" si="2"/>
        <v>29.09426363</v>
      </c>
      <c r="BS19" s="88">
        <f t="shared" si="3"/>
        <v>90.9966689</v>
      </c>
      <c r="BT19" s="88">
        <f t="shared" si="4"/>
        <v>313.214691</v>
      </c>
      <c r="BU19" s="88">
        <f t="shared" si="5"/>
        <v>983.0018741</v>
      </c>
      <c r="BV19" s="88">
        <f t="shared" si="6"/>
        <v>3085.080976</v>
      </c>
      <c r="BW19" s="85"/>
    </row>
    <row r="20" ht="15.75" customHeight="1" outlineLevel="1">
      <c r="A20" s="74"/>
      <c r="B20" s="74"/>
      <c r="C20" s="14"/>
      <c r="D20" s="14"/>
      <c r="E20" s="88" t="str">
        <f>'1.Premissas Receitas'!A49</f>
        <v># de clientes Conteudo/ Paywall 2</v>
      </c>
      <c r="F20" s="14"/>
      <c r="G20" s="14"/>
      <c r="H20" s="14"/>
      <c r="I20" s="89">
        <f>'1.Premissas Receitas'!G49</f>
        <v>0</v>
      </c>
      <c r="J20" s="89">
        <f>I20+(I20*'1.Premissas Receitas'!$B$19)</f>
        <v>0</v>
      </c>
      <c r="K20" s="89">
        <f>J20+(J20*'1.Premissas Receitas'!$B$19)</f>
        <v>0</v>
      </c>
      <c r="L20" s="89">
        <f>K20+(K20*'1.Premissas Receitas'!$B$19)</f>
        <v>0</v>
      </c>
      <c r="M20" s="89">
        <f>L20+(L20*'1.Premissas Receitas'!$B$19)</f>
        <v>0</v>
      </c>
      <c r="N20" s="89">
        <f>M20+(M20*'1.Premissas Receitas'!$B$19)</f>
        <v>0</v>
      </c>
      <c r="O20" s="89">
        <f>N20+(N20*'1.Premissas Receitas'!$B$19)</f>
        <v>0</v>
      </c>
      <c r="P20" s="89">
        <f>O20+(O20*'1.Premissas Receitas'!$B$19)</f>
        <v>0</v>
      </c>
      <c r="Q20" s="89">
        <f>P20+(P20*'1.Premissas Receitas'!$B$19)</f>
        <v>0</v>
      </c>
      <c r="R20" s="89">
        <f>Q20+(Q20*'1.Premissas Receitas'!$B$19)</f>
        <v>0</v>
      </c>
      <c r="S20" s="89">
        <f>R20+(R20*'1.Premissas Receitas'!$B$19)</f>
        <v>0</v>
      </c>
      <c r="T20" s="89">
        <f>S20+(S20*'1.Premissas Receitas'!$B$19)</f>
        <v>0</v>
      </c>
      <c r="U20" s="89">
        <f>T20+(T20*'1.Premissas Receitas'!$G$16)</f>
        <v>0</v>
      </c>
      <c r="V20" s="89">
        <f>U20+(U20*'1.Premissas Receitas'!$B$19)</f>
        <v>0</v>
      </c>
      <c r="W20" s="89">
        <f>V20+(V20*'1.Premissas Receitas'!$B$19)</f>
        <v>0</v>
      </c>
      <c r="X20" s="89">
        <f>W20+(W20*'1.Premissas Receitas'!$B$19)</f>
        <v>0</v>
      </c>
      <c r="Y20" s="89">
        <f>X20+(X20*'1.Premissas Receitas'!$B$19)</f>
        <v>0</v>
      </c>
      <c r="Z20" s="89">
        <f>Y20+(Y20*'1.Premissas Receitas'!$B$19)</f>
        <v>0</v>
      </c>
      <c r="AA20" s="89">
        <f>Z20+(Z20*'1.Premissas Receitas'!$B$19)</f>
        <v>0</v>
      </c>
      <c r="AB20" s="89">
        <f>AA20+(AA20*'1.Premissas Receitas'!$B$19)</f>
        <v>0</v>
      </c>
      <c r="AC20" s="89">
        <f>AB20+(AB20*'1.Premissas Receitas'!$B$19)</f>
        <v>0</v>
      </c>
      <c r="AD20" s="89">
        <f>AC20+(AC20*'1.Premissas Receitas'!$B$19)</f>
        <v>0</v>
      </c>
      <c r="AE20" s="89">
        <f>AD20+(AD20*'1.Premissas Receitas'!$B$19)</f>
        <v>0</v>
      </c>
      <c r="AF20" s="89">
        <f>AE20+(AE20*'1.Premissas Receitas'!$B$19)</f>
        <v>0</v>
      </c>
      <c r="AG20" s="89">
        <f>AF20+(AF20*'1.Premissas Receitas'!$G$17)</f>
        <v>0</v>
      </c>
      <c r="AH20" s="89">
        <f>AG20+(AG20*'1.Premissas Receitas'!$B$19)</f>
        <v>0</v>
      </c>
      <c r="AI20" s="89">
        <f>AH20+(AH20*'1.Premissas Receitas'!$B$19)</f>
        <v>0</v>
      </c>
      <c r="AJ20" s="89">
        <f>AI20+(AI20*'1.Premissas Receitas'!$B$19)</f>
        <v>0</v>
      </c>
      <c r="AK20" s="89">
        <f>AJ20+(AJ20*'1.Premissas Receitas'!$B$19)</f>
        <v>0</v>
      </c>
      <c r="AL20" s="89">
        <f>AK20+(AK20*'1.Premissas Receitas'!$B$19)</f>
        <v>0</v>
      </c>
      <c r="AM20" s="89">
        <f>AL20+(AL20*'1.Premissas Receitas'!$B$19)</f>
        <v>0</v>
      </c>
      <c r="AN20" s="89">
        <f>AM20+(AM20*'1.Premissas Receitas'!$B$19)</f>
        <v>0</v>
      </c>
      <c r="AO20" s="89">
        <f>AN20+(AN20*'1.Premissas Receitas'!$B$19)</f>
        <v>0</v>
      </c>
      <c r="AP20" s="89">
        <f>AO20+(AO20*'1.Premissas Receitas'!$B$19)</f>
        <v>0</v>
      </c>
      <c r="AQ20" s="89">
        <f>AP20+(AP20*'1.Premissas Receitas'!$B$19)</f>
        <v>0</v>
      </c>
      <c r="AR20" s="89">
        <f>AQ20+(AQ20*'1.Premissas Receitas'!$B$19)</f>
        <v>0</v>
      </c>
      <c r="AS20" s="89">
        <f>AR20+(AR20*'1.Premissas Receitas'!$G$18)</f>
        <v>0</v>
      </c>
      <c r="AT20" s="89">
        <f>AS20+(AS20*'1.Premissas Receitas'!$B$19)</f>
        <v>0</v>
      </c>
      <c r="AU20" s="89">
        <f>AT20+(AT20*'1.Premissas Receitas'!$B$19)</f>
        <v>0</v>
      </c>
      <c r="AV20" s="89">
        <f>AU20+(AU20*'1.Premissas Receitas'!$B$19)</f>
        <v>0</v>
      </c>
      <c r="AW20" s="89">
        <f>AV20+(AV20*'1.Premissas Receitas'!$B$19)</f>
        <v>0</v>
      </c>
      <c r="AX20" s="89">
        <f>AW20+(AW20*'1.Premissas Receitas'!$B$19)</f>
        <v>0</v>
      </c>
      <c r="AY20" s="89">
        <f>AX20+(AX20*'1.Premissas Receitas'!$B$19)</f>
        <v>0</v>
      </c>
      <c r="AZ20" s="89">
        <f>AY20+(AY20*'1.Premissas Receitas'!$B$19)</f>
        <v>0</v>
      </c>
      <c r="BA20" s="89">
        <f>AZ20+(AZ20*'1.Premissas Receitas'!$B$19)</f>
        <v>0</v>
      </c>
      <c r="BB20" s="89">
        <f>BA20+(BA20*'1.Premissas Receitas'!$B$19)</f>
        <v>0</v>
      </c>
      <c r="BC20" s="89">
        <f>BB20+(BB20*'1.Premissas Receitas'!$B$19)</f>
        <v>0</v>
      </c>
      <c r="BD20" s="89">
        <f>BC20+(BC20*'1.Premissas Receitas'!$B$19)</f>
        <v>0</v>
      </c>
      <c r="BE20" s="89">
        <f>BD20+(BD20*'1.Premissas Receitas'!$G$19)</f>
        <v>0</v>
      </c>
      <c r="BF20" s="89">
        <f>BE20+(BE20*'1.Premissas Receitas'!$B$19)</f>
        <v>0</v>
      </c>
      <c r="BG20" s="89">
        <f>BF20+(BF20*'1.Premissas Receitas'!$B$19)</f>
        <v>0</v>
      </c>
      <c r="BH20" s="89">
        <f>BG20+(BG20*'1.Premissas Receitas'!$B$19)</f>
        <v>0</v>
      </c>
      <c r="BI20" s="89">
        <f>BH20+(BH20*'1.Premissas Receitas'!$B$19)</f>
        <v>0</v>
      </c>
      <c r="BJ20" s="89">
        <f>BI20+(BI20*'1.Premissas Receitas'!$B$19)</f>
        <v>0</v>
      </c>
      <c r="BK20" s="89">
        <f>BJ20+(BJ20*'1.Premissas Receitas'!$B$19)</f>
        <v>0</v>
      </c>
      <c r="BL20" s="89">
        <f>BK20+(BK20*'1.Premissas Receitas'!$B$19)</f>
        <v>0</v>
      </c>
      <c r="BM20" s="89">
        <f>BL20+(BL20*'1.Premissas Receitas'!$B$19)</f>
        <v>0</v>
      </c>
      <c r="BN20" s="89">
        <f>BM20+(BM20*'1.Premissas Receitas'!$B$19)</f>
        <v>0</v>
      </c>
      <c r="BO20" s="89">
        <f>BN20+(BN20*'1.Premissas Receitas'!$B$19)</f>
        <v>0</v>
      </c>
      <c r="BP20" s="89">
        <f>BO20+(BO20*'1.Premissas Receitas'!$B$19)</f>
        <v>0</v>
      </c>
      <c r="BQ20" s="14"/>
      <c r="BR20" s="88">
        <f t="shared" si="2"/>
        <v>0</v>
      </c>
      <c r="BS20" s="88">
        <f t="shared" si="3"/>
        <v>0</v>
      </c>
      <c r="BT20" s="88">
        <f t="shared" si="4"/>
        <v>0</v>
      </c>
      <c r="BU20" s="88">
        <f t="shared" si="5"/>
        <v>0</v>
      </c>
      <c r="BV20" s="88">
        <f t="shared" si="6"/>
        <v>0</v>
      </c>
      <c r="BW20" s="85"/>
    </row>
    <row r="21" ht="15.75" customHeight="1" outlineLevel="1">
      <c r="A21" s="74"/>
      <c r="B21" s="74"/>
      <c r="C21" s="14"/>
      <c r="D21" s="14"/>
      <c r="E21" s="88" t="str">
        <f>'1.Premissas Receitas'!A50</f>
        <v># de clientes Conteudo/ Paywall 3</v>
      </c>
      <c r="F21" s="14"/>
      <c r="G21" s="14"/>
      <c r="H21" s="14"/>
      <c r="I21" s="89">
        <f>'1.Premissas Receitas'!G50</f>
        <v>0</v>
      </c>
      <c r="J21" s="89">
        <f>I21+(I21*'1.Premissas Receitas'!$B$19)</f>
        <v>0</v>
      </c>
      <c r="K21" s="89">
        <f>J21+(J21*'1.Premissas Receitas'!$B$19)</f>
        <v>0</v>
      </c>
      <c r="L21" s="89">
        <f>K21+(K21*'1.Premissas Receitas'!$B$19)</f>
        <v>0</v>
      </c>
      <c r="M21" s="89">
        <f>L21+(L21*'1.Premissas Receitas'!$B$19)</f>
        <v>0</v>
      </c>
      <c r="N21" s="89">
        <f>M21+(M21*'1.Premissas Receitas'!$B$19)</f>
        <v>0</v>
      </c>
      <c r="O21" s="89">
        <f>N21+(N21*'1.Premissas Receitas'!$B$19)</f>
        <v>0</v>
      </c>
      <c r="P21" s="89">
        <f>O21+(O21*'1.Premissas Receitas'!$B$19)</f>
        <v>0</v>
      </c>
      <c r="Q21" s="89">
        <f>P21+(P21*'1.Premissas Receitas'!$B$19)</f>
        <v>0</v>
      </c>
      <c r="R21" s="89">
        <f>Q21+(Q21*'1.Premissas Receitas'!$B$19)</f>
        <v>0</v>
      </c>
      <c r="S21" s="89">
        <f>R21+(R21*'1.Premissas Receitas'!$B$19)</f>
        <v>0</v>
      </c>
      <c r="T21" s="89">
        <f>S21+(S21*'1.Premissas Receitas'!$B$19)</f>
        <v>0</v>
      </c>
      <c r="U21" s="89">
        <f>T21+(T21*'1.Premissas Receitas'!$G$16)</f>
        <v>0</v>
      </c>
      <c r="V21" s="89">
        <f>U21+(U21*'1.Premissas Receitas'!$B$19)</f>
        <v>0</v>
      </c>
      <c r="W21" s="89">
        <f>V21+(V21*'1.Premissas Receitas'!$B$19)</f>
        <v>0</v>
      </c>
      <c r="X21" s="89">
        <f>W21+(W21*'1.Premissas Receitas'!$B$19)</f>
        <v>0</v>
      </c>
      <c r="Y21" s="89">
        <f>X21+(X21*'1.Premissas Receitas'!$B$19)</f>
        <v>0</v>
      </c>
      <c r="Z21" s="89">
        <f>Y21+(Y21*'1.Premissas Receitas'!$B$19)</f>
        <v>0</v>
      </c>
      <c r="AA21" s="89">
        <f>Z21+(Z21*'1.Premissas Receitas'!$B$19)</f>
        <v>0</v>
      </c>
      <c r="AB21" s="89">
        <f>AA21+(AA21*'1.Premissas Receitas'!$B$19)</f>
        <v>0</v>
      </c>
      <c r="AC21" s="89">
        <f>AB21+(AB21*'1.Premissas Receitas'!$B$19)</f>
        <v>0</v>
      </c>
      <c r="AD21" s="89">
        <f>AC21+(AC21*'1.Premissas Receitas'!$B$19)</f>
        <v>0</v>
      </c>
      <c r="AE21" s="89">
        <f>AD21+(AD21*'1.Premissas Receitas'!$B$19)</f>
        <v>0</v>
      </c>
      <c r="AF21" s="89">
        <f>AE21+(AE21*'1.Premissas Receitas'!$B$19)</f>
        <v>0</v>
      </c>
      <c r="AG21" s="89">
        <f>AF21+(AF21*'1.Premissas Receitas'!$G$17)</f>
        <v>0</v>
      </c>
      <c r="AH21" s="89">
        <f>AG21+(AG21*'1.Premissas Receitas'!$B$19)</f>
        <v>0</v>
      </c>
      <c r="AI21" s="89">
        <f>AH21+(AH21*'1.Premissas Receitas'!$B$19)</f>
        <v>0</v>
      </c>
      <c r="AJ21" s="89">
        <f>AI21+(AI21*'1.Premissas Receitas'!$B$19)</f>
        <v>0</v>
      </c>
      <c r="AK21" s="89">
        <f>AJ21+(AJ21*'1.Premissas Receitas'!$B$19)</f>
        <v>0</v>
      </c>
      <c r="AL21" s="89">
        <f>AK21+(AK21*'1.Premissas Receitas'!$B$19)</f>
        <v>0</v>
      </c>
      <c r="AM21" s="89">
        <f>AL21+(AL21*'1.Premissas Receitas'!$B$19)</f>
        <v>0</v>
      </c>
      <c r="AN21" s="89">
        <f>AM21+(AM21*'1.Premissas Receitas'!$B$19)</f>
        <v>0</v>
      </c>
      <c r="AO21" s="89">
        <f>AN21+(AN21*'1.Premissas Receitas'!$B$19)</f>
        <v>0</v>
      </c>
      <c r="AP21" s="89">
        <f>AO21+(AO21*'1.Premissas Receitas'!$B$19)</f>
        <v>0</v>
      </c>
      <c r="AQ21" s="89">
        <f>AP21+(AP21*'1.Premissas Receitas'!$B$19)</f>
        <v>0</v>
      </c>
      <c r="AR21" s="89">
        <f>AQ21+(AQ21*'1.Premissas Receitas'!$B$19)</f>
        <v>0</v>
      </c>
      <c r="AS21" s="89">
        <f>AR21+(AR21*'1.Premissas Receitas'!$G$18)</f>
        <v>0</v>
      </c>
      <c r="AT21" s="89">
        <f>AS21+(AS21*'1.Premissas Receitas'!$B$19)</f>
        <v>0</v>
      </c>
      <c r="AU21" s="89">
        <f>AT21+(AT21*'1.Premissas Receitas'!$B$19)</f>
        <v>0</v>
      </c>
      <c r="AV21" s="89">
        <f>AU21+(AU21*'1.Premissas Receitas'!$B$19)</f>
        <v>0</v>
      </c>
      <c r="AW21" s="89">
        <f>AV21+(AV21*'1.Premissas Receitas'!$B$19)</f>
        <v>0</v>
      </c>
      <c r="AX21" s="89">
        <f>AW21+(AW21*'1.Premissas Receitas'!$B$19)</f>
        <v>0</v>
      </c>
      <c r="AY21" s="89">
        <f>AX21+(AX21*'1.Premissas Receitas'!$B$19)</f>
        <v>0</v>
      </c>
      <c r="AZ21" s="89">
        <f>AY21+(AY21*'1.Premissas Receitas'!$B$19)</f>
        <v>0</v>
      </c>
      <c r="BA21" s="89">
        <f>AZ21+(AZ21*'1.Premissas Receitas'!$B$19)</f>
        <v>0</v>
      </c>
      <c r="BB21" s="89">
        <f>BA21+(BA21*'1.Premissas Receitas'!$B$19)</f>
        <v>0</v>
      </c>
      <c r="BC21" s="89">
        <f>BB21+(BB21*'1.Premissas Receitas'!$B$19)</f>
        <v>0</v>
      </c>
      <c r="BD21" s="89">
        <f>BC21+(BC21*'1.Premissas Receitas'!$B$19)</f>
        <v>0</v>
      </c>
      <c r="BE21" s="89">
        <f>BD21+(BD21*'1.Premissas Receitas'!$G$19)</f>
        <v>0</v>
      </c>
      <c r="BF21" s="89">
        <f>BE21+(BE21*'1.Premissas Receitas'!$B$19)</f>
        <v>0</v>
      </c>
      <c r="BG21" s="89">
        <f>BF21+(BF21*'1.Premissas Receitas'!$B$19)</f>
        <v>0</v>
      </c>
      <c r="BH21" s="89">
        <f>BG21+(BG21*'1.Premissas Receitas'!$B$19)</f>
        <v>0</v>
      </c>
      <c r="BI21" s="89">
        <f>BH21+(BH21*'1.Premissas Receitas'!$B$19)</f>
        <v>0</v>
      </c>
      <c r="BJ21" s="89">
        <f>BI21+(BI21*'1.Premissas Receitas'!$B$19)</f>
        <v>0</v>
      </c>
      <c r="BK21" s="89">
        <f>BJ21+(BJ21*'1.Premissas Receitas'!$B$19)</f>
        <v>0</v>
      </c>
      <c r="BL21" s="89">
        <f>BK21+(BK21*'1.Premissas Receitas'!$B$19)</f>
        <v>0</v>
      </c>
      <c r="BM21" s="89">
        <f>BL21+(BL21*'1.Premissas Receitas'!$B$19)</f>
        <v>0</v>
      </c>
      <c r="BN21" s="89">
        <f>BM21+(BM21*'1.Premissas Receitas'!$B$19)</f>
        <v>0</v>
      </c>
      <c r="BO21" s="89">
        <f>BN21+(BN21*'1.Premissas Receitas'!$B$19)</f>
        <v>0</v>
      </c>
      <c r="BP21" s="89">
        <f>BO21+(BO21*'1.Premissas Receitas'!$B$19)</f>
        <v>0</v>
      </c>
      <c r="BQ21" s="14"/>
      <c r="BR21" s="88">
        <f t="shared" si="2"/>
        <v>0</v>
      </c>
      <c r="BS21" s="88">
        <f t="shared" si="3"/>
        <v>0</v>
      </c>
      <c r="BT21" s="88">
        <f t="shared" si="4"/>
        <v>0</v>
      </c>
      <c r="BU21" s="88">
        <f t="shared" si="5"/>
        <v>0</v>
      </c>
      <c r="BV21" s="88">
        <f t="shared" si="6"/>
        <v>0</v>
      </c>
      <c r="BW21" s="85"/>
    </row>
    <row r="22" ht="15.75" customHeight="1" outlineLevel="1">
      <c r="A22" s="74"/>
      <c r="B22" s="74"/>
      <c r="C22" s="14"/>
      <c r="D22" s="14"/>
      <c r="E22" s="88" t="str">
        <f>'1.Premissas Receitas'!A56</f>
        <v># de clientes publicidade Produto/Serviço 1</v>
      </c>
      <c r="F22" s="14"/>
      <c r="G22" s="14"/>
      <c r="H22" s="14"/>
      <c r="I22" s="89">
        <f>'1.Premissas Receitas'!G56</f>
        <v>1.360544218</v>
      </c>
      <c r="J22" s="89">
        <f>I22+(I22*'1.Premissas Receitas'!$B$19)</f>
        <v>1.496598639</v>
      </c>
      <c r="K22" s="89">
        <f>J22+(J22*'1.Premissas Receitas'!$B$19)</f>
        <v>1.646258503</v>
      </c>
      <c r="L22" s="89">
        <f>K22+(K22*'1.Premissas Receitas'!$B$19)</f>
        <v>1.810884354</v>
      </c>
      <c r="M22" s="89">
        <f>L22+(L22*'1.Premissas Receitas'!$B$19)</f>
        <v>1.991972789</v>
      </c>
      <c r="N22" s="89">
        <f>M22+(M22*'1.Premissas Receitas'!$B$19)</f>
        <v>2.191170068</v>
      </c>
      <c r="O22" s="89">
        <f>N22+(N22*'1.Premissas Receitas'!$B$19)</f>
        <v>2.410287075</v>
      </c>
      <c r="P22" s="89">
        <f>O22+(O22*'1.Premissas Receitas'!$B$19)</f>
        <v>2.651315782</v>
      </c>
      <c r="Q22" s="89">
        <f>P22+(P22*'1.Premissas Receitas'!$B$19)</f>
        <v>2.916447361</v>
      </c>
      <c r="R22" s="89">
        <f>Q22+(Q22*'1.Premissas Receitas'!$B$19)</f>
        <v>3.208092097</v>
      </c>
      <c r="S22" s="89">
        <f>R22+(R22*'1.Premissas Receitas'!$B$19)</f>
        <v>3.528901306</v>
      </c>
      <c r="T22" s="89">
        <f>S22+(S22*'1.Premissas Receitas'!$B$19)</f>
        <v>3.881791437</v>
      </c>
      <c r="U22" s="89">
        <f>T22+(T22*'1.Premissas Receitas'!$G$16)</f>
        <v>4.464060152</v>
      </c>
      <c r="V22" s="89">
        <f>U22+(U22*'1.Premissas Receitas'!$B$19)</f>
        <v>4.910466168</v>
      </c>
      <c r="W22" s="89">
        <f>V22+(V22*'1.Premissas Receitas'!$B$19)</f>
        <v>5.401512784</v>
      </c>
      <c r="X22" s="89">
        <f>W22+(W22*'1.Premissas Receitas'!$B$19)</f>
        <v>5.941664063</v>
      </c>
      <c r="Y22" s="89">
        <f>X22+(X22*'1.Premissas Receitas'!$B$19)</f>
        <v>6.535830469</v>
      </c>
      <c r="Z22" s="89">
        <f>Y22+(Y22*'1.Premissas Receitas'!$B$19)</f>
        <v>7.189413516</v>
      </c>
      <c r="AA22" s="89">
        <f>Z22+(Z22*'1.Premissas Receitas'!$B$19)</f>
        <v>7.908354868</v>
      </c>
      <c r="AB22" s="89">
        <f>AA22+(AA22*'1.Premissas Receitas'!$B$19)</f>
        <v>8.699190354</v>
      </c>
      <c r="AC22" s="89">
        <f>AB22+(AB22*'1.Premissas Receitas'!$B$19)</f>
        <v>9.56910939</v>
      </c>
      <c r="AD22" s="89">
        <f>AC22+(AC22*'1.Premissas Receitas'!$B$19)</f>
        <v>10.52602033</v>
      </c>
      <c r="AE22" s="89">
        <f>AD22+(AD22*'1.Premissas Receitas'!$B$19)</f>
        <v>11.57862236</v>
      </c>
      <c r="AF22" s="89">
        <f>AE22+(AE22*'1.Premissas Receitas'!$B$19)</f>
        <v>12.7364846</v>
      </c>
      <c r="AG22" s="89">
        <f>AF22+(AF22*'1.Premissas Receitas'!$G$17)</f>
        <v>14.64695729</v>
      </c>
      <c r="AH22" s="89">
        <f>AG22+(AG22*'1.Premissas Receitas'!$B$19)</f>
        <v>16.11165302</v>
      </c>
      <c r="AI22" s="89">
        <f>AH22+(AH22*'1.Premissas Receitas'!$B$19)</f>
        <v>17.72281832</v>
      </c>
      <c r="AJ22" s="89">
        <f>AI22+(AI22*'1.Premissas Receitas'!$B$19)</f>
        <v>19.49510015</v>
      </c>
      <c r="AK22" s="89">
        <f>AJ22+(AJ22*'1.Premissas Receitas'!$B$19)</f>
        <v>21.44461016</v>
      </c>
      <c r="AL22" s="89">
        <f>AK22+(AK22*'1.Premissas Receitas'!$B$19)</f>
        <v>23.58907118</v>
      </c>
      <c r="AM22" s="89">
        <f>AL22+(AL22*'1.Premissas Receitas'!$B$19)</f>
        <v>25.9479783</v>
      </c>
      <c r="AN22" s="89">
        <f>AM22+(AM22*'1.Premissas Receitas'!$B$19)</f>
        <v>28.54277613</v>
      </c>
      <c r="AO22" s="89">
        <f>AN22+(AN22*'1.Premissas Receitas'!$B$19)</f>
        <v>31.39705374</v>
      </c>
      <c r="AP22" s="89">
        <f>AO22+(AO22*'1.Premissas Receitas'!$B$19)</f>
        <v>34.53675912</v>
      </c>
      <c r="AQ22" s="89">
        <f>AP22+(AP22*'1.Premissas Receitas'!$B$19)</f>
        <v>37.99043503</v>
      </c>
      <c r="AR22" s="89">
        <f>AQ22+(AQ22*'1.Premissas Receitas'!$B$19)</f>
        <v>41.78947853</v>
      </c>
      <c r="AS22" s="89">
        <f>AR22+(AR22*'1.Premissas Receitas'!$G$18)</f>
        <v>45.96842638</v>
      </c>
      <c r="AT22" s="89">
        <f>AS22+(AS22*'1.Premissas Receitas'!$B$19)</f>
        <v>50.56526902</v>
      </c>
      <c r="AU22" s="89">
        <f>AT22+(AT22*'1.Premissas Receitas'!$B$19)</f>
        <v>55.62179592</v>
      </c>
      <c r="AV22" s="89">
        <f>AU22+(AU22*'1.Premissas Receitas'!$B$19)</f>
        <v>61.18397552</v>
      </c>
      <c r="AW22" s="89">
        <f>AV22+(AV22*'1.Premissas Receitas'!$B$19)</f>
        <v>67.30237307</v>
      </c>
      <c r="AX22" s="89">
        <f>AW22+(AW22*'1.Premissas Receitas'!$B$19)</f>
        <v>74.03261038</v>
      </c>
      <c r="AY22" s="89">
        <f>AX22+(AX22*'1.Premissas Receitas'!$B$19)</f>
        <v>81.43587141</v>
      </c>
      <c r="AZ22" s="89">
        <f>AY22+(AY22*'1.Premissas Receitas'!$B$19)</f>
        <v>89.57945855</v>
      </c>
      <c r="BA22" s="89">
        <f>AZ22+(AZ22*'1.Premissas Receitas'!$B$19)</f>
        <v>98.53740441</v>
      </c>
      <c r="BB22" s="89">
        <f>BA22+(BA22*'1.Premissas Receitas'!$B$19)</f>
        <v>108.3911449</v>
      </c>
      <c r="BC22" s="89">
        <f>BB22+(BB22*'1.Premissas Receitas'!$B$19)</f>
        <v>119.2302593</v>
      </c>
      <c r="BD22" s="89">
        <f>BC22+(BC22*'1.Premissas Receitas'!$B$19)</f>
        <v>131.1532853</v>
      </c>
      <c r="BE22" s="89">
        <f>BD22+(BD22*'1.Premissas Receitas'!$G$19)</f>
        <v>144.2686138</v>
      </c>
      <c r="BF22" s="89">
        <f>BE22+(BE22*'1.Premissas Receitas'!$B$19)</f>
        <v>158.6954752</v>
      </c>
      <c r="BG22" s="89">
        <f>BF22+(BF22*'1.Premissas Receitas'!$B$19)</f>
        <v>174.5650227</v>
      </c>
      <c r="BH22" s="89">
        <f>BG22+(BG22*'1.Premissas Receitas'!$B$19)</f>
        <v>192.021525</v>
      </c>
      <c r="BI22" s="89">
        <f>BH22+(BH22*'1.Premissas Receitas'!$B$19)</f>
        <v>211.2236775</v>
      </c>
      <c r="BJ22" s="89">
        <f>BI22+(BI22*'1.Premissas Receitas'!$B$19)</f>
        <v>232.3460452</v>
      </c>
      <c r="BK22" s="89">
        <f>BJ22+(BJ22*'1.Premissas Receitas'!$B$19)</f>
        <v>255.5806497</v>
      </c>
      <c r="BL22" s="89">
        <f>BK22+(BK22*'1.Premissas Receitas'!$B$19)</f>
        <v>281.1387147</v>
      </c>
      <c r="BM22" s="89">
        <f>BL22+(BL22*'1.Premissas Receitas'!$B$19)</f>
        <v>309.2525862</v>
      </c>
      <c r="BN22" s="89">
        <f>BM22+(BM22*'1.Premissas Receitas'!$B$19)</f>
        <v>340.1778448</v>
      </c>
      <c r="BO22" s="89">
        <f>BN22+(BN22*'1.Premissas Receitas'!$B$19)</f>
        <v>374.1956293</v>
      </c>
      <c r="BP22" s="89">
        <f>BO22+(BO22*'1.Premissas Receitas'!$B$19)</f>
        <v>411.6151922</v>
      </c>
      <c r="BQ22" s="14"/>
      <c r="BR22" s="88">
        <f t="shared" si="2"/>
        <v>29.09426363</v>
      </c>
      <c r="BS22" s="88">
        <f t="shared" si="3"/>
        <v>90.9966689</v>
      </c>
      <c r="BT22" s="88">
        <f t="shared" si="4"/>
        <v>313.214691</v>
      </c>
      <c r="BU22" s="88">
        <f t="shared" si="5"/>
        <v>983.0018741</v>
      </c>
      <c r="BV22" s="88">
        <f t="shared" si="6"/>
        <v>3085.080976</v>
      </c>
      <c r="BW22" s="85"/>
    </row>
    <row r="23" ht="15.75" customHeight="1" outlineLevel="1">
      <c r="A23" s="74"/>
      <c r="B23" s="74"/>
      <c r="C23" s="14"/>
      <c r="D23" s="14"/>
      <c r="E23" s="88" t="str">
        <f>'1.Premissas Receitas'!A57</f>
        <v># de clientes publicidade Produto/Serviço 2</v>
      </c>
      <c r="F23" s="14"/>
      <c r="G23" s="14"/>
      <c r="H23" s="14"/>
      <c r="I23" s="89">
        <f>'1.Premissas Receitas'!G57</f>
        <v>0</v>
      </c>
      <c r="J23" s="89">
        <f>I23+(I23*'1.Premissas Receitas'!$B$19)</f>
        <v>0</v>
      </c>
      <c r="K23" s="89">
        <f>J23+(J23*'1.Premissas Receitas'!$B$19)</f>
        <v>0</v>
      </c>
      <c r="L23" s="89">
        <f>K23+(K23*'1.Premissas Receitas'!$B$19)</f>
        <v>0</v>
      </c>
      <c r="M23" s="89">
        <f>L23+(L23*'1.Premissas Receitas'!$B$19)</f>
        <v>0</v>
      </c>
      <c r="N23" s="89">
        <f>M23+(M23*'1.Premissas Receitas'!$B$19)</f>
        <v>0</v>
      </c>
      <c r="O23" s="89">
        <f>N23+(N23*'1.Premissas Receitas'!$B$19)</f>
        <v>0</v>
      </c>
      <c r="P23" s="89">
        <f>O23+(O23*'1.Premissas Receitas'!$B$19)</f>
        <v>0</v>
      </c>
      <c r="Q23" s="89">
        <f>P23+(P23*'1.Premissas Receitas'!$B$19)</f>
        <v>0</v>
      </c>
      <c r="R23" s="89">
        <f>Q23+(Q23*'1.Premissas Receitas'!$B$19)</f>
        <v>0</v>
      </c>
      <c r="S23" s="89">
        <f>R23+(R23*'1.Premissas Receitas'!$B$19)</f>
        <v>0</v>
      </c>
      <c r="T23" s="89">
        <f>S23+(S23*'1.Premissas Receitas'!$B$19)</f>
        <v>0</v>
      </c>
      <c r="U23" s="89">
        <f>T23+(T23*'1.Premissas Receitas'!$G$16)</f>
        <v>0</v>
      </c>
      <c r="V23" s="89">
        <f>U23+(U23*'1.Premissas Receitas'!$B$19)</f>
        <v>0</v>
      </c>
      <c r="W23" s="89">
        <f>V23+(V23*'1.Premissas Receitas'!$B$19)</f>
        <v>0</v>
      </c>
      <c r="X23" s="89">
        <f>W23+(W23*'1.Premissas Receitas'!$B$19)</f>
        <v>0</v>
      </c>
      <c r="Y23" s="89">
        <f>X23+(X23*'1.Premissas Receitas'!$B$19)</f>
        <v>0</v>
      </c>
      <c r="Z23" s="89">
        <f>Y23+(Y23*'1.Premissas Receitas'!$B$19)</f>
        <v>0</v>
      </c>
      <c r="AA23" s="89">
        <f>Z23+(Z23*'1.Premissas Receitas'!$B$19)</f>
        <v>0</v>
      </c>
      <c r="AB23" s="89">
        <f>AA23+(AA23*'1.Premissas Receitas'!$B$19)</f>
        <v>0</v>
      </c>
      <c r="AC23" s="89">
        <f>AB23+(AB23*'1.Premissas Receitas'!$B$19)</f>
        <v>0</v>
      </c>
      <c r="AD23" s="89">
        <f>AC23+(AC23*'1.Premissas Receitas'!$B$19)</f>
        <v>0</v>
      </c>
      <c r="AE23" s="89">
        <f>AD23+(AD23*'1.Premissas Receitas'!$B$19)</f>
        <v>0</v>
      </c>
      <c r="AF23" s="89">
        <f>AE23+(AE23*'1.Premissas Receitas'!$B$19)</f>
        <v>0</v>
      </c>
      <c r="AG23" s="89">
        <f>AF23+(AF23*'1.Premissas Receitas'!$G$17)</f>
        <v>0</v>
      </c>
      <c r="AH23" s="89">
        <f>AG23+(AG23*'1.Premissas Receitas'!$B$19)</f>
        <v>0</v>
      </c>
      <c r="AI23" s="89">
        <f>AH23+(AH23*'1.Premissas Receitas'!$B$19)</f>
        <v>0</v>
      </c>
      <c r="AJ23" s="89">
        <f>AI23+(AI23*'1.Premissas Receitas'!$B$19)</f>
        <v>0</v>
      </c>
      <c r="AK23" s="89">
        <f>AJ23+(AJ23*'1.Premissas Receitas'!$B$19)</f>
        <v>0</v>
      </c>
      <c r="AL23" s="89">
        <f>AK23+(AK23*'1.Premissas Receitas'!$B$19)</f>
        <v>0</v>
      </c>
      <c r="AM23" s="89">
        <f>AL23+(AL23*'1.Premissas Receitas'!$B$19)</f>
        <v>0</v>
      </c>
      <c r="AN23" s="89">
        <f>AM23+(AM23*'1.Premissas Receitas'!$B$19)</f>
        <v>0</v>
      </c>
      <c r="AO23" s="89">
        <f>AN23+(AN23*'1.Premissas Receitas'!$B$19)</f>
        <v>0</v>
      </c>
      <c r="AP23" s="89">
        <f>AO23+(AO23*'1.Premissas Receitas'!$B$19)</f>
        <v>0</v>
      </c>
      <c r="AQ23" s="89">
        <f>AP23+(AP23*'1.Premissas Receitas'!$B$19)</f>
        <v>0</v>
      </c>
      <c r="AR23" s="89">
        <f>AQ23+(AQ23*'1.Premissas Receitas'!$B$19)</f>
        <v>0</v>
      </c>
      <c r="AS23" s="89">
        <f>AR23+(AR23*'1.Premissas Receitas'!$G$18)</f>
        <v>0</v>
      </c>
      <c r="AT23" s="89">
        <f>AS23+(AS23*'1.Premissas Receitas'!$B$19)</f>
        <v>0</v>
      </c>
      <c r="AU23" s="89">
        <f>AT23+(AT23*'1.Premissas Receitas'!$B$19)</f>
        <v>0</v>
      </c>
      <c r="AV23" s="89">
        <f>AU23+(AU23*'1.Premissas Receitas'!$B$19)</f>
        <v>0</v>
      </c>
      <c r="AW23" s="89">
        <f>AV23+(AV23*'1.Premissas Receitas'!$B$19)</f>
        <v>0</v>
      </c>
      <c r="AX23" s="89">
        <f>AW23+(AW23*'1.Premissas Receitas'!$B$19)</f>
        <v>0</v>
      </c>
      <c r="AY23" s="89">
        <f>AX23+(AX23*'1.Premissas Receitas'!$B$19)</f>
        <v>0</v>
      </c>
      <c r="AZ23" s="89">
        <f>AY23+(AY23*'1.Premissas Receitas'!$B$19)</f>
        <v>0</v>
      </c>
      <c r="BA23" s="89">
        <f>AZ23+(AZ23*'1.Premissas Receitas'!$B$19)</f>
        <v>0</v>
      </c>
      <c r="BB23" s="89">
        <f>BA23+(BA23*'1.Premissas Receitas'!$B$19)</f>
        <v>0</v>
      </c>
      <c r="BC23" s="89">
        <f>BB23+(BB23*'1.Premissas Receitas'!$B$19)</f>
        <v>0</v>
      </c>
      <c r="BD23" s="89">
        <f>BC23+(BC23*'1.Premissas Receitas'!$B$19)</f>
        <v>0</v>
      </c>
      <c r="BE23" s="89">
        <f>BD23+(BD23*'1.Premissas Receitas'!$G$19)</f>
        <v>0</v>
      </c>
      <c r="BF23" s="89">
        <f>BE23+(BE23*'1.Premissas Receitas'!$B$19)</f>
        <v>0</v>
      </c>
      <c r="BG23" s="89">
        <f>BF23+(BF23*'1.Premissas Receitas'!$B$19)</f>
        <v>0</v>
      </c>
      <c r="BH23" s="89">
        <f>BG23+(BG23*'1.Premissas Receitas'!$B$19)</f>
        <v>0</v>
      </c>
      <c r="BI23" s="89">
        <f>BH23+(BH23*'1.Premissas Receitas'!$B$19)</f>
        <v>0</v>
      </c>
      <c r="BJ23" s="89">
        <f>BI23+(BI23*'1.Premissas Receitas'!$B$19)</f>
        <v>0</v>
      </c>
      <c r="BK23" s="89">
        <f>BJ23+(BJ23*'1.Premissas Receitas'!$B$19)</f>
        <v>0</v>
      </c>
      <c r="BL23" s="89">
        <f>BK23+(BK23*'1.Premissas Receitas'!$B$19)</f>
        <v>0</v>
      </c>
      <c r="BM23" s="89">
        <f>BL23+(BL23*'1.Premissas Receitas'!$B$19)</f>
        <v>0</v>
      </c>
      <c r="BN23" s="89">
        <f>BM23+(BM23*'1.Premissas Receitas'!$B$19)</f>
        <v>0</v>
      </c>
      <c r="BO23" s="89">
        <f>BN23+(BN23*'1.Premissas Receitas'!$B$19)</f>
        <v>0</v>
      </c>
      <c r="BP23" s="89">
        <f>BO23+(BO23*'1.Premissas Receitas'!$B$19)</f>
        <v>0</v>
      </c>
      <c r="BQ23" s="85"/>
      <c r="BR23" s="88">
        <f t="shared" si="2"/>
        <v>0</v>
      </c>
      <c r="BS23" s="88">
        <f t="shared" si="3"/>
        <v>0</v>
      </c>
      <c r="BT23" s="88">
        <f t="shared" si="4"/>
        <v>0</v>
      </c>
      <c r="BU23" s="88">
        <f t="shared" si="5"/>
        <v>0</v>
      </c>
      <c r="BV23" s="88">
        <f t="shared" si="6"/>
        <v>0</v>
      </c>
      <c r="BW23" s="85"/>
    </row>
    <row r="24" ht="15.75" customHeight="1" outlineLevel="1">
      <c r="A24" s="74"/>
      <c r="B24" s="74"/>
      <c r="C24" s="14"/>
      <c r="D24" s="14"/>
      <c r="E24" s="88" t="str">
        <f>'1.Premissas Receitas'!A58</f>
        <v># de clientes publicidade Produto/Serviço 3</v>
      </c>
      <c r="F24" s="14"/>
      <c r="G24" s="14"/>
      <c r="H24" s="14"/>
      <c r="I24" s="89">
        <f>'1.Premissas Receitas'!G58</f>
        <v>0</v>
      </c>
      <c r="J24" s="89">
        <f>I24+(I24*'1.Premissas Receitas'!$B$19)</f>
        <v>0</v>
      </c>
      <c r="K24" s="89">
        <f>J24+(J24*'1.Premissas Receitas'!$B$19)</f>
        <v>0</v>
      </c>
      <c r="L24" s="89">
        <f>K24+(K24*'1.Premissas Receitas'!$B$19)</f>
        <v>0</v>
      </c>
      <c r="M24" s="89">
        <f>L24+(L24*'1.Premissas Receitas'!$B$19)</f>
        <v>0</v>
      </c>
      <c r="N24" s="89">
        <f>M24+(M24*'1.Premissas Receitas'!$B$19)</f>
        <v>0</v>
      </c>
      <c r="O24" s="89">
        <f>N24+(N24*'1.Premissas Receitas'!$B$19)</f>
        <v>0</v>
      </c>
      <c r="P24" s="89">
        <f>O24+(O24*'1.Premissas Receitas'!$B$19)</f>
        <v>0</v>
      </c>
      <c r="Q24" s="89">
        <f>P24+(P24*'1.Premissas Receitas'!$B$19)</f>
        <v>0</v>
      </c>
      <c r="R24" s="89">
        <f>Q24+(Q24*'1.Premissas Receitas'!$B$19)</f>
        <v>0</v>
      </c>
      <c r="S24" s="89">
        <f>R24+(R24*'1.Premissas Receitas'!$B$19)</f>
        <v>0</v>
      </c>
      <c r="T24" s="89">
        <f>S24+(S24*'1.Premissas Receitas'!$B$19)</f>
        <v>0</v>
      </c>
      <c r="U24" s="89">
        <f>T24+(T24*'1.Premissas Receitas'!$G$16)</f>
        <v>0</v>
      </c>
      <c r="V24" s="89">
        <f>U24+(U24*'1.Premissas Receitas'!$B$19)</f>
        <v>0</v>
      </c>
      <c r="W24" s="89">
        <f>V24+(V24*'1.Premissas Receitas'!$B$19)</f>
        <v>0</v>
      </c>
      <c r="X24" s="89">
        <f>W24+(W24*'1.Premissas Receitas'!$B$19)</f>
        <v>0</v>
      </c>
      <c r="Y24" s="89">
        <f>X24+(X24*'1.Premissas Receitas'!$B$19)</f>
        <v>0</v>
      </c>
      <c r="Z24" s="89">
        <f>Y24+(Y24*'1.Premissas Receitas'!$B$19)</f>
        <v>0</v>
      </c>
      <c r="AA24" s="89">
        <f>Z24+(Z24*'1.Premissas Receitas'!$B$19)</f>
        <v>0</v>
      </c>
      <c r="AB24" s="89">
        <f>AA24+(AA24*'1.Premissas Receitas'!$B$19)</f>
        <v>0</v>
      </c>
      <c r="AC24" s="89">
        <f>AB24+(AB24*'1.Premissas Receitas'!$B$19)</f>
        <v>0</v>
      </c>
      <c r="AD24" s="89">
        <f>AC24+(AC24*'1.Premissas Receitas'!$B$19)</f>
        <v>0</v>
      </c>
      <c r="AE24" s="89">
        <f>AD24+(AD24*'1.Premissas Receitas'!$B$19)</f>
        <v>0</v>
      </c>
      <c r="AF24" s="89">
        <f>AE24+(AE24*'1.Premissas Receitas'!$B$19)</f>
        <v>0</v>
      </c>
      <c r="AG24" s="89">
        <f>AF24+(AF24*'1.Premissas Receitas'!$G$17)</f>
        <v>0</v>
      </c>
      <c r="AH24" s="89">
        <f>AG24+(AG24*'1.Premissas Receitas'!$B$19)</f>
        <v>0</v>
      </c>
      <c r="AI24" s="89">
        <f>AH24+(AH24*'1.Premissas Receitas'!$B$19)</f>
        <v>0</v>
      </c>
      <c r="AJ24" s="89">
        <f>AI24+(AI24*'1.Premissas Receitas'!$B$19)</f>
        <v>0</v>
      </c>
      <c r="AK24" s="89">
        <f>AJ24+(AJ24*'1.Premissas Receitas'!$B$19)</f>
        <v>0</v>
      </c>
      <c r="AL24" s="89">
        <f>AK24+(AK24*'1.Premissas Receitas'!$B$19)</f>
        <v>0</v>
      </c>
      <c r="AM24" s="89">
        <f>AL24+(AL24*'1.Premissas Receitas'!$B$19)</f>
        <v>0</v>
      </c>
      <c r="AN24" s="89">
        <f>AM24+(AM24*'1.Premissas Receitas'!$B$19)</f>
        <v>0</v>
      </c>
      <c r="AO24" s="89">
        <f>AN24+(AN24*'1.Premissas Receitas'!$B$19)</f>
        <v>0</v>
      </c>
      <c r="AP24" s="89">
        <f>AO24+(AO24*'1.Premissas Receitas'!$B$19)</f>
        <v>0</v>
      </c>
      <c r="AQ24" s="89">
        <f>AP24+(AP24*'1.Premissas Receitas'!$B$19)</f>
        <v>0</v>
      </c>
      <c r="AR24" s="89">
        <f>AQ24+(AQ24*'1.Premissas Receitas'!$B$19)</f>
        <v>0</v>
      </c>
      <c r="AS24" s="89">
        <f>AR24+(AR24*'1.Premissas Receitas'!$G$18)</f>
        <v>0</v>
      </c>
      <c r="AT24" s="89">
        <f>AS24+(AS24*'1.Premissas Receitas'!$B$19)</f>
        <v>0</v>
      </c>
      <c r="AU24" s="89">
        <f>AT24+(AT24*'1.Premissas Receitas'!$B$19)</f>
        <v>0</v>
      </c>
      <c r="AV24" s="89">
        <f>AU24+(AU24*'1.Premissas Receitas'!$B$19)</f>
        <v>0</v>
      </c>
      <c r="AW24" s="89">
        <f>AV24+(AV24*'1.Premissas Receitas'!$B$19)</f>
        <v>0</v>
      </c>
      <c r="AX24" s="89">
        <f>AW24+(AW24*'1.Premissas Receitas'!$B$19)</f>
        <v>0</v>
      </c>
      <c r="AY24" s="89">
        <f>AX24+(AX24*'1.Premissas Receitas'!$B$19)</f>
        <v>0</v>
      </c>
      <c r="AZ24" s="89">
        <f>AY24+(AY24*'1.Premissas Receitas'!$B$19)</f>
        <v>0</v>
      </c>
      <c r="BA24" s="89">
        <f>AZ24+(AZ24*'1.Premissas Receitas'!$B$19)</f>
        <v>0</v>
      </c>
      <c r="BB24" s="89">
        <f>BA24+(BA24*'1.Premissas Receitas'!$B$19)</f>
        <v>0</v>
      </c>
      <c r="BC24" s="89">
        <f>BB24+(BB24*'1.Premissas Receitas'!$B$19)</f>
        <v>0</v>
      </c>
      <c r="BD24" s="89">
        <f>BC24+(BC24*'1.Premissas Receitas'!$B$19)</f>
        <v>0</v>
      </c>
      <c r="BE24" s="89">
        <f>BD24+(BD24*'1.Premissas Receitas'!$G$19)</f>
        <v>0</v>
      </c>
      <c r="BF24" s="89">
        <f>BE24+(BE24*'1.Premissas Receitas'!$B$19)</f>
        <v>0</v>
      </c>
      <c r="BG24" s="89">
        <f>BF24+(BF24*'1.Premissas Receitas'!$B$19)</f>
        <v>0</v>
      </c>
      <c r="BH24" s="89">
        <f>BG24+(BG24*'1.Premissas Receitas'!$B$19)</f>
        <v>0</v>
      </c>
      <c r="BI24" s="89">
        <f>BH24+(BH24*'1.Premissas Receitas'!$B$19)</f>
        <v>0</v>
      </c>
      <c r="BJ24" s="89">
        <f>BI24+(BI24*'1.Premissas Receitas'!$B$19)</f>
        <v>0</v>
      </c>
      <c r="BK24" s="89">
        <f>BJ24+(BJ24*'1.Premissas Receitas'!$B$19)</f>
        <v>0</v>
      </c>
      <c r="BL24" s="89">
        <f>BK24+(BK24*'1.Premissas Receitas'!$B$19)</f>
        <v>0</v>
      </c>
      <c r="BM24" s="89">
        <f>BL24+(BL24*'1.Premissas Receitas'!$B$19)</f>
        <v>0</v>
      </c>
      <c r="BN24" s="89">
        <f>BM24+(BM24*'1.Premissas Receitas'!$B$19)</f>
        <v>0</v>
      </c>
      <c r="BO24" s="89">
        <f>BN24+(BN24*'1.Premissas Receitas'!$B$19)</f>
        <v>0</v>
      </c>
      <c r="BP24" s="89">
        <f>BO24+(BO24*'1.Premissas Receitas'!$B$19)</f>
        <v>0</v>
      </c>
      <c r="BQ24" s="85"/>
      <c r="BR24" s="88">
        <f t="shared" si="2"/>
        <v>0</v>
      </c>
      <c r="BS24" s="88">
        <f t="shared" si="3"/>
        <v>0</v>
      </c>
      <c r="BT24" s="88">
        <f t="shared" si="4"/>
        <v>0</v>
      </c>
      <c r="BU24" s="88">
        <f t="shared" si="5"/>
        <v>0</v>
      </c>
      <c r="BV24" s="88">
        <f t="shared" si="6"/>
        <v>0</v>
      </c>
      <c r="BW24" s="85"/>
    </row>
    <row r="25" ht="15.75" customHeight="1">
      <c r="A25" s="74"/>
      <c r="B25" s="74"/>
      <c r="C25" s="14"/>
      <c r="D25" s="80"/>
      <c r="E25" s="88" t="str">
        <f>'1.Premissas Receitas'!A63</f>
        <v># Pay-per-use Produto/Serviço 1</v>
      </c>
      <c r="F25" s="80"/>
      <c r="G25" s="80"/>
      <c r="H25" s="14"/>
      <c r="I25" s="89">
        <f>'1.Premissas Receitas'!G63</f>
        <v>1.360544218</v>
      </c>
      <c r="J25" s="89">
        <f>I25+(I25*'1.Premissas Receitas'!$B$19)</f>
        <v>1.496598639</v>
      </c>
      <c r="K25" s="89">
        <f>J25+(J25*'1.Premissas Receitas'!$B$19)</f>
        <v>1.646258503</v>
      </c>
      <c r="L25" s="89">
        <f>K25+(K25*'1.Premissas Receitas'!$B$19)</f>
        <v>1.810884354</v>
      </c>
      <c r="M25" s="89">
        <f>L25+(L25*'1.Premissas Receitas'!$B$19)</f>
        <v>1.991972789</v>
      </c>
      <c r="N25" s="89">
        <f>M25+(M25*'1.Premissas Receitas'!$B$19)</f>
        <v>2.191170068</v>
      </c>
      <c r="O25" s="89">
        <f>N25+(N25*'1.Premissas Receitas'!$B$19)</f>
        <v>2.410287075</v>
      </c>
      <c r="P25" s="89">
        <f>O25+(O25*'1.Premissas Receitas'!$B$19)</f>
        <v>2.651315782</v>
      </c>
      <c r="Q25" s="89">
        <f>P25+(P25*'1.Premissas Receitas'!$B$19)</f>
        <v>2.916447361</v>
      </c>
      <c r="R25" s="89">
        <f>Q25+(Q25*'1.Premissas Receitas'!$B$19)</f>
        <v>3.208092097</v>
      </c>
      <c r="S25" s="89">
        <f>R25+(R25*'1.Premissas Receitas'!$B$19)</f>
        <v>3.528901306</v>
      </c>
      <c r="T25" s="89">
        <f>S25+(S25*'1.Premissas Receitas'!$B$19)</f>
        <v>3.881791437</v>
      </c>
      <c r="U25" s="89">
        <f>T25+(T25*'1.Premissas Receitas'!$G$16)</f>
        <v>4.464060152</v>
      </c>
      <c r="V25" s="89">
        <f>U25+(U25*'1.Premissas Receitas'!$B$19)</f>
        <v>4.910466168</v>
      </c>
      <c r="W25" s="89">
        <f>V25+(V25*'1.Premissas Receitas'!$B$19)</f>
        <v>5.401512784</v>
      </c>
      <c r="X25" s="89">
        <f>W25+(W25*'1.Premissas Receitas'!$B$19)</f>
        <v>5.941664063</v>
      </c>
      <c r="Y25" s="89">
        <f>X25+(X25*'1.Premissas Receitas'!$B$19)</f>
        <v>6.535830469</v>
      </c>
      <c r="Z25" s="89">
        <f>Y25+(Y25*'1.Premissas Receitas'!$B$19)</f>
        <v>7.189413516</v>
      </c>
      <c r="AA25" s="89">
        <f>Z25+(Z25*'1.Premissas Receitas'!$B$19)</f>
        <v>7.908354868</v>
      </c>
      <c r="AB25" s="89">
        <f>AA25+(AA25*'1.Premissas Receitas'!$B$19)</f>
        <v>8.699190354</v>
      </c>
      <c r="AC25" s="89">
        <f>AB25+(AB25*'1.Premissas Receitas'!$B$19)</f>
        <v>9.56910939</v>
      </c>
      <c r="AD25" s="89">
        <f>AC25+(AC25*'1.Premissas Receitas'!$B$19)</f>
        <v>10.52602033</v>
      </c>
      <c r="AE25" s="89">
        <f>AD25+(AD25*'1.Premissas Receitas'!$B$19)</f>
        <v>11.57862236</v>
      </c>
      <c r="AF25" s="89">
        <f>AE25+(AE25*'1.Premissas Receitas'!$B$19)</f>
        <v>12.7364846</v>
      </c>
      <c r="AG25" s="89">
        <f>AF25+(AF25*'1.Premissas Receitas'!$G$17)</f>
        <v>14.64695729</v>
      </c>
      <c r="AH25" s="89">
        <f>AG25+(AG25*'1.Premissas Receitas'!$B$19)</f>
        <v>16.11165302</v>
      </c>
      <c r="AI25" s="89">
        <f>AH25+(AH25*'1.Premissas Receitas'!$B$19)</f>
        <v>17.72281832</v>
      </c>
      <c r="AJ25" s="89">
        <f>AI25+(AI25*'1.Premissas Receitas'!$B$19)</f>
        <v>19.49510015</v>
      </c>
      <c r="AK25" s="89">
        <f>AJ25+(AJ25*'1.Premissas Receitas'!$B$19)</f>
        <v>21.44461016</v>
      </c>
      <c r="AL25" s="89">
        <f>AK25+(AK25*'1.Premissas Receitas'!$B$19)</f>
        <v>23.58907118</v>
      </c>
      <c r="AM25" s="89">
        <f>AL25+(AL25*'1.Premissas Receitas'!$B$19)</f>
        <v>25.9479783</v>
      </c>
      <c r="AN25" s="89">
        <f>AM25+(AM25*'1.Premissas Receitas'!$B$19)</f>
        <v>28.54277613</v>
      </c>
      <c r="AO25" s="89">
        <f>AN25+(AN25*'1.Premissas Receitas'!$B$19)</f>
        <v>31.39705374</v>
      </c>
      <c r="AP25" s="89">
        <f>AO25+(AO25*'1.Premissas Receitas'!$B$19)</f>
        <v>34.53675912</v>
      </c>
      <c r="AQ25" s="89">
        <f>AP25+(AP25*'1.Premissas Receitas'!$B$19)</f>
        <v>37.99043503</v>
      </c>
      <c r="AR25" s="89">
        <f>AQ25+(AQ25*'1.Premissas Receitas'!$B$19)</f>
        <v>41.78947853</v>
      </c>
      <c r="AS25" s="89">
        <f>AR25+(AR25*'1.Premissas Receitas'!$G$18)</f>
        <v>45.96842638</v>
      </c>
      <c r="AT25" s="89">
        <f>AS25+(AS25*'1.Premissas Receitas'!$B$19)</f>
        <v>50.56526902</v>
      </c>
      <c r="AU25" s="89">
        <f>AT25+(AT25*'1.Premissas Receitas'!$B$19)</f>
        <v>55.62179592</v>
      </c>
      <c r="AV25" s="89">
        <f>AU25+(AU25*'1.Premissas Receitas'!$B$19)</f>
        <v>61.18397552</v>
      </c>
      <c r="AW25" s="89">
        <f>AV25+(AV25*'1.Premissas Receitas'!$B$19)</f>
        <v>67.30237307</v>
      </c>
      <c r="AX25" s="89">
        <f>AW25+(AW25*'1.Premissas Receitas'!$B$19)</f>
        <v>74.03261038</v>
      </c>
      <c r="AY25" s="89">
        <f>AX25+(AX25*'1.Premissas Receitas'!$B$19)</f>
        <v>81.43587141</v>
      </c>
      <c r="AZ25" s="89">
        <f>AY25+(AY25*'1.Premissas Receitas'!$B$19)</f>
        <v>89.57945855</v>
      </c>
      <c r="BA25" s="89">
        <f>AZ25+(AZ25*'1.Premissas Receitas'!$B$19)</f>
        <v>98.53740441</v>
      </c>
      <c r="BB25" s="89">
        <f>BA25+(BA25*'1.Premissas Receitas'!$B$19)</f>
        <v>108.3911449</v>
      </c>
      <c r="BC25" s="89">
        <f>BB25+(BB25*'1.Premissas Receitas'!$B$19)</f>
        <v>119.2302593</v>
      </c>
      <c r="BD25" s="89">
        <f>BC25+(BC25*'1.Premissas Receitas'!$B$19)</f>
        <v>131.1532853</v>
      </c>
      <c r="BE25" s="89">
        <f>BD25+(BD25*'1.Premissas Receitas'!$G$19)</f>
        <v>144.2686138</v>
      </c>
      <c r="BF25" s="89">
        <f>BE25+(BE25*'1.Premissas Receitas'!$B$19)</f>
        <v>158.6954752</v>
      </c>
      <c r="BG25" s="89">
        <f>BF25+(BF25*'1.Premissas Receitas'!$B$19)</f>
        <v>174.5650227</v>
      </c>
      <c r="BH25" s="89">
        <f>BG25+(BG25*'1.Premissas Receitas'!$B$19)</f>
        <v>192.021525</v>
      </c>
      <c r="BI25" s="89">
        <f>BH25+(BH25*'1.Premissas Receitas'!$B$19)</f>
        <v>211.2236775</v>
      </c>
      <c r="BJ25" s="89">
        <f>BI25+(BI25*'1.Premissas Receitas'!$B$19)</f>
        <v>232.3460452</v>
      </c>
      <c r="BK25" s="89">
        <f>BJ25+(BJ25*'1.Premissas Receitas'!$B$19)</f>
        <v>255.5806497</v>
      </c>
      <c r="BL25" s="89">
        <f>BK25+(BK25*'1.Premissas Receitas'!$B$19)</f>
        <v>281.1387147</v>
      </c>
      <c r="BM25" s="89">
        <f>BL25+(BL25*'1.Premissas Receitas'!$B$19)</f>
        <v>309.2525862</v>
      </c>
      <c r="BN25" s="89">
        <f>BM25+(BM25*'1.Premissas Receitas'!$B$19)</f>
        <v>340.1778448</v>
      </c>
      <c r="BO25" s="89">
        <f>BN25+(BN25*'1.Premissas Receitas'!$B$19)</f>
        <v>374.1956293</v>
      </c>
      <c r="BP25" s="89">
        <f>BO25+(BO25*'1.Premissas Receitas'!$B$19)</f>
        <v>411.6151922</v>
      </c>
      <c r="BQ25" s="83"/>
      <c r="BR25" s="88">
        <f t="shared" si="2"/>
        <v>29.09426363</v>
      </c>
      <c r="BS25" s="88">
        <f t="shared" si="3"/>
        <v>90.9966689</v>
      </c>
      <c r="BT25" s="88">
        <f t="shared" si="4"/>
        <v>313.214691</v>
      </c>
      <c r="BU25" s="88">
        <f t="shared" si="5"/>
        <v>983.0018741</v>
      </c>
      <c r="BV25" s="88">
        <f t="shared" si="6"/>
        <v>3085.080976</v>
      </c>
      <c r="BW25" s="23"/>
    </row>
    <row r="26" ht="15.75" customHeight="1">
      <c r="A26" s="74"/>
      <c r="B26" s="74"/>
      <c r="C26" s="14"/>
      <c r="D26" s="80"/>
      <c r="E26" s="88" t="str">
        <f>'1.Premissas Receitas'!A64</f>
        <v># Pay-per-use Produto/Serviço 2</v>
      </c>
      <c r="F26" s="80"/>
      <c r="G26" s="80"/>
      <c r="H26" s="14"/>
      <c r="I26" s="89">
        <f>'1.Premissas Receitas'!G64</f>
        <v>0</v>
      </c>
      <c r="J26" s="89">
        <f>I26+(I26*'1.Premissas Receitas'!$B$19)</f>
        <v>0</v>
      </c>
      <c r="K26" s="89">
        <f>J26+(J26*'1.Premissas Receitas'!$B$19)</f>
        <v>0</v>
      </c>
      <c r="L26" s="89">
        <f>K26+(K26*'1.Premissas Receitas'!$B$19)</f>
        <v>0</v>
      </c>
      <c r="M26" s="89">
        <f>L26+(L26*'1.Premissas Receitas'!$B$19)</f>
        <v>0</v>
      </c>
      <c r="N26" s="89">
        <f>M26+(M26*'1.Premissas Receitas'!$B$19)</f>
        <v>0</v>
      </c>
      <c r="O26" s="89">
        <f>N26+(N26*'1.Premissas Receitas'!$B$19)</f>
        <v>0</v>
      </c>
      <c r="P26" s="89">
        <f>O26+(O26*'1.Premissas Receitas'!$B$19)</f>
        <v>0</v>
      </c>
      <c r="Q26" s="89">
        <f>P26+(P26*'1.Premissas Receitas'!$B$19)</f>
        <v>0</v>
      </c>
      <c r="R26" s="89">
        <f>Q26+(Q26*'1.Premissas Receitas'!$B$19)</f>
        <v>0</v>
      </c>
      <c r="S26" s="89">
        <f>R26+(R26*'1.Premissas Receitas'!$B$19)</f>
        <v>0</v>
      </c>
      <c r="T26" s="89">
        <f>S26+(S26*'1.Premissas Receitas'!$B$19)</f>
        <v>0</v>
      </c>
      <c r="U26" s="89">
        <f>T26+(T26*'1.Premissas Receitas'!$G$16)</f>
        <v>0</v>
      </c>
      <c r="V26" s="89">
        <f>U26+(U26*'1.Premissas Receitas'!$B$19)</f>
        <v>0</v>
      </c>
      <c r="W26" s="89">
        <f>V26+(V26*'1.Premissas Receitas'!$B$19)</f>
        <v>0</v>
      </c>
      <c r="X26" s="89">
        <f>W26+(W26*'1.Premissas Receitas'!$B$19)</f>
        <v>0</v>
      </c>
      <c r="Y26" s="89">
        <f>X26+(X26*'1.Premissas Receitas'!$B$19)</f>
        <v>0</v>
      </c>
      <c r="Z26" s="89">
        <f>Y26+(Y26*'1.Premissas Receitas'!$B$19)</f>
        <v>0</v>
      </c>
      <c r="AA26" s="89">
        <f>Z26+(Z26*'1.Premissas Receitas'!$B$19)</f>
        <v>0</v>
      </c>
      <c r="AB26" s="89">
        <f>AA26+(AA26*'1.Premissas Receitas'!$B$19)</f>
        <v>0</v>
      </c>
      <c r="AC26" s="89">
        <f>AB26+(AB26*'1.Premissas Receitas'!$B$19)</f>
        <v>0</v>
      </c>
      <c r="AD26" s="89">
        <f>AC26+(AC26*'1.Premissas Receitas'!$B$19)</f>
        <v>0</v>
      </c>
      <c r="AE26" s="89">
        <f>AD26+(AD26*'1.Premissas Receitas'!$B$19)</f>
        <v>0</v>
      </c>
      <c r="AF26" s="89">
        <f>AE26+(AE26*'1.Premissas Receitas'!$B$19)</f>
        <v>0</v>
      </c>
      <c r="AG26" s="89">
        <f>AF26+(AF26*'1.Premissas Receitas'!$G$17)</f>
        <v>0</v>
      </c>
      <c r="AH26" s="89">
        <f>AG26+(AG26*'1.Premissas Receitas'!$B$19)</f>
        <v>0</v>
      </c>
      <c r="AI26" s="89">
        <f>AH26+(AH26*'1.Premissas Receitas'!$B$19)</f>
        <v>0</v>
      </c>
      <c r="AJ26" s="89">
        <f>AI26+(AI26*'1.Premissas Receitas'!$B$19)</f>
        <v>0</v>
      </c>
      <c r="AK26" s="89">
        <f>AJ26+(AJ26*'1.Premissas Receitas'!$B$19)</f>
        <v>0</v>
      </c>
      <c r="AL26" s="89">
        <f>AK26+(AK26*'1.Premissas Receitas'!$B$19)</f>
        <v>0</v>
      </c>
      <c r="AM26" s="89">
        <f>AL26+(AL26*'1.Premissas Receitas'!$B$19)</f>
        <v>0</v>
      </c>
      <c r="AN26" s="89">
        <f>AM26+(AM26*'1.Premissas Receitas'!$B$19)</f>
        <v>0</v>
      </c>
      <c r="AO26" s="89">
        <f>AN26+(AN26*'1.Premissas Receitas'!$B$19)</f>
        <v>0</v>
      </c>
      <c r="AP26" s="89">
        <f>AO26+(AO26*'1.Premissas Receitas'!$B$19)</f>
        <v>0</v>
      </c>
      <c r="AQ26" s="89">
        <f>AP26+(AP26*'1.Premissas Receitas'!$B$19)</f>
        <v>0</v>
      </c>
      <c r="AR26" s="89">
        <f>AQ26+(AQ26*'1.Premissas Receitas'!$B$19)</f>
        <v>0</v>
      </c>
      <c r="AS26" s="89">
        <f>AR26+(AR26*'1.Premissas Receitas'!$G$18)</f>
        <v>0</v>
      </c>
      <c r="AT26" s="89">
        <f>AS26+(AS26*'1.Premissas Receitas'!$B$19)</f>
        <v>0</v>
      </c>
      <c r="AU26" s="89">
        <f>AT26+(AT26*'1.Premissas Receitas'!$B$19)</f>
        <v>0</v>
      </c>
      <c r="AV26" s="89">
        <f>AU26+(AU26*'1.Premissas Receitas'!$B$19)</f>
        <v>0</v>
      </c>
      <c r="AW26" s="89">
        <f>AV26+(AV26*'1.Premissas Receitas'!$B$19)</f>
        <v>0</v>
      </c>
      <c r="AX26" s="89">
        <f>AW26+(AW26*'1.Premissas Receitas'!$B$19)</f>
        <v>0</v>
      </c>
      <c r="AY26" s="89">
        <f>AX26+(AX26*'1.Premissas Receitas'!$B$19)</f>
        <v>0</v>
      </c>
      <c r="AZ26" s="89">
        <f>AY26+(AY26*'1.Premissas Receitas'!$B$19)</f>
        <v>0</v>
      </c>
      <c r="BA26" s="89">
        <f>AZ26+(AZ26*'1.Premissas Receitas'!$B$19)</f>
        <v>0</v>
      </c>
      <c r="BB26" s="89">
        <f>BA26+(BA26*'1.Premissas Receitas'!$B$19)</f>
        <v>0</v>
      </c>
      <c r="BC26" s="89">
        <f>BB26+(BB26*'1.Premissas Receitas'!$B$19)</f>
        <v>0</v>
      </c>
      <c r="BD26" s="89">
        <f>BC26+(BC26*'1.Premissas Receitas'!$B$19)</f>
        <v>0</v>
      </c>
      <c r="BE26" s="89">
        <f>BD26+(BD26*'1.Premissas Receitas'!$G$19)</f>
        <v>0</v>
      </c>
      <c r="BF26" s="89">
        <f>BE26+(BE26*'1.Premissas Receitas'!$B$19)</f>
        <v>0</v>
      </c>
      <c r="BG26" s="89">
        <f>BF26+(BF26*'1.Premissas Receitas'!$B$19)</f>
        <v>0</v>
      </c>
      <c r="BH26" s="89">
        <f>BG26+(BG26*'1.Premissas Receitas'!$B$19)</f>
        <v>0</v>
      </c>
      <c r="BI26" s="89">
        <f>BH26+(BH26*'1.Premissas Receitas'!$B$19)</f>
        <v>0</v>
      </c>
      <c r="BJ26" s="89">
        <f>BI26+(BI26*'1.Premissas Receitas'!$B$19)</f>
        <v>0</v>
      </c>
      <c r="BK26" s="89">
        <f>BJ26+(BJ26*'1.Premissas Receitas'!$B$19)</f>
        <v>0</v>
      </c>
      <c r="BL26" s="89">
        <f>BK26+(BK26*'1.Premissas Receitas'!$B$19)</f>
        <v>0</v>
      </c>
      <c r="BM26" s="89">
        <f>BL26+(BL26*'1.Premissas Receitas'!$B$19)</f>
        <v>0</v>
      </c>
      <c r="BN26" s="89">
        <f>BM26+(BM26*'1.Premissas Receitas'!$B$19)</f>
        <v>0</v>
      </c>
      <c r="BO26" s="89">
        <f>BN26+(BN26*'1.Premissas Receitas'!$B$19)</f>
        <v>0</v>
      </c>
      <c r="BP26" s="89">
        <f>BO26+(BO26*'1.Premissas Receitas'!$B$19)</f>
        <v>0</v>
      </c>
      <c r="BQ26" s="83"/>
      <c r="BR26" s="88">
        <f t="shared" si="2"/>
        <v>0</v>
      </c>
      <c r="BS26" s="88">
        <f t="shared" si="3"/>
        <v>0</v>
      </c>
      <c r="BT26" s="88">
        <f t="shared" si="4"/>
        <v>0</v>
      </c>
      <c r="BU26" s="88">
        <f t="shared" si="5"/>
        <v>0</v>
      </c>
      <c r="BV26" s="88">
        <f t="shared" si="6"/>
        <v>0</v>
      </c>
      <c r="BW26" s="23"/>
    </row>
    <row r="27" ht="15.75" customHeight="1">
      <c r="A27" s="74"/>
      <c r="B27" s="74"/>
      <c r="C27" s="14"/>
      <c r="D27" s="80"/>
      <c r="E27" s="88" t="str">
        <f>'1.Premissas Receitas'!A65</f>
        <v># Pay-per-use Produto/Serviço 3</v>
      </c>
      <c r="F27" s="80"/>
      <c r="G27" s="80"/>
      <c r="H27" s="14"/>
      <c r="I27" s="89">
        <f>'1.Premissas Receitas'!G65</f>
        <v>0</v>
      </c>
      <c r="J27" s="89">
        <f>I27+(I27*'1.Premissas Receitas'!$B$19)</f>
        <v>0</v>
      </c>
      <c r="K27" s="89">
        <f>J27+(J27*'1.Premissas Receitas'!$B$19)</f>
        <v>0</v>
      </c>
      <c r="L27" s="89">
        <f>K27+(K27*'1.Premissas Receitas'!$B$19)</f>
        <v>0</v>
      </c>
      <c r="M27" s="89">
        <f>L27+(L27*'1.Premissas Receitas'!$B$19)</f>
        <v>0</v>
      </c>
      <c r="N27" s="89">
        <f>M27+(M27*'1.Premissas Receitas'!$B$19)</f>
        <v>0</v>
      </c>
      <c r="O27" s="89">
        <f>N27+(N27*'1.Premissas Receitas'!$B$19)</f>
        <v>0</v>
      </c>
      <c r="P27" s="89">
        <f>O27+(O27*'1.Premissas Receitas'!$B$19)</f>
        <v>0</v>
      </c>
      <c r="Q27" s="89">
        <f>P27+(P27*'1.Premissas Receitas'!$B$19)</f>
        <v>0</v>
      </c>
      <c r="R27" s="89">
        <f>Q27+(Q27*'1.Premissas Receitas'!$B$19)</f>
        <v>0</v>
      </c>
      <c r="S27" s="89">
        <f>R27+(R27*'1.Premissas Receitas'!$B$19)</f>
        <v>0</v>
      </c>
      <c r="T27" s="89">
        <f>S27+(S27*'1.Premissas Receitas'!$B$19)</f>
        <v>0</v>
      </c>
      <c r="U27" s="89">
        <f>T27+(T27*'1.Premissas Receitas'!$G$16)</f>
        <v>0</v>
      </c>
      <c r="V27" s="89">
        <f>U27+(U27*'1.Premissas Receitas'!$B$19)</f>
        <v>0</v>
      </c>
      <c r="W27" s="89">
        <f>V27+(V27*'1.Premissas Receitas'!$B$19)</f>
        <v>0</v>
      </c>
      <c r="X27" s="89">
        <f>W27+(W27*'1.Premissas Receitas'!$B$19)</f>
        <v>0</v>
      </c>
      <c r="Y27" s="89">
        <f>X27+(X27*'1.Premissas Receitas'!$B$19)</f>
        <v>0</v>
      </c>
      <c r="Z27" s="89">
        <f>Y27+(Y27*'1.Premissas Receitas'!$B$19)</f>
        <v>0</v>
      </c>
      <c r="AA27" s="89">
        <f>Z27+(Z27*'1.Premissas Receitas'!$B$19)</f>
        <v>0</v>
      </c>
      <c r="AB27" s="89">
        <f>AA27+(AA27*'1.Premissas Receitas'!$B$19)</f>
        <v>0</v>
      </c>
      <c r="AC27" s="89">
        <f>AB27+(AB27*'1.Premissas Receitas'!$B$19)</f>
        <v>0</v>
      </c>
      <c r="AD27" s="89">
        <f>AC27+(AC27*'1.Premissas Receitas'!$B$19)</f>
        <v>0</v>
      </c>
      <c r="AE27" s="89">
        <f>AD27+(AD27*'1.Premissas Receitas'!$B$19)</f>
        <v>0</v>
      </c>
      <c r="AF27" s="89">
        <f>AE27+(AE27*'1.Premissas Receitas'!$B$19)</f>
        <v>0</v>
      </c>
      <c r="AG27" s="89">
        <f>AF27+(AF27*'1.Premissas Receitas'!$G$17)</f>
        <v>0</v>
      </c>
      <c r="AH27" s="89">
        <f>AG27+(AG27*'1.Premissas Receitas'!$B$19)</f>
        <v>0</v>
      </c>
      <c r="AI27" s="89">
        <f>AH27+(AH27*'1.Premissas Receitas'!$B$19)</f>
        <v>0</v>
      </c>
      <c r="AJ27" s="89">
        <f>AI27+(AI27*'1.Premissas Receitas'!$B$19)</f>
        <v>0</v>
      </c>
      <c r="AK27" s="89">
        <f>AJ27+(AJ27*'1.Premissas Receitas'!$B$19)</f>
        <v>0</v>
      </c>
      <c r="AL27" s="89">
        <f>AK27+(AK27*'1.Premissas Receitas'!$B$19)</f>
        <v>0</v>
      </c>
      <c r="AM27" s="89">
        <f>AL27+(AL27*'1.Premissas Receitas'!$B$19)</f>
        <v>0</v>
      </c>
      <c r="AN27" s="89">
        <f>AM27+(AM27*'1.Premissas Receitas'!$B$19)</f>
        <v>0</v>
      </c>
      <c r="AO27" s="89">
        <f>AN27+(AN27*'1.Premissas Receitas'!$B$19)</f>
        <v>0</v>
      </c>
      <c r="AP27" s="89">
        <f>AO27+(AO27*'1.Premissas Receitas'!$B$19)</f>
        <v>0</v>
      </c>
      <c r="AQ27" s="89">
        <f>AP27+(AP27*'1.Premissas Receitas'!$B$19)</f>
        <v>0</v>
      </c>
      <c r="AR27" s="89">
        <f>AQ27+(AQ27*'1.Premissas Receitas'!$B$19)</f>
        <v>0</v>
      </c>
      <c r="AS27" s="89">
        <f>AR27+(AR27*'1.Premissas Receitas'!$G$18)</f>
        <v>0</v>
      </c>
      <c r="AT27" s="89">
        <f>AS27+(AS27*'1.Premissas Receitas'!$B$19)</f>
        <v>0</v>
      </c>
      <c r="AU27" s="89">
        <f>AT27+(AT27*'1.Premissas Receitas'!$B$19)</f>
        <v>0</v>
      </c>
      <c r="AV27" s="89">
        <f>AU27+(AU27*'1.Premissas Receitas'!$B$19)</f>
        <v>0</v>
      </c>
      <c r="AW27" s="89">
        <f>AV27+(AV27*'1.Premissas Receitas'!$B$19)</f>
        <v>0</v>
      </c>
      <c r="AX27" s="89">
        <f>AW27+(AW27*'1.Premissas Receitas'!$B$19)</f>
        <v>0</v>
      </c>
      <c r="AY27" s="89">
        <f>AX27+(AX27*'1.Premissas Receitas'!$B$19)</f>
        <v>0</v>
      </c>
      <c r="AZ27" s="89">
        <f>AY27+(AY27*'1.Premissas Receitas'!$B$19)</f>
        <v>0</v>
      </c>
      <c r="BA27" s="89">
        <f>AZ27+(AZ27*'1.Premissas Receitas'!$B$19)</f>
        <v>0</v>
      </c>
      <c r="BB27" s="89">
        <f>BA27+(BA27*'1.Premissas Receitas'!$B$19)</f>
        <v>0</v>
      </c>
      <c r="BC27" s="89">
        <f>BB27+(BB27*'1.Premissas Receitas'!$B$19)</f>
        <v>0</v>
      </c>
      <c r="BD27" s="89">
        <f>BC27+(BC27*'1.Premissas Receitas'!$B$19)</f>
        <v>0</v>
      </c>
      <c r="BE27" s="89">
        <f>BD27+(BD27*'1.Premissas Receitas'!$G$19)</f>
        <v>0</v>
      </c>
      <c r="BF27" s="89">
        <f>BE27+(BE27*'1.Premissas Receitas'!$B$19)</f>
        <v>0</v>
      </c>
      <c r="BG27" s="89">
        <f>BF27+(BF27*'1.Premissas Receitas'!$B$19)</f>
        <v>0</v>
      </c>
      <c r="BH27" s="89">
        <f>BG27+(BG27*'1.Premissas Receitas'!$B$19)</f>
        <v>0</v>
      </c>
      <c r="BI27" s="89">
        <f>BH27+(BH27*'1.Premissas Receitas'!$B$19)</f>
        <v>0</v>
      </c>
      <c r="BJ27" s="89">
        <f>BI27+(BI27*'1.Premissas Receitas'!$B$19)</f>
        <v>0</v>
      </c>
      <c r="BK27" s="89">
        <f>BJ27+(BJ27*'1.Premissas Receitas'!$B$19)</f>
        <v>0</v>
      </c>
      <c r="BL27" s="89">
        <f>BK27+(BK27*'1.Premissas Receitas'!$B$19)</f>
        <v>0</v>
      </c>
      <c r="BM27" s="89">
        <f>BL27+(BL27*'1.Premissas Receitas'!$B$19)</f>
        <v>0</v>
      </c>
      <c r="BN27" s="89">
        <f>BM27+(BM27*'1.Premissas Receitas'!$B$19)</f>
        <v>0</v>
      </c>
      <c r="BO27" s="89">
        <f>BN27+(BN27*'1.Premissas Receitas'!$B$19)</f>
        <v>0</v>
      </c>
      <c r="BP27" s="89">
        <f>BO27+(BO27*'1.Premissas Receitas'!$B$19)</f>
        <v>0</v>
      </c>
      <c r="BQ27" s="83"/>
      <c r="BR27" s="88">
        <f t="shared" si="2"/>
        <v>0</v>
      </c>
      <c r="BS27" s="88">
        <f t="shared" si="3"/>
        <v>0</v>
      </c>
      <c r="BT27" s="88">
        <f t="shared" si="4"/>
        <v>0</v>
      </c>
      <c r="BU27" s="88">
        <f t="shared" si="5"/>
        <v>0</v>
      </c>
      <c r="BV27" s="88">
        <f t="shared" si="6"/>
        <v>0</v>
      </c>
      <c r="BW27" s="23"/>
    </row>
    <row r="28" ht="15.75" customHeight="1">
      <c r="A28" s="74"/>
      <c r="B28" s="74"/>
      <c r="C28" s="14"/>
      <c r="D28" s="90" t="s">
        <v>164</v>
      </c>
      <c r="E28" s="90"/>
      <c r="F28" s="90"/>
      <c r="G28" s="90"/>
      <c r="H28" s="14"/>
      <c r="I28" s="91">
        <f t="shared" ref="I28:BP28" si="7">SUM(I10:I27)</f>
        <v>14.96598639</v>
      </c>
      <c r="J28" s="91">
        <f t="shared" si="7"/>
        <v>16.46258503</v>
      </c>
      <c r="K28" s="91">
        <f t="shared" si="7"/>
        <v>18.10884354</v>
      </c>
      <c r="L28" s="91">
        <f t="shared" si="7"/>
        <v>19.91972789</v>
      </c>
      <c r="M28" s="91">
        <f t="shared" si="7"/>
        <v>21.91170068</v>
      </c>
      <c r="N28" s="91">
        <f t="shared" si="7"/>
        <v>24.10287075</v>
      </c>
      <c r="O28" s="91">
        <f t="shared" si="7"/>
        <v>26.51315782</v>
      </c>
      <c r="P28" s="91">
        <f t="shared" si="7"/>
        <v>29.16447361</v>
      </c>
      <c r="Q28" s="91">
        <f t="shared" si="7"/>
        <v>32.08092097</v>
      </c>
      <c r="R28" s="91">
        <f t="shared" si="7"/>
        <v>35.28901306</v>
      </c>
      <c r="S28" s="91">
        <f t="shared" si="7"/>
        <v>38.81791437</v>
      </c>
      <c r="T28" s="91">
        <f t="shared" si="7"/>
        <v>42.69970581</v>
      </c>
      <c r="U28" s="91">
        <f t="shared" si="7"/>
        <v>49.10466168</v>
      </c>
      <c r="V28" s="91">
        <f t="shared" si="7"/>
        <v>54.01512784</v>
      </c>
      <c r="W28" s="91">
        <f t="shared" si="7"/>
        <v>59.41664063</v>
      </c>
      <c r="X28" s="91">
        <f t="shared" si="7"/>
        <v>65.35830469</v>
      </c>
      <c r="Y28" s="91">
        <f t="shared" si="7"/>
        <v>71.89413516</v>
      </c>
      <c r="Z28" s="91">
        <f t="shared" si="7"/>
        <v>79.08354868</v>
      </c>
      <c r="AA28" s="91">
        <f t="shared" si="7"/>
        <v>86.99190354</v>
      </c>
      <c r="AB28" s="91">
        <f t="shared" si="7"/>
        <v>95.6910939</v>
      </c>
      <c r="AC28" s="91">
        <f t="shared" si="7"/>
        <v>105.2602033</v>
      </c>
      <c r="AD28" s="91">
        <f t="shared" si="7"/>
        <v>115.7862236</v>
      </c>
      <c r="AE28" s="91">
        <f t="shared" si="7"/>
        <v>127.364846</v>
      </c>
      <c r="AF28" s="91">
        <f t="shared" si="7"/>
        <v>140.1013306</v>
      </c>
      <c r="AG28" s="91">
        <f t="shared" si="7"/>
        <v>161.1165302</v>
      </c>
      <c r="AH28" s="91">
        <f t="shared" si="7"/>
        <v>177.2281832</v>
      </c>
      <c r="AI28" s="91">
        <f t="shared" si="7"/>
        <v>194.9510015</v>
      </c>
      <c r="AJ28" s="91">
        <f t="shared" si="7"/>
        <v>214.4461016</v>
      </c>
      <c r="AK28" s="91">
        <f t="shared" si="7"/>
        <v>235.8907118</v>
      </c>
      <c r="AL28" s="91">
        <f t="shared" si="7"/>
        <v>259.479783</v>
      </c>
      <c r="AM28" s="91">
        <f t="shared" si="7"/>
        <v>285.4277613</v>
      </c>
      <c r="AN28" s="91">
        <f t="shared" si="7"/>
        <v>313.9705374</v>
      </c>
      <c r="AO28" s="91">
        <f t="shared" si="7"/>
        <v>345.3675912</v>
      </c>
      <c r="AP28" s="91">
        <f t="shared" si="7"/>
        <v>379.9043503</v>
      </c>
      <c r="AQ28" s="91">
        <f t="shared" si="7"/>
        <v>417.8947853</v>
      </c>
      <c r="AR28" s="91">
        <f t="shared" si="7"/>
        <v>459.6842638</v>
      </c>
      <c r="AS28" s="91">
        <f t="shared" si="7"/>
        <v>505.6526902</v>
      </c>
      <c r="AT28" s="91">
        <f t="shared" si="7"/>
        <v>556.2179592</v>
      </c>
      <c r="AU28" s="91">
        <f t="shared" si="7"/>
        <v>611.8397552</v>
      </c>
      <c r="AV28" s="91">
        <f t="shared" si="7"/>
        <v>673.0237307</v>
      </c>
      <c r="AW28" s="91">
        <f t="shared" si="7"/>
        <v>740.3261038</v>
      </c>
      <c r="AX28" s="91">
        <f t="shared" si="7"/>
        <v>814.3587141</v>
      </c>
      <c r="AY28" s="91">
        <f t="shared" si="7"/>
        <v>895.7945855</v>
      </c>
      <c r="AZ28" s="91">
        <f t="shared" si="7"/>
        <v>985.3740441</v>
      </c>
      <c r="BA28" s="91">
        <f t="shared" si="7"/>
        <v>1083.911449</v>
      </c>
      <c r="BB28" s="91">
        <f t="shared" si="7"/>
        <v>1192.302593</v>
      </c>
      <c r="BC28" s="91">
        <f t="shared" si="7"/>
        <v>1311.532853</v>
      </c>
      <c r="BD28" s="91">
        <f t="shared" si="7"/>
        <v>1442.686138</v>
      </c>
      <c r="BE28" s="91">
        <f t="shared" si="7"/>
        <v>1586.954752</v>
      </c>
      <c r="BF28" s="91">
        <f t="shared" si="7"/>
        <v>1745.650227</v>
      </c>
      <c r="BG28" s="91">
        <f t="shared" si="7"/>
        <v>1920.21525</v>
      </c>
      <c r="BH28" s="91">
        <f t="shared" si="7"/>
        <v>2112.236775</v>
      </c>
      <c r="BI28" s="91">
        <f t="shared" si="7"/>
        <v>2323.460452</v>
      </c>
      <c r="BJ28" s="91">
        <f t="shared" si="7"/>
        <v>2555.806497</v>
      </c>
      <c r="BK28" s="91">
        <f t="shared" si="7"/>
        <v>2811.387147</v>
      </c>
      <c r="BL28" s="91">
        <f t="shared" si="7"/>
        <v>3092.525862</v>
      </c>
      <c r="BM28" s="91">
        <f t="shared" si="7"/>
        <v>3401.778448</v>
      </c>
      <c r="BN28" s="91">
        <f t="shared" si="7"/>
        <v>3741.956293</v>
      </c>
      <c r="BO28" s="91">
        <f t="shared" si="7"/>
        <v>4116.151922</v>
      </c>
      <c r="BP28" s="91">
        <f t="shared" si="7"/>
        <v>4527.767114</v>
      </c>
      <c r="BQ28" s="83"/>
      <c r="BR28" s="91">
        <f t="shared" ref="BR28:BV28" si="8">SUM(BR10:BR27)</f>
        <v>320.0368999</v>
      </c>
      <c r="BS28" s="91">
        <f t="shared" si="8"/>
        <v>1000.963358</v>
      </c>
      <c r="BT28" s="91">
        <f t="shared" si="8"/>
        <v>3445.361601</v>
      </c>
      <c r="BU28" s="91">
        <f t="shared" si="8"/>
        <v>10813.02062</v>
      </c>
      <c r="BV28" s="91">
        <f t="shared" si="8"/>
        <v>33935.89074</v>
      </c>
      <c r="BW28" s="23"/>
    </row>
    <row r="29" ht="15.75" customHeight="1">
      <c r="A29" s="74"/>
      <c r="B29" s="7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83"/>
      <c r="BR29" s="83"/>
      <c r="BS29" s="83"/>
      <c r="BT29" s="83"/>
      <c r="BU29" s="83"/>
      <c r="BV29" s="83"/>
      <c r="BW29" s="83"/>
    </row>
    <row r="30" ht="15.75" customHeight="1">
      <c r="A30" s="14"/>
      <c r="B30" s="74"/>
      <c r="C30" s="14"/>
      <c r="D30" s="46" t="s">
        <v>165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83"/>
      <c r="BR30" s="83"/>
      <c r="BS30" s="83"/>
      <c r="BT30" s="83"/>
      <c r="BU30" s="83"/>
      <c r="BV30" s="83"/>
      <c r="BW30" s="83"/>
    </row>
    <row r="31" ht="15.75" customHeight="1" outlineLevel="1">
      <c r="A31" s="74"/>
      <c r="B31" s="74"/>
      <c r="C31" s="14"/>
      <c r="D31" s="14"/>
      <c r="E31" s="14" t="str">
        <f t="shared" ref="E31:E33" si="9">E10</f>
        <v># de clientes Assinatura Fremium</v>
      </c>
      <c r="F31" s="14"/>
      <c r="G31" s="14"/>
      <c r="H31" s="14"/>
      <c r="I31" s="85"/>
      <c r="J31" s="88">
        <f>I10*'1.Premissas Receitas'!$B$30</f>
        <v>0.02721088435</v>
      </c>
      <c r="K31" s="88">
        <f>J10*'1.Premissas Receitas'!$B$30</f>
        <v>0.02993197279</v>
      </c>
      <c r="L31" s="88">
        <f>K10*'1.Premissas Receitas'!$B$30</f>
        <v>0.03292517007</v>
      </c>
      <c r="M31" s="88">
        <f>L10*'1.Premissas Receitas'!$B$30</f>
        <v>0.03621768707</v>
      </c>
      <c r="N31" s="88">
        <f>M10*'1.Premissas Receitas'!$B$30</f>
        <v>0.03983945578</v>
      </c>
      <c r="O31" s="88">
        <f>N10*'1.Premissas Receitas'!$B$30</f>
        <v>0.04382340136</v>
      </c>
      <c r="P31" s="88">
        <f>O10*'1.Premissas Receitas'!$B$30</f>
        <v>0.0482057415</v>
      </c>
      <c r="Q31" s="88">
        <f>P10*'1.Premissas Receitas'!$B$30</f>
        <v>0.05302631565</v>
      </c>
      <c r="R31" s="88">
        <f>Q10*'1.Premissas Receitas'!$B$30</f>
        <v>0.05832894721</v>
      </c>
      <c r="S31" s="88">
        <f>R10*'1.Premissas Receitas'!$B$30</f>
        <v>0.06416184193</v>
      </c>
      <c r="T31" s="88">
        <f>S10*'1.Premissas Receitas'!$B$30</f>
        <v>0.07057802613</v>
      </c>
      <c r="U31" s="88">
        <f>T10*'1.Premissas Receitas'!$B$30</f>
        <v>0.07763582874</v>
      </c>
      <c r="V31" s="88">
        <f>U10*'1.Premissas Receitas'!$B$30</f>
        <v>0.08928120305</v>
      </c>
      <c r="W31" s="88">
        <f>V10*'1.Premissas Receitas'!$B$30</f>
        <v>0.09820932335</v>
      </c>
      <c r="X31" s="88">
        <f>W10*'1.Premissas Receitas'!$B$30</f>
        <v>0.1080302557</v>
      </c>
      <c r="Y31" s="88">
        <f>X10*'1.Premissas Receitas'!$B$30</f>
        <v>0.1188332813</v>
      </c>
      <c r="Z31" s="88">
        <f>Y10*'1.Premissas Receitas'!$B$30</f>
        <v>0.1307166094</v>
      </c>
      <c r="AA31" s="88">
        <f>Z10*'1.Premissas Receitas'!$B$30</f>
        <v>0.1437882703</v>
      </c>
      <c r="AB31" s="88">
        <f>AA10*'1.Premissas Receitas'!$B$30</f>
        <v>0.1581670974</v>
      </c>
      <c r="AC31" s="88">
        <f>AB10*'1.Premissas Receitas'!$B$30</f>
        <v>0.1739838071</v>
      </c>
      <c r="AD31" s="88">
        <f>AC10*'1.Premissas Receitas'!$B$30</f>
        <v>0.1913821878</v>
      </c>
      <c r="AE31" s="88">
        <f>AD10*'1.Premissas Receitas'!$B$30</f>
        <v>0.2105204066</v>
      </c>
      <c r="AF31" s="88">
        <f>AE10*'1.Premissas Receitas'!$B$30</f>
        <v>0.2315724472</v>
      </c>
      <c r="AG31" s="88">
        <f>AF10*'1.Premissas Receitas'!$B$30</f>
        <v>0.254729692</v>
      </c>
      <c r="AH31" s="88">
        <f>AG10*'1.Premissas Receitas'!$B$30</f>
        <v>0.2929391458</v>
      </c>
      <c r="AI31" s="88">
        <f>AH10*'1.Premissas Receitas'!$B$30</f>
        <v>0.3222330603</v>
      </c>
      <c r="AJ31" s="88">
        <f>AI10*'1.Premissas Receitas'!$B$30</f>
        <v>0.3544563664</v>
      </c>
      <c r="AK31" s="88">
        <f>AJ10*'1.Premissas Receitas'!$B$30</f>
        <v>0.389902003</v>
      </c>
      <c r="AL31" s="88">
        <f>AK10*'1.Premissas Receitas'!$B$30</f>
        <v>0.4288922033</v>
      </c>
      <c r="AM31" s="88">
        <f>AL10*'1.Premissas Receitas'!$B$30</f>
        <v>0.4717814236</v>
      </c>
      <c r="AN31" s="88">
        <f>AM10*'1.Premissas Receitas'!$B$30</f>
        <v>0.518959566</v>
      </c>
      <c r="AO31" s="88">
        <f>AN10*'1.Premissas Receitas'!$B$30</f>
        <v>0.5708555226</v>
      </c>
      <c r="AP31" s="88">
        <f>AO10*'1.Premissas Receitas'!$B$30</f>
        <v>0.6279410748</v>
      </c>
      <c r="AQ31" s="88">
        <f>AP10*'1.Premissas Receitas'!$B$30</f>
        <v>0.6907351823</v>
      </c>
      <c r="AR31" s="88">
        <f>AQ10*'1.Premissas Receitas'!$B$30</f>
        <v>0.7598087006</v>
      </c>
      <c r="AS31" s="88">
        <f>AR10*'1.Premissas Receitas'!$B$30</f>
        <v>0.8357895706</v>
      </c>
      <c r="AT31" s="88">
        <f>AS10*'1.Premissas Receitas'!$B$30</f>
        <v>0.9193685277</v>
      </c>
      <c r="AU31" s="88">
        <f>AT10*'1.Premissas Receitas'!$B$30</f>
        <v>1.01130538</v>
      </c>
      <c r="AV31" s="88">
        <f>AU10*'1.Premissas Receitas'!$B$30</f>
        <v>1.112435918</v>
      </c>
      <c r="AW31" s="88">
        <f>AV10*'1.Premissas Receitas'!$B$30</f>
        <v>1.22367951</v>
      </c>
      <c r="AX31" s="88">
        <f>AW10*'1.Premissas Receitas'!$B$30</f>
        <v>1.346047461</v>
      </c>
      <c r="AY31" s="88">
        <f>AX10*'1.Premissas Receitas'!$B$30</f>
        <v>1.480652208</v>
      </c>
      <c r="AZ31" s="88">
        <f>AY10*'1.Premissas Receitas'!$B$30</f>
        <v>1.628717428</v>
      </c>
      <c r="BA31" s="88">
        <f>AZ10*'1.Premissas Receitas'!$B$30</f>
        <v>1.791589171</v>
      </c>
      <c r="BB31" s="88">
        <f>BA10*'1.Premissas Receitas'!$B$30</f>
        <v>1.970748088</v>
      </c>
      <c r="BC31" s="88">
        <f>BB10*'1.Premissas Receitas'!$B$30</f>
        <v>2.167822897</v>
      </c>
      <c r="BD31" s="88">
        <f>BC10*'1.Premissas Receitas'!$B$30</f>
        <v>2.384605187</v>
      </c>
      <c r="BE31" s="88">
        <f>BD10*'1.Premissas Receitas'!$B$30</f>
        <v>2.623065705</v>
      </c>
      <c r="BF31" s="88">
        <f>BE10*'1.Premissas Receitas'!$B$30</f>
        <v>2.885372276</v>
      </c>
      <c r="BG31" s="88">
        <f>BF10*'1.Premissas Receitas'!$B$30</f>
        <v>3.173909504</v>
      </c>
      <c r="BH31" s="88">
        <f>BG10*'1.Premissas Receitas'!$B$30</f>
        <v>3.491300454</v>
      </c>
      <c r="BI31" s="88">
        <f>BH10*'1.Premissas Receitas'!$B$30</f>
        <v>3.840430499</v>
      </c>
      <c r="BJ31" s="88">
        <f>BI10*'1.Premissas Receitas'!$B$30</f>
        <v>4.224473549</v>
      </c>
      <c r="BK31" s="88">
        <f>BJ10*'1.Premissas Receitas'!$B$30</f>
        <v>4.646920904</v>
      </c>
      <c r="BL31" s="88">
        <f>BK10*'1.Premissas Receitas'!$B$30</f>
        <v>5.111612995</v>
      </c>
      <c r="BM31" s="88">
        <f>BL10*'1.Premissas Receitas'!$B$30</f>
        <v>5.622774294</v>
      </c>
      <c r="BN31" s="88">
        <f>BM10*'1.Premissas Receitas'!$B$30</f>
        <v>6.185051723</v>
      </c>
      <c r="BO31" s="88">
        <f>BN10*'1.Premissas Receitas'!$B$30</f>
        <v>6.803556896</v>
      </c>
      <c r="BP31" s="85"/>
      <c r="BQ31" s="85"/>
      <c r="BR31" s="88">
        <f t="shared" ref="BR31:BR36" si="10">sum(I31:T31)</f>
        <v>0.5042494438</v>
      </c>
      <c r="BS31" s="88">
        <f t="shared" ref="BS31:BS36" si="11">SUM(V31:AF31)</f>
        <v>1.654484889</v>
      </c>
      <c r="BT31" s="88">
        <f t="shared" ref="BT31:BT36" si="12">SUM(AG31:AR31)</f>
        <v>5.683233941</v>
      </c>
      <c r="BU31" s="88">
        <f t="shared" ref="BU31:BU36" si="13">SUM(AS31:BD31)</f>
        <v>17.87276135</v>
      </c>
      <c r="BV31" s="88">
        <f t="shared" ref="BV31:BV36" si="14">SUM(BE31:BP31)</f>
        <v>48.6084688</v>
      </c>
      <c r="BW31" s="88"/>
    </row>
    <row r="32" ht="15.75" customHeight="1" outlineLevel="1">
      <c r="A32" s="74"/>
      <c r="B32" s="74"/>
      <c r="C32" s="14"/>
      <c r="D32" s="14"/>
      <c r="E32" s="14" t="str">
        <f t="shared" si="9"/>
        <v># de clientes Assinatura 1</v>
      </c>
      <c r="F32" s="14"/>
      <c r="G32" s="14"/>
      <c r="H32" s="14"/>
      <c r="I32" s="59"/>
      <c r="J32" s="88">
        <f>I11*'1.Premissas Receitas'!$B$30</f>
        <v>0.09523809524</v>
      </c>
      <c r="K32" s="88">
        <f>J11*'1.Premissas Receitas'!$B$30</f>
        <v>0.1047619048</v>
      </c>
      <c r="L32" s="88">
        <f>K11*'1.Premissas Receitas'!$B$30</f>
        <v>0.1152380952</v>
      </c>
      <c r="M32" s="88">
        <f>L11*'1.Premissas Receitas'!$B$30</f>
        <v>0.1267619048</v>
      </c>
      <c r="N32" s="88">
        <f>M11*'1.Premissas Receitas'!$B$30</f>
        <v>0.1394380952</v>
      </c>
      <c r="O32" s="88">
        <f>N11*'1.Premissas Receitas'!$B$30</f>
        <v>0.1533819048</v>
      </c>
      <c r="P32" s="88">
        <f>O11*'1.Premissas Receitas'!$B$30</f>
        <v>0.1687200952</v>
      </c>
      <c r="Q32" s="88">
        <f>P11*'1.Premissas Receitas'!$B$30</f>
        <v>0.1855921048</v>
      </c>
      <c r="R32" s="88">
        <f>Q11*'1.Premissas Receitas'!$B$30</f>
        <v>0.2041513152</v>
      </c>
      <c r="S32" s="88">
        <f>R11*'1.Premissas Receitas'!$B$30</f>
        <v>0.2245664468</v>
      </c>
      <c r="T32" s="88">
        <f>S11*'1.Premissas Receitas'!$B$30</f>
        <v>0.2470230914</v>
      </c>
      <c r="U32" s="88">
        <f>T11*'1.Premissas Receitas'!$B$30</f>
        <v>0.2717254006</v>
      </c>
      <c r="V32" s="88">
        <f>U11*'1.Premissas Receitas'!$B$30</f>
        <v>0.3124842107</v>
      </c>
      <c r="W32" s="88">
        <f>V11*'1.Premissas Receitas'!$B$30</f>
        <v>0.3437326317</v>
      </c>
      <c r="X32" s="88">
        <f>W11*'1.Premissas Receitas'!$B$30</f>
        <v>0.3781058949</v>
      </c>
      <c r="Y32" s="88">
        <f>X11*'1.Premissas Receitas'!$B$30</f>
        <v>0.4159164844</v>
      </c>
      <c r="Z32" s="88">
        <f>Y11*'1.Premissas Receitas'!$B$30</f>
        <v>0.4575081328</v>
      </c>
      <c r="AA32" s="88">
        <f>Z11*'1.Premissas Receitas'!$B$30</f>
        <v>0.5032589461</v>
      </c>
      <c r="AB32" s="88">
        <f>AA11*'1.Premissas Receitas'!$B$30</f>
        <v>0.5535848407</v>
      </c>
      <c r="AC32" s="88">
        <f>AB11*'1.Premissas Receitas'!$B$30</f>
        <v>0.6089433248</v>
      </c>
      <c r="AD32" s="88">
        <f>AC11*'1.Premissas Receitas'!$B$30</f>
        <v>0.6698376573</v>
      </c>
      <c r="AE32" s="88">
        <f>AD11*'1.Premissas Receitas'!$B$30</f>
        <v>0.736821423</v>
      </c>
      <c r="AF32" s="88">
        <f>AE11*'1.Premissas Receitas'!$B$30</f>
        <v>0.8105035653</v>
      </c>
      <c r="AG32" s="88">
        <f>AF11*'1.Premissas Receitas'!$B$30</f>
        <v>0.8915539219</v>
      </c>
      <c r="AH32" s="88">
        <f>AG11*'1.Premissas Receitas'!$B$30</f>
        <v>1.02528701</v>
      </c>
      <c r="AI32" s="88">
        <f>AH11*'1.Premissas Receitas'!$B$30</f>
        <v>1.127815711</v>
      </c>
      <c r="AJ32" s="88">
        <f>AI11*'1.Premissas Receitas'!$B$30</f>
        <v>1.240597282</v>
      </c>
      <c r="AK32" s="88">
        <f>AJ11*'1.Premissas Receitas'!$B$30</f>
        <v>1.36465701</v>
      </c>
      <c r="AL32" s="88">
        <f>AK11*'1.Premissas Receitas'!$B$30</f>
        <v>1.501122712</v>
      </c>
      <c r="AM32" s="88">
        <f>AL11*'1.Premissas Receitas'!$B$30</f>
        <v>1.651234983</v>
      </c>
      <c r="AN32" s="88">
        <f>AM11*'1.Premissas Receitas'!$B$30</f>
        <v>1.816358481</v>
      </c>
      <c r="AO32" s="88">
        <f>AN11*'1.Premissas Receitas'!$B$30</f>
        <v>1.997994329</v>
      </c>
      <c r="AP32" s="88">
        <f>AO11*'1.Premissas Receitas'!$B$30</f>
        <v>2.197793762</v>
      </c>
      <c r="AQ32" s="88">
        <f>AP11*'1.Premissas Receitas'!$B$30</f>
        <v>2.417573138</v>
      </c>
      <c r="AR32" s="88">
        <f>AQ11*'1.Premissas Receitas'!$B$30</f>
        <v>2.659330452</v>
      </c>
      <c r="AS32" s="88">
        <f>AR11*'1.Premissas Receitas'!$B$30</f>
        <v>2.925263497</v>
      </c>
      <c r="AT32" s="88">
        <f>AS11*'1.Premissas Receitas'!$B$30</f>
        <v>3.217789847</v>
      </c>
      <c r="AU32" s="88">
        <f>AT11*'1.Premissas Receitas'!$B$30</f>
        <v>3.539568832</v>
      </c>
      <c r="AV32" s="88">
        <f>AU11*'1.Premissas Receitas'!$B$30</f>
        <v>3.893525715</v>
      </c>
      <c r="AW32" s="88">
        <f>AV11*'1.Premissas Receitas'!$B$30</f>
        <v>4.282878286</v>
      </c>
      <c r="AX32" s="88">
        <f>AW11*'1.Premissas Receitas'!$B$30</f>
        <v>4.711166115</v>
      </c>
      <c r="AY32" s="88">
        <f>AX11*'1.Premissas Receitas'!$B$30</f>
        <v>5.182282726</v>
      </c>
      <c r="AZ32" s="88">
        <f>AY11*'1.Premissas Receitas'!$B$30</f>
        <v>5.700510999</v>
      </c>
      <c r="BA32" s="88">
        <f>AZ11*'1.Premissas Receitas'!$B$30</f>
        <v>6.270562099</v>
      </c>
      <c r="BB32" s="88">
        <f>BA11*'1.Premissas Receitas'!$B$30</f>
        <v>6.897618309</v>
      </c>
      <c r="BC32" s="88">
        <f>BB11*'1.Premissas Receitas'!$B$30</f>
        <v>7.58738014</v>
      </c>
      <c r="BD32" s="88">
        <f>BC11*'1.Premissas Receitas'!$B$30</f>
        <v>8.346118154</v>
      </c>
      <c r="BE32" s="88">
        <f>BD11*'1.Premissas Receitas'!$B$30</f>
        <v>9.180729969</v>
      </c>
      <c r="BF32" s="88">
        <f>BE11*'1.Premissas Receitas'!$B$30</f>
        <v>10.09880297</v>
      </c>
      <c r="BG32" s="88">
        <f>BF11*'1.Premissas Receitas'!$B$30</f>
        <v>11.10868326</v>
      </c>
      <c r="BH32" s="88">
        <f>BG11*'1.Premissas Receitas'!$B$30</f>
        <v>12.21955159</v>
      </c>
      <c r="BI32" s="88">
        <f>BH11*'1.Premissas Receitas'!$B$30</f>
        <v>13.44150675</v>
      </c>
      <c r="BJ32" s="88">
        <f>BI11*'1.Premissas Receitas'!$B$30</f>
        <v>14.78565742</v>
      </c>
      <c r="BK32" s="88">
        <f>BJ11*'1.Premissas Receitas'!$B$30</f>
        <v>16.26422316</v>
      </c>
      <c r="BL32" s="88">
        <f>BK11*'1.Premissas Receitas'!$B$30</f>
        <v>17.89064548</v>
      </c>
      <c r="BM32" s="88">
        <f>BL11*'1.Premissas Receitas'!$B$30</f>
        <v>19.67971003</v>
      </c>
      <c r="BN32" s="88">
        <f>BM11*'1.Premissas Receitas'!$B$30</f>
        <v>21.64768103</v>
      </c>
      <c r="BO32" s="88">
        <f>BN11*'1.Premissas Receitas'!$B$30</f>
        <v>23.81244914</v>
      </c>
      <c r="BP32" s="59"/>
      <c r="BQ32" s="85"/>
      <c r="BR32" s="88">
        <f t="shared" si="10"/>
        <v>1.764873053</v>
      </c>
      <c r="BS32" s="88">
        <f t="shared" si="11"/>
        <v>5.790697112</v>
      </c>
      <c r="BT32" s="88">
        <f t="shared" si="12"/>
        <v>19.89131879</v>
      </c>
      <c r="BU32" s="88">
        <f t="shared" si="13"/>
        <v>62.55466472</v>
      </c>
      <c r="BV32" s="88">
        <f t="shared" si="14"/>
        <v>170.1296408</v>
      </c>
      <c r="BW32" s="88"/>
    </row>
    <row r="33" ht="15.75" customHeight="1" outlineLevel="1">
      <c r="A33" s="74"/>
      <c r="B33" s="74"/>
      <c r="C33" s="14"/>
      <c r="D33" s="14"/>
      <c r="E33" s="14" t="str">
        <f t="shared" si="9"/>
        <v># de clientes Assinatura 2</v>
      </c>
      <c r="F33" s="14"/>
      <c r="G33" s="14"/>
      <c r="H33" s="14"/>
      <c r="I33" s="59"/>
      <c r="J33" s="88">
        <f>I12*'1.Premissas Receitas'!$B$30</f>
        <v>0.01360544218</v>
      </c>
      <c r="K33" s="88">
        <f>J12*'1.Premissas Receitas'!$B$30</f>
        <v>0.01496598639</v>
      </c>
      <c r="L33" s="88">
        <f>K12*'1.Premissas Receitas'!$B$30</f>
        <v>0.01646258503</v>
      </c>
      <c r="M33" s="88">
        <f>L12*'1.Premissas Receitas'!$B$30</f>
        <v>0.01810884354</v>
      </c>
      <c r="N33" s="88">
        <f>M12*'1.Premissas Receitas'!$B$30</f>
        <v>0.01991972789</v>
      </c>
      <c r="O33" s="88">
        <f>N12*'1.Premissas Receitas'!$B$30</f>
        <v>0.02191170068</v>
      </c>
      <c r="P33" s="88">
        <f>O12*'1.Premissas Receitas'!$B$30</f>
        <v>0.02410287075</v>
      </c>
      <c r="Q33" s="88">
        <f>P12*'1.Premissas Receitas'!$B$30</f>
        <v>0.02651315782</v>
      </c>
      <c r="R33" s="88">
        <f>Q12*'1.Premissas Receitas'!$B$30</f>
        <v>0.02916447361</v>
      </c>
      <c r="S33" s="88">
        <f>R12*'1.Premissas Receitas'!$B$30</f>
        <v>0.03208092097</v>
      </c>
      <c r="T33" s="88">
        <f>S12*'1.Premissas Receitas'!$B$30</f>
        <v>0.03528901306</v>
      </c>
      <c r="U33" s="88">
        <f>T12*'1.Premissas Receitas'!$B$30</f>
        <v>0.03881791437</v>
      </c>
      <c r="V33" s="88">
        <f>U12*'1.Premissas Receitas'!$B$30</f>
        <v>0.04464060152</v>
      </c>
      <c r="W33" s="88">
        <f>V12*'1.Premissas Receitas'!$B$30</f>
        <v>0.04910466168</v>
      </c>
      <c r="X33" s="88">
        <f>W12*'1.Premissas Receitas'!$B$30</f>
        <v>0.05401512784</v>
      </c>
      <c r="Y33" s="88">
        <f>X12*'1.Premissas Receitas'!$B$30</f>
        <v>0.05941664063</v>
      </c>
      <c r="Z33" s="88">
        <f>Y12*'1.Premissas Receitas'!$B$30</f>
        <v>0.06535830469</v>
      </c>
      <c r="AA33" s="88">
        <f>Z12*'1.Premissas Receitas'!$B$30</f>
        <v>0.07189413516</v>
      </c>
      <c r="AB33" s="88">
        <f>AA12*'1.Premissas Receitas'!$B$30</f>
        <v>0.07908354868</v>
      </c>
      <c r="AC33" s="88">
        <f>AB12*'1.Premissas Receitas'!$B$30</f>
        <v>0.08699190354</v>
      </c>
      <c r="AD33" s="88">
        <f>AC12*'1.Premissas Receitas'!$B$30</f>
        <v>0.0956910939</v>
      </c>
      <c r="AE33" s="88">
        <f>AD12*'1.Premissas Receitas'!$B$30</f>
        <v>0.1052602033</v>
      </c>
      <c r="AF33" s="88">
        <f>AE12*'1.Premissas Receitas'!$B$30</f>
        <v>0.1157862236</v>
      </c>
      <c r="AG33" s="88">
        <f>AF12*'1.Premissas Receitas'!$B$30</f>
        <v>0.127364846</v>
      </c>
      <c r="AH33" s="88">
        <f>AG12*'1.Premissas Receitas'!$B$30</f>
        <v>0.1464695729</v>
      </c>
      <c r="AI33" s="88">
        <f>AH12*'1.Premissas Receitas'!$B$30</f>
        <v>0.1611165302</v>
      </c>
      <c r="AJ33" s="88">
        <f>AI12*'1.Premissas Receitas'!$B$30</f>
        <v>0.1772281832</v>
      </c>
      <c r="AK33" s="88">
        <f>AJ12*'1.Premissas Receitas'!$B$30</f>
        <v>0.1949510015</v>
      </c>
      <c r="AL33" s="88">
        <f>AK12*'1.Premissas Receitas'!$B$30</f>
        <v>0.2144461016</v>
      </c>
      <c r="AM33" s="88">
        <f>AL12*'1.Premissas Receitas'!$B$30</f>
        <v>0.2358907118</v>
      </c>
      <c r="AN33" s="88">
        <f>AM12*'1.Premissas Receitas'!$B$30</f>
        <v>0.259479783</v>
      </c>
      <c r="AO33" s="88">
        <f>AN12*'1.Premissas Receitas'!$B$30</f>
        <v>0.2854277613</v>
      </c>
      <c r="AP33" s="88">
        <f>AO12*'1.Premissas Receitas'!$B$30</f>
        <v>0.3139705374</v>
      </c>
      <c r="AQ33" s="88">
        <f>AP12*'1.Premissas Receitas'!$B$30</f>
        <v>0.3453675912</v>
      </c>
      <c r="AR33" s="88">
        <f>AQ12*'1.Premissas Receitas'!$B$30</f>
        <v>0.3799043503</v>
      </c>
      <c r="AS33" s="88">
        <f>AR12*'1.Premissas Receitas'!$B$30</f>
        <v>0.4178947853</v>
      </c>
      <c r="AT33" s="88">
        <f>AS12*'1.Premissas Receitas'!$B$30</f>
        <v>0.4596842638</v>
      </c>
      <c r="AU33" s="88">
        <f>AT12*'1.Premissas Receitas'!$B$30</f>
        <v>0.5056526902</v>
      </c>
      <c r="AV33" s="88">
        <f>AU12*'1.Premissas Receitas'!$B$30</f>
        <v>0.5562179592</v>
      </c>
      <c r="AW33" s="88">
        <f>AV12*'1.Premissas Receitas'!$B$30</f>
        <v>0.6118397552</v>
      </c>
      <c r="AX33" s="88">
        <f>AW12*'1.Premissas Receitas'!$B$30</f>
        <v>0.6730237307</v>
      </c>
      <c r="AY33" s="88">
        <f>AX12*'1.Premissas Receitas'!$B$30</f>
        <v>0.7403261038</v>
      </c>
      <c r="AZ33" s="88">
        <f>AY12*'1.Premissas Receitas'!$B$30</f>
        <v>0.8143587141</v>
      </c>
      <c r="BA33" s="88">
        <f>AZ12*'1.Premissas Receitas'!$B$30</f>
        <v>0.8957945855</v>
      </c>
      <c r="BB33" s="88">
        <f>BA12*'1.Premissas Receitas'!$B$30</f>
        <v>0.9853740441</v>
      </c>
      <c r="BC33" s="88">
        <f>BB12*'1.Premissas Receitas'!$B$30</f>
        <v>1.083911449</v>
      </c>
      <c r="BD33" s="88">
        <f>BC12*'1.Premissas Receitas'!$B$30</f>
        <v>1.192302593</v>
      </c>
      <c r="BE33" s="88">
        <f>BD12*'1.Premissas Receitas'!$B$30</f>
        <v>1.311532853</v>
      </c>
      <c r="BF33" s="88">
        <f>BE12*'1.Premissas Receitas'!$B$30</f>
        <v>1.442686138</v>
      </c>
      <c r="BG33" s="88">
        <f>BF12*'1.Premissas Receitas'!$B$30</f>
        <v>1.586954752</v>
      </c>
      <c r="BH33" s="88">
        <f>BG12*'1.Premissas Receitas'!$B$30</f>
        <v>1.745650227</v>
      </c>
      <c r="BI33" s="88">
        <f>BH12*'1.Premissas Receitas'!$B$30</f>
        <v>1.92021525</v>
      </c>
      <c r="BJ33" s="88">
        <f>BI12*'1.Premissas Receitas'!$B$30</f>
        <v>2.112236775</v>
      </c>
      <c r="BK33" s="88">
        <f>BJ12*'1.Premissas Receitas'!$B$30</f>
        <v>2.323460452</v>
      </c>
      <c r="BL33" s="88">
        <f>BK12*'1.Premissas Receitas'!$B$30</f>
        <v>2.555806497</v>
      </c>
      <c r="BM33" s="88">
        <f>BL12*'1.Premissas Receitas'!$B$30</f>
        <v>2.811387147</v>
      </c>
      <c r="BN33" s="88">
        <f>BM12*'1.Premissas Receitas'!$B$30</f>
        <v>3.092525862</v>
      </c>
      <c r="BO33" s="88">
        <f>BN12*'1.Premissas Receitas'!$B$30</f>
        <v>3.401778448</v>
      </c>
      <c r="BP33" s="59"/>
      <c r="BQ33" s="85"/>
      <c r="BR33" s="88">
        <f t="shared" si="10"/>
        <v>0.2521247219</v>
      </c>
      <c r="BS33" s="88">
        <f t="shared" si="11"/>
        <v>0.8272424446</v>
      </c>
      <c r="BT33" s="88">
        <f t="shared" si="12"/>
        <v>2.84161697</v>
      </c>
      <c r="BU33" s="88">
        <f t="shared" si="13"/>
        <v>8.936380674</v>
      </c>
      <c r="BV33" s="88">
        <f t="shared" si="14"/>
        <v>24.3042344</v>
      </c>
      <c r="BW33" s="88"/>
    </row>
    <row r="34" ht="15.75" customHeight="1" outlineLevel="1">
      <c r="A34" s="74"/>
      <c r="B34" s="74"/>
      <c r="C34" s="14"/>
      <c r="D34" s="14"/>
      <c r="E34" s="89" t="str">
        <f t="shared" ref="E34:E36" si="15">E25</f>
        <v># Pay-per-use Produto/Serviço 1</v>
      </c>
      <c r="F34" s="14"/>
      <c r="G34" s="14"/>
      <c r="H34" s="14"/>
      <c r="I34" s="59"/>
      <c r="J34" s="88">
        <f>I25*'1.Premissas Receitas'!$B$68</f>
        <v>0.02721088435</v>
      </c>
      <c r="K34" s="88">
        <f>J25*'1.Premissas Receitas'!$B$68</f>
        <v>0.02993197279</v>
      </c>
      <c r="L34" s="88">
        <f>K25*'1.Premissas Receitas'!$B$68</f>
        <v>0.03292517007</v>
      </c>
      <c r="M34" s="88">
        <f>L25*'1.Premissas Receitas'!$B$68</f>
        <v>0.03621768707</v>
      </c>
      <c r="N34" s="88">
        <f>M25*'1.Premissas Receitas'!$B$68</f>
        <v>0.03983945578</v>
      </c>
      <c r="O34" s="88">
        <f>N25*'1.Premissas Receitas'!$B$68</f>
        <v>0.04382340136</v>
      </c>
      <c r="P34" s="88">
        <f>O25*'1.Premissas Receitas'!$B$68</f>
        <v>0.0482057415</v>
      </c>
      <c r="Q34" s="88">
        <f>P25*'1.Premissas Receitas'!$B$68</f>
        <v>0.05302631565</v>
      </c>
      <c r="R34" s="88">
        <f>Q25*'1.Premissas Receitas'!$B$68</f>
        <v>0.05832894721</v>
      </c>
      <c r="S34" s="88">
        <f>R25*'1.Premissas Receitas'!$B$68</f>
        <v>0.06416184193</v>
      </c>
      <c r="T34" s="88">
        <f>S25*'1.Premissas Receitas'!$B$68</f>
        <v>0.07057802613</v>
      </c>
      <c r="U34" s="88">
        <f>T25*'1.Premissas Receitas'!$B$68</f>
        <v>0.07763582874</v>
      </c>
      <c r="V34" s="88">
        <f>U25*'1.Premissas Receitas'!$B$68</f>
        <v>0.08928120305</v>
      </c>
      <c r="W34" s="88">
        <f>V25*'1.Premissas Receitas'!$B$68</f>
        <v>0.09820932335</v>
      </c>
      <c r="X34" s="88">
        <f>W25*'1.Premissas Receitas'!$B$68</f>
        <v>0.1080302557</v>
      </c>
      <c r="Y34" s="88">
        <f>X25*'1.Premissas Receitas'!$B$68</f>
        <v>0.1188332813</v>
      </c>
      <c r="Z34" s="88">
        <f>Y25*'1.Premissas Receitas'!$B$68</f>
        <v>0.1307166094</v>
      </c>
      <c r="AA34" s="88">
        <f>Z25*'1.Premissas Receitas'!$B$68</f>
        <v>0.1437882703</v>
      </c>
      <c r="AB34" s="88">
        <f>AA25*'1.Premissas Receitas'!$B$68</f>
        <v>0.1581670974</v>
      </c>
      <c r="AC34" s="88">
        <f>AB25*'1.Premissas Receitas'!$B$68</f>
        <v>0.1739838071</v>
      </c>
      <c r="AD34" s="88">
        <f>AC25*'1.Premissas Receitas'!$B$68</f>
        <v>0.1913821878</v>
      </c>
      <c r="AE34" s="88">
        <f>AD25*'1.Premissas Receitas'!$B$68</f>
        <v>0.2105204066</v>
      </c>
      <c r="AF34" s="88">
        <f>AE25*'1.Premissas Receitas'!$B$68</f>
        <v>0.2315724472</v>
      </c>
      <c r="AG34" s="88">
        <f>AF25*'1.Premissas Receitas'!$B$68</f>
        <v>0.254729692</v>
      </c>
      <c r="AH34" s="88">
        <f>AG25*'1.Premissas Receitas'!$B$68</f>
        <v>0.2929391458</v>
      </c>
      <c r="AI34" s="88">
        <f>AH25*'1.Premissas Receitas'!$B$68</f>
        <v>0.3222330603</v>
      </c>
      <c r="AJ34" s="88">
        <f>AI25*'1.Premissas Receitas'!$B$68</f>
        <v>0.3544563664</v>
      </c>
      <c r="AK34" s="88">
        <f>AJ25*'1.Premissas Receitas'!$B$68</f>
        <v>0.389902003</v>
      </c>
      <c r="AL34" s="88">
        <f>AK25*'1.Premissas Receitas'!$B$68</f>
        <v>0.4288922033</v>
      </c>
      <c r="AM34" s="88">
        <f>AL25*'1.Premissas Receitas'!$B$68</f>
        <v>0.4717814236</v>
      </c>
      <c r="AN34" s="88">
        <f>AM25*'1.Premissas Receitas'!$B$68</f>
        <v>0.518959566</v>
      </c>
      <c r="AO34" s="88">
        <f>AN25*'1.Premissas Receitas'!$B$68</f>
        <v>0.5708555226</v>
      </c>
      <c r="AP34" s="88">
        <f>AO25*'1.Premissas Receitas'!$B$68</f>
        <v>0.6279410748</v>
      </c>
      <c r="AQ34" s="88">
        <f>AP25*'1.Premissas Receitas'!$B$68</f>
        <v>0.6907351823</v>
      </c>
      <c r="AR34" s="88">
        <f>AQ25*'1.Premissas Receitas'!$B$68</f>
        <v>0.7598087006</v>
      </c>
      <c r="AS34" s="88">
        <f>AR25*'1.Premissas Receitas'!$B$68</f>
        <v>0.8357895706</v>
      </c>
      <c r="AT34" s="88">
        <f>AS25*'1.Premissas Receitas'!$B$68</f>
        <v>0.9193685277</v>
      </c>
      <c r="AU34" s="88">
        <f>AT25*'1.Premissas Receitas'!$B$68</f>
        <v>1.01130538</v>
      </c>
      <c r="AV34" s="88">
        <f>AU25*'1.Premissas Receitas'!$B$68</f>
        <v>1.112435918</v>
      </c>
      <c r="AW34" s="88">
        <f>AV25*'1.Premissas Receitas'!$B$68</f>
        <v>1.22367951</v>
      </c>
      <c r="AX34" s="88">
        <f>AW25*'1.Premissas Receitas'!$B$68</f>
        <v>1.346047461</v>
      </c>
      <c r="AY34" s="88">
        <f>AX25*'1.Premissas Receitas'!$B$68</f>
        <v>1.480652208</v>
      </c>
      <c r="AZ34" s="88">
        <f>AY25*'1.Premissas Receitas'!$B$68</f>
        <v>1.628717428</v>
      </c>
      <c r="BA34" s="88">
        <f>AZ25*'1.Premissas Receitas'!$B$68</f>
        <v>1.791589171</v>
      </c>
      <c r="BB34" s="88">
        <f>BA25*'1.Premissas Receitas'!$B$68</f>
        <v>1.970748088</v>
      </c>
      <c r="BC34" s="88">
        <f>BB25*'1.Premissas Receitas'!$B$68</f>
        <v>2.167822897</v>
      </c>
      <c r="BD34" s="88">
        <f>BC25*'1.Premissas Receitas'!$B$68</f>
        <v>2.384605187</v>
      </c>
      <c r="BE34" s="88">
        <f>BD25*'1.Premissas Receitas'!$B$68</f>
        <v>2.623065705</v>
      </c>
      <c r="BF34" s="88">
        <f>BE25*'1.Premissas Receitas'!$B$68</f>
        <v>2.885372276</v>
      </c>
      <c r="BG34" s="88">
        <f>BF25*'1.Premissas Receitas'!$B$68</f>
        <v>3.173909504</v>
      </c>
      <c r="BH34" s="88">
        <f>BG25*'1.Premissas Receitas'!$B$68</f>
        <v>3.491300454</v>
      </c>
      <c r="BI34" s="88">
        <f>BH25*'1.Premissas Receitas'!$B$68</f>
        <v>3.840430499</v>
      </c>
      <c r="BJ34" s="88">
        <f>BI25*'1.Premissas Receitas'!$B$68</f>
        <v>4.224473549</v>
      </c>
      <c r="BK34" s="88">
        <f>BJ25*'1.Premissas Receitas'!$B$68</f>
        <v>4.646920904</v>
      </c>
      <c r="BL34" s="88">
        <f>BK25*'1.Premissas Receitas'!$B$68</f>
        <v>5.111612995</v>
      </c>
      <c r="BM34" s="88">
        <f>BL25*'1.Premissas Receitas'!$B$68</f>
        <v>5.622774294</v>
      </c>
      <c r="BN34" s="88">
        <f>BM25*'1.Premissas Receitas'!$B$68</f>
        <v>6.185051723</v>
      </c>
      <c r="BO34" s="88">
        <f>BN25*'1.Premissas Receitas'!$B$68</f>
        <v>6.803556896</v>
      </c>
      <c r="BP34" s="59"/>
      <c r="BQ34" s="85"/>
      <c r="BR34" s="88">
        <f t="shared" si="10"/>
        <v>0.5042494438</v>
      </c>
      <c r="BS34" s="88">
        <f t="shared" si="11"/>
        <v>1.654484889</v>
      </c>
      <c r="BT34" s="88">
        <f t="shared" si="12"/>
        <v>5.683233941</v>
      </c>
      <c r="BU34" s="88">
        <f t="shared" si="13"/>
        <v>17.87276135</v>
      </c>
      <c r="BV34" s="88">
        <f t="shared" si="14"/>
        <v>48.6084688</v>
      </c>
      <c r="BW34" s="85"/>
    </row>
    <row r="35" ht="15.75" customHeight="1" outlineLevel="1">
      <c r="A35" s="74"/>
      <c r="B35" s="74"/>
      <c r="C35" s="14"/>
      <c r="D35" s="14"/>
      <c r="E35" s="89" t="str">
        <f t="shared" si="15"/>
        <v># Pay-per-use Produto/Serviço 2</v>
      </c>
      <c r="F35" s="14"/>
      <c r="G35" s="14"/>
      <c r="H35" s="14"/>
      <c r="I35" s="59"/>
      <c r="J35" s="88">
        <f>I26*'1.Premissas Receitas'!$B$68</f>
        <v>0</v>
      </c>
      <c r="K35" s="88">
        <f>J26*'1.Premissas Receitas'!$B$68</f>
        <v>0</v>
      </c>
      <c r="L35" s="88">
        <f>K26*'1.Premissas Receitas'!$B$68</f>
        <v>0</v>
      </c>
      <c r="M35" s="88">
        <f>L26*'1.Premissas Receitas'!$B$68</f>
        <v>0</v>
      </c>
      <c r="N35" s="88">
        <f>M26*'1.Premissas Receitas'!$B$68</f>
        <v>0</v>
      </c>
      <c r="O35" s="88">
        <f>N26*'1.Premissas Receitas'!$B$68</f>
        <v>0</v>
      </c>
      <c r="P35" s="88">
        <f>O26*'1.Premissas Receitas'!$B$68</f>
        <v>0</v>
      </c>
      <c r="Q35" s="88">
        <f>P26*'1.Premissas Receitas'!$B$68</f>
        <v>0</v>
      </c>
      <c r="R35" s="88">
        <f>Q26*'1.Premissas Receitas'!$B$68</f>
        <v>0</v>
      </c>
      <c r="S35" s="88">
        <f>R26*'1.Premissas Receitas'!$B$68</f>
        <v>0</v>
      </c>
      <c r="T35" s="88">
        <f>S26*'1.Premissas Receitas'!$B$68</f>
        <v>0</v>
      </c>
      <c r="U35" s="88">
        <f>T26*'1.Premissas Receitas'!$B$68</f>
        <v>0</v>
      </c>
      <c r="V35" s="88">
        <f>U26*'1.Premissas Receitas'!$B$68</f>
        <v>0</v>
      </c>
      <c r="W35" s="88">
        <f>V26*'1.Premissas Receitas'!$B$68</f>
        <v>0</v>
      </c>
      <c r="X35" s="88">
        <f>W26*'1.Premissas Receitas'!$B$68</f>
        <v>0</v>
      </c>
      <c r="Y35" s="88">
        <f>X26*'1.Premissas Receitas'!$B$68</f>
        <v>0</v>
      </c>
      <c r="Z35" s="88">
        <f>Y26*'1.Premissas Receitas'!$B$68</f>
        <v>0</v>
      </c>
      <c r="AA35" s="88">
        <f>Z26*'1.Premissas Receitas'!$B$68</f>
        <v>0</v>
      </c>
      <c r="AB35" s="88">
        <f>AA26*'1.Premissas Receitas'!$B$68</f>
        <v>0</v>
      </c>
      <c r="AC35" s="88">
        <f>AB26*'1.Premissas Receitas'!$B$68</f>
        <v>0</v>
      </c>
      <c r="AD35" s="88">
        <f>AC26*'1.Premissas Receitas'!$B$68</f>
        <v>0</v>
      </c>
      <c r="AE35" s="88">
        <f>AD26*'1.Premissas Receitas'!$B$68</f>
        <v>0</v>
      </c>
      <c r="AF35" s="88">
        <f>AE26*'1.Premissas Receitas'!$B$68</f>
        <v>0</v>
      </c>
      <c r="AG35" s="88">
        <f>AF26*'1.Premissas Receitas'!$B$68</f>
        <v>0</v>
      </c>
      <c r="AH35" s="88">
        <f>AG26*'1.Premissas Receitas'!$B$68</f>
        <v>0</v>
      </c>
      <c r="AI35" s="88">
        <f>AH26*'1.Premissas Receitas'!$B$68</f>
        <v>0</v>
      </c>
      <c r="AJ35" s="88">
        <f>AI26*'1.Premissas Receitas'!$B$68</f>
        <v>0</v>
      </c>
      <c r="AK35" s="88">
        <f>AJ26*'1.Premissas Receitas'!$B$68</f>
        <v>0</v>
      </c>
      <c r="AL35" s="88">
        <f>AK26*'1.Premissas Receitas'!$B$68</f>
        <v>0</v>
      </c>
      <c r="AM35" s="88">
        <f>AL26*'1.Premissas Receitas'!$B$68</f>
        <v>0</v>
      </c>
      <c r="AN35" s="88">
        <f>AM26*'1.Premissas Receitas'!$B$68</f>
        <v>0</v>
      </c>
      <c r="AO35" s="88">
        <f>AN26*'1.Premissas Receitas'!$B$68</f>
        <v>0</v>
      </c>
      <c r="AP35" s="88">
        <f>AO26*'1.Premissas Receitas'!$B$68</f>
        <v>0</v>
      </c>
      <c r="AQ35" s="88">
        <f>AP26*'1.Premissas Receitas'!$B$68</f>
        <v>0</v>
      </c>
      <c r="AR35" s="88">
        <f>AQ26*'1.Premissas Receitas'!$B$68</f>
        <v>0</v>
      </c>
      <c r="AS35" s="88">
        <f>AR26*'1.Premissas Receitas'!$B$68</f>
        <v>0</v>
      </c>
      <c r="AT35" s="88">
        <f>AS26*'1.Premissas Receitas'!$B$68</f>
        <v>0</v>
      </c>
      <c r="AU35" s="88">
        <f>AT26*'1.Premissas Receitas'!$B$68</f>
        <v>0</v>
      </c>
      <c r="AV35" s="88">
        <f>AU26*'1.Premissas Receitas'!$B$68</f>
        <v>0</v>
      </c>
      <c r="AW35" s="88">
        <f>AV26*'1.Premissas Receitas'!$B$68</f>
        <v>0</v>
      </c>
      <c r="AX35" s="88">
        <f>AW26*'1.Premissas Receitas'!$B$68</f>
        <v>0</v>
      </c>
      <c r="AY35" s="88">
        <f>AX26*'1.Premissas Receitas'!$B$68</f>
        <v>0</v>
      </c>
      <c r="AZ35" s="88">
        <f>AY26*'1.Premissas Receitas'!$B$68</f>
        <v>0</v>
      </c>
      <c r="BA35" s="88">
        <f>AZ26*'1.Premissas Receitas'!$B$68</f>
        <v>0</v>
      </c>
      <c r="BB35" s="88">
        <f>BA26*'1.Premissas Receitas'!$B$68</f>
        <v>0</v>
      </c>
      <c r="BC35" s="88">
        <f>BB26*'1.Premissas Receitas'!$B$68</f>
        <v>0</v>
      </c>
      <c r="BD35" s="88">
        <f>BC26*'1.Premissas Receitas'!$B$68</f>
        <v>0</v>
      </c>
      <c r="BE35" s="88">
        <f>BD26*'1.Premissas Receitas'!$B$68</f>
        <v>0</v>
      </c>
      <c r="BF35" s="88">
        <f>BE26*'1.Premissas Receitas'!$B$68</f>
        <v>0</v>
      </c>
      <c r="BG35" s="88">
        <f>BF26*'1.Premissas Receitas'!$B$68</f>
        <v>0</v>
      </c>
      <c r="BH35" s="88">
        <f>BG26*'1.Premissas Receitas'!$B$68</f>
        <v>0</v>
      </c>
      <c r="BI35" s="88">
        <f>BH26*'1.Premissas Receitas'!$B$68</f>
        <v>0</v>
      </c>
      <c r="BJ35" s="88">
        <f>BI26*'1.Premissas Receitas'!$B$68</f>
        <v>0</v>
      </c>
      <c r="BK35" s="88">
        <f>BJ26*'1.Premissas Receitas'!$B$68</f>
        <v>0</v>
      </c>
      <c r="BL35" s="88">
        <f>BK26*'1.Premissas Receitas'!$B$68</f>
        <v>0</v>
      </c>
      <c r="BM35" s="88">
        <f>BL26*'1.Premissas Receitas'!$B$68</f>
        <v>0</v>
      </c>
      <c r="BN35" s="88">
        <f>BM26*'1.Premissas Receitas'!$B$68</f>
        <v>0</v>
      </c>
      <c r="BO35" s="88">
        <f>BN26*'1.Premissas Receitas'!$B$68</f>
        <v>0</v>
      </c>
      <c r="BP35" s="59"/>
      <c r="BQ35" s="85"/>
      <c r="BR35" s="88">
        <f t="shared" si="10"/>
        <v>0</v>
      </c>
      <c r="BS35" s="88">
        <f t="shared" si="11"/>
        <v>0</v>
      </c>
      <c r="BT35" s="88">
        <f t="shared" si="12"/>
        <v>0</v>
      </c>
      <c r="BU35" s="88">
        <f t="shared" si="13"/>
        <v>0</v>
      </c>
      <c r="BV35" s="88">
        <f t="shared" si="14"/>
        <v>0</v>
      </c>
      <c r="BW35" s="85"/>
    </row>
    <row r="36" ht="15.75" customHeight="1" outlineLevel="1">
      <c r="A36" s="74"/>
      <c r="B36" s="74"/>
      <c r="C36" s="14"/>
      <c r="D36" s="14"/>
      <c r="E36" s="89" t="str">
        <f t="shared" si="15"/>
        <v># Pay-per-use Produto/Serviço 3</v>
      </c>
      <c r="F36" s="14"/>
      <c r="G36" s="14"/>
      <c r="H36" s="14"/>
      <c r="I36" s="59"/>
      <c r="J36" s="88">
        <f>I27*'1.Premissas Receitas'!$B$68</f>
        <v>0</v>
      </c>
      <c r="K36" s="88">
        <f>J27*'1.Premissas Receitas'!$B$68</f>
        <v>0</v>
      </c>
      <c r="L36" s="88">
        <f>K27*'1.Premissas Receitas'!$B$68</f>
        <v>0</v>
      </c>
      <c r="M36" s="88">
        <f>L27*'1.Premissas Receitas'!$B$68</f>
        <v>0</v>
      </c>
      <c r="N36" s="88">
        <f>M27*'1.Premissas Receitas'!$B$68</f>
        <v>0</v>
      </c>
      <c r="O36" s="88">
        <f>N27*'1.Premissas Receitas'!$B$68</f>
        <v>0</v>
      </c>
      <c r="P36" s="88">
        <f>O27*'1.Premissas Receitas'!$B$68</f>
        <v>0</v>
      </c>
      <c r="Q36" s="88">
        <f>P27*'1.Premissas Receitas'!$B$68</f>
        <v>0</v>
      </c>
      <c r="R36" s="88">
        <f>Q27*'1.Premissas Receitas'!$B$68</f>
        <v>0</v>
      </c>
      <c r="S36" s="88">
        <f>R27*'1.Premissas Receitas'!$B$68</f>
        <v>0</v>
      </c>
      <c r="T36" s="88">
        <f>S27*'1.Premissas Receitas'!$B$68</f>
        <v>0</v>
      </c>
      <c r="U36" s="88">
        <f>T27*'1.Premissas Receitas'!$B$68</f>
        <v>0</v>
      </c>
      <c r="V36" s="88">
        <f>U27*'1.Premissas Receitas'!$B$68</f>
        <v>0</v>
      </c>
      <c r="W36" s="88">
        <f>V27*'1.Premissas Receitas'!$B$68</f>
        <v>0</v>
      </c>
      <c r="X36" s="88">
        <f>W27*'1.Premissas Receitas'!$B$68</f>
        <v>0</v>
      </c>
      <c r="Y36" s="88">
        <f>X27*'1.Premissas Receitas'!$B$68</f>
        <v>0</v>
      </c>
      <c r="Z36" s="88">
        <f>Y27*'1.Premissas Receitas'!$B$68</f>
        <v>0</v>
      </c>
      <c r="AA36" s="88">
        <f>Z27*'1.Premissas Receitas'!$B$68</f>
        <v>0</v>
      </c>
      <c r="AB36" s="88">
        <f>AA27*'1.Premissas Receitas'!$B$68</f>
        <v>0</v>
      </c>
      <c r="AC36" s="88">
        <f>AB27*'1.Premissas Receitas'!$B$68</f>
        <v>0</v>
      </c>
      <c r="AD36" s="88">
        <f>AC27*'1.Premissas Receitas'!$B$68</f>
        <v>0</v>
      </c>
      <c r="AE36" s="88">
        <f>AD27*'1.Premissas Receitas'!$B$68</f>
        <v>0</v>
      </c>
      <c r="AF36" s="88">
        <f>AE27*'1.Premissas Receitas'!$B$68</f>
        <v>0</v>
      </c>
      <c r="AG36" s="88">
        <f>AF27*'1.Premissas Receitas'!$B$68</f>
        <v>0</v>
      </c>
      <c r="AH36" s="88">
        <f>AG27*'1.Premissas Receitas'!$B$68</f>
        <v>0</v>
      </c>
      <c r="AI36" s="88">
        <f>AH27*'1.Premissas Receitas'!$B$68</f>
        <v>0</v>
      </c>
      <c r="AJ36" s="88">
        <f>AI27*'1.Premissas Receitas'!$B$68</f>
        <v>0</v>
      </c>
      <c r="AK36" s="88">
        <f>AJ27*'1.Premissas Receitas'!$B$68</f>
        <v>0</v>
      </c>
      <c r="AL36" s="88">
        <f>AK27*'1.Premissas Receitas'!$B$68</f>
        <v>0</v>
      </c>
      <c r="AM36" s="88">
        <f>AL27*'1.Premissas Receitas'!$B$68</f>
        <v>0</v>
      </c>
      <c r="AN36" s="88">
        <f>AM27*'1.Premissas Receitas'!$B$68</f>
        <v>0</v>
      </c>
      <c r="AO36" s="88">
        <f>AN27*'1.Premissas Receitas'!$B$68</f>
        <v>0</v>
      </c>
      <c r="AP36" s="88">
        <f>AO27*'1.Premissas Receitas'!$B$68</f>
        <v>0</v>
      </c>
      <c r="AQ36" s="88">
        <f>AP27*'1.Premissas Receitas'!$B$68</f>
        <v>0</v>
      </c>
      <c r="AR36" s="88">
        <f>AQ27*'1.Premissas Receitas'!$B$68</f>
        <v>0</v>
      </c>
      <c r="AS36" s="88">
        <f>AR27*'1.Premissas Receitas'!$B$68</f>
        <v>0</v>
      </c>
      <c r="AT36" s="88">
        <f>AS27*'1.Premissas Receitas'!$B$68</f>
        <v>0</v>
      </c>
      <c r="AU36" s="88">
        <f>AT27*'1.Premissas Receitas'!$B$68</f>
        <v>0</v>
      </c>
      <c r="AV36" s="88">
        <f>AU27*'1.Premissas Receitas'!$B$68</f>
        <v>0</v>
      </c>
      <c r="AW36" s="88">
        <f>AV27*'1.Premissas Receitas'!$B$68</f>
        <v>0</v>
      </c>
      <c r="AX36" s="88">
        <f>AW27*'1.Premissas Receitas'!$B$68</f>
        <v>0</v>
      </c>
      <c r="AY36" s="88">
        <f>AX27*'1.Premissas Receitas'!$B$68</f>
        <v>0</v>
      </c>
      <c r="AZ36" s="88">
        <f>AY27*'1.Premissas Receitas'!$B$68</f>
        <v>0</v>
      </c>
      <c r="BA36" s="88">
        <f>AZ27*'1.Premissas Receitas'!$B$68</f>
        <v>0</v>
      </c>
      <c r="BB36" s="88">
        <f>BA27*'1.Premissas Receitas'!$B$68</f>
        <v>0</v>
      </c>
      <c r="BC36" s="88">
        <f>BB27*'1.Premissas Receitas'!$B$68</f>
        <v>0</v>
      </c>
      <c r="BD36" s="88">
        <f>BC27*'1.Premissas Receitas'!$B$68</f>
        <v>0</v>
      </c>
      <c r="BE36" s="88">
        <f>BD27*'1.Premissas Receitas'!$B$68</f>
        <v>0</v>
      </c>
      <c r="BF36" s="88">
        <f>BE27*'1.Premissas Receitas'!$B$68</f>
        <v>0</v>
      </c>
      <c r="BG36" s="88">
        <f>BF27*'1.Premissas Receitas'!$B$68</f>
        <v>0</v>
      </c>
      <c r="BH36" s="88">
        <f>BG27*'1.Premissas Receitas'!$B$68</f>
        <v>0</v>
      </c>
      <c r="BI36" s="88">
        <f>BH27*'1.Premissas Receitas'!$B$68</f>
        <v>0</v>
      </c>
      <c r="BJ36" s="88">
        <f>BI27*'1.Premissas Receitas'!$B$68</f>
        <v>0</v>
      </c>
      <c r="BK36" s="88">
        <f>BJ27*'1.Premissas Receitas'!$B$68</f>
        <v>0</v>
      </c>
      <c r="BL36" s="88">
        <f>BK27*'1.Premissas Receitas'!$B$68</f>
        <v>0</v>
      </c>
      <c r="BM36" s="88">
        <f>BL27*'1.Premissas Receitas'!$B$68</f>
        <v>0</v>
      </c>
      <c r="BN36" s="88">
        <f>BM27*'1.Premissas Receitas'!$B$68</f>
        <v>0</v>
      </c>
      <c r="BO36" s="88">
        <f>BN27*'1.Premissas Receitas'!$B$68</f>
        <v>0</v>
      </c>
      <c r="BP36" s="59"/>
      <c r="BQ36" s="85"/>
      <c r="BR36" s="88">
        <f t="shared" si="10"/>
        <v>0</v>
      </c>
      <c r="BS36" s="88">
        <f t="shared" si="11"/>
        <v>0</v>
      </c>
      <c r="BT36" s="88">
        <f t="shared" si="12"/>
        <v>0</v>
      </c>
      <c r="BU36" s="88">
        <f t="shared" si="13"/>
        <v>0</v>
      </c>
      <c r="BV36" s="88">
        <f t="shared" si="14"/>
        <v>0</v>
      </c>
      <c r="BW36" s="85"/>
    </row>
    <row r="37" ht="15.75" customHeight="1">
      <c r="A37" s="74"/>
      <c r="B37" s="74"/>
      <c r="C37" s="14"/>
      <c r="D37" s="90" t="s">
        <v>166</v>
      </c>
      <c r="E37" s="90"/>
      <c r="F37" s="90"/>
      <c r="G37" s="90"/>
      <c r="H37" s="90"/>
      <c r="I37" s="91">
        <f t="shared" ref="I37:BP37" si="16">sum(I31:I36)</f>
        <v>0</v>
      </c>
      <c r="J37" s="91">
        <f t="shared" si="16"/>
        <v>0.1632653061</v>
      </c>
      <c r="K37" s="91">
        <f t="shared" si="16"/>
        <v>0.1795918367</v>
      </c>
      <c r="L37" s="91">
        <f t="shared" si="16"/>
        <v>0.1975510204</v>
      </c>
      <c r="M37" s="91">
        <f t="shared" si="16"/>
        <v>0.2173061224</v>
      </c>
      <c r="N37" s="91">
        <f t="shared" si="16"/>
        <v>0.2390367347</v>
      </c>
      <c r="O37" s="91">
        <f t="shared" si="16"/>
        <v>0.2629404082</v>
      </c>
      <c r="P37" s="91">
        <f t="shared" si="16"/>
        <v>0.289234449</v>
      </c>
      <c r="Q37" s="91">
        <f t="shared" si="16"/>
        <v>0.3181578939</v>
      </c>
      <c r="R37" s="91">
        <f t="shared" si="16"/>
        <v>0.3499736833</v>
      </c>
      <c r="S37" s="91">
        <f t="shared" si="16"/>
        <v>0.3849710516</v>
      </c>
      <c r="T37" s="91">
        <f t="shared" si="16"/>
        <v>0.4234681568</v>
      </c>
      <c r="U37" s="91">
        <f t="shared" si="16"/>
        <v>0.4658149724</v>
      </c>
      <c r="V37" s="91">
        <f t="shared" si="16"/>
        <v>0.5356872183</v>
      </c>
      <c r="W37" s="91">
        <f t="shared" si="16"/>
        <v>0.5892559401</v>
      </c>
      <c r="X37" s="91">
        <f t="shared" si="16"/>
        <v>0.6481815341</v>
      </c>
      <c r="Y37" s="91">
        <f t="shared" si="16"/>
        <v>0.7129996875</v>
      </c>
      <c r="Z37" s="91">
        <f t="shared" si="16"/>
        <v>0.7842996563</v>
      </c>
      <c r="AA37" s="91">
        <f t="shared" si="16"/>
        <v>0.8627296219</v>
      </c>
      <c r="AB37" s="91">
        <f t="shared" si="16"/>
        <v>0.9490025841</v>
      </c>
      <c r="AC37" s="91">
        <f t="shared" si="16"/>
        <v>1.043902843</v>
      </c>
      <c r="AD37" s="91">
        <f t="shared" si="16"/>
        <v>1.148293127</v>
      </c>
      <c r="AE37" s="91">
        <f t="shared" si="16"/>
        <v>1.263122439</v>
      </c>
      <c r="AF37" s="91">
        <f t="shared" si="16"/>
        <v>1.389434683</v>
      </c>
      <c r="AG37" s="91">
        <f t="shared" si="16"/>
        <v>1.528378152</v>
      </c>
      <c r="AH37" s="91">
        <f t="shared" si="16"/>
        <v>1.757634875</v>
      </c>
      <c r="AI37" s="91">
        <f t="shared" si="16"/>
        <v>1.933398362</v>
      </c>
      <c r="AJ37" s="91">
        <f t="shared" si="16"/>
        <v>2.126738198</v>
      </c>
      <c r="AK37" s="91">
        <f t="shared" si="16"/>
        <v>2.339412018</v>
      </c>
      <c r="AL37" s="91">
        <f t="shared" si="16"/>
        <v>2.57335322</v>
      </c>
      <c r="AM37" s="91">
        <f t="shared" si="16"/>
        <v>2.830688542</v>
      </c>
      <c r="AN37" s="91">
        <f t="shared" si="16"/>
        <v>3.113757396</v>
      </c>
      <c r="AO37" s="91">
        <f t="shared" si="16"/>
        <v>3.425133136</v>
      </c>
      <c r="AP37" s="91">
        <f t="shared" si="16"/>
        <v>3.767646449</v>
      </c>
      <c r="AQ37" s="91">
        <f t="shared" si="16"/>
        <v>4.144411094</v>
      </c>
      <c r="AR37" s="91">
        <f t="shared" si="16"/>
        <v>4.558852203</v>
      </c>
      <c r="AS37" s="91">
        <f t="shared" si="16"/>
        <v>5.014737424</v>
      </c>
      <c r="AT37" s="91">
        <f t="shared" si="16"/>
        <v>5.516211166</v>
      </c>
      <c r="AU37" s="91">
        <f t="shared" si="16"/>
        <v>6.067832283</v>
      </c>
      <c r="AV37" s="91">
        <f t="shared" si="16"/>
        <v>6.674615511</v>
      </c>
      <c r="AW37" s="91">
        <f t="shared" si="16"/>
        <v>7.342077062</v>
      </c>
      <c r="AX37" s="91">
        <f t="shared" si="16"/>
        <v>8.076284768</v>
      </c>
      <c r="AY37" s="91">
        <f t="shared" si="16"/>
        <v>8.883913245</v>
      </c>
      <c r="AZ37" s="91">
        <f t="shared" si="16"/>
        <v>9.77230457</v>
      </c>
      <c r="BA37" s="91">
        <f t="shared" si="16"/>
        <v>10.74953503</v>
      </c>
      <c r="BB37" s="91">
        <f t="shared" si="16"/>
        <v>11.82448853</v>
      </c>
      <c r="BC37" s="91">
        <f t="shared" si="16"/>
        <v>13.00693738</v>
      </c>
      <c r="BD37" s="91">
        <f t="shared" si="16"/>
        <v>14.30763112</v>
      </c>
      <c r="BE37" s="91">
        <f t="shared" si="16"/>
        <v>15.73839423</v>
      </c>
      <c r="BF37" s="91">
        <f t="shared" si="16"/>
        <v>17.31223366</v>
      </c>
      <c r="BG37" s="91">
        <f t="shared" si="16"/>
        <v>19.04345702</v>
      </c>
      <c r="BH37" s="91">
        <f t="shared" si="16"/>
        <v>20.94780272</v>
      </c>
      <c r="BI37" s="91">
        <f t="shared" si="16"/>
        <v>23.042583</v>
      </c>
      <c r="BJ37" s="91">
        <f t="shared" si="16"/>
        <v>25.3468413</v>
      </c>
      <c r="BK37" s="91">
        <f t="shared" si="16"/>
        <v>27.88152542</v>
      </c>
      <c r="BL37" s="91">
        <f t="shared" si="16"/>
        <v>30.66967797</v>
      </c>
      <c r="BM37" s="91">
        <f t="shared" si="16"/>
        <v>33.73664576</v>
      </c>
      <c r="BN37" s="91">
        <f t="shared" si="16"/>
        <v>37.11031034</v>
      </c>
      <c r="BO37" s="91">
        <f t="shared" si="16"/>
        <v>40.82134137</v>
      </c>
      <c r="BP37" s="91">
        <f t="shared" si="16"/>
        <v>0</v>
      </c>
      <c r="BQ37" s="83"/>
      <c r="BR37" s="91">
        <f t="shared" ref="BR37:BV37" si="17">sum(BR31:BR36)</f>
        <v>3.025496663</v>
      </c>
      <c r="BS37" s="91">
        <f t="shared" si="17"/>
        <v>9.926909335</v>
      </c>
      <c r="BT37" s="91">
        <f t="shared" si="17"/>
        <v>34.09940364</v>
      </c>
      <c r="BU37" s="91">
        <f t="shared" si="17"/>
        <v>107.2365681</v>
      </c>
      <c r="BV37" s="91">
        <f t="shared" si="17"/>
        <v>291.6508128</v>
      </c>
      <c r="BW37" s="23"/>
    </row>
    <row r="38" ht="15.75" customHeight="1">
      <c r="A38" s="74"/>
      <c r="B38" s="7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83"/>
      <c r="BR38" s="83"/>
      <c r="BS38" s="83"/>
      <c r="BT38" s="83"/>
      <c r="BU38" s="83"/>
      <c r="BV38" s="83"/>
      <c r="BW38" s="83"/>
    </row>
    <row r="39">
      <c r="A39" s="84"/>
      <c r="B39" s="84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85"/>
      <c r="BR39" s="85"/>
      <c r="BS39" s="85"/>
      <c r="BT39" s="85"/>
      <c r="BU39" s="85"/>
      <c r="BV39" s="85"/>
      <c r="BW39" s="85"/>
    </row>
    <row r="40">
      <c r="A40" s="84"/>
      <c r="B40" s="84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85"/>
      <c r="BR40" s="85"/>
      <c r="BS40" s="85"/>
      <c r="BT40" s="85"/>
      <c r="BU40" s="85"/>
      <c r="BV40" s="85"/>
      <c r="BW40" s="85"/>
    </row>
    <row r="41">
      <c r="A41" s="74"/>
      <c r="B41" s="74"/>
      <c r="C41" s="12" t="s">
        <v>167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83"/>
    </row>
    <row r="42">
      <c r="A42" s="74"/>
      <c r="B42" s="7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83"/>
      <c r="BR42" s="83"/>
      <c r="BS42" s="83"/>
      <c r="BT42" s="83"/>
      <c r="BU42" s="83"/>
      <c r="BV42" s="83"/>
      <c r="BW42" s="83"/>
    </row>
    <row r="43">
      <c r="A43" s="92"/>
      <c r="B43" s="92"/>
      <c r="C43" s="80"/>
      <c r="D43" s="80" t="s">
        <v>168</v>
      </c>
      <c r="E43" s="80"/>
      <c r="F43" s="80"/>
      <c r="G43" s="80"/>
      <c r="H43" s="93"/>
      <c r="I43" s="94" t="str">
        <f t="shared" ref="I43:BP43" si="18">+H62</f>
        <v/>
      </c>
      <c r="J43" s="94">
        <f t="shared" si="18"/>
        <v>41911.5102</v>
      </c>
      <c r="K43" s="94">
        <f t="shared" si="18"/>
        <v>87565.19184</v>
      </c>
      <c r="L43" s="94">
        <f t="shared" si="18"/>
        <v>138278.1192</v>
      </c>
      <c r="M43" s="94">
        <f t="shared" si="18"/>
        <v>194062.3393</v>
      </c>
      <c r="N43" s="94">
        <f t="shared" si="18"/>
        <v>255424.9814</v>
      </c>
      <c r="O43" s="94">
        <f t="shared" si="18"/>
        <v>322923.8877</v>
      </c>
      <c r="P43" s="94">
        <f t="shared" si="18"/>
        <v>397172.6846</v>
      </c>
      <c r="Q43" s="94">
        <f t="shared" si="18"/>
        <v>478846.3612</v>
      </c>
      <c r="R43" s="94">
        <f t="shared" si="18"/>
        <v>568687.4055</v>
      </c>
      <c r="S43" s="94">
        <f t="shared" si="18"/>
        <v>667512.5542</v>
      </c>
      <c r="T43" s="94">
        <f t="shared" si="18"/>
        <v>776220.2178</v>
      </c>
      <c r="U43" s="94">
        <f t="shared" si="18"/>
        <v>895798.6477</v>
      </c>
      <c r="V43" s="94">
        <f t="shared" si="18"/>
        <v>1033313.842</v>
      </c>
      <c r="W43" s="94">
        <f t="shared" si="18"/>
        <v>1184580.556</v>
      </c>
      <c r="X43" s="94">
        <f t="shared" si="18"/>
        <v>1350973.941</v>
      </c>
      <c r="Y43" s="94">
        <f t="shared" si="18"/>
        <v>1534006.665</v>
      </c>
      <c r="Z43" s="94">
        <f t="shared" si="18"/>
        <v>1735342.661</v>
      </c>
      <c r="AA43" s="94">
        <f t="shared" si="18"/>
        <v>1956812.257</v>
      </c>
      <c r="AB43" s="94">
        <f t="shared" si="18"/>
        <v>2200428.812</v>
      </c>
      <c r="AC43" s="94">
        <f t="shared" si="18"/>
        <v>2468407.023</v>
      </c>
      <c r="AD43" s="94">
        <f t="shared" si="18"/>
        <v>2763183.055</v>
      </c>
      <c r="AE43" s="94">
        <f t="shared" si="18"/>
        <v>3087436.69</v>
      </c>
      <c r="AF43" s="94">
        <f t="shared" si="18"/>
        <v>3444115.689</v>
      </c>
      <c r="AG43" s="94">
        <f t="shared" si="18"/>
        <v>3836462.588</v>
      </c>
      <c r="AH43" s="94">
        <f t="shared" si="18"/>
        <v>4287661.521</v>
      </c>
      <c r="AI43" s="94">
        <f t="shared" si="18"/>
        <v>4783980.348</v>
      </c>
      <c r="AJ43" s="94">
        <f t="shared" si="18"/>
        <v>5329931.057</v>
      </c>
      <c r="AK43" s="94">
        <f t="shared" si="18"/>
        <v>5930476.838</v>
      </c>
      <c r="AL43" s="94">
        <f t="shared" si="18"/>
        <v>6591077.196</v>
      </c>
      <c r="AM43" s="94">
        <f t="shared" si="18"/>
        <v>7317737.59</v>
      </c>
      <c r="AN43" s="94">
        <f t="shared" si="18"/>
        <v>8117064.024</v>
      </c>
      <c r="AO43" s="94">
        <f t="shared" si="18"/>
        <v>8996323.101</v>
      </c>
      <c r="AP43" s="94">
        <f t="shared" si="18"/>
        <v>9963508.085</v>
      </c>
      <c r="AQ43" s="94">
        <f t="shared" si="18"/>
        <v>11027411.57</v>
      </c>
      <c r="AR43" s="94">
        <f t="shared" si="18"/>
        <v>12197705.4</v>
      </c>
      <c r="AS43" s="94">
        <f t="shared" si="18"/>
        <v>13485028.61</v>
      </c>
      <c r="AT43" s="94">
        <f t="shared" si="18"/>
        <v>14901084.15</v>
      </c>
      <c r="AU43" s="94">
        <f t="shared" si="18"/>
        <v>16458745.24</v>
      </c>
      <c r="AV43" s="94">
        <f t="shared" si="18"/>
        <v>18172172.44</v>
      </c>
      <c r="AW43" s="94">
        <f t="shared" si="18"/>
        <v>20056942.36</v>
      </c>
      <c r="AX43" s="94">
        <f t="shared" si="18"/>
        <v>22130189.27</v>
      </c>
      <c r="AY43" s="94">
        <f t="shared" si="18"/>
        <v>27520130.5</v>
      </c>
      <c r="AZ43" s="94">
        <f t="shared" si="18"/>
        <v>33449065.87</v>
      </c>
      <c r="BA43" s="94">
        <f t="shared" si="18"/>
        <v>39970894.76</v>
      </c>
      <c r="BB43" s="94">
        <f t="shared" si="18"/>
        <v>47144906.55</v>
      </c>
      <c r="BC43" s="94">
        <f t="shared" si="18"/>
        <v>55036319.51</v>
      </c>
      <c r="BD43" s="94">
        <f t="shared" si="18"/>
        <v>63716873.78</v>
      </c>
      <c r="BE43" s="94">
        <f t="shared" si="18"/>
        <v>73265483.46</v>
      </c>
      <c r="BF43" s="94">
        <f t="shared" si="18"/>
        <v>83768954.12</v>
      </c>
      <c r="BG43" s="94">
        <f t="shared" si="18"/>
        <v>95322771.84</v>
      </c>
      <c r="BH43" s="94">
        <f t="shared" si="18"/>
        <v>108031971.3</v>
      </c>
      <c r="BI43" s="94">
        <f t="shared" si="18"/>
        <v>122012090.8</v>
      </c>
      <c r="BJ43" s="94">
        <f t="shared" si="18"/>
        <v>137390222.2</v>
      </c>
      <c r="BK43" s="94">
        <f t="shared" si="18"/>
        <v>154306166.7</v>
      </c>
      <c r="BL43" s="94">
        <f t="shared" si="18"/>
        <v>172913705.7</v>
      </c>
      <c r="BM43" s="94">
        <f t="shared" si="18"/>
        <v>193381998.6</v>
      </c>
      <c r="BN43" s="94">
        <f t="shared" si="18"/>
        <v>215897120.7</v>
      </c>
      <c r="BO43" s="94">
        <f t="shared" si="18"/>
        <v>240663755.1</v>
      </c>
      <c r="BP43" s="94">
        <f t="shared" si="18"/>
        <v>267907052.9</v>
      </c>
      <c r="BQ43" s="94"/>
      <c r="BR43" s="94" t="str">
        <f t="shared" ref="BR43:BV43" si="19">+BQ62</f>
        <v/>
      </c>
      <c r="BS43" s="94">
        <f t="shared" si="19"/>
        <v>2055125.067</v>
      </c>
      <c r="BT43" s="94">
        <f t="shared" si="19"/>
        <v>8680133.907</v>
      </c>
      <c r="BU43" s="94">
        <f t="shared" si="19"/>
        <v>31483716.95</v>
      </c>
      <c r="BV43" s="94">
        <f t="shared" si="19"/>
        <v>103051129.1</v>
      </c>
      <c r="BW43" s="85"/>
    </row>
    <row r="44" outlineLevel="1">
      <c r="A44" s="74"/>
      <c r="B44" s="74"/>
      <c r="C44" s="14"/>
      <c r="D44" s="14"/>
      <c r="E44" s="14" t="str">
        <f t="shared" ref="E44:E61" si="21">E10</f>
        <v># de clientes Assinatura Fremium</v>
      </c>
      <c r="F44" s="14"/>
      <c r="G44" s="14"/>
      <c r="H44" s="95">
        <f>'1.Premissas Receitas'!C25</f>
        <v>0</v>
      </c>
      <c r="I44" s="96">
        <f t="shared" ref="I44:BP44" si="20">$H$44*I10</f>
        <v>0</v>
      </c>
      <c r="J44" s="96">
        <f t="shared" si="20"/>
        <v>0</v>
      </c>
      <c r="K44" s="96">
        <f t="shared" si="20"/>
        <v>0</v>
      </c>
      <c r="L44" s="96">
        <f t="shared" si="20"/>
        <v>0</v>
      </c>
      <c r="M44" s="96">
        <f t="shared" si="20"/>
        <v>0</v>
      </c>
      <c r="N44" s="96">
        <f t="shared" si="20"/>
        <v>0</v>
      </c>
      <c r="O44" s="96">
        <f t="shared" si="20"/>
        <v>0</v>
      </c>
      <c r="P44" s="96">
        <f t="shared" si="20"/>
        <v>0</v>
      </c>
      <c r="Q44" s="96">
        <f t="shared" si="20"/>
        <v>0</v>
      </c>
      <c r="R44" s="96">
        <f t="shared" si="20"/>
        <v>0</v>
      </c>
      <c r="S44" s="96">
        <f t="shared" si="20"/>
        <v>0</v>
      </c>
      <c r="T44" s="96">
        <f t="shared" si="20"/>
        <v>0</v>
      </c>
      <c r="U44" s="96">
        <f t="shared" si="20"/>
        <v>0</v>
      </c>
      <c r="V44" s="96">
        <f t="shared" si="20"/>
        <v>0</v>
      </c>
      <c r="W44" s="96">
        <f t="shared" si="20"/>
        <v>0</v>
      </c>
      <c r="X44" s="96">
        <f t="shared" si="20"/>
        <v>0</v>
      </c>
      <c r="Y44" s="96">
        <f t="shared" si="20"/>
        <v>0</v>
      </c>
      <c r="Z44" s="96">
        <f t="shared" si="20"/>
        <v>0</v>
      </c>
      <c r="AA44" s="96">
        <f t="shared" si="20"/>
        <v>0</v>
      </c>
      <c r="AB44" s="96">
        <f t="shared" si="20"/>
        <v>0</v>
      </c>
      <c r="AC44" s="96">
        <f t="shared" si="20"/>
        <v>0</v>
      </c>
      <c r="AD44" s="96">
        <f t="shared" si="20"/>
        <v>0</v>
      </c>
      <c r="AE44" s="96">
        <f t="shared" si="20"/>
        <v>0</v>
      </c>
      <c r="AF44" s="96">
        <f t="shared" si="20"/>
        <v>0</v>
      </c>
      <c r="AG44" s="96">
        <f t="shared" si="20"/>
        <v>0</v>
      </c>
      <c r="AH44" s="96">
        <f t="shared" si="20"/>
        <v>0</v>
      </c>
      <c r="AI44" s="96">
        <f t="shared" si="20"/>
        <v>0</v>
      </c>
      <c r="AJ44" s="96">
        <f t="shared" si="20"/>
        <v>0</v>
      </c>
      <c r="AK44" s="96">
        <f t="shared" si="20"/>
        <v>0</v>
      </c>
      <c r="AL44" s="96">
        <f t="shared" si="20"/>
        <v>0</v>
      </c>
      <c r="AM44" s="96">
        <f t="shared" si="20"/>
        <v>0</v>
      </c>
      <c r="AN44" s="96">
        <f t="shared" si="20"/>
        <v>0</v>
      </c>
      <c r="AO44" s="96">
        <f t="shared" si="20"/>
        <v>0</v>
      </c>
      <c r="AP44" s="96">
        <f t="shared" si="20"/>
        <v>0</v>
      </c>
      <c r="AQ44" s="96">
        <f t="shared" si="20"/>
        <v>0</v>
      </c>
      <c r="AR44" s="96">
        <f t="shared" si="20"/>
        <v>0</v>
      </c>
      <c r="AS44" s="96">
        <f t="shared" si="20"/>
        <v>0</v>
      </c>
      <c r="AT44" s="96">
        <f t="shared" si="20"/>
        <v>0</v>
      </c>
      <c r="AU44" s="96">
        <f t="shared" si="20"/>
        <v>0</v>
      </c>
      <c r="AV44" s="96">
        <f t="shared" si="20"/>
        <v>0</v>
      </c>
      <c r="AW44" s="96">
        <f t="shared" si="20"/>
        <v>0</v>
      </c>
      <c r="AX44" s="96">
        <f t="shared" si="20"/>
        <v>0</v>
      </c>
      <c r="AY44" s="96">
        <f t="shared" si="20"/>
        <v>0</v>
      </c>
      <c r="AZ44" s="96">
        <f t="shared" si="20"/>
        <v>0</v>
      </c>
      <c r="BA44" s="96">
        <f t="shared" si="20"/>
        <v>0</v>
      </c>
      <c r="BB44" s="96">
        <f t="shared" si="20"/>
        <v>0</v>
      </c>
      <c r="BC44" s="96">
        <f t="shared" si="20"/>
        <v>0</v>
      </c>
      <c r="BD44" s="96">
        <f t="shared" si="20"/>
        <v>0</v>
      </c>
      <c r="BE44" s="96">
        <f t="shared" si="20"/>
        <v>0</v>
      </c>
      <c r="BF44" s="96">
        <f t="shared" si="20"/>
        <v>0</v>
      </c>
      <c r="BG44" s="96">
        <f t="shared" si="20"/>
        <v>0</v>
      </c>
      <c r="BH44" s="96">
        <f t="shared" si="20"/>
        <v>0</v>
      </c>
      <c r="BI44" s="96">
        <f t="shared" si="20"/>
        <v>0</v>
      </c>
      <c r="BJ44" s="96">
        <f t="shared" si="20"/>
        <v>0</v>
      </c>
      <c r="BK44" s="96">
        <f t="shared" si="20"/>
        <v>0</v>
      </c>
      <c r="BL44" s="96">
        <f t="shared" si="20"/>
        <v>0</v>
      </c>
      <c r="BM44" s="96">
        <f t="shared" si="20"/>
        <v>0</v>
      </c>
      <c r="BN44" s="96">
        <f t="shared" si="20"/>
        <v>0</v>
      </c>
      <c r="BO44" s="96">
        <f t="shared" si="20"/>
        <v>0</v>
      </c>
      <c r="BP44" s="96">
        <f t="shared" si="20"/>
        <v>0</v>
      </c>
      <c r="BQ44" s="83"/>
      <c r="BR44" s="96">
        <f t="shared" ref="BR44:BR61" si="23">sum(I44:T44)</f>
        <v>0</v>
      </c>
      <c r="BS44" s="96">
        <f t="shared" ref="BS44:BS61" si="24">SUM(V44:AF44)</f>
        <v>0</v>
      </c>
      <c r="BT44" s="96">
        <f t="shared" ref="BT44:BT61" si="25">SUM(AG44:AR44)</f>
        <v>0</v>
      </c>
      <c r="BU44" s="96">
        <f t="shared" ref="BU44:BU61" si="26">SUM(AS44:BD44)</f>
        <v>0</v>
      </c>
      <c r="BV44" s="96">
        <f t="shared" ref="BV44:BV61" si="27">SUM(BE44:BP44)</f>
        <v>0</v>
      </c>
      <c r="BW44" s="85"/>
    </row>
    <row r="45" outlineLevel="1">
      <c r="A45" s="74"/>
      <c r="B45" s="74"/>
      <c r="C45" s="14"/>
      <c r="D45" s="14"/>
      <c r="E45" s="14" t="str">
        <f t="shared" si="21"/>
        <v># de clientes Assinatura 1</v>
      </c>
      <c r="F45" s="14"/>
      <c r="G45" s="14"/>
      <c r="H45" s="95">
        <f>'1.Premissas Receitas'!C26</f>
        <v>39.99</v>
      </c>
      <c r="I45" s="96">
        <f t="shared" ref="I45:BP45" si="22">$H$45*I11</f>
        <v>190.4285714</v>
      </c>
      <c r="J45" s="96">
        <f t="shared" si="22"/>
        <v>209.4714286</v>
      </c>
      <c r="K45" s="96">
        <f t="shared" si="22"/>
        <v>230.4185714</v>
      </c>
      <c r="L45" s="96">
        <f t="shared" si="22"/>
        <v>253.4604286</v>
      </c>
      <c r="M45" s="96">
        <f t="shared" si="22"/>
        <v>278.8064714</v>
      </c>
      <c r="N45" s="96">
        <f t="shared" si="22"/>
        <v>306.6871186</v>
      </c>
      <c r="O45" s="96">
        <f t="shared" si="22"/>
        <v>337.3558304</v>
      </c>
      <c r="P45" s="96">
        <f t="shared" si="22"/>
        <v>371.0914135</v>
      </c>
      <c r="Q45" s="96">
        <f t="shared" si="22"/>
        <v>408.2005548</v>
      </c>
      <c r="R45" s="96">
        <f t="shared" si="22"/>
        <v>449.0206103</v>
      </c>
      <c r="S45" s="96">
        <f t="shared" si="22"/>
        <v>493.9226713</v>
      </c>
      <c r="T45" s="96">
        <f t="shared" si="22"/>
        <v>543.3149385</v>
      </c>
      <c r="U45" s="96">
        <f t="shared" si="22"/>
        <v>624.8121792</v>
      </c>
      <c r="V45" s="96">
        <f t="shared" si="22"/>
        <v>687.2933972</v>
      </c>
      <c r="W45" s="96">
        <f t="shared" si="22"/>
        <v>756.0227369</v>
      </c>
      <c r="X45" s="96">
        <f t="shared" si="22"/>
        <v>831.6250106</v>
      </c>
      <c r="Y45" s="96">
        <f t="shared" si="22"/>
        <v>914.7875116</v>
      </c>
      <c r="Z45" s="96">
        <f t="shared" si="22"/>
        <v>1006.266263</v>
      </c>
      <c r="AA45" s="96">
        <f t="shared" si="22"/>
        <v>1106.892889</v>
      </c>
      <c r="AB45" s="96">
        <f t="shared" si="22"/>
        <v>1217.582178</v>
      </c>
      <c r="AC45" s="96">
        <f t="shared" si="22"/>
        <v>1339.340396</v>
      </c>
      <c r="AD45" s="96">
        <f t="shared" si="22"/>
        <v>1473.274435</v>
      </c>
      <c r="AE45" s="96">
        <f t="shared" si="22"/>
        <v>1620.601879</v>
      </c>
      <c r="AF45" s="96">
        <f t="shared" si="22"/>
        <v>1782.662067</v>
      </c>
      <c r="AG45" s="96">
        <f t="shared" si="22"/>
        <v>2050.061377</v>
      </c>
      <c r="AH45" s="96">
        <f t="shared" si="22"/>
        <v>2255.067514</v>
      </c>
      <c r="AI45" s="96">
        <f t="shared" si="22"/>
        <v>2480.574266</v>
      </c>
      <c r="AJ45" s="96">
        <f t="shared" si="22"/>
        <v>2728.631692</v>
      </c>
      <c r="AK45" s="96">
        <f t="shared" si="22"/>
        <v>3001.494862</v>
      </c>
      <c r="AL45" s="96">
        <f t="shared" si="22"/>
        <v>3301.644348</v>
      </c>
      <c r="AM45" s="96">
        <f t="shared" si="22"/>
        <v>3631.808783</v>
      </c>
      <c r="AN45" s="96">
        <f t="shared" si="22"/>
        <v>3994.989661</v>
      </c>
      <c r="AO45" s="96">
        <f t="shared" si="22"/>
        <v>4394.488627</v>
      </c>
      <c r="AP45" s="96">
        <f t="shared" si="22"/>
        <v>4833.93749</v>
      </c>
      <c r="AQ45" s="96">
        <f t="shared" si="22"/>
        <v>5317.331239</v>
      </c>
      <c r="AR45" s="96">
        <f t="shared" si="22"/>
        <v>5849.064363</v>
      </c>
      <c r="AS45" s="96">
        <f t="shared" si="22"/>
        <v>6433.970799</v>
      </c>
      <c r="AT45" s="96">
        <f t="shared" si="22"/>
        <v>7077.367879</v>
      </c>
      <c r="AU45" s="96">
        <f t="shared" si="22"/>
        <v>7785.104667</v>
      </c>
      <c r="AV45" s="96">
        <f t="shared" si="22"/>
        <v>8563.615133</v>
      </c>
      <c r="AW45" s="96">
        <f t="shared" si="22"/>
        <v>9419.976647</v>
      </c>
      <c r="AX45" s="96">
        <f t="shared" si="22"/>
        <v>10361.97431</v>
      </c>
      <c r="AY45" s="96">
        <f t="shared" si="22"/>
        <v>11398.17174</v>
      </c>
      <c r="AZ45" s="96">
        <f t="shared" si="22"/>
        <v>12537.98892</v>
      </c>
      <c r="BA45" s="96">
        <f t="shared" si="22"/>
        <v>13791.78781</v>
      </c>
      <c r="BB45" s="96">
        <f t="shared" si="22"/>
        <v>15170.96659</v>
      </c>
      <c r="BC45" s="96">
        <f t="shared" si="22"/>
        <v>16688.06325</v>
      </c>
      <c r="BD45" s="96">
        <f t="shared" si="22"/>
        <v>18356.86957</v>
      </c>
      <c r="BE45" s="96">
        <f t="shared" si="22"/>
        <v>20192.55653</v>
      </c>
      <c r="BF45" s="96">
        <f t="shared" si="22"/>
        <v>22211.81218</v>
      </c>
      <c r="BG45" s="96">
        <f t="shared" si="22"/>
        <v>24432.9934</v>
      </c>
      <c r="BH45" s="96">
        <f t="shared" si="22"/>
        <v>26876.29274</v>
      </c>
      <c r="BI45" s="96">
        <f t="shared" si="22"/>
        <v>29563.92202</v>
      </c>
      <c r="BJ45" s="96">
        <f t="shared" si="22"/>
        <v>32520.31422</v>
      </c>
      <c r="BK45" s="96">
        <f t="shared" si="22"/>
        <v>35772.34564</v>
      </c>
      <c r="BL45" s="96">
        <f t="shared" si="22"/>
        <v>39349.5802</v>
      </c>
      <c r="BM45" s="96">
        <f t="shared" si="22"/>
        <v>43284.53822</v>
      </c>
      <c r="BN45" s="96">
        <f t="shared" si="22"/>
        <v>47612.99205</v>
      </c>
      <c r="BO45" s="96">
        <f t="shared" si="22"/>
        <v>52374.29125</v>
      </c>
      <c r="BP45" s="96">
        <f t="shared" si="22"/>
        <v>57611.72038</v>
      </c>
      <c r="BQ45" s="83"/>
      <c r="BR45" s="96">
        <f t="shared" si="23"/>
        <v>4072.178609</v>
      </c>
      <c r="BS45" s="96">
        <f t="shared" si="24"/>
        <v>12736.34876</v>
      </c>
      <c r="BT45" s="96">
        <f t="shared" si="25"/>
        <v>43839.09422</v>
      </c>
      <c r="BU45" s="96">
        <f t="shared" si="26"/>
        <v>137585.8573</v>
      </c>
      <c r="BV45" s="96">
        <f t="shared" si="27"/>
        <v>431803.3588</v>
      </c>
      <c r="BW45" s="85"/>
    </row>
    <row r="46" outlineLevel="1">
      <c r="A46" s="74"/>
      <c r="B46" s="74"/>
      <c r="C46" s="14"/>
      <c r="D46" s="14"/>
      <c r="E46" s="14" t="str">
        <f t="shared" si="21"/>
        <v># de clientes Assinatura 2</v>
      </c>
      <c r="F46" s="14"/>
      <c r="G46" s="14"/>
      <c r="H46" s="95">
        <f>'1.Premissas Receitas'!C27</f>
        <v>49.99</v>
      </c>
      <c r="I46" s="96">
        <f t="shared" ref="I46:BP46" si="28">$H$46*I12</f>
        <v>34.00680272</v>
      </c>
      <c r="J46" s="96">
        <f t="shared" si="28"/>
        <v>37.40748299</v>
      </c>
      <c r="K46" s="96">
        <f t="shared" si="28"/>
        <v>41.14823129</v>
      </c>
      <c r="L46" s="96">
        <f t="shared" si="28"/>
        <v>45.26305442</v>
      </c>
      <c r="M46" s="96">
        <f t="shared" si="28"/>
        <v>49.78935986</v>
      </c>
      <c r="N46" s="96">
        <f t="shared" si="28"/>
        <v>54.76829585</v>
      </c>
      <c r="O46" s="96">
        <f t="shared" si="28"/>
        <v>60.24512544</v>
      </c>
      <c r="P46" s="96">
        <f t="shared" si="28"/>
        <v>66.26963798</v>
      </c>
      <c r="Q46" s="96">
        <f t="shared" si="28"/>
        <v>72.89660178</v>
      </c>
      <c r="R46" s="96">
        <f t="shared" si="28"/>
        <v>80.18626195</v>
      </c>
      <c r="S46" s="96">
        <f t="shared" si="28"/>
        <v>88.20488815</v>
      </c>
      <c r="T46" s="96">
        <f t="shared" si="28"/>
        <v>97.02537696</v>
      </c>
      <c r="U46" s="96">
        <f t="shared" si="28"/>
        <v>111.5791835</v>
      </c>
      <c r="V46" s="96">
        <f t="shared" si="28"/>
        <v>122.7371019</v>
      </c>
      <c r="W46" s="96">
        <f t="shared" si="28"/>
        <v>135.010812</v>
      </c>
      <c r="X46" s="96">
        <f t="shared" si="28"/>
        <v>148.5118933</v>
      </c>
      <c r="Y46" s="96">
        <f t="shared" si="28"/>
        <v>163.3630826</v>
      </c>
      <c r="Z46" s="96">
        <f t="shared" si="28"/>
        <v>179.6993908</v>
      </c>
      <c r="AA46" s="96">
        <f t="shared" si="28"/>
        <v>197.6693299</v>
      </c>
      <c r="AB46" s="96">
        <f t="shared" si="28"/>
        <v>217.4362629</v>
      </c>
      <c r="AC46" s="96">
        <f t="shared" si="28"/>
        <v>239.1798892</v>
      </c>
      <c r="AD46" s="96">
        <f t="shared" si="28"/>
        <v>263.0978781</v>
      </c>
      <c r="AE46" s="96">
        <f t="shared" si="28"/>
        <v>289.4076659</v>
      </c>
      <c r="AF46" s="96">
        <f t="shared" si="28"/>
        <v>318.3484325</v>
      </c>
      <c r="AG46" s="96">
        <f t="shared" si="28"/>
        <v>366.1006974</v>
      </c>
      <c r="AH46" s="96">
        <f t="shared" si="28"/>
        <v>402.7107671</v>
      </c>
      <c r="AI46" s="96">
        <f t="shared" si="28"/>
        <v>442.9818439</v>
      </c>
      <c r="AJ46" s="96">
        <f t="shared" si="28"/>
        <v>487.2800282</v>
      </c>
      <c r="AK46" s="96">
        <f t="shared" si="28"/>
        <v>536.0080311</v>
      </c>
      <c r="AL46" s="96">
        <f t="shared" si="28"/>
        <v>589.6088342</v>
      </c>
      <c r="AM46" s="96">
        <f t="shared" si="28"/>
        <v>648.5697176</v>
      </c>
      <c r="AN46" s="96">
        <f t="shared" si="28"/>
        <v>713.4266894</v>
      </c>
      <c r="AO46" s="96">
        <f t="shared" si="28"/>
        <v>784.7693583</v>
      </c>
      <c r="AP46" s="96">
        <f t="shared" si="28"/>
        <v>863.2462941</v>
      </c>
      <c r="AQ46" s="96">
        <f t="shared" si="28"/>
        <v>949.5709235</v>
      </c>
      <c r="AR46" s="96">
        <f t="shared" si="28"/>
        <v>1044.528016</v>
      </c>
      <c r="AS46" s="96">
        <f t="shared" si="28"/>
        <v>1148.980817</v>
      </c>
      <c r="AT46" s="96">
        <f t="shared" si="28"/>
        <v>1263.878899</v>
      </c>
      <c r="AU46" s="96">
        <f t="shared" si="28"/>
        <v>1390.266789</v>
      </c>
      <c r="AV46" s="96">
        <f t="shared" si="28"/>
        <v>1529.293468</v>
      </c>
      <c r="AW46" s="96">
        <f t="shared" si="28"/>
        <v>1682.222815</v>
      </c>
      <c r="AX46" s="96">
        <f t="shared" si="28"/>
        <v>1850.445096</v>
      </c>
      <c r="AY46" s="96">
        <f t="shared" si="28"/>
        <v>2035.489606</v>
      </c>
      <c r="AZ46" s="96">
        <f t="shared" si="28"/>
        <v>2239.038567</v>
      </c>
      <c r="BA46" s="96">
        <f t="shared" si="28"/>
        <v>2462.942423</v>
      </c>
      <c r="BB46" s="96">
        <f t="shared" si="28"/>
        <v>2709.236666</v>
      </c>
      <c r="BC46" s="96">
        <f t="shared" si="28"/>
        <v>2980.160332</v>
      </c>
      <c r="BD46" s="96">
        <f t="shared" si="28"/>
        <v>3278.176365</v>
      </c>
      <c r="BE46" s="96">
        <f t="shared" si="28"/>
        <v>3605.994002</v>
      </c>
      <c r="BF46" s="96">
        <f t="shared" si="28"/>
        <v>3966.593402</v>
      </c>
      <c r="BG46" s="96">
        <f t="shared" si="28"/>
        <v>4363.252742</v>
      </c>
      <c r="BH46" s="96">
        <f t="shared" si="28"/>
        <v>4799.578016</v>
      </c>
      <c r="BI46" s="96">
        <f t="shared" si="28"/>
        <v>5279.535818</v>
      </c>
      <c r="BJ46" s="96">
        <f t="shared" si="28"/>
        <v>5807.4894</v>
      </c>
      <c r="BK46" s="96">
        <f t="shared" si="28"/>
        <v>6388.23834</v>
      </c>
      <c r="BL46" s="96">
        <f t="shared" si="28"/>
        <v>7027.062174</v>
      </c>
      <c r="BM46" s="96">
        <f t="shared" si="28"/>
        <v>7729.768391</v>
      </c>
      <c r="BN46" s="96">
        <f t="shared" si="28"/>
        <v>8502.74523</v>
      </c>
      <c r="BO46" s="96">
        <f t="shared" si="28"/>
        <v>9353.019753</v>
      </c>
      <c r="BP46" s="96">
        <f t="shared" si="28"/>
        <v>10288.32173</v>
      </c>
      <c r="BQ46" s="83"/>
      <c r="BR46" s="96">
        <f t="shared" si="23"/>
        <v>727.2111194</v>
      </c>
      <c r="BS46" s="96">
        <f t="shared" si="24"/>
        <v>2274.461739</v>
      </c>
      <c r="BT46" s="96">
        <f t="shared" si="25"/>
        <v>7828.801201</v>
      </c>
      <c r="BU46" s="96">
        <f t="shared" si="26"/>
        <v>24570.13184</v>
      </c>
      <c r="BV46" s="96">
        <f t="shared" si="27"/>
        <v>77111.599</v>
      </c>
      <c r="BW46" s="85"/>
    </row>
    <row r="47" outlineLevel="1">
      <c r="A47" s="74"/>
      <c r="B47" s="74"/>
      <c r="C47" s="14"/>
      <c r="D47" s="14"/>
      <c r="E47" s="14" t="str">
        <f t="shared" si="21"/>
        <v># de clientes marketplace % Comissão 1</v>
      </c>
      <c r="F47" s="14"/>
      <c r="G47" s="14"/>
      <c r="H47" s="95">
        <f>'1.Premissas Receitas'!C33</f>
        <v>340</v>
      </c>
      <c r="I47" s="96">
        <f t="shared" ref="I47:BP47" si="29">$H$47*I13</f>
        <v>462.585034</v>
      </c>
      <c r="J47" s="96">
        <f t="shared" si="29"/>
        <v>508.8435374</v>
      </c>
      <c r="K47" s="96">
        <f t="shared" si="29"/>
        <v>559.7278912</v>
      </c>
      <c r="L47" s="96">
        <f t="shared" si="29"/>
        <v>615.7006803</v>
      </c>
      <c r="M47" s="96">
        <f t="shared" si="29"/>
        <v>677.2707483</v>
      </c>
      <c r="N47" s="96">
        <f t="shared" si="29"/>
        <v>744.9978231</v>
      </c>
      <c r="O47" s="96">
        <f t="shared" si="29"/>
        <v>819.4976054</v>
      </c>
      <c r="P47" s="96">
        <f t="shared" si="29"/>
        <v>901.447366</v>
      </c>
      <c r="Q47" s="96">
        <f t="shared" si="29"/>
        <v>991.5921026</v>
      </c>
      <c r="R47" s="96">
        <f t="shared" si="29"/>
        <v>1090.751313</v>
      </c>
      <c r="S47" s="96">
        <f t="shared" si="29"/>
        <v>1199.826444</v>
      </c>
      <c r="T47" s="96">
        <f t="shared" si="29"/>
        <v>1319.809089</v>
      </c>
      <c r="U47" s="96">
        <f t="shared" si="29"/>
        <v>1517.780452</v>
      </c>
      <c r="V47" s="96">
        <f t="shared" si="29"/>
        <v>1669.558497</v>
      </c>
      <c r="W47" s="96">
        <f t="shared" si="29"/>
        <v>1836.514347</v>
      </c>
      <c r="X47" s="96">
        <f t="shared" si="29"/>
        <v>2020.165781</v>
      </c>
      <c r="Y47" s="96">
        <f t="shared" si="29"/>
        <v>2222.18236</v>
      </c>
      <c r="Z47" s="96">
        <f t="shared" si="29"/>
        <v>2444.400595</v>
      </c>
      <c r="AA47" s="96">
        <f t="shared" si="29"/>
        <v>2688.840655</v>
      </c>
      <c r="AB47" s="96">
        <f t="shared" si="29"/>
        <v>2957.724721</v>
      </c>
      <c r="AC47" s="96">
        <f t="shared" si="29"/>
        <v>3253.497193</v>
      </c>
      <c r="AD47" s="96">
        <f t="shared" si="29"/>
        <v>3578.846912</v>
      </c>
      <c r="AE47" s="96">
        <f t="shared" si="29"/>
        <v>3936.731603</v>
      </c>
      <c r="AF47" s="96">
        <f t="shared" si="29"/>
        <v>4330.404763</v>
      </c>
      <c r="AG47" s="96">
        <f t="shared" si="29"/>
        <v>4979.965478</v>
      </c>
      <c r="AH47" s="96">
        <f t="shared" si="29"/>
        <v>5477.962026</v>
      </c>
      <c r="AI47" s="96">
        <f t="shared" si="29"/>
        <v>6025.758228</v>
      </c>
      <c r="AJ47" s="96">
        <f t="shared" si="29"/>
        <v>6628.334051</v>
      </c>
      <c r="AK47" s="96">
        <f t="shared" si="29"/>
        <v>7291.167456</v>
      </c>
      <c r="AL47" s="96">
        <f t="shared" si="29"/>
        <v>8020.284202</v>
      </c>
      <c r="AM47" s="96">
        <f t="shared" si="29"/>
        <v>8822.312622</v>
      </c>
      <c r="AN47" s="96">
        <f t="shared" si="29"/>
        <v>9704.543884</v>
      </c>
      <c r="AO47" s="96">
        <f t="shared" si="29"/>
        <v>10674.99827</v>
      </c>
      <c r="AP47" s="96">
        <f t="shared" si="29"/>
        <v>11742.4981</v>
      </c>
      <c r="AQ47" s="96">
        <f t="shared" si="29"/>
        <v>12916.74791</v>
      </c>
      <c r="AR47" s="96">
        <f t="shared" si="29"/>
        <v>14208.4227</v>
      </c>
      <c r="AS47" s="96">
        <f t="shared" si="29"/>
        <v>15629.26497</v>
      </c>
      <c r="AT47" s="96">
        <f t="shared" si="29"/>
        <v>17192.19147</v>
      </c>
      <c r="AU47" s="96">
        <f t="shared" si="29"/>
        <v>18911.41061</v>
      </c>
      <c r="AV47" s="96">
        <f t="shared" si="29"/>
        <v>20802.55168</v>
      </c>
      <c r="AW47" s="96">
        <f t="shared" si="29"/>
        <v>22882.80684</v>
      </c>
      <c r="AX47" s="96">
        <f t="shared" si="29"/>
        <v>25171.08753</v>
      </c>
      <c r="AY47" s="96">
        <f t="shared" si="29"/>
        <v>27688.19628</v>
      </c>
      <c r="AZ47" s="96">
        <f t="shared" si="29"/>
        <v>30457.01591</v>
      </c>
      <c r="BA47" s="96">
        <f t="shared" si="29"/>
        <v>33502.7175</v>
      </c>
      <c r="BB47" s="96">
        <f t="shared" si="29"/>
        <v>36852.98925</v>
      </c>
      <c r="BC47" s="96">
        <f t="shared" si="29"/>
        <v>40538.28817</v>
      </c>
      <c r="BD47" s="96">
        <f t="shared" si="29"/>
        <v>44592.11699</v>
      </c>
      <c r="BE47" s="96">
        <f t="shared" si="29"/>
        <v>49051.32869</v>
      </c>
      <c r="BF47" s="96">
        <f t="shared" si="29"/>
        <v>53956.46156</v>
      </c>
      <c r="BG47" s="96">
        <f t="shared" si="29"/>
        <v>59352.10772</v>
      </c>
      <c r="BH47" s="96">
        <f t="shared" si="29"/>
        <v>65287.31849</v>
      </c>
      <c r="BI47" s="96">
        <f t="shared" si="29"/>
        <v>71816.05034</v>
      </c>
      <c r="BJ47" s="96">
        <f t="shared" si="29"/>
        <v>78997.65537</v>
      </c>
      <c r="BK47" s="96">
        <f t="shared" si="29"/>
        <v>86897.42091</v>
      </c>
      <c r="BL47" s="96">
        <f t="shared" si="29"/>
        <v>95587.163</v>
      </c>
      <c r="BM47" s="96">
        <f t="shared" si="29"/>
        <v>105145.8793</v>
      </c>
      <c r="BN47" s="96">
        <f t="shared" si="29"/>
        <v>115660.4672</v>
      </c>
      <c r="BO47" s="96">
        <f t="shared" si="29"/>
        <v>127226.514</v>
      </c>
      <c r="BP47" s="96">
        <f t="shared" si="29"/>
        <v>139949.1653</v>
      </c>
      <c r="BQ47" s="83"/>
      <c r="BR47" s="96">
        <f t="shared" si="23"/>
        <v>9892.049634</v>
      </c>
      <c r="BS47" s="96">
        <f t="shared" si="24"/>
        <v>30938.86743</v>
      </c>
      <c r="BT47" s="96">
        <f t="shared" si="25"/>
        <v>106492.9949</v>
      </c>
      <c r="BU47" s="96">
        <f t="shared" si="26"/>
        <v>334220.6372</v>
      </c>
      <c r="BV47" s="96">
        <f t="shared" si="27"/>
        <v>1048927.532</v>
      </c>
      <c r="BW47" s="85"/>
    </row>
    <row r="48" outlineLevel="1">
      <c r="A48" s="74"/>
      <c r="B48" s="74"/>
      <c r="C48" s="14"/>
      <c r="D48" s="14"/>
      <c r="E48" s="14" t="str">
        <f t="shared" si="21"/>
        <v># de clientes marketplace % Comissão 2</v>
      </c>
      <c r="F48" s="14"/>
      <c r="G48" s="14"/>
      <c r="H48" s="95">
        <f>'1.Premissas Receitas'!C34</f>
        <v>0</v>
      </c>
      <c r="I48" s="96">
        <f t="shared" ref="I48:BP48" si="30">$H$48*I14</f>
        <v>0</v>
      </c>
      <c r="J48" s="96">
        <f t="shared" si="30"/>
        <v>0</v>
      </c>
      <c r="K48" s="96">
        <f t="shared" si="30"/>
        <v>0</v>
      </c>
      <c r="L48" s="96">
        <f t="shared" si="30"/>
        <v>0</v>
      </c>
      <c r="M48" s="96">
        <f t="shared" si="30"/>
        <v>0</v>
      </c>
      <c r="N48" s="96">
        <f t="shared" si="30"/>
        <v>0</v>
      </c>
      <c r="O48" s="96">
        <f t="shared" si="30"/>
        <v>0</v>
      </c>
      <c r="P48" s="96">
        <f t="shared" si="30"/>
        <v>0</v>
      </c>
      <c r="Q48" s="96">
        <f t="shared" si="30"/>
        <v>0</v>
      </c>
      <c r="R48" s="96">
        <f t="shared" si="30"/>
        <v>0</v>
      </c>
      <c r="S48" s="96">
        <f t="shared" si="30"/>
        <v>0</v>
      </c>
      <c r="T48" s="96">
        <f t="shared" si="30"/>
        <v>0</v>
      </c>
      <c r="U48" s="96">
        <f t="shared" si="30"/>
        <v>0</v>
      </c>
      <c r="V48" s="96">
        <f t="shared" si="30"/>
        <v>0</v>
      </c>
      <c r="W48" s="96">
        <f t="shared" si="30"/>
        <v>0</v>
      </c>
      <c r="X48" s="96">
        <f t="shared" si="30"/>
        <v>0</v>
      </c>
      <c r="Y48" s="96">
        <f t="shared" si="30"/>
        <v>0</v>
      </c>
      <c r="Z48" s="96">
        <f t="shared" si="30"/>
        <v>0</v>
      </c>
      <c r="AA48" s="96">
        <f t="shared" si="30"/>
        <v>0</v>
      </c>
      <c r="AB48" s="96">
        <f t="shared" si="30"/>
        <v>0</v>
      </c>
      <c r="AC48" s="96">
        <f t="shared" si="30"/>
        <v>0</v>
      </c>
      <c r="AD48" s="96">
        <f t="shared" si="30"/>
        <v>0</v>
      </c>
      <c r="AE48" s="96">
        <f t="shared" si="30"/>
        <v>0</v>
      </c>
      <c r="AF48" s="96">
        <f t="shared" si="30"/>
        <v>0</v>
      </c>
      <c r="AG48" s="96">
        <f t="shared" si="30"/>
        <v>0</v>
      </c>
      <c r="AH48" s="96">
        <f t="shared" si="30"/>
        <v>0</v>
      </c>
      <c r="AI48" s="96">
        <f t="shared" si="30"/>
        <v>0</v>
      </c>
      <c r="AJ48" s="96">
        <f t="shared" si="30"/>
        <v>0</v>
      </c>
      <c r="AK48" s="96">
        <f t="shared" si="30"/>
        <v>0</v>
      </c>
      <c r="AL48" s="96">
        <f t="shared" si="30"/>
        <v>0</v>
      </c>
      <c r="AM48" s="96">
        <f t="shared" si="30"/>
        <v>0</v>
      </c>
      <c r="AN48" s="96">
        <f t="shared" si="30"/>
        <v>0</v>
      </c>
      <c r="AO48" s="96">
        <f t="shared" si="30"/>
        <v>0</v>
      </c>
      <c r="AP48" s="96">
        <f t="shared" si="30"/>
        <v>0</v>
      </c>
      <c r="AQ48" s="96">
        <f t="shared" si="30"/>
        <v>0</v>
      </c>
      <c r="AR48" s="96">
        <f t="shared" si="30"/>
        <v>0</v>
      </c>
      <c r="AS48" s="96">
        <f t="shared" si="30"/>
        <v>0</v>
      </c>
      <c r="AT48" s="96">
        <f t="shared" si="30"/>
        <v>0</v>
      </c>
      <c r="AU48" s="96">
        <f t="shared" si="30"/>
        <v>0</v>
      </c>
      <c r="AV48" s="96">
        <f t="shared" si="30"/>
        <v>0</v>
      </c>
      <c r="AW48" s="96">
        <f t="shared" si="30"/>
        <v>0</v>
      </c>
      <c r="AX48" s="96">
        <f t="shared" si="30"/>
        <v>0</v>
      </c>
      <c r="AY48" s="96">
        <f t="shared" si="30"/>
        <v>0</v>
      </c>
      <c r="AZ48" s="96">
        <f t="shared" si="30"/>
        <v>0</v>
      </c>
      <c r="BA48" s="96">
        <f t="shared" si="30"/>
        <v>0</v>
      </c>
      <c r="BB48" s="96">
        <f t="shared" si="30"/>
        <v>0</v>
      </c>
      <c r="BC48" s="96">
        <f t="shared" si="30"/>
        <v>0</v>
      </c>
      <c r="BD48" s="96">
        <f t="shared" si="30"/>
        <v>0</v>
      </c>
      <c r="BE48" s="96">
        <f t="shared" si="30"/>
        <v>0</v>
      </c>
      <c r="BF48" s="96">
        <f t="shared" si="30"/>
        <v>0</v>
      </c>
      <c r="BG48" s="96">
        <f t="shared" si="30"/>
        <v>0</v>
      </c>
      <c r="BH48" s="96">
        <f t="shared" si="30"/>
        <v>0</v>
      </c>
      <c r="BI48" s="96">
        <f t="shared" si="30"/>
        <v>0</v>
      </c>
      <c r="BJ48" s="96">
        <f t="shared" si="30"/>
        <v>0</v>
      </c>
      <c r="BK48" s="96">
        <f t="shared" si="30"/>
        <v>0</v>
      </c>
      <c r="BL48" s="96">
        <f t="shared" si="30"/>
        <v>0</v>
      </c>
      <c r="BM48" s="96">
        <f t="shared" si="30"/>
        <v>0</v>
      </c>
      <c r="BN48" s="96">
        <f t="shared" si="30"/>
        <v>0</v>
      </c>
      <c r="BO48" s="96">
        <f t="shared" si="30"/>
        <v>0</v>
      </c>
      <c r="BP48" s="96">
        <f t="shared" si="30"/>
        <v>0</v>
      </c>
      <c r="BQ48" s="83"/>
      <c r="BR48" s="96">
        <f t="shared" si="23"/>
        <v>0</v>
      </c>
      <c r="BS48" s="96">
        <f t="shared" si="24"/>
        <v>0</v>
      </c>
      <c r="BT48" s="96">
        <f t="shared" si="25"/>
        <v>0</v>
      </c>
      <c r="BU48" s="96">
        <f t="shared" si="26"/>
        <v>0</v>
      </c>
      <c r="BV48" s="96">
        <f t="shared" si="27"/>
        <v>0</v>
      </c>
      <c r="BW48" s="85"/>
    </row>
    <row r="49" outlineLevel="1">
      <c r="A49" s="74"/>
      <c r="B49" s="74"/>
      <c r="C49" s="14"/>
      <c r="D49" s="14"/>
      <c r="E49" s="14" t="str">
        <f t="shared" si="21"/>
        <v># de clientes marketplace % Comissão 3</v>
      </c>
      <c r="F49" s="14"/>
      <c r="G49" s="14"/>
      <c r="H49" s="95">
        <f>'1.Premissas Receitas'!C35</f>
        <v>0</v>
      </c>
      <c r="I49" s="96">
        <f>$H$49*I15</f>
        <v>0</v>
      </c>
      <c r="J49" s="96">
        <f>$H$49*J16</f>
        <v>0</v>
      </c>
      <c r="K49" s="96">
        <f t="shared" ref="K49:BP49" si="31">$H$49*K15</f>
        <v>0</v>
      </c>
      <c r="L49" s="96">
        <f t="shared" si="31"/>
        <v>0</v>
      </c>
      <c r="M49" s="96">
        <f t="shared" si="31"/>
        <v>0</v>
      </c>
      <c r="N49" s="96">
        <f t="shared" si="31"/>
        <v>0</v>
      </c>
      <c r="O49" s="96">
        <f t="shared" si="31"/>
        <v>0</v>
      </c>
      <c r="P49" s="96">
        <f t="shared" si="31"/>
        <v>0</v>
      </c>
      <c r="Q49" s="96">
        <f t="shared" si="31"/>
        <v>0</v>
      </c>
      <c r="R49" s="96">
        <f t="shared" si="31"/>
        <v>0</v>
      </c>
      <c r="S49" s="96">
        <f t="shared" si="31"/>
        <v>0</v>
      </c>
      <c r="T49" s="96">
        <f t="shared" si="31"/>
        <v>0</v>
      </c>
      <c r="U49" s="96">
        <f t="shared" si="31"/>
        <v>0</v>
      </c>
      <c r="V49" s="96">
        <f t="shared" si="31"/>
        <v>0</v>
      </c>
      <c r="W49" s="96">
        <f t="shared" si="31"/>
        <v>0</v>
      </c>
      <c r="X49" s="96">
        <f t="shared" si="31"/>
        <v>0</v>
      </c>
      <c r="Y49" s="96">
        <f t="shared" si="31"/>
        <v>0</v>
      </c>
      <c r="Z49" s="96">
        <f t="shared" si="31"/>
        <v>0</v>
      </c>
      <c r="AA49" s="96">
        <f t="shared" si="31"/>
        <v>0</v>
      </c>
      <c r="AB49" s="96">
        <f t="shared" si="31"/>
        <v>0</v>
      </c>
      <c r="AC49" s="96">
        <f t="shared" si="31"/>
        <v>0</v>
      </c>
      <c r="AD49" s="96">
        <f t="shared" si="31"/>
        <v>0</v>
      </c>
      <c r="AE49" s="96">
        <f t="shared" si="31"/>
        <v>0</v>
      </c>
      <c r="AF49" s="96">
        <f t="shared" si="31"/>
        <v>0</v>
      </c>
      <c r="AG49" s="96">
        <f t="shared" si="31"/>
        <v>0</v>
      </c>
      <c r="AH49" s="96">
        <f t="shared" si="31"/>
        <v>0</v>
      </c>
      <c r="AI49" s="96">
        <f t="shared" si="31"/>
        <v>0</v>
      </c>
      <c r="AJ49" s="96">
        <f t="shared" si="31"/>
        <v>0</v>
      </c>
      <c r="AK49" s="96">
        <f t="shared" si="31"/>
        <v>0</v>
      </c>
      <c r="AL49" s="96">
        <f t="shared" si="31"/>
        <v>0</v>
      </c>
      <c r="AM49" s="96">
        <f t="shared" si="31"/>
        <v>0</v>
      </c>
      <c r="AN49" s="96">
        <f t="shared" si="31"/>
        <v>0</v>
      </c>
      <c r="AO49" s="96">
        <f t="shared" si="31"/>
        <v>0</v>
      </c>
      <c r="AP49" s="96">
        <f t="shared" si="31"/>
        <v>0</v>
      </c>
      <c r="AQ49" s="96">
        <f t="shared" si="31"/>
        <v>0</v>
      </c>
      <c r="AR49" s="96">
        <f t="shared" si="31"/>
        <v>0</v>
      </c>
      <c r="AS49" s="96">
        <f t="shared" si="31"/>
        <v>0</v>
      </c>
      <c r="AT49" s="96">
        <f t="shared" si="31"/>
        <v>0</v>
      </c>
      <c r="AU49" s="96">
        <f t="shared" si="31"/>
        <v>0</v>
      </c>
      <c r="AV49" s="96">
        <f t="shared" si="31"/>
        <v>0</v>
      </c>
      <c r="AW49" s="96">
        <f t="shared" si="31"/>
        <v>0</v>
      </c>
      <c r="AX49" s="96">
        <f t="shared" si="31"/>
        <v>0</v>
      </c>
      <c r="AY49" s="96">
        <f t="shared" si="31"/>
        <v>0</v>
      </c>
      <c r="AZ49" s="96">
        <f t="shared" si="31"/>
        <v>0</v>
      </c>
      <c r="BA49" s="96">
        <f t="shared" si="31"/>
        <v>0</v>
      </c>
      <c r="BB49" s="96">
        <f t="shared" si="31"/>
        <v>0</v>
      </c>
      <c r="BC49" s="96">
        <f t="shared" si="31"/>
        <v>0</v>
      </c>
      <c r="BD49" s="96">
        <f t="shared" si="31"/>
        <v>0</v>
      </c>
      <c r="BE49" s="96">
        <f t="shared" si="31"/>
        <v>0</v>
      </c>
      <c r="BF49" s="96">
        <f t="shared" si="31"/>
        <v>0</v>
      </c>
      <c r="BG49" s="96">
        <f t="shared" si="31"/>
        <v>0</v>
      </c>
      <c r="BH49" s="96">
        <f t="shared" si="31"/>
        <v>0</v>
      </c>
      <c r="BI49" s="96">
        <f t="shared" si="31"/>
        <v>0</v>
      </c>
      <c r="BJ49" s="96">
        <f t="shared" si="31"/>
        <v>0</v>
      </c>
      <c r="BK49" s="96">
        <f t="shared" si="31"/>
        <v>0</v>
      </c>
      <c r="BL49" s="96">
        <f t="shared" si="31"/>
        <v>0</v>
      </c>
      <c r="BM49" s="96">
        <f t="shared" si="31"/>
        <v>0</v>
      </c>
      <c r="BN49" s="96">
        <f t="shared" si="31"/>
        <v>0</v>
      </c>
      <c r="BO49" s="96">
        <f t="shared" si="31"/>
        <v>0</v>
      </c>
      <c r="BP49" s="96">
        <f t="shared" si="31"/>
        <v>0</v>
      </c>
      <c r="BQ49" s="83"/>
      <c r="BR49" s="96">
        <f t="shared" si="23"/>
        <v>0</v>
      </c>
      <c r="BS49" s="96">
        <f t="shared" si="24"/>
        <v>0</v>
      </c>
      <c r="BT49" s="96">
        <f t="shared" si="25"/>
        <v>0</v>
      </c>
      <c r="BU49" s="96">
        <f t="shared" si="26"/>
        <v>0</v>
      </c>
      <c r="BV49" s="96">
        <f t="shared" si="27"/>
        <v>0</v>
      </c>
      <c r="BW49" s="85"/>
    </row>
    <row r="50" outlineLevel="1">
      <c r="A50" s="74"/>
      <c r="B50" s="74"/>
      <c r="C50" s="14"/>
      <c r="D50" s="14"/>
      <c r="E50" s="14" t="str">
        <f t="shared" si="21"/>
        <v># de clientes B2B Setup</v>
      </c>
      <c r="F50" s="14"/>
      <c r="G50" s="14"/>
      <c r="H50" s="95">
        <f>'1.Premissas Receitas'!C40</f>
        <v>30000</v>
      </c>
      <c r="I50" s="96">
        <f>$H$50*I16</f>
        <v>40816.32653</v>
      </c>
      <c r="J50" s="96">
        <f>$H$50*J17</f>
        <v>44897.95918</v>
      </c>
      <c r="K50" s="96">
        <f t="shared" ref="K50:BP50" si="32">$H$50*K16</f>
        <v>49387.7551</v>
      </c>
      <c r="L50" s="96">
        <f t="shared" si="32"/>
        <v>54326.53061</v>
      </c>
      <c r="M50" s="96">
        <f t="shared" si="32"/>
        <v>59759.18367</v>
      </c>
      <c r="N50" s="96">
        <f t="shared" si="32"/>
        <v>65735.10204</v>
      </c>
      <c r="O50" s="96">
        <f t="shared" si="32"/>
        <v>72308.61224</v>
      </c>
      <c r="P50" s="96">
        <f t="shared" si="32"/>
        <v>79539.47347</v>
      </c>
      <c r="Q50" s="96">
        <f t="shared" si="32"/>
        <v>87493.42082</v>
      </c>
      <c r="R50" s="96">
        <f t="shared" si="32"/>
        <v>96242.7629</v>
      </c>
      <c r="S50" s="96">
        <f t="shared" si="32"/>
        <v>105867.0392</v>
      </c>
      <c r="T50" s="96">
        <f t="shared" si="32"/>
        <v>116453.7431</v>
      </c>
      <c r="U50" s="96">
        <f t="shared" si="32"/>
        <v>133921.8046</v>
      </c>
      <c r="V50" s="96">
        <f t="shared" si="32"/>
        <v>147313.985</v>
      </c>
      <c r="W50" s="96">
        <f t="shared" si="32"/>
        <v>162045.3835</v>
      </c>
      <c r="X50" s="96">
        <f t="shared" si="32"/>
        <v>178249.9219</v>
      </c>
      <c r="Y50" s="96">
        <f t="shared" si="32"/>
        <v>196074.9141</v>
      </c>
      <c r="Z50" s="96">
        <f t="shared" si="32"/>
        <v>215682.4055</v>
      </c>
      <c r="AA50" s="96">
        <f t="shared" si="32"/>
        <v>237250.646</v>
      </c>
      <c r="AB50" s="96">
        <f t="shared" si="32"/>
        <v>260975.7106</v>
      </c>
      <c r="AC50" s="96">
        <f t="shared" si="32"/>
        <v>287073.2817</v>
      </c>
      <c r="AD50" s="96">
        <f t="shared" si="32"/>
        <v>315780.6099</v>
      </c>
      <c r="AE50" s="96">
        <f t="shared" si="32"/>
        <v>347358.6709</v>
      </c>
      <c r="AF50" s="96">
        <f t="shared" si="32"/>
        <v>382094.5379</v>
      </c>
      <c r="AG50" s="96">
        <f t="shared" si="32"/>
        <v>439408.7186</v>
      </c>
      <c r="AH50" s="96">
        <f t="shared" si="32"/>
        <v>483349.5905</v>
      </c>
      <c r="AI50" s="96">
        <f t="shared" si="32"/>
        <v>531684.5495</v>
      </c>
      <c r="AJ50" s="96">
        <f t="shared" si="32"/>
        <v>584853.0045</v>
      </c>
      <c r="AK50" s="96">
        <f t="shared" si="32"/>
        <v>643338.3049</v>
      </c>
      <c r="AL50" s="96">
        <f t="shared" si="32"/>
        <v>707672.1354</v>
      </c>
      <c r="AM50" s="96">
        <f t="shared" si="32"/>
        <v>778439.349</v>
      </c>
      <c r="AN50" s="96">
        <f t="shared" si="32"/>
        <v>856283.2839</v>
      </c>
      <c r="AO50" s="96">
        <f t="shared" si="32"/>
        <v>941911.6123</v>
      </c>
      <c r="AP50" s="96">
        <f t="shared" si="32"/>
        <v>1036102.773</v>
      </c>
      <c r="AQ50" s="96">
        <f t="shared" si="32"/>
        <v>1139713.051</v>
      </c>
      <c r="AR50" s="96">
        <f t="shared" si="32"/>
        <v>1253684.356</v>
      </c>
      <c r="AS50" s="96">
        <f t="shared" si="32"/>
        <v>1379052.792</v>
      </c>
      <c r="AT50" s="96">
        <f t="shared" si="32"/>
        <v>1516958.071</v>
      </c>
      <c r="AU50" s="96">
        <f t="shared" si="32"/>
        <v>1668653.878</v>
      </c>
      <c r="AV50" s="96">
        <f t="shared" si="32"/>
        <v>1835519.266</v>
      </c>
      <c r="AW50" s="96">
        <f t="shared" si="32"/>
        <v>2019071.192</v>
      </c>
      <c r="AX50" s="96">
        <f t="shared" si="32"/>
        <v>2220978.311</v>
      </c>
      <c r="AY50" s="96">
        <f t="shared" si="32"/>
        <v>2443076.142</v>
      </c>
      <c r="AZ50" s="96">
        <f t="shared" si="32"/>
        <v>2687383.757</v>
      </c>
      <c r="BA50" s="96">
        <f t="shared" si="32"/>
        <v>2956122.132</v>
      </c>
      <c r="BB50" s="96">
        <f t="shared" si="32"/>
        <v>3251734.346</v>
      </c>
      <c r="BC50" s="96">
        <f t="shared" si="32"/>
        <v>3576907.78</v>
      </c>
      <c r="BD50" s="96">
        <f t="shared" si="32"/>
        <v>3934598.558</v>
      </c>
      <c r="BE50" s="96">
        <f t="shared" si="32"/>
        <v>4328058.414</v>
      </c>
      <c r="BF50" s="96">
        <f t="shared" si="32"/>
        <v>4760864.255</v>
      </c>
      <c r="BG50" s="96">
        <f t="shared" si="32"/>
        <v>5236950.681</v>
      </c>
      <c r="BH50" s="96">
        <f t="shared" si="32"/>
        <v>5760645.749</v>
      </c>
      <c r="BI50" s="96">
        <f t="shared" si="32"/>
        <v>6336710.324</v>
      </c>
      <c r="BJ50" s="96">
        <f t="shared" si="32"/>
        <v>6970381.356</v>
      </c>
      <c r="BK50" s="96">
        <f t="shared" si="32"/>
        <v>7667419.492</v>
      </c>
      <c r="BL50" s="96">
        <f t="shared" si="32"/>
        <v>8434161.441</v>
      </c>
      <c r="BM50" s="96">
        <f t="shared" si="32"/>
        <v>9277577.585</v>
      </c>
      <c r="BN50" s="96">
        <f t="shared" si="32"/>
        <v>10205335.34</v>
      </c>
      <c r="BO50" s="96">
        <f t="shared" si="32"/>
        <v>11225868.88</v>
      </c>
      <c r="BP50" s="96">
        <f t="shared" si="32"/>
        <v>12348455.77</v>
      </c>
      <c r="BQ50" s="83"/>
      <c r="BR50" s="96">
        <f t="shared" si="23"/>
        <v>872827.9089</v>
      </c>
      <c r="BS50" s="96">
        <f t="shared" si="24"/>
        <v>2729900.067</v>
      </c>
      <c r="BT50" s="96">
        <f t="shared" si="25"/>
        <v>9396440.729</v>
      </c>
      <c r="BU50" s="96">
        <f t="shared" si="26"/>
        <v>29490056.22</v>
      </c>
      <c r="BV50" s="96">
        <f t="shared" si="27"/>
        <v>92552429.28</v>
      </c>
      <c r="BW50" s="85"/>
    </row>
    <row r="51" outlineLevel="1">
      <c r="A51" s="74"/>
      <c r="B51" s="74"/>
      <c r="C51" s="14"/>
      <c r="D51" s="14"/>
      <c r="E51" s="14" t="str">
        <f t="shared" si="21"/>
        <v># de clientes B2B Mensalidade</v>
      </c>
      <c r="F51" s="14"/>
      <c r="G51" s="14"/>
      <c r="H51" s="95">
        <f>'1.Premissas Receitas'!C41</f>
        <v>300</v>
      </c>
      <c r="I51" s="96">
        <f>$H$51*I17</f>
        <v>408.1632653</v>
      </c>
      <c r="J51" s="96">
        <f>$H$51*J18</f>
        <v>0</v>
      </c>
      <c r="K51" s="96">
        <f t="shared" ref="K51:BP51" si="33">$H$51*K17</f>
        <v>493.877551</v>
      </c>
      <c r="L51" s="96">
        <f t="shared" si="33"/>
        <v>543.2653061</v>
      </c>
      <c r="M51" s="96">
        <f t="shared" si="33"/>
        <v>597.5918367</v>
      </c>
      <c r="N51" s="96">
        <f t="shared" si="33"/>
        <v>657.3510204</v>
      </c>
      <c r="O51" s="96">
        <f t="shared" si="33"/>
        <v>723.0861224</v>
      </c>
      <c r="P51" s="96">
        <f t="shared" si="33"/>
        <v>795.3947347</v>
      </c>
      <c r="Q51" s="96">
        <f t="shared" si="33"/>
        <v>874.9342082</v>
      </c>
      <c r="R51" s="96">
        <f t="shared" si="33"/>
        <v>962.427629</v>
      </c>
      <c r="S51" s="96">
        <f t="shared" si="33"/>
        <v>1058.670392</v>
      </c>
      <c r="T51" s="96">
        <f t="shared" si="33"/>
        <v>1164.537431</v>
      </c>
      <c r="U51" s="96">
        <f t="shared" si="33"/>
        <v>1339.218046</v>
      </c>
      <c r="V51" s="96">
        <f t="shared" si="33"/>
        <v>1473.13985</v>
      </c>
      <c r="W51" s="96">
        <f t="shared" si="33"/>
        <v>1620.453835</v>
      </c>
      <c r="X51" s="96">
        <f t="shared" si="33"/>
        <v>1782.499219</v>
      </c>
      <c r="Y51" s="96">
        <f t="shared" si="33"/>
        <v>1960.749141</v>
      </c>
      <c r="Z51" s="96">
        <f t="shared" si="33"/>
        <v>2156.824055</v>
      </c>
      <c r="AA51" s="96">
        <f t="shared" si="33"/>
        <v>2372.50646</v>
      </c>
      <c r="AB51" s="96">
        <f t="shared" si="33"/>
        <v>2609.757106</v>
      </c>
      <c r="AC51" s="96">
        <f t="shared" si="33"/>
        <v>2870.732817</v>
      </c>
      <c r="AD51" s="96">
        <f t="shared" si="33"/>
        <v>3157.806099</v>
      </c>
      <c r="AE51" s="96">
        <f t="shared" si="33"/>
        <v>3473.586709</v>
      </c>
      <c r="AF51" s="96">
        <f t="shared" si="33"/>
        <v>3820.945379</v>
      </c>
      <c r="AG51" s="96">
        <f t="shared" si="33"/>
        <v>4394.087186</v>
      </c>
      <c r="AH51" s="96">
        <f t="shared" si="33"/>
        <v>4833.495905</v>
      </c>
      <c r="AI51" s="96">
        <f t="shared" si="33"/>
        <v>5316.845495</v>
      </c>
      <c r="AJ51" s="96">
        <f t="shared" si="33"/>
        <v>5848.530045</v>
      </c>
      <c r="AK51" s="96">
        <f t="shared" si="33"/>
        <v>6433.383049</v>
      </c>
      <c r="AL51" s="96">
        <f t="shared" si="33"/>
        <v>7076.721354</v>
      </c>
      <c r="AM51" s="96">
        <f t="shared" si="33"/>
        <v>7784.39349</v>
      </c>
      <c r="AN51" s="96">
        <f t="shared" si="33"/>
        <v>8562.832839</v>
      </c>
      <c r="AO51" s="96">
        <f t="shared" si="33"/>
        <v>9419.116123</v>
      </c>
      <c r="AP51" s="96">
        <f t="shared" si="33"/>
        <v>10361.02773</v>
      </c>
      <c r="AQ51" s="96">
        <f t="shared" si="33"/>
        <v>11397.13051</v>
      </c>
      <c r="AR51" s="96">
        <f t="shared" si="33"/>
        <v>12536.84356</v>
      </c>
      <c r="AS51" s="96">
        <f t="shared" si="33"/>
        <v>13790.52792</v>
      </c>
      <c r="AT51" s="96">
        <f t="shared" si="33"/>
        <v>15169.58071</v>
      </c>
      <c r="AU51" s="96">
        <f t="shared" si="33"/>
        <v>16686.53878</v>
      </c>
      <c r="AV51" s="96">
        <f t="shared" si="33"/>
        <v>18355.19266</v>
      </c>
      <c r="AW51" s="96">
        <f t="shared" si="33"/>
        <v>20190.71192</v>
      </c>
      <c r="AX51" s="96">
        <f t="shared" si="33"/>
        <v>22209.78311</v>
      </c>
      <c r="AY51" s="96">
        <f t="shared" si="33"/>
        <v>24430.76142</v>
      </c>
      <c r="AZ51" s="96">
        <f t="shared" si="33"/>
        <v>26873.83757</v>
      </c>
      <c r="BA51" s="96">
        <f t="shared" si="33"/>
        <v>29561.22132</v>
      </c>
      <c r="BB51" s="96">
        <f t="shared" si="33"/>
        <v>32517.34346</v>
      </c>
      <c r="BC51" s="96">
        <f t="shared" si="33"/>
        <v>35769.0778</v>
      </c>
      <c r="BD51" s="96">
        <f t="shared" si="33"/>
        <v>39345.98558</v>
      </c>
      <c r="BE51" s="96">
        <f t="shared" si="33"/>
        <v>43280.58414</v>
      </c>
      <c r="BF51" s="96">
        <f t="shared" si="33"/>
        <v>47608.64255</v>
      </c>
      <c r="BG51" s="96">
        <f t="shared" si="33"/>
        <v>52369.50681</v>
      </c>
      <c r="BH51" s="96">
        <f t="shared" si="33"/>
        <v>57606.45749</v>
      </c>
      <c r="BI51" s="96">
        <f t="shared" si="33"/>
        <v>63367.10324</v>
      </c>
      <c r="BJ51" s="96">
        <f t="shared" si="33"/>
        <v>69703.81356</v>
      </c>
      <c r="BK51" s="96">
        <f t="shared" si="33"/>
        <v>76674.19492</v>
      </c>
      <c r="BL51" s="96">
        <f t="shared" si="33"/>
        <v>84341.61441</v>
      </c>
      <c r="BM51" s="96">
        <f t="shared" si="33"/>
        <v>92775.77585</v>
      </c>
      <c r="BN51" s="96">
        <f t="shared" si="33"/>
        <v>102053.3534</v>
      </c>
      <c r="BO51" s="96">
        <f t="shared" si="33"/>
        <v>112258.6888</v>
      </c>
      <c r="BP51" s="96">
        <f t="shared" si="33"/>
        <v>123484.5577</v>
      </c>
      <c r="BQ51" s="83"/>
      <c r="BR51" s="96">
        <f t="shared" si="23"/>
        <v>8279.299497</v>
      </c>
      <c r="BS51" s="96">
        <f t="shared" si="24"/>
        <v>27299.00067</v>
      </c>
      <c r="BT51" s="96">
        <f t="shared" si="25"/>
        <v>93964.40729</v>
      </c>
      <c r="BU51" s="96">
        <f t="shared" si="26"/>
        <v>294900.5622</v>
      </c>
      <c r="BV51" s="96">
        <f t="shared" si="27"/>
        <v>925524.2928</v>
      </c>
      <c r="BW51" s="85"/>
    </row>
    <row r="52" outlineLevel="1">
      <c r="A52" s="92"/>
      <c r="B52" s="92"/>
      <c r="C52" s="80"/>
      <c r="D52" s="80"/>
      <c r="E52" s="14" t="str">
        <f t="shared" si="21"/>
        <v># de clientes B2B Manutenção</v>
      </c>
      <c r="F52" s="80"/>
      <c r="G52" s="80"/>
      <c r="H52" s="95">
        <f>'1.Premissas Receitas'!C42</f>
        <v>0</v>
      </c>
      <c r="I52" s="96">
        <f>$H$52*I18</f>
        <v>0</v>
      </c>
      <c r="J52" s="96">
        <f t="shared" ref="J52:J58" si="35">$H$52*J19</f>
        <v>0</v>
      </c>
      <c r="K52" s="96">
        <f t="shared" ref="K52:BP52" si="34">$H$52*K18</f>
        <v>0</v>
      </c>
      <c r="L52" s="96">
        <f t="shared" si="34"/>
        <v>0</v>
      </c>
      <c r="M52" s="96">
        <f t="shared" si="34"/>
        <v>0</v>
      </c>
      <c r="N52" s="96">
        <f t="shared" si="34"/>
        <v>0</v>
      </c>
      <c r="O52" s="96">
        <f t="shared" si="34"/>
        <v>0</v>
      </c>
      <c r="P52" s="96">
        <f t="shared" si="34"/>
        <v>0</v>
      </c>
      <c r="Q52" s="96">
        <f t="shared" si="34"/>
        <v>0</v>
      </c>
      <c r="R52" s="96">
        <f t="shared" si="34"/>
        <v>0</v>
      </c>
      <c r="S52" s="96">
        <f t="shared" si="34"/>
        <v>0</v>
      </c>
      <c r="T52" s="96">
        <f t="shared" si="34"/>
        <v>0</v>
      </c>
      <c r="U52" s="96">
        <f t="shared" si="34"/>
        <v>0</v>
      </c>
      <c r="V52" s="96">
        <f t="shared" si="34"/>
        <v>0</v>
      </c>
      <c r="W52" s="96">
        <f t="shared" si="34"/>
        <v>0</v>
      </c>
      <c r="X52" s="96">
        <f t="shared" si="34"/>
        <v>0</v>
      </c>
      <c r="Y52" s="96">
        <f t="shared" si="34"/>
        <v>0</v>
      </c>
      <c r="Z52" s="96">
        <f t="shared" si="34"/>
        <v>0</v>
      </c>
      <c r="AA52" s="96">
        <f t="shared" si="34"/>
        <v>0</v>
      </c>
      <c r="AB52" s="96">
        <f t="shared" si="34"/>
        <v>0</v>
      </c>
      <c r="AC52" s="96">
        <f t="shared" si="34"/>
        <v>0</v>
      </c>
      <c r="AD52" s="96">
        <f t="shared" si="34"/>
        <v>0</v>
      </c>
      <c r="AE52" s="96">
        <f t="shared" si="34"/>
        <v>0</v>
      </c>
      <c r="AF52" s="96">
        <f t="shared" si="34"/>
        <v>0</v>
      </c>
      <c r="AG52" s="96">
        <f t="shared" si="34"/>
        <v>0</v>
      </c>
      <c r="AH52" s="96">
        <f t="shared" si="34"/>
        <v>0</v>
      </c>
      <c r="AI52" s="96">
        <f t="shared" si="34"/>
        <v>0</v>
      </c>
      <c r="AJ52" s="96">
        <f t="shared" si="34"/>
        <v>0</v>
      </c>
      <c r="AK52" s="96">
        <f t="shared" si="34"/>
        <v>0</v>
      </c>
      <c r="AL52" s="96">
        <f t="shared" si="34"/>
        <v>0</v>
      </c>
      <c r="AM52" s="96">
        <f t="shared" si="34"/>
        <v>0</v>
      </c>
      <c r="AN52" s="96">
        <f t="shared" si="34"/>
        <v>0</v>
      </c>
      <c r="AO52" s="96">
        <f t="shared" si="34"/>
        <v>0</v>
      </c>
      <c r="AP52" s="96">
        <f t="shared" si="34"/>
        <v>0</v>
      </c>
      <c r="AQ52" s="96">
        <f t="shared" si="34"/>
        <v>0</v>
      </c>
      <c r="AR52" s="96">
        <f t="shared" si="34"/>
        <v>0</v>
      </c>
      <c r="AS52" s="96">
        <f t="shared" si="34"/>
        <v>0</v>
      </c>
      <c r="AT52" s="96">
        <f t="shared" si="34"/>
        <v>0</v>
      </c>
      <c r="AU52" s="96">
        <f t="shared" si="34"/>
        <v>0</v>
      </c>
      <c r="AV52" s="96">
        <f t="shared" si="34"/>
        <v>0</v>
      </c>
      <c r="AW52" s="96">
        <f t="shared" si="34"/>
        <v>0</v>
      </c>
      <c r="AX52" s="96">
        <f t="shared" si="34"/>
        <v>0</v>
      </c>
      <c r="AY52" s="96">
        <f t="shared" si="34"/>
        <v>0</v>
      </c>
      <c r="AZ52" s="96">
        <f t="shared" si="34"/>
        <v>0</v>
      </c>
      <c r="BA52" s="96">
        <f t="shared" si="34"/>
        <v>0</v>
      </c>
      <c r="BB52" s="96">
        <f t="shared" si="34"/>
        <v>0</v>
      </c>
      <c r="BC52" s="96">
        <f t="shared" si="34"/>
        <v>0</v>
      </c>
      <c r="BD52" s="96">
        <f t="shared" si="34"/>
        <v>0</v>
      </c>
      <c r="BE52" s="96">
        <f t="shared" si="34"/>
        <v>0</v>
      </c>
      <c r="BF52" s="96">
        <f t="shared" si="34"/>
        <v>0</v>
      </c>
      <c r="BG52" s="96">
        <f t="shared" si="34"/>
        <v>0</v>
      </c>
      <c r="BH52" s="96">
        <f t="shared" si="34"/>
        <v>0</v>
      </c>
      <c r="BI52" s="96">
        <f t="shared" si="34"/>
        <v>0</v>
      </c>
      <c r="BJ52" s="96">
        <f t="shared" si="34"/>
        <v>0</v>
      </c>
      <c r="BK52" s="96">
        <f t="shared" si="34"/>
        <v>0</v>
      </c>
      <c r="BL52" s="96">
        <f t="shared" si="34"/>
        <v>0</v>
      </c>
      <c r="BM52" s="96">
        <f t="shared" si="34"/>
        <v>0</v>
      </c>
      <c r="BN52" s="96">
        <f t="shared" si="34"/>
        <v>0</v>
      </c>
      <c r="BO52" s="96">
        <f t="shared" si="34"/>
        <v>0</v>
      </c>
      <c r="BP52" s="96">
        <f t="shared" si="34"/>
        <v>0</v>
      </c>
      <c r="BQ52" s="83"/>
      <c r="BR52" s="96">
        <f t="shared" si="23"/>
        <v>0</v>
      </c>
      <c r="BS52" s="96">
        <f t="shared" si="24"/>
        <v>0</v>
      </c>
      <c r="BT52" s="96">
        <f t="shared" si="25"/>
        <v>0</v>
      </c>
      <c r="BU52" s="96">
        <f t="shared" si="26"/>
        <v>0</v>
      </c>
      <c r="BV52" s="96">
        <f t="shared" si="27"/>
        <v>0</v>
      </c>
      <c r="BW52" s="85"/>
    </row>
    <row r="53" outlineLevel="1">
      <c r="A53" s="92"/>
      <c r="B53" s="92"/>
      <c r="C53" s="80"/>
      <c r="D53" s="80"/>
      <c r="E53" s="89" t="str">
        <f t="shared" si="21"/>
        <v># de clientes Conteudo/ Paywall 1</v>
      </c>
      <c r="F53" s="80"/>
      <c r="G53" s="80"/>
      <c r="H53" s="95">
        <f>'1.Premissas Receitas'!C48</f>
        <v>14000</v>
      </c>
      <c r="I53" s="96">
        <f t="shared" ref="I53:I61" si="37">$H$53*I19</f>
        <v>19047.61905</v>
      </c>
      <c r="J53" s="96">
        <f t="shared" si="35"/>
        <v>0</v>
      </c>
      <c r="K53" s="96">
        <f t="shared" ref="K53:BP53" si="36">$H$53*K19</f>
        <v>23047.61905</v>
      </c>
      <c r="L53" s="96">
        <f t="shared" si="36"/>
        <v>25352.38095</v>
      </c>
      <c r="M53" s="96">
        <f t="shared" si="36"/>
        <v>27887.61905</v>
      </c>
      <c r="N53" s="96">
        <f t="shared" si="36"/>
        <v>30676.38095</v>
      </c>
      <c r="O53" s="96">
        <f t="shared" si="36"/>
        <v>33744.01905</v>
      </c>
      <c r="P53" s="96">
        <f t="shared" si="36"/>
        <v>37118.42095</v>
      </c>
      <c r="Q53" s="96">
        <f t="shared" si="36"/>
        <v>40830.26305</v>
      </c>
      <c r="R53" s="96">
        <f t="shared" si="36"/>
        <v>44913.28935</v>
      </c>
      <c r="S53" s="96">
        <f t="shared" si="36"/>
        <v>49404.61829</v>
      </c>
      <c r="T53" s="96">
        <f t="shared" si="36"/>
        <v>54345.08012</v>
      </c>
      <c r="U53" s="96">
        <f t="shared" si="36"/>
        <v>62496.84213</v>
      </c>
      <c r="V53" s="96">
        <f t="shared" si="36"/>
        <v>68746.52635</v>
      </c>
      <c r="W53" s="96">
        <f t="shared" si="36"/>
        <v>75621.17898</v>
      </c>
      <c r="X53" s="96">
        <f t="shared" si="36"/>
        <v>83183.29688</v>
      </c>
      <c r="Y53" s="96">
        <f t="shared" si="36"/>
        <v>91501.62657</v>
      </c>
      <c r="Z53" s="96">
        <f t="shared" si="36"/>
        <v>100651.7892</v>
      </c>
      <c r="AA53" s="96">
        <f t="shared" si="36"/>
        <v>110716.9681</v>
      </c>
      <c r="AB53" s="96">
        <f t="shared" si="36"/>
        <v>121788.665</v>
      </c>
      <c r="AC53" s="96">
        <f t="shared" si="36"/>
        <v>133967.5315</v>
      </c>
      <c r="AD53" s="96">
        <f t="shared" si="36"/>
        <v>147364.2846</v>
      </c>
      <c r="AE53" s="96">
        <f t="shared" si="36"/>
        <v>162100.7131</v>
      </c>
      <c r="AF53" s="96">
        <f t="shared" si="36"/>
        <v>178310.7844</v>
      </c>
      <c r="AG53" s="96">
        <f t="shared" si="36"/>
        <v>205057.402</v>
      </c>
      <c r="AH53" s="96">
        <f t="shared" si="36"/>
        <v>225563.1422</v>
      </c>
      <c r="AI53" s="96">
        <f t="shared" si="36"/>
        <v>248119.4565</v>
      </c>
      <c r="AJ53" s="96">
        <f t="shared" si="36"/>
        <v>272931.4021</v>
      </c>
      <c r="AK53" s="96">
        <f t="shared" si="36"/>
        <v>300224.5423</v>
      </c>
      <c r="AL53" s="96">
        <f t="shared" si="36"/>
        <v>330246.9965</v>
      </c>
      <c r="AM53" s="96">
        <f t="shared" si="36"/>
        <v>363271.6962</v>
      </c>
      <c r="AN53" s="96">
        <f t="shared" si="36"/>
        <v>399598.8658</v>
      </c>
      <c r="AO53" s="96">
        <f t="shared" si="36"/>
        <v>439558.7524</v>
      </c>
      <c r="AP53" s="96">
        <f t="shared" si="36"/>
        <v>483514.6276</v>
      </c>
      <c r="AQ53" s="96">
        <f t="shared" si="36"/>
        <v>531866.0904</v>
      </c>
      <c r="AR53" s="96">
        <f t="shared" si="36"/>
        <v>585052.6994</v>
      </c>
      <c r="AS53" s="96">
        <f t="shared" si="36"/>
        <v>643557.9694</v>
      </c>
      <c r="AT53" s="96">
        <f t="shared" si="36"/>
        <v>707913.7663</v>
      </c>
      <c r="AU53" s="96">
        <f t="shared" si="36"/>
        <v>778705.1429</v>
      </c>
      <c r="AV53" s="96">
        <f t="shared" si="36"/>
        <v>856575.6572</v>
      </c>
      <c r="AW53" s="96">
        <f t="shared" si="36"/>
        <v>942233.223</v>
      </c>
      <c r="AX53" s="96">
        <f t="shared" si="36"/>
        <v>1036456.545</v>
      </c>
      <c r="AY53" s="96">
        <f t="shared" si="36"/>
        <v>1140102.2</v>
      </c>
      <c r="AZ53" s="96">
        <f t="shared" si="36"/>
        <v>1254112.42</v>
      </c>
      <c r="BA53" s="96">
        <f t="shared" si="36"/>
        <v>1379523.662</v>
      </c>
      <c r="BB53" s="96">
        <f t="shared" si="36"/>
        <v>1517476.028</v>
      </c>
      <c r="BC53" s="96">
        <f t="shared" si="36"/>
        <v>1669223.631</v>
      </c>
      <c r="BD53" s="96">
        <f t="shared" si="36"/>
        <v>1836145.994</v>
      </c>
      <c r="BE53" s="96">
        <f t="shared" si="36"/>
        <v>2019760.593</v>
      </c>
      <c r="BF53" s="96">
        <f t="shared" si="36"/>
        <v>2221736.652</v>
      </c>
      <c r="BG53" s="96">
        <f t="shared" si="36"/>
        <v>2443910.318</v>
      </c>
      <c r="BH53" s="96">
        <f t="shared" si="36"/>
        <v>2688301.349</v>
      </c>
      <c r="BI53" s="96">
        <f t="shared" si="36"/>
        <v>2957131.484</v>
      </c>
      <c r="BJ53" s="96">
        <f t="shared" si="36"/>
        <v>3252844.633</v>
      </c>
      <c r="BK53" s="96">
        <f t="shared" si="36"/>
        <v>3578129.096</v>
      </c>
      <c r="BL53" s="96">
        <f t="shared" si="36"/>
        <v>3935942.006</v>
      </c>
      <c r="BM53" s="96">
        <f t="shared" si="36"/>
        <v>4329536.206</v>
      </c>
      <c r="BN53" s="96">
        <f t="shared" si="36"/>
        <v>4762489.827</v>
      </c>
      <c r="BO53" s="96">
        <f t="shared" si="36"/>
        <v>5238738.81</v>
      </c>
      <c r="BP53" s="96">
        <f t="shared" si="36"/>
        <v>5762612.691</v>
      </c>
      <c r="BQ53" s="83"/>
      <c r="BR53" s="96">
        <f t="shared" si="23"/>
        <v>386367.3099</v>
      </c>
      <c r="BS53" s="96">
        <f t="shared" si="24"/>
        <v>1273953.365</v>
      </c>
      <c r="BT53" s="96">
        <f t="shared" si="25"/>
        <v>4385005.674</v>
      </c>
      <c r="BU53" s="96">
        <f t="shared" si="26"/>
        <v>13762026.24</v>
      </c>
      <c r="BV53" s="96">
        <f t="shared" si="27"/>
        <v>43191133.67</v>
      </c>
      <c r="BW53" s="85"/>
    </row>
    <row r="54" outlineLevel="1">
      <c r="A54" s="92"/>
      <c r="B54" s="92"/>
      <c r="C54" s="80"/>
      <c r="D54" s="80"/>
      <c r="E54" s="89" t="str">
        <f t="shared" si="21"/>
        <v># de clientes Conteudo/ Paywall 2</v>
      </c>
      <c r="F54" s="80"/>
      <c r="G54" s="80"/>
      <c r="H54" s="95">
        <f>'1.Premissas Receitas'!C49</f>
        <v>0</v>
      </c>
      <c r="I54" s="96">
        <f t="shared" si="37"/>
        <v>0</v>
      </c>
      <c r="J54" s="96">
        <f t="shared" si="35"/>
        <v>0</v>
      </c>
      <c r="K54" s="96">
        <f t="shared" ref="K54:BP54" si="38">$H$53*K20</f>
        <v>0</v>
      </c>
      <c r="L54" s="96">
        <f t="shared" si="38"/>
        <v>0</v>
      </c>
      <c r="M54" s="96">
        <f t="shared" si="38"/>
        <v>0</v>
      </c>
      <c r="N54" s="96">
        <f t="shared" si="38"/>
        <v>0</v>
      </c>
      <c r="O54" s="96">
        <f t="shared" si="38"/>
        <v>0</v>
      </c>
      <c r="P54" s="96">
        <f t="shared" si="38"/>
        <v>0</v>
      </c>
      <c r="Q54" s="96">
        <f t="shared" si="38"/>
        <v>0</v>
      </c>
      <c r="R54" s="96">
        <f t="shared" si="38"/>
        <v>0</v>
      </c>
      <c r="S54" s="96">
        <f t="shared" si="38"/>
        <v>0</v>
      </c>
      <c r="T54" s="96">
        <f t="shared" si="38"/>
        <v>0</v>
      </c>
      <c r="U54" s="96">
        <f t="shared" si="38"/>
        <v>0</v>
      </c>
      <c r="V54" s="96">
        <f t="shared" si="38"/>
        <v>0</v>
      </c>
      <c r="W54" s="96">
        <f t="shared" si="38"/>
        <v>0</v>
      </c>
      <c r="X54" s="96">
        <f t="shared" si="38"/>
        <v>0</v>
      </c>
      <c r="Y54" s="96">
        <f t="shared" si="38"/>
        <v>0</v>
      </c>
      <c r="Z54" s="96">
        <f t="shared" si="38"/>
        <v>0</v>
      </c>
      <c r="AA54" s="96">
        <f t="shared" si="38"/>
        <v>0</v>
      </c>
      <c r="AB54" s="96">
        <f t="shared" si="38"/>
        <v>0</v>
      </c>
      <c r="AC54" s="96">
        <f t="shared" si="38"/>
        <v>0</v>
      </c>
      <c r="AD54" s="96">
        <f t="shared" si="38"/>
        <v>0</v>
      </c>
      <c r="AE54" s="96">
        <f t="shared" si="38"/>
        <v>0</v>
      </c>
      <c r="AF54" s="96">
        <f t="shared" si="38"/>
        <v>0</v>
      </c>
      <c r="AG54" s="96">
        <f t="shared" si="38"/>
        <v>0</v>
      </c>
      <c r="AH54" s="96">
        <f t="shared" si="38"/>
        <v>0</v>
      </c>
      <c r="AI54" s="96">
        <f t="shared" si="38"/>
        <v>0</v>
      </c>
      <c r="AJ54" s="96">
        <f t="shared" si="38"/>
        <v>0</v>
      </c>
      <c r="AK54" s="96">
        <f t="shared" si="38"/>
        <v>0</v>
      </c>
      <c r="AL54" s="96">
        <f t="shared" si="38"/>
        <v>0</v>
      </c>
      <c r="AM54" s="96">
        <f t="shared" si="38"/>
        <v>0</v>
      </c>
      <c r="AN54" s="96">
        <f t="shared" si="38"/>
        <v>0</v>
      </c>
      <c r="AO54" s="96">
        <f t="shared" si="38"/>
        <v>0</v>
      </c>
      <c r="AP54" s="96">
        <f t="shared" si="38"/>
        <v>0</v>
      </c>
      <c r="AQ54" s="96">
        <f t="shared" si="38"/>
        <v>0</v>
      </c>
      <c r="AR54" s="96">
        <f t="shared" si="38"/>
        <v>0</v>
      </c>
      <c r="AS54" s="96">
        <f t="shared" si="38"/>
        <v>0</v>
      </c>
      <c r="AT54" s="96">
        <f t="shared" si="38"/>
        <v>0</v>
      </c>
      <c r="AU54" s="96">
        <f t="shared" si="38"/>
        <v>0</v>
      </c>
      <c r="AV54" s="96">
        <f t="shared" si="38"/>
        <v>0</v>
      </c>
      <c r="AW54" s="96">
        <f t="shared" si="38"/>
        <v>0</v>
      </c>
      <c r="AX54" s="96">
        <f t="shared" si="38"/>
        <v>0</v>
      </c>
      <c r="AY54" s="96">
        <f t="shared" si="38"/>
        <v>0</v>
      </c>
      <c r="AZ54" s="96">
        <f t="shared" si="38"/>
        <v>0</v>
      </c>
      <c r="BA54" s="96">
        <f t="shared" si="38"/>
        <v>0</v>
      </c>
      <c r="BB54" s="96">
        <f t="shared" si="38"/>
        <v>0</v>
      </c>
      <c r="BC54" s="96">
        <f t="shared" si="38"/>
        <v>0</v>
      </c>
      <c r="BD54" s="96">
        <f t="shared" si="38"/>
        <v>0</v>
      </c>
      <c r="BE54" s="96">
        <f t="shared" si="38"/>
        <v>0</v>
      </c>
      <c r="BF54" s="96">
        <f t="shared" si="38"/>
        <v>0</v>
      </c>
      <c r="BG54" s="96">
        <f t="shared" si="38"/>
        <v>0</v>
      </c>
      <c r="BH54" s="96">
        <f t="shared" si="38"/>
        <v>0</v>
      </c>
      <c r="BI54" s="96">
        <f t="shared" si="38"/>
        <v>0</v>
      </c>
      <c r="BJ54" s="96">
        <f t="shared" si="38"/>
        <v>0</v>
      </c>
      <c r="BK54" s="96">
        <f t="shared" si="38"/>
        <v>0</v>
      </c>
      <c r="BL54" s="96">
        <f t="shared" si="38"/>
        <v>0</v>
      </c>
      <c r="BM54" s="96">
        <f t="shared" si="38"/>
        <v>0</v>
      </c>
      <c r="BN54" s="96">
        <f t="shared" si="38"/>
        <v>0</v>
      </c>
      <c r="BO54" s="96">
        <f t="shared" si="38"/>
        <v>0</v>
      </c>
      <c r="BP54" s="96">
        <f t="shared" si="38"/>
        <v>0</v>
      </c>
      <c r="BQ54" s="83"/>
      <c r="BR54" s="96">
        <f t="shared" si="23"/>
        <v>0</v>
      </c>
      <c r="BS54" s="96">
        <f t="shared" si="24"/>
        <v>0</v>
      </c>
      <c r="BT54" s="96">
        <f t="shared" si="25"/>
        <v>0</v>
      </c>
      <c r="BU54" s="96">
        <f t="shared" si="26"/>
        <v>0</v>
      </c>
      <c r="BV54" s="96">
        <f t="shared" si="27"/>
        <v>0</v>
      </c>
      <c r="BW54" s="85"/>
    </row>
    <row r="55" outlineLevel="1">
      <c r="A55" s="92"/>
      <c r="B55" s="92"/>
      <c r="C55" s="80"/>
      <c r="D55" s="80"/>
      <c r="E55" s="89" t="str">
        <f t="shared" si="21"/>
        <v># de clientes Conteudo/ Paywall 3</v>
      </c>
      <c r="F55" s="80"/>
      <c r="G55" s="80"/>
      <c r="H55" s="95">
        <f>'1.Premissas Receitas'!C50</f>
        <v>0</v>
      </c>
      <c r="I55" s="96">
        <f t="shared" si="37"/>
        <v>0</v>
      </c>
      <c r="J55" s="96">
        <f t="shared" si="35"/>
        <v>0</v>
      </c>
      <c r="K55" s="96">
        <f t="shared" ref="K55:BP55" si="39">$H$53*K21</f>
        <v>0</v>
      </c>
      <c r="L55" s="96">
        <f t="shared" si="39"/>
        <v>0</v>
      </c>
      <c r="M55" s="96">
        <f t="shared" si="39"/>
        <v>0</v>
      </c>
      <c r="N55" s="96">
        <f t="shared" si="39"/>
        <v>0</v>
      </c>
      <c r="O55" s="96">
        <f t="shared" si="39"/>
        <v>0</v>
      </c>
      <c r="P55" s="96">
        <f t="shared" si="39"/>
        <v>0</v>
      </c>
      <c r="Q55" s="96">
        <f t="shared" si="39"/>
        <v>0</v>
      </c>
      <c r="R55" s="96">
        <f t="shared" si="39"/>
        <v>0</v>
      </c>
      <c r="S55" s="96">
        <f t="shared" si="39"/>
        <v>0</v>
      </c>
      <c r="T55" s="96">
        <f t="shared" si="39"/>
        <v>0</v>
      </c>
      <c r="U55" s="96">
        <f t="shared" si="39"/>
        <v>0</v>
      </c>
      <c r="V55" s="96">
        <f t="shared" si="39"/>
        <v>0</v>
      </c>
      <c r="W55" s="96">
        <f t="shared" si="39"/>
        <v>0</v>
      </c>
      <c r="X55" s="96">
        <f t="shared" si="39"/>
        <v>0</v>
      </c>
      <c r="Y55" s="96">
        <f t="shared" si="39"/>
        <v>0</v>
      </c>
      <c r="Z55" s="96">
        <f t="shared" si="39"/>
        <v>0</v>
      </c>
      <c r="AA55" s="96">
        <f t="shared" si="39"/>
        <v>0</v>
      </c>
      <c r="AB55" s="96">
        <f t="shared" si="39"/>
        <v>0</v>
      </c>
      <c r="AC55" s="96">
        <f t="shared" si="39"/>
        <v>0</v>
      </c>
      <c r="AD55" s="96">
        <f t="shared" si="39"/>
        <v>0</v>
      </c>
      <c r="AE55" s="96">
        <f t="shared" si="39"/>
        <v>0</v>
      </c>
      <c r="AF55" s="96">
        <f t="shared" si="39"/>
        <v>0</v>
      </c>
      <c r="AG55" s="96">
        <f t="shared" si="39"/>
        <v>0</v>
      </c>
      <c r="AH55" s="96">
        <f t="shared" si="39"/>
        <v>0</v>
      </c>
      <c r="AI55" s="96">
        <f t="shared" si="39"/>
        <v>0</v>
      </c>
      <c r="AJ55" s="96">
        <f t="shared" si="39"/>
        <v>0</v>
      </c>
      <c r="AK55" s="96">
        <f t="shared" si="39"/>
        <v>0</v>
      </c>
      <c r="AL55" s="96">
        <f t="shared" si="39"/>
        <v>0</v>
      </c>
      <c r="AM55" s="96">
        <f t="shared" si="39"/>
        <v>0</v>
      </c>
      <c r="AN55" s="96">
        <f t="shared" si="39"/>
        <v>0</v>
      </c>
      <c r="AO55" s="96">
        <f t="shared" si="39"/>
        <v>0</v>
      </c>
      <c r="AP55" s="96">
        <f t="shared" si="39"/>
        <v>0</v>
      </c>
      <c r="AQ55" s="96">
        <f t="shared" si="39"/>
        <v>0</v>
      </c>
      <c r="AR55" s="96">
        <f t="shared" si="39"/>
        <v>0</v>
      </c>
      <c r="AS55" s="96">
        <f t="shared" si="39"/>
        <v>0</v>
      </c>
      <c r="AT55" s="96">
        <f t="shared" si="39"/>
        <v>0</v>
      </c>
      <c r="AU55" s="96">
        <f t="shared" si="39"/>
        <v>0</v>
      </c>
      <c r="AV55" s="96">
        <f t="shared" si="39"/>
        <v>0</v>
      </c>
      <c r="AW55" s="96">
        <f t="shared" si="39"/>
        <v>0</v>
      </c>
      <c r="AX55" s="96">
        <f t="shared" si="39"/>
        <v>0</v>
      </c>
      <c r="AY55" s="96">
        <f t="shared" si="39"/>
        <v>0</v>
      </c>
      <c r="AZ55" s="96">
        <f t="shared" si="39"/>
        <v>0</v>
      </c>
      <c r="BA55" s="96">
        <f t="shared" si="39"/>
        <v>0</v>
      </c>
      <c r="BB55" s="96">
        <f t="shared" si="39"/>
        <v>0</v>
      </c>
      <c r="BC55" s="96">
        <f t="shared" si="39"/>
        <v>0</v>
      </c>
      <c r="BD55" s="96">
        <f t="shared" si="39"/>
        <v>0</v>
      </c>
      <c r="BE55" s="96">
        <f t="shared" si="39"/>
        <v>0</v>
      </c>
      <c r="BF55" s="96">
        <f t="shared" si="39"/>
        <v>0</v>
      </c>
      <c r="BG55" s="96">
        <f t="shared" si="39"/>
        <v>0</v>
      </c>
      <c r="BH55" s="96">
        <f t="shared" si="39"/>
        <v>0</v>
      </c>
      <c r="BI55" s="96">
        <f t="shared" si="39"/>
        <v>0</v>
      </c>
      <c r="BJ55" s="96">
        <f t="shared" si="39"/>
        <v>0</v>
      </c>
      <c r="BK55" s="96">
        <f t="shared" si="39"/>
        <v>0</v>
      </c>
      <c r="BL55" s="96">
        <f t="shared" si="39"/>
        <v>0</v>
      </c>
      <c r="BM55" s="96">
        <f t="shared" si="39"/>
        <v>0</v>
      </c>
      <c r="BN55" s="96">
        <f t="shared" si="39"/>
        <v>0</v>
      </c>
      <c r="BO55" s="96">
        <f t="shared" si="39"/>
        <v>0</v>
      </c>
      <c r="BP55" s="96">
        <f t="shared" si="39"/>
        <v>0</v>
      </c>
      <c r="BQ55" s="83"/>
      <c r="BR55" s="96">
        <f t="shared" si="23"/>
        <v>0</v>
      </c>
      <c r="BS55" s="96">
        <f t="shared" si="24"/>
        <v>0</v>
      </c>
      <c r="BT55" s="96">
        <f t="shared" si="25"/>
        <v>0</v>
      </c>
      <c r="BU55" s="96">
        <f t="shared" si="26"/>
        <v>0</v>
      </c>
      <c r="BV55" s="96">
        <f t="shared" si="27"/>
        <v>0</v>
      </c>
      <c r="BW55" s="85"/>
    </row>
    <row r="56" outlineLevel="1">
      <c r="A56" s="92"/>
      <c r="B56" s="92"/>
      <c r="C56" s="80"/>
      <c r="D56" s="80"/>
      <c r="E56" s="89" t="str">
        <f t="shared" si="21"/>
        <v># de clientes publicidade Produto/Serviço 1</v>
      </c>
      <c r="F56" s="80"/>
      <c r="G56" s="80"/>
      <c r="H56" s="95">
        <f>'1.Premissas Receitas'!C56</f>
        <v>1500</v>
      </c>
      <c r="I56" s="96">
        <f t="shared" si="37"/>
        <v>19047.61905</v>
      </c>
      <c r="J56" s="96">
        <f t="shared" si="35"/>
        <v>0</v>
      </c>
      <c r="K56" s="96">
        <f t="shared" ref="K56:BP56" si="40">$H$53*K22</f>
        <v>23047.61905</v>
      </c>
      <c r="L56" s="96">
        <f t="shared" si="40"/>
        <v>25352.38095</v>
      </c>
      <c r="M56" s="96">
        <f t="shared" si="40"/>
        <v>27887.61905</v>
      </c>
      <c r="N56" s="96">
        <f t="shared" si="40"/>
        <v>30676.38095</v>
      </c>
      <c r="O56" s="96">
        <f t="shared" si="40"/>
        <v>33744.01905</v>
      </c>
      <c r="P56" s="96">
        <f t="shared" si="40"/>
        <v>37118.42095</v>
      </c>
      <c r="Q56" s="96">
        <f t="shared" si="40"/>
        <v>40830.26305</v>
      </c>
      <c r="R56" s="96">
        <f t="shared" si="40"/>
        <v>44913.28935</v>
      </c>
      <c r="S56" s="96">
        <f t="shared" si="40"/>
        <v>49404.61829</v>
      </c>
      <c r="T56" s="96">
        <f t="shared" si="40"/>
        <v>54345.08012</v>
      </c>
      <c r="U56" s="96">
        <f t="shared" si="40"/>
        <v>62496.84213</v>
      </c>
      <c r="V56" s="96">
        <f t="shared" si="40"/>
        <v>68746.52635</v>
      </c>
      <c r="W56" s="96">
        <f t="shared" si="40"/>
        <v>75621.17898</v>
      </c>
      <c r="X56" s="96">
        <f t="shared" si="40"/>
        <v>83183.29688</v>
      </c>
      <c r="Y56" s="96">
        <f t="shared" si="40"/>
        <v>91501.62657</v>
      </c>
      <c r="Z56" s="96">
        <f t="shared" si="40"/>
        <v>100651.7892</v>
      </c>
      <c r="AA56" s="96">
        <f t="shared" si="40"/>
        <v>110716.9681</v>
      </c>
      <c r="AB56" s="96">
        <f t="shared" si="40"/>
        <v>121788.665</v>
      </c>
      <c r="AC56" s="96">
        <f t="shared" si="40"/>
        <v>133967.5315</v>
      </c>
      <c r="AD56" s="96">
        <f t="shared" si="40"/>
        <v>147364.2846</v>
      </c>
      <c r="AE56" s="96">
        <f t="shared" si="40"/>
        <v>162100.7131</v>
      </c>
      <c r="AF56" s="96">
        <f t="shared" si="40"/>
        <v>178310.7844</v>
      </c>
      <c r="AG56" s="96">
        <f t="shared" si="40"/>
        <v>205057.402</v>
      </c>
      <c r="AH56" s="96">
        <f t="shared" si="40"/>
        <v>225563.1422</v>
      </c>
      <c r="AI56" s="96">
        <f t="shared" si="40"/>
        <v>248119.4565</v>
      </c>
      <c r="AJ56" s="96">
        <f t="shared" si="40"/>
        <v>272931.4021</v>
      </c>
      <c r="AK56" s="96">
        <f t="shared" si="40"/>
        <v>300224.5423</v>
      </c>
      <c r="AL56" s="96">
        <f t="shared" si="40"/>
        <v>330246.9965</v>
      </c>
      <c r="AM56" s="96">
        <f t="shared" si="40"/>
        <v>363271.6962</v>
      </c>
      <c r="AN56" s="96">
        <f t="shared" si="40"/>
        <v>399598.8658</v>
      </c>
      <c r="AO56" s="96">
        <f t="shared" si="40"/>
        <v>439558.7524</v>
      </c>
      <c r="AP56" s="96">
        <f t="shared" si="40"/>
        <v>483514.6276</v>
      </c>
      <c r="AQ56" s="96">
        <f t="shared" si="40"/>
        <v>531866.0904</v>
      </c>
      <c r="AR56" s="96">
        <f t="shared" si="40"/>
        <v>585052.6994</v>
      </c>
      <c r="AS56" s="96">
        <f t="shared" si="40"/>
        <v>643557.9694</v>
      </c>
      <c r="AT56" s="96">
        <f t="shared" si="40"/>
        <v>707913.7663</v>
      </c>
      <c r="AU56" s="96">
        <f t="shared" si="40"/>
        <v>778705.1429</v>
      </c>
      <c r="AV56" s="96">
        <f t="shared" si="40"/>
        <v>856575.6572</v>
      </c>
      <c r="AW56" s="96">
        <f t="shared" si="40"/>
        <v>942233.223</v>
      </c>
      <c r="AX56" s="96">
        <f t="shared" si="40"/>
        <v>1036456.545</v>
      </c>
      <c r="AY56" s="96">
        <f t="shared" si="40"/>
        <v>1140102.2</v>
      </c>
      <c r="AZ56" s="96">
        <f t="shared" si="40"/>
        <v>1254112.42</v>
      </c>
      <c r="BA56" s="96">
        <f t="shared" si="40"/>
        <v>1379523.662</v>
      </c>
      <c r="BB56" s="96">
        <f t="shared" si="40"/>
        <v>1517476.028</v>
      </c>
      <c r="BC56" s="96">
        <f t="shared" si="40"/>
        <v>1669223.631</v>
      </c>
      <c r="BD56" s="96">
        <f t="shared" si="40"/>
        <v>1836145.994</v>
      </c>
      <c r="BE56" s="96">
        <f t="shared" si="40"/>
        <v>2019760.593</v>
      </c>
      <c r="BF56" s="96">
        <f t="shared" si="40"/>
        <v>2221736.652</v>
      </c>
      <c r="BG56" s="96">
        <f t="shared" si="40"/>
        <v>2443910.318</v>
      </c>
      <c r="BH56" s="96">
        <f t="shared" si="40"/>
        <v>2688301.349</v>
      </c>
      <c r="BI56" s="96">
        <f t="shared" si="40"/>
        <v>2957131.484</v>
      </c>
      <c r="BJ56" s="96">
        <f t="shared" si="40"/>
        <v>3252844.633</v>
      </c>
      <c r="BK56" s="96">
        <f t="shared" si="40"/>
        <v>3578129.096</v>
      </c>
      <c r="BL56" s="96">
        <f t="shared" si="40"/>
        <v>3935942.006</v>
      </c>
      <c r="BM56" s="96">
        <f t="shared" si="40"/>
        <v>4329536.206</v>
      </c>
      <c r="BN56" s="96">
        <f t="shared" si="40"/>
        <v>4762489.827</v>
      </c>
      <c r="BO56" s="96">
        <f t="shared" si="40"/>
        <v>5238738.81</v>
      </c>
      <c r="BP56" s="96">
        <f t="shared" si="40"/>
        <v>5762612.691</v>
      </c>
      <c r="BQ56" s="83"/>
      <c r="BR56" s="96">
        <f t="shared" si="23"/>
        <v>386367.3099</v>
      </c>
      <c r="BS56" s="96">
        <f t="shared" si="24"/>
        <v>1273953.365</v>
      </c>
      <c r="BT56" s="96">
        <f t="shared" si="25"/>
        <v>4385005.674</v>
      </c>
      <c r="BU56" s="96">
        <f t="shared" si="26"/>
        <v>13762026.24</v>
      </c>
      <c r="BV56" s="96">
        <f t="shared" si="27"/>
        <v>43191133.67</v>
      </c>
      <c r="BW56" s="85"/>
    </row>
    <row r="57" outlineLevel="1">
      <c r="A57" s="92"/>
      <c r="B57" s="92"/>
      <c r="C57" s="80"/>
      <c r="D57" s="80"/>
      <c r="E57" s="89" t="str">
        <f t="shared" si="21"/>
        <v># de clientes publicidade Produto/Serviço 2</v>
      </c>
      <c r="F57" s="80"/>
      <c r="G57" s="80"/>
      <c r="H57" s="95">
        <f>'1.Premissas Receitas'!C57</f>
        <v>0</v>
      </c>
      <c r="I57" s="96">
        <f t="shared" si="37"/>
        <v>0</v>
      </c>
      <c r="J57" s="96">
        <f t="shared" si="35"/>
        <v>0</v>
      </c>
      <c r="K57" s="96">
        <f t="shared" ref="K57:BP57" si="41">$H$53*K23</f>
        <v>0</v>
      </c>
      <c r="L57" s="96">
        <f t="shared" si="41"/>
        <v>0</v>
      </c>
      <c r="M57" s="96">
        <f t="shared" si="41"/>
        <v>0</v>
      </c>
      <c r="N57" s="96">
        <f t="shared" si="41"/>
        <v>0</v>
      </c>
      <c r="O57" s="96">
        <f t="shared" si="41"/>
        <v>0</v>
      </c>
      <c r="P57" s="96">
        <f t="shared" si="41"/>
        <v>0</v>
      </c>
      <c r="Q57" s="96">
        <f t="shared" si="41"/>
        <v>0</v>
      </c>
      <c r="R57" s="96">
        <f t="shared" si="41"/>
        <v>0</v>
      </c>
      <c r="S57" s="96">
        <f t="shared" si="41"/>
        <v>0</v>
      </c>
      <c r="T57" s="96">
        <f t="shared" si="41"/>
        <v>0</v>
      </c>
      <c r="U57" s="96">
        <f t="shared" si="41"/>
        <v>0</v>
      </c>
      <c r="V57" s="96">
        <f t="shared" si="41"/>
        <v>0</v>
      </c>
      <c r="W57" s="96">
        <f t="shared" si="41"/>
        <v>0</v>
      </c>
      <c r="X57" s="96">
        <f t="shared" si="41"/>
        <v>0</v>
      </c>
      <c r="Y57" s="96">
        <f t="shared" si="41"/>
        <v>0</v>
      </c>
      <c r="Z57" s="96">
        <f t="shared" si="41"/>
        <v>0</v>
      </c>
      <c r="AA57" s="96">
        <f t="shared" si="41"/>
        <v>0</v>
      </c>
      <c r="AB57" s="96">
        <f t="shared" si="41"/>
        <v>0</v>
      </c>
      <c r="AC57" s="96">
        <f t="shared" si="41"/>
        <v>0</v>
      </c>
      <c r="AD57" s="96">
        <f t="shared" si="41"/>
        <v>0</v>
      </c>
      <c r="AE57" s="96">
        <f t="shared" si="41"/>
        <v>0</v>
      </c>
      <c r="AF57" s="96">
        <f t="shared" si="41"/>
        <v>0</v>
      </c>
      <c r="AG57" s="96">
        <f t="shared" si="41"/>
        <v>0</v>
      </c>
      <c r="AH57" s="96">
        <f t="shared" si="41"/>
        <v>0</v>
      </c>
      <c r="AI57" s="96">
        <f t="shared" si="41"/>
        <v>0</v>
      </c>
      <c r="AJ57" s="96">
        <f t="shared" si="41"/>
        <v>0</v>
      </c>
      <c r="AK57" s="96">
        <f t="shared" si="41"/>
        <v>0</v>
      </c>
      <c r="AL57" s="96">
        <f t="shared" si="41"/>
        <v>0</v>
      </c>
      <c r="AM57" s="96">
        <f t="shared" si="41"/>
        <v>0</v>
      </c>
      <c r="AN57" s="96">
        <f t="shared" si="41"/>
        <v>0</v>
      </c>
      <c r="AO57" s="96">
        <f t="shared" si="41"/>
        <v>0</v>
      </c>
      <c r="AP57" s="96">
        <f t="shared" si="41"/>
        <v>0</v>
      </c>
      <c r="AQ57" s="96">
        <f t="shared" si="41"/>
        <v>0</v>
      </c>
      <c r="AR57" s="96">
        <f t="shared" si="41"/>
        <v>0</v>
      </c>
      <c r="AS57" s="96">
        <f t="shared" si="41"/>
        <v>0</v>
      </c>
      <c r="AT57" s="96">
        <f t="shared" si="41"/>
        <v>0</v>
      </c>
      <c r="AU57" s="96">
        <f t="shared" si="41"/>
        <v>0</v>
      </c>
      <c r="AV57" s="96">
        <f t="shared" si="41"/>
        <v>0</v>
      </c>
      <c r="AW57" s="96">
        <f t="shared" si="41"/>
        <v>0</v>
      </c>
      <c r="AX57" s="96">
        <f t="shared" si="41"/>
        <v>0</v>
      </c>
      <c r="AY57" s="96">
        <f t="shared" si="41"/>
        <v>0</v>
      </c>
      <c r="AZ57" s="96">
        <f t="shared" si="41"/>
        <v>0</v>
      </c>
      <c r="BA57" s="96">
        <f t="shared" si="41"/>
        <v>0</v>
      </c>
      <c r="BB57" s="96">
        <f t="shared" si="41"/>
        <v>0</v>
      </c>
      <c r="BC57" s="96">
        <f t="shared" si="41"/>
        <v>0</v>
      </c>
      <c r="BD57" s="96">
        <f t="shared" si="41"/>
        <v>0</v>
      </c>
      <c r="BE57" s="96">
        <f t="shared" si="41"/>
        <v>0</v>
      </c>
      <c r="BF57" s="96">
        <f t="shared" si="41"/>
        <v>0</v>
      </c>
      <c r="BG57" s="96">
        <f t="shared" si="41"/>
        <v>0</v>
      </c>
      <c r="BH57" s="96">
        <f t="shared" si="41"/>
        <v>0</v>
      </c>
      <c r="BI57" s="96">
        <f t="shared" si="41"/>
        <v>0</v>
      </c>
      <c r="BJ57" s="96">
        <f t="shared" si="41"/>
        <v>0</v>
      </c>
      <c r="BK57" s="96">
        <f t="shared" si="41"/>
        <v>0</v>
      </c>
      <c r="BL57" s="96">
        <f t="shared" si="41"/>
        <v>0</v>
      </c>
      <c r="BM57" s="96">
        <f t="shared" si="41"/>
        <v>0</v>
      </c>
      <c r="BN57" s="96">
        <f t="shared" si="41"/>
        <v>0</v>
      </c>
      <c r="BO57" s="96">
        <f t="shared" si="41"/>
        <v>0</v>
      </c>
      <c r="BP57" s="96">
        <f t="shared" si="41"/>
        <v>0</v>
      </c>
      <c r="BQ57" s="83"/>
      <c r="BR57" s="96">
        <f t="shared" si="23"/>
        <v>0</v>
      </c>
      <c r="BS57" s="96">
        <f t="shared" si="24"/>
        <v>0</v>
      </c>
      <c r="BT57" s="96">
        <f t="shared" si="25"/>
        <v>0</v>
      </c>
      <c r="BU57" s="96">
        <f t="shared" si="26"/>
        <v>0</v>
      </c>
      <c r="BV57" s="96">
        <f t="shared" si="27"/>
        <v>0</v>
      </c>
      <c r="BW57" s="85"/>
    </row>
    <row r="58" outlineLevel="1">
      <c r="A58" s="92"/>
      <c r="B58" s="92"/>
      <c r="C58" s="80"/>
      <c r="D58" s="80"/>
      <c r="E58" s="89" t="str">
        <f t="shared" si="21"/>
        <v># de clientes publicidade Produto/Serviço 3</v>
      </c>
      <c r="F58" s="80"/>
      <c r="G58" s="80"/>
      <c r="H58" s="95">
        <f>'1.Premissas Receitas'!C58</f>
        <v>0</v>
      </c>
      <c r="I58" s="96">
        <f t="shared" si="37"/>
        <v>0</v>
      </c>
      <c r="J58" s="96">
        <f t="shared" si="35"/>
        <v>0</v>
      </c>
      <c r="K58" s="96">
        <f t="shared" ref="K58:BP58" si="42">$H$53*K24</f>
        <v>0</v>
      </c>
      <c r="L58" s="96">
        <f t="shared" si="42"/>
        <v>0</v>
      </c>
      <c r="M58" s="96">
        <f t="shared" si="42"/>
        <v>0</v>
      </c>
      <c r="N58" s="96">
        <f t="shared" si="42"/>
        <v>0</v>
      </c>
      <c r="O58" s="96">
        <f t="shared" si="42"/>
        <v>0</v>
      </c>
      <c r="P58" s="96">
        <f t="shared" si="42"/>
        <v>0</v>
      </c>
      <c r="Q58" s="96">
        <f t="shared" si="42"/>
        <v>0</v>
      </c>
      <c r="R58" s="96">
        <f t="shared" si="42"/>
        <v>0</v>
      </c>
      <c r="S58" s="96">
        <f t="shared" si="42"/>
        <v>0</v>
      </c>
      <c r="T58" s="96">
        <f t="shared" si="42"/>
        <v>0</v>
      </c>
      <c r="U58" s="96">
        <f t="shared" si="42"/>
        <v>0</v>
      </c>
      <c r="V58" s="96">
        <f t="shared" si="42"/>
        <v>0</v>
      </c>
      <c r="W58" s="96">
        <f t="shared" si="42"/>
        <v>0</v>
      </c>
      <c r="X58" s="96">
        <f t="shared" si="42"/>
        <v>0</v>
      </c>
      <c r="Y58" s="96">
        <f t="shared" si="42"/>
        <v>0</v>
      </c>
      <c r="Z58" s="96">
        <f t="shared" si="42"/>
        <v>0</v>
      </c>
      <c r="AA58" s="96">
        <f t="shared" si="42"/>
        <v>0</v>
      </c>
      <c r="AB58" s="96">
        <f t="shared" si="42"/>
        <v>0</v>
      </c>
      <c r="AC58" s="96">
        <f t="shared" si="42"/>
        <v>0</v>
      </c>
      <c r="AD58" s="96">
        <f t="shared" si="42"/>
        <v>0</v>
      </c>
      <c r="AE58" s="96">
        <f t="shared" si="42"/>
        <v>0</v>
      </c>
      <c r="AF58" s="96">
        <f t="shared" si="42"/>
        <v>0</v>
      </c>
      <c r="AG58" s="96">
        <f t="shared" si="42"/>
        <v>0</v>
      </c>
      <c r="AH58" s="96">
        <f t="shared" si="42"/>
        <v>0</v>
      </c>
      <c r="AI58" s="96">
        <f t="shared" si="42"/>
        <v>0</v>
      </c>
      <c r="AJ58" s="96">
        <f t="shared" si="42"/>
        <v>0</v>
      </c>
      <c r="AK58" s="96">
        <f t="shared" si="42"/>
        <v>0</v>
      </c>
      <c r="AL58" s="96">
        <f t="shared" si="42"/>
        <v>0</v>
      </c>
      <c r="AM58" s="96">
        <f t="shared" si="42"/>
        <v>0</v>
      </c>
      <c r="AN58" s="96">
        <f t="shared" si="42"/>
        <v>0</v>
      </c>
      <c r="AO58" s="96">
        <f t="shared" si="42"/>
        <v>0</v>
      </c>
      <c r="AP58" s="96">
        <f t="shared" si="42"/>
        <v>0</v>
      </c>
      <c r="AQ58" s="96">
        <f t="shared" si="42"/>
        <v>0</v>
      </c>
      <c r="AR58" s="96">
        <f t="shared" si="42"/>
        <v>0</v>
      </c>
      <c r="AS58" s="96">
        <f t="shared" si="42"/>
        <v>0</v>
      </c>
      <c r="AT58" s="96">
        <f t="shared" si="42"/>
        <v>0</v>
      </c>
      <c r="AU58" s="96">
        <f t="shared" si="42"/>
        <v>0</v>
      </c>
      <c r="AV58" s="96">
        <f t="shared" si="42"/>
        <v>0</v>
      </c>
      <c r="AW58" s="96">
        <f t="shared" si="42"/>
        <v>0</v>
      </c>
      <c r="AX58" s="96">
        <f t="shared" si="42"/>
        <v>0</v>
      </c>
      <c r="AY58" s="96">
        <f t="shared" si="42"/>
        <v>0</v>
      </c>
      <c r="AZ58" s="96">
        <f t="shared" si="42"/>
        <v>0</v>
      </c>
      <c r="BA58" s="96">
        <f t="shared" si="42"/>
        <v>0</v>
      </c>
      <c r="BB58" s="96">
        <f t="shared" si="42"/>
        <v>0</v>
      </c>
      <c r="BC58" s="96">
        <f t="shared" si="42"/>
        <v>0</v>
      </c>
      <c r="BD58" s="96">
        <f t="shared" si="42"/>
        <v>0</v>
      </c>
      <c r="BE58" s="96">
        <f t="shared" si="42"/>
        <v>0</v>
      </c>
      <c r="BF58" s="96">
        <f t="shared" si="42"/>
        <v>0</v>
      </c>
      <c r="BG58" s="96">
        <f t="shared" si="42"/>
        <v>0</v>
      </c>
      <c r="BH58" s="96">
        <f t="shared" si="42"/>
        <v>0</v>
      </c>
      <c r="BI58" s="96">
        <f t="shared" si="42"/>
        <v>0</v>
      </c>
      <c r="BJ58" s="96">
        <f t="shared" si="42"/>
        <v>0</v>
      </c>
      <c r="BK58" s="96">
        <f t="shared" si="42"/>
        <v>0</v>
      </c>
      <c r="BL58" s="96">
        <f t="shared" si="42"/>
        <v>0</v>
      </c>
      <c r="BM58" s="96">
        <f t="shared" si="42"/>
        <v>0</v>
      </c>
      <c r="BN58" s="96">
        <f t="shared" si="42"/>
        <v>0</v>
      </c>
      <c r="BO58" s="96">
        <f t="shared" si="42"/>
        <v>0</v>
      </c>
      <c r="BP58" s="96">
        <f t="shared" si="42"/>
        <v>0</v>
      </c>
      <c r="BQ58" s="83"/>
      <c r="BR58" s="96">
        <f t="shared" si="23"/>
        <v>0</v>
      </c>
      <c r="BS58" s="96">
        <f t="shared" si="24"/>
        <v>0</v>
      </c>
      <c r="BT58" s="96">
        <f t="shared" si="25"/>
        <v>0</v>
      </c>
      <c r="BU58" s="96">
        <f t="shared" si="26"/>
        <v>0</v>
      </c>
      <c r="BV58" s="96">
        <f t="shared" si="27"/>
        <v>0</v>
      </c>
      <c r="BW58" s="85"/>
    </row>
    <row r="59" outlineLevel="1">
      <c r="A59" s="92"/>
      <c r="B59" s="92"/>
      <c r="C59" s="80"/>
      <c r="D59" s="80"/>
      <c r="E59" s="89" t="str">
        <f t="shared" si="21"/>
        <v># Pay-per-use Produto/Serviço 1</v>
      </c>
      <c r="F59" s="80"/>
      <c r="G59" s="80"/>
      <c r="H59" s="95">
        <f>'1.Premissas Receitas'!C63</f>
        <v>150</v>
      </c>
      <c r="I59" s="96">
        <f t="shared" si="37"/>
        <v>19047.61905</v>
      </c>
      <c r="J59" s="96">
        <f>$H$59*J22</f>
        <v>224.4897959</v>
      </c>
      <c r="K59" s="96">
        <f t="shared" ref="K59:BP59" si="43">$H$53*K25</f>
        <v>23047.61905</v>
      </c>
      <c r="L59" s="96">
        <f t="shared" si="43"/>
        <v>25352.38095</v>
      </c>
      <c r="M59" s="96">
        <f t="shared" si="43"/>
        <v>27887.61905</v>
      </c>
      <c r="N59" s="96">
        <f t="shared" si="43"/>
        <v>30676.38095</v>
      </c>
      <c r="O59" s="96">
        <f t="shared" si="43"/>
        <v>33744.01905</v>
      </c>
      <c r="P59" s="96">
        <f t="shared" si="43"/>
        <v>37118.42095</v>
      </c>
      <c r="Q59" s="96">
        <f t="shared" si="43"/>
        <v>40830.26305</v>
      </c>
      <c r="R59" s="96">
        <f t="shared" si="43"/>
        <v>44913.28935</v>
      </c>
      <c r="S59" s="96">
        <f t="shared" si="43"/>
        <v>49404.61829</v>
      </c>
      <c r="T59" s="96">
        <f t="shared" si="43"/>
        <v>54345.08012</v>
      </c>
      <c r="U59" s="96">
        <f t="shared" si="43"/>
        <v>62496.84213</v>
      </c>
      <c r="V59" s="96">
        <f t="shared" si="43"/>
        <v>68746.52635</v>
      </c>
      <c r="W59" s="96">
        <f t="shared" si="43"/>
        <v>75621.17898</v>
      </c>
      <c r="X59" s="96">
        <f t="shared" si="43"/>
        <v>83183.29688</v>
      </c>
      <c r="Y59" s="96">
        <f t="shared" si="43"/>
        <v>91501.62657</v>
      </c>
      <c r="Z59" s="96">
        <f t="shared" si="43"/>
        <v>100651.7892</v>
      </c>
      <c r="AA59" s="96">
        <f t="shared" si="43"/>
        <v>110716.9681</v>
      </c>
      <c r="AB59" s="96">
        <f t="shared" si="43"/>
        <v>121788.665</v>
      </c>
      <c r="AC59" s="96">
        <f t="shared" si="43"/>
        <v>133967.5315</v>
      </c>
      <c r="AD59" s="96">
        <f t="shared" si="43"/>
        <v>147364.2846</v>
      </c>
      <c r="AE59" s="96">
        <f t="shared" si="43"/>
        <v>162100.7131</v>
      </c>
      <c r="AF59" s="96">
        <f t="shared" si="43"/>
        <v>178310.7844</v>
      </c>
      <c r="AG59" s="96">
        <f t="shared" si="43"/>
        <v>205057.402</v>
      </c>
      <c r="AH59" s="96">
        <f t="shared" si="43"/>
        <v>225563.1422</v>
      </c>
      <c r="AI59" s="96">
        <f t="shared" si="43"/>
        <v>248119.4565</v>
      </c>
      <c r="AJ59" s="96">
        <f t="shared" si="43"/>
        <v>272931.4021</v>
      </c>
      <c r="AK59" s="96">
        <f t="shared" si="43"/>
        <v>300224.5423</v>
      </c>
      <c r="AL59" s="96">
        <f t="shared" si="43"/>
        <v>330246.9965</v>
      </c>
      <c r="AM59" s="96">
        <f t="shared" si="43"/>
        <v>363271.6962</v>
      </c>
      <c r="AN59" s="96">
        <f t="shared" si="43"/>
        <v>399598.8658</v>
      </c>
      <c r="AO59" s="96">
        <f t="shared" si="43"/>
        <v>439558.7524</v>
      </c>
      <c r="AP59" s="96">
        <f t="shared" si="43"/>
        <v>483514.6276</v>
      </c>
      <c r="AQ59" s="96">
        <f t="shared" si="43"/>
        <v>531866.0904</v>
      </c>
      <c r="AR59" s="96">
        <f t="shared" si="43"/>
        <v>585052.6994</v>
      </c>
      <c r="AS59" s="96">
        <f t="shared" si="43"/>
        <v>643557.9694</v>
      </c>
      <c r="AT59" s="96">
        <f t="shared" si="43"/>
        <v>707913.7663</v>
      </c>
      <c r="AU59" s="96">
        <f t="shared" si="43"/>
        <v>778705.1429</v>
      </c>
      <c r="AV59" s="96">
        <f t="shared" si="43"/>
        <v>856575.6572</v>
      </c>
      <c r="AW59" s="96">
        <f t="shared" si="43"/>
        <v>942233.223</v>
      </c>
      <c r="AX59" s="96">
        <f t="shared" si="43"/>
        <v>1036456.545</v>
      </c>
      <c r="AY59" s="96">
        <f t="shared" si="43"/>
        <v>1140102.2</v>
      </c>
      <c r="AZ59" s="96">
        <f t="shared" si="43"/>
        <v>1254112.42</v>
      </c>
      <c r="BA59" s="96">
        <f t="shared" si="43"/>
        <v>1379523.662</v>
      </c>
      <c r="BB59" s="96">
        <f t="shared" si="43"/>
        <v>1517476.028</v>
      </c>
      <c r="BC59" s="96">
        <f t="shared" si="43"/>
        <v>1669223.631</v>
      </c>
      <c r="BD59" s="96">
        <f t="shared" si="43"/>
        <v>1836145.994</v>
      </c>
      <c r="BE59" s="96">
        <f t="shared" si="43"/>
        <v>2019760.593</v>
      </c>
      <c r="BF59" s="96">
        <f t="shared" si="43"/>
        <v>2221736.652</v>
      </c>
      <c r="BG59" s="96">
        <f t="shared" si="43"/>
        <v>2443910.318</v>
      </c>
      <c r="BH59" s="96">
        <f t="shared" si="43"/>
        <v>2688301.349</v>
      </c>
      <c r="BI59" s="96">
        <f t="shared" si="43"/>
        <v>2957131.484</v>
      </c>
      <c r="BJ59" s="96">
        <f t="shared" si="43"/>
        <v>3252844.633</v>
      </c>
      <c r="BK59" s="96">
        <f t="shared" si="43"/>
        <v>3578129.096</v>
      </c>
      <c r="BL59" s="96">
        <f t="shared" si="43"/>
        <v>3935942.006</v>
      </c>
      <c r="BM59" s="96">
        <f t="shared" si="43"/>
        <v>4329536.206</v>
      </c>
      <c r="BN59" s="96">
        <f t="shared" si="43"/>
        <v>4762489.827</v>
      </c>
      <c r="BO59" s="96">
        <f t="shared" si="43"/>
        <v>5238738.81</v>
      </c>
      <c r="BP59" s="96">
        <f t="shared" si="43"/>
        <v>5762612.691</v>
      </c>
      <c r="BQ59" s="83"/>
      <c r="BR59" s="96">
        <f t="shared" si="23"/>
        <v>386591.7996</v>
      </c>
      <c r="BS59" s="96">
        <f t="shared" si="24"/>
        <v>1273953.365</v>
      </c>
      <c r="BT59" s="96">
        <f t="shared" si="25"/>
        <v>4385005.674</v>
      </c>
      <c r="BU59" s="96">
        <f t="shared" si="26"/>
        <v>13762026.24</v>
      </c>
      <c r="BV59" s="96">
        <f t="shared" si="27"/>
        <v>43191133.67</v>
      </c>
      <c r="BW59" s="85"/>
    </row>
    <row r="60" outlineLevel="1">
      <c r="A60" s="92"/>
      <c r="B60" s="92"/>
      <c r="C60" s="80"/>
      <c r="D60" s="80"/>
      <c r="E60" s="89" t="str">
        <f t="shared" si="21"/>
        <v># Pay-per-use Produto/Serviço 2</v>
      </c>
      <c r="F60" s="80"/>
      <c r="G60" s="80"/>
      <c r="H60" s="95">
        <f>'1.Premissas Receitas'!C64</f>
        <v>0</v>
      </c>
      <c r="I60" s="96">
        <f t="shared" si="37"/>
        <v>0</v>
      </c>
      <c r="J60" s="96">
        <f>$H$60*J23</f>
        <v>0</v>
      </c>
      <c r="K60" s="96">
        <f t="shared" ref="K60:BP60" si="44">$H$53*K26</f>
        <v>0</v>
      </c>
      <c r="L60" s="96">
        <f t="shared" si="44"/>
        <v>0</v>
      </c>
      <c r="M60" s="96">
        <f t="shared" si="44"/>
        <v>0</v>
      </c>
      <c r="N60" s="96">
        <f t="shared" si="44"/>
        <v>0</v>
      </c>
      <c r="O60" s="96">
        <f t="shared" si="44"/>
        <v>0</v>
      </c>
      <c r="P60" s="96">
        <f t="shared" si="44"/>
        <v>0</v>
      </c>
      <c r="Q60" s="96">
        <f t="shared" si="44"/>
        <v>0</v>
      </c>
      <c r="R60" s="96">
        <f t="shared" si="44"/>
        <v>0</v>
      </c>
      <c r="S60" s="96">
        <f t="shared" si="44"/>
        <v>0</v>
      </c>
      <c r="T60" s="96">
        <f t="shared" si="44"/>
        <v>0</v>
      </c>
      <c r="U60" s="96">
        <f t="shared" si="44"/>
        <v>0</v>
      </c>
      <c r="V60" s="96">
        <f t="shared" si="44"/>
        <v>0</v>
      </c>
      <c r="W60" s="96">
        <f t="shared" si="44"/>
        <v>0</v>
      </c>
      <c r="X60" s="96">
        <f t="shared" si="44"/>
        <v>0</v>
      </c>
      <c r="Y60" s="96">
        <f t="shared" si="44"/>
        <v>0</v>
      </c>
      <c r="Z60" s="96">
        <f t="shared" si="44"/>
        <v>0</v>
      </c>
      <c r="AA60" s="96">
        <f t="shared" si="44"/>
        <v>0</v>
      </c>
      <c r="AB60" s="96">
        <f t="shared" si="44"/>
        <v>0</v>
      </c>
      <c r="AC60" s="96">
        <f t="shared" si="44"/>
        <v>0</v>
      </c>
      <c r="AD60" s="96">
        <f t="shared" si="44"/>
        <v>0</v>
      </c>
      <c r="AE60" s="96">
        <f t="shared" si="44"/>
        <v>0</v>
      </c>
      <c r="AF60" s="96">
        <f t="shared" si="44"/>
        <v>0</v>
      </c>
      <c r="AG60" s="96">
        <f t="shared" si="44"/>
        <v>0</v>
      </c>
      <c r="AH60" s="96">
        <f t="shared" si="44"/>
        <v>0</v>
      </c>
      <c r="AI60" s="96">
        <f t="shared" si="44"/>
        <v>0</v>
      </c>
      <c r="AJ60" s="96">
        <f t="shared" si="44"/>
        <v>0</v>
      </c>
      <c r="AK60" s="96">
        <f t="shared" si="44"/>
        <v>0</v>
      </c>
      <c r="AL60" s="96">
        <f t="shared" si="44"/>
        <v>0</v>
      </c>
      <c r="AM60" s="96">
        <f t="shared" si="44"/>
        <v>0</v>
      </c>
      <c r="AN60" s="96">
        <f t="shared" si="44"/>
        <v>0</v>
      </c>
      <c r="AO60" s="96">
        <f t="shared" si="44"/>
        <v>0</v>
      </c>
      <c r="AP60" s="96">
        <f t="shared" si="44"/>
        <v>0</v>
      </c>
      <c r="AQ60" s="96">
        <f t="shared" si="44"/>
        <v>0</v>
      </c>
      <c r="AR60" s="96">
        <f t="shared" si="44"/>
        <v>0</v>
      </c>
      <c r="AS60" s="96">
        <f t="shared" si="44"/>
        <v>0</v>
      </c>
      <c r="AT60" s="96">
        <f t="shared" si="44"/>
        <v>0</v>
      </c>
      <c r="AU60" s="96">
        <f t="shared" si="44"/>
        <v>0</v>
      </c>
      <c r="AV60" s="96">
        <f t="shared" si="44"/>
        <v>0</v>
      </c>
      <c r="AW60" s="96">
        <f t="shared" si="44"/>
        <v>0</v>
      </c>
      <c r="AX60" s="96">
        <f t="shared" si="44"/>
        <v>0</v>
      </c>
      <c r="AY60" s="96">
        <f t="shared" si="44"/>
        <v>0</v>
      </c>
      <c r="AZ60" s="96">
        <f t="shared" si="44"/>
        <v>0</v>
      </c>
      <c r="BA60" s="96">
        <f t="shared" si="44"/>
        <v>0</v>
      </c>
      <c r="BB60" s="96">
        <f t="shared" si="44"/>
        <v>0</v>
      </c>
      <c r="BC60" s="96">
        <f t="shared" si="44"/>
        <v>0</v>
      </c>
      <c r="BD60" s="96">
        <f t="shared" si="44"/>
        <v>0</v>
      </c>
      <c r="BE60" s="96">
        <f t="shared" si="44"/>
        <v>0</v>
      </c>
      <c r="BF60" s="96">
        <f t="shared" si="44"/>
        <v>0</v>
      </c>
      <c r="BG60" s="96">
        <f t="shared" si="44"/>
        <v>0</v>
      </c>
      <c r="BH60" s="96">
        <f t="shared" si="44"/>
        <v>0</v>
      </c>
      <c r="BI60" s="96">
        <f t="shared" si="44"/>
        <v>0</v>
      </c>
      <c r="BJ60" s="96">
        <f t="shared" si="44"/>
        <v>0</v>
      </c>
      <c r="BK60" s="96">
        <f t="shared" si="44"/>
        <v>0</v>
      </c>
      <c r="BL60" s="96">
        <f t="shared" si="44"/>
        <v>0</v>
      </c>
      <c r="BM60" s="96">
        <f t="shared" si="44"/>
        <v>0</v>
      </c>
      <c r="BN60" s="96">
        <f t="shared" si="44"/>
        <v>0</v>
      </c>
      <c r="BO60" s="96">
        <f t="shared" si="44"/>
        <v>0</v>
      </c>
      <c r="BP60" s="96">
        <f t="shared" si="44"/>
        <v>0</v>
      </c>
      <c r="BQ60" s="83"/>
      <c r="BR60" s="96">
        <f t="shared" si="23"/>
        <v>0</v>
      </c>
      <c r="BS60" s="96">
        <f t="shared" si="24"/>
        <v>0</v>
      </c>
      <c r="BT60" s="96">
        <f t="shared" si="25"/>
        <v>0</v>
      </c>
      <c r="BU60" s="96">
        <f t="shared" si="26"/>
        <v>0</v>
      </c>
      <c r="BV60" s="96">
        <f t="shared" si="27"/>
        <v>0</v>
      </c>
      <c r="BW60" s="85"/>
    </row>
    <row r="61" outlineLevel="1">
      <c r="A61" s="92"/>
      <c r="B61" s="92"/>
      <c r="C61" s="80"/>
      <c r="D61" s="80"/>
      <c r="E61" s="89" t="str">
        <f t="shared" si="21"/>
        <v># Pay-per-use Produto/Serviço 3</v>
      </c>
      <c r="F61" s="80"/>
      <c r="G61" s="80"/>
      <c r="H61" s="95">
        <f>'1.Premissas Receitas'!C65</f>
        <v>0</v>
      </c>
      <c r="I61" s="96">
        <f t="shared" si="37"/>
        <v>0</v>
      </c>
      <c r="J61" s="96">
        <f>$H$61*J24</f>
        <v>0</v>
      </c>
      <c r="K61" s="96">
        <f t="shared" ref="K61:BP61" si="45">$H$53*K27</f>
        <v>0</v>
      </c>
      <c r="L61" s="96">
        <f t="shared" si="45"/>
        <v>0</v>
      </c>
      <c r="M61" s="96">
        <f t="shared" si="45"/>
        <v>0</v>
      </c>
      <c r="N61" s="96">
        <f t="shared" si="45"/>
        <v>0</v>
      </c>
      <c r="O61" s="96">
        <f t="shared" si="45"/>
        <v>0</v>
      </c>
      <c r="P61" s="96">
        <f t="shared" si="45"/>
        <v>0</v>
      </c>
      <c r="Q61" s="96">
        <f t="shared" si="45"/>
        <v>0</v>
      </c>
      <c r="R61" s="96">
        <f t="shared" si="45"/>
        <v>0</v>
      </c>
      <c r="S61" s="96">
        <f t="shared" si="45"/>
        <v>0</v>
      </c>
      <c r="T61" s="96">
        <f t="shared" si="45"/>
        <v>0</v>
      </c>
      <c r="U61" s="96">
        <f t="shared" si="45"/>
        <v>0</v>
      </c>
      <c r="V61" s="96">
        <f t="shared" si="45"/>
        <v>0</v>
      </c>
      <c r="W61" s="96">
        <f t="shared" si="45"/>
        <v>0</v>
      </c>
      <c r="X61" s="96">
        <f t="shared" si="45"/>
        <v>0</v>
      </c>
      <c r="Y61" s="96">
        <f t="shared" si="45"/>
        <v>0</v>
      </c>
      <c r="Z61" s="96">
        <f t="shared" si="45"/>
        <v>0</v>
      </c>
      <c r="AA61" s="96">
        <f t="shared" si="45"/>
        <v>0</v>
      </c>
      <c r="AB61" s="96">
        <f t="shared" si="45"/>
        <v>0</v>
      </c>
      <c r="AC61" s="96">
        <f t="shared" si="45"/>
        <v>0</v>
      </c>
      <c r="AD61" s="96">
        <f t="shared" si="45"/>
        <v>0</v>
      </c>
      <c r="AE61" s="96">
        <f t="shared" si="45"/>
        <v>0</v>
      </c>
      <c r="AF61" s="96">
        <f t="shared" si="45"/>
        <v>0</v>
      </c>
      <c r="AG61" s="96">
        <f t="shared" si="45"/>
        <v>0</v>
      </c>
      <c r="AH61" s="96">
        <f t="shared" si="45"/>
        <v>0</v>
      </c>
      <c r="AI61" s="96">
        <f t="shared" si="45"/>
        <v>0</v>
      </c>
      <c r="AJ61" s="96">
        <f t="shared" si="45"/>
        <v>0</v>
      </c>
      <c r="AK61" s="96">
        <f t="shared" si="45"/>
        <v>0</v>
      </c>
      <c r="AL61" s="96">
        <f t="shared" si="45"/>
        <v>0</v>
      </c>
      <c r="AM61" s="96">
        <f t="shared" si="45"/>
        <v>0</v>
      </c>
      <c r="AN61" s="96">
        <f t="shared" si="45"/>
        <v>0</v>
      </c>
      <c r="AO61" s="96">
        <f t="shared" si="45"/>
        <v>0</v>
      </c>
      <c r="AP61" s="96">
        <f t="shared" si="45"/>
        <v>0</v>
      </c>
      <c r="AQ61" s="96">
        <f t="shared" si="45"/>
        <v>0</v>
      </c>
      <c r="AR61" s="96">
        <f t="shared" si="45"/>
        <v>0</v>
      </c>
      <c r="AS61" s="96">
        <f t="shared" si="45"/>
        <v>0</v>
      </c>
      <c r="AT61" s="96">
        <f t="shared" si="45"/>
        <v>0</v>
      </c>
      <c r="AU61" s="96">
        <f t="shared" si="45"/>
        <v>0</v>
      </c>
      <c r="AV61" s="96">
        <f t="shared" si="45"/>
        <v>0</v>
      </c>
      <c r="AW61" s="96">
        <f t="shared" si="45"/>
        <v>0</v>
      </c>
      <c r="AX61" s="96">
        <f t="shared" si="45"/>
        <v>0</v>
      </c>
      <c r="AY61" s="96">
        <f t="shared" si="45"/>
        <v>0</v>
      </c>
      <c r="AZ61" s="96">
        <f t="shared" si="45"/>
        <v>0</v>
      </c>
      <c r="BA61" s="96">
        <f t="shared" si="45"/>
        <v>0</v>
      </c>
      <c r="BB61" s="96">
        <f t="shared" si="45"/>
        <v>0</v>
      </c>
      <c r="BC61" s="96">
        <f t="shared" si="45"/>
        <v>0</v>
      </c>
      <c r="BD61" s="96">
        <f t="shared" si="45"/>
        <v>0</v>
      </c>
      <c r="BE61" s="96">
        <f t="shared" si="45"/>
        <v>0</v>
      </c>
      <c r="BF61" s="96">
        <f t="shared" si="45"/>
        <v>0</v>
      </c>
      <c r="BG61" s="96">
        <f t="shared" si="45"/>
        <v>0</v>
      </c>
      <c r="BH61" s="96">
        <f t="shared" si="45"/>
        <v>0</v>
      </c>
      <c r="BI61" s="96">
        <f t="shared" si="45"/>
        <v>0</v>
      </c>
      <c r="BJ61" s="96">
        <f t="shared" si="45"/>
        <v>0</v>
      </c>
      <c r="BK61" s="96">
        <f t="shared" si="45"/>
        <v>0</v>
      </c>
      <c r="BL61" s="96">
        <f t="shared" si="45"/>
        <v>0</v>
      </c>
      <c r="BM61" s="96">
        <f t="shared" si="45"/>
        <v>0</v>
      </c>
      <c r="BN61" s="96">
        <f t="shared" si="45"/>
        <v>0</v>
      </c>
      <c r="BO61" s="96">
        <f t="shared" si="45"/>
        <v>0</v>
      </c>
      <c r="BP61" s="96">
        <f t="shared" si="45"/>
        <v>0</v>
      </c>
      <c r="BQ61" s="83"/>
      <c r="BR61" s="96">
        <f t="shared" si="23"/>
        <v>0</v>
      </c>
      <c r="BS61" s="96">
        <f t="shared" si="24"/>
        <v>0</v>
      </c>
      <c r="BT61" s="96">
        <f t="shared" si="25"/>
        <v>0</v>
      </c>
      <c r="BU61" s="96">
        <f t="shared" si="26"/>
        <v>0</v>
      </c>
      <c r="BV61" s="96">
        <f t="shared" si="27"/>
        <v>0</v>
      </c>
      <c r="BW61" s="85"/>
    </row>
    <row r="62">
      <c r="A62" s="92"/>
      <c r="B62" s="92"/>
      <c r="C62" s="80"/>
      <c r="D62" s="90" t="s">
        <v>169</v>
      </c>
      <c r="E62" s="90"/>
      <c r="F62" s="90"/>
      <c r="G62" s="90"/>
      <c r="H62" s="90"/>
      <c r="I62" s="97">
        <f t="shared" ref="I62:AW62" si="46">SUM(I43:I51)</f>
        <v>41911.5102</v>
      </c>
      <c r="J62" s="97">
        <f t="shared" si="46"/>
        <v>87565.19184</v>
      </c>
      <c r="K62" s="97">
        <f t="shared" si="46"/>
        <v>138278.1192</v>
      </c>
      <c r="L62" s="97">
        <f t="shared" si="46"/>
        <v>194062.3393</v>
      </c>
      <c r="M62" s="97">
        <f t="shared" si="46"/>
        <v>255424.9814</v>
      </c>
      <c r="N62" s="97">
        <f t="shared" si="46"/>
        <v>322923.8877</v>
      </c>
      <c r="O62" s="97">
        <f t="shared" si="46"/>
        <v>397172.6846</v>
      </c>
      <c r="P62" s="97">
        <f t="shared" si="46"/>
        <v>478846.3612</v>
      </c>
      <c r="Q62" s="97">
        <f t="shared" si="46"/>
        <v>568687.4055</v>
      </c>
      <c r="R62" s="97">
        <f t="shared" si="46"/>
        <v>667512.5542</v>
      </c>
      <c r="S62" s="97">
        <f t="shared" si="46"/>
        <v>776220.2178</v>
      </c>
      <c r="T62" s="97">
        <f t="shared" si="46"/>
        <v>895798.6477</v>
      </c>
      <c r="U62" s="97">
        <f t="shared" si="46"/>
        <v>1033313.842</v>
      </c>
      <c r="V62" s="97">
        <f t="shared" si="46"/>
        <v>1184580.556</v>
      </c>
      <c r="W62" s="97">
        <f t="shared" si="46"/>
        <v>1350973.941</v>
      </c>
      <c r="X62" s="97">
        <f t="shared" si="46"/>
        <v>1534006.665</v>
      </c>
      <c r="Y62" s="97">
        <f t="shared" si="46"/>
        <v>1735342.661</v>
      </c>
      <c r="Z62" s="97">
        <f t="shared" si="46"/>
        <v>1956812.257</v>
      </c>
      <c r="AA62" s="97">
        <f t="shared" si="46"/>
        <v>2200428.812</v>
      </c>
      <c r="AB62" s="97">
        <f t="shared" si="46"/>
        <v>2468407.023</v>
      </c>
      <c r="AC62" s="97">
        <f t="shared" si="46"/>
        <v>2763183.055</v>
      </c>
      <c r="AD62" s="97">
        <f t="shared" si="46"/>
        <v>3087436.69</v>
      </c>
      <c r="AE62" s="97">
        <f t="shared" si="46"/>
        <v>3444115.689</v>
      </c>
      <c r="AF62" s="97">
        <f t="shared" si="46"/>
        <v>3836462.588</v>
      </c>
      <c r="AG62" s="97">
        <f t="shared" si="46"/>
        <v>4287661.521</v>
      </c>
      <c r="AH62" s="97">
        <f t="shared" si="46"/>
        <v>4783980.348</v>
      </c>
      <c r="AI62" s="97">
        <f t="shared" si="46"/>
        <v>5329931.057</v>
      </c>
      <c r="AJ62" s="97">
        <f t="shared" si="46"/>
        <v>5930476.838</v>
      </c>
      <c r="AK62" s="97">
        <f t="shared" si="46"/>
        <v>6591077.196</v>
      </c>
      <c r="AL62" s="97">
        <f t="shared" si="46"/>
        <v>7317737.59</v>
      </c>
      <c r="AM62" s="97">
        <f t="shared" si="46"/>
        <v>8117064.024</v>
      </c>
      <c r="AN62" s="97">
        <f t="shared" si="46"/>
        <v>8996323.101</v>
      </c>
      <c r="AO62" s="97">
        <f t="shared" si="46"/>
        <v>9963508.085</v>
      </c>
      <c r="AP62" s="97">
        <f t="shared" si="46"/>
        <v>11027411.57</v>
      </c>
      <c r="AQ62" s="97">
        <f t="shared" si="46"/>
        <v>12197705.4</v>
      </c>
      <c r="AR62" s="97">
        <f t="shared" si="46"/>
        <v>13485028.61</v>
      </c>
      <c r="AS62" s="97">
        <f t="shared" si="46"/>
        <v>14901084.15</v>
      </c>
      <c r="AT62" s="97">
        <f t="shared" si="46"/>
        <v>16458745.24</v>
      </c>
      <c r="AU62" s="97">
        <f t="shared" si="46"/>
        <v>18172172.44</v>
      </c>
      <c r="AV62" s="97">
        <f t="shared" si="46"/>
        <v>20056942.36</v>
      </c>
      <c r="AW62" s="97">
        <f t="shared" si="46"/>
        <v>22130189.27</v>
      </c>
      <c r="AX62" s="97">
        <f t="shared" ref="AX62:BP62" si="47">SUM(AX43:AX61)</f>
        <v>27520130.5</v>
      </c>
      <c r="AY62" s="97">
        <f t="shared" si="47"/>
        <v>33449065.87</v>
      </c>
      <c r="AZ62" s="97">
        <f t="shared" si="47"/>
        <v>39970894.76</v>
      </c>
      <c r="BA62" s="97">
        <f t="shared" si="47"/>
        <v>47144906.55</v>
      </c>
      <c r="BB62" s="97">
        <f t="shared" si="47"/>
        <v>55036319.51</v>
      </c>
      <c r="BC62" s="97">
        <f t="shared" si="47"/>
        <v>63716873.78</v>
      </c>
      <c r="BD62" s="97">
        <f t="shared" si="47"/>
        <v>73265483.46</v>
      </c>
      <c r="BE62" s="97">
        <f t="shared" si="47"/>
        <v>83768954.12</v>
      </c>
      <c r="BF62" s="97">
        <f t="shared" si="47"/>
        <v>95322771.84</v>
      </c>
      <c r="BG62" s="97">
        <f t="shared" si="47"/>
        <v>108031971.3</v>
      </c>
      <c r="BH62" s="97">
        <f t="shared" si="47"/>
        <v>122012090.8</v>
      </c>
      <c r="BI62" s="97">
        <f t="shared" si="47"/>
        <v>137390222.2</v>
      </c>
      <c r="BJ62" s="97">
        <f t="shared" si="47"/>
        <v>154306166.7</v>
      </c>
      <c r="BK62" s="97">
        <f t="shared" si="47"/>
        <v>172913705.7</v>
      </c>
      <c r="BL62" s="97">
        <f t="shared" si="47"/>
        <v>193381998.6</v>
      </c>
      <c r="BM62" s="97">
        <f t="shared" si="47"/>
        <v>215897120.7</v>
      </c>
      <c r="BN62" s="97">
        <f t="shared" si="47"/>
        <v>240663755.1</v>
      </c>
      <c r="BO62" s="97">
        <f t="shared" si="47"/>
        <v>267907052.9</v>
      </c>
      <c r="BP62" s="97">
        <f t="shared" si="47"/>
        <v>297874680.5</v>
      </c>
      <c r="BQ62" s="98"/>
      <c r="BR62" s="97">
        <f t="shared" ref="BR62:BV62" si="48">SUM(BR43:BR61)</f>
        <v>2055125.067</v>
      </c>
      <c r="BS62" s="97">
        <f t="shared" si="48"/>
        <v>8680133.907</v>
      </c>
      <c r="BT62" s="97">
        <f t="shared" si="48"/>
        <v>31483716.95</v>
      </c>
      <c r="BU62" s="97">
        <f t="shared" si="48"/>
        <v>103051129.1</v>
      </c>
      <c r="BV62" s="97">
        <f t="shared" si="48"/>
        <v>327660326.1</v>
      </c>
      <c r="BW62" s="85"/>
    </row>
    <row r="63" ht="15.75" customHeight="1">
      <c r="A63" s="74"/>
      <c r="B63" s="74"/>
      <c r="C63" s="14"/>
      <c r="D63" s="99" t="s">
        <v>170</v>
      </c>
      <c r="E63" s="14"/>
      <c r="F63" s="14"/>
      <c r="G63" s="14"/>
      <c r="H63" s="14"/>
      <c r="I63" s="100" t="str">
        <f t="shared" ref="I63:BP63" si="49">+IFERROR(I62/H62-1,"-")</f>
        <v>-</v>
      </c>
      <c r="J63" s="101">
        <f t="shared" si="49"/>
        <v>1.089287439</v>
      </c>
      <c r="K63" s="101">
        <f t="shared" si="49"/>
        <v>0.5791448209</v>
      </c>
      <c r="L63" s="101">
        <f t="shared" si="49"/>
        <v>0.4034204429</v>
      </c>
      <c r="M63" s="101">
        <f t="shared" si="49"/>
        <v>0.316200672</v>
      </c>
      <c r="N63" s="101">
        <f t="shared" si="49"/>
        <v>0.2642611774</v>
      </c>
      <c r="O63" s="101">
        <f t="shared" si="49"/>
        <v>0.2299266167</v>
      </c>
      <c r="P63" s="102">
        <f t="shared" si="49"/>
        <v>0.2056376981</v>
      </c>
      <c r="Q63" s="102">
        <f t="shared" si="49"/>
        <v>0.1876197703</v>
      </c>
      <c r="R63" s="102">
        <f t="shared" si="49"/>
        <v>0.1737776286</v>
      </c>
      <c r="S63" s="102">
        <f t="shared" si="49"/>
        <v>0.16285486</v>
      </c>
      <c r="T63" s="102">
        <f t="shared" si="49"/>
        <v>0.154052197</v>
      </c>
      <c r="U63" s="102">
        <f t="shared" si="49"/>
        <v>0.1535112771</v>
      </c>
      <c r="V63" s="102">
        <f t="shared" si="49"/>
        <v>0.1463899037</v>
      </c>
      <c r="W63" s="102">
        <f t="shared" si="49"/>
        <v>0.1404660784</v>
      </c>
      <c r="X63" s="102">
        <f t="shared" si="49"/>
        <v>0.1354820535</v>
      </c>
      <c r="Y63" s="102">
        <f t="shared" si="49"/>
        <v>0.1312484494</v>
      </c>
      <c r="Z63" s="102">
        <f t="shared" si="49"/>
        <v>0.1276229766</v>
      </c>
      <c r="AA63" s="102">
        <f t="shared" si="49"/>
        <v>0.1244966422</v>
      </c>
      <c r="AB63" s="102">
        <f t="shared" si="49"/>
        <v>0.1217845401</v>
      </c>
      <c r="AC63" s="102">
        <f t="shared" si="49"/>
        <v>0.1194195403</v>
      </c>
      <c r="AD63" s="102">
        <f t="shared" si="49"/>
        <v>0.1173478661</v>
      </c>
      <c r="AE63" s="102">
        <f t="shared" si="49"/>
        <v>0.1155259312</v>
      </c>
      <c r="AF63" s="102">
        <f t="shared" si="49"/>
        <v>0.113918037</v>
      </c>
      <c r="AG63" s="102">
        <f t="shared" si="49"/>
        <v>0.1176080629</v>
      </c>
      <c r="AH63" s="102">
        <f t="shared" si="49"/>
        <v>0.1157551323</v>
      </c>
      <c r="AI63" s="102">
        <f t="shared" si="49"/>
        <v>0.1141206004</v>
      </c>
      <c r="AJ63" s="102">
        <f t="shared" si="49"/>
        <v>0.1126742117</v>
      </c>
      <c r="AK63" s="102">
        <f t="shared" si="49"/>
        <v>0.1113907661</v>
      </c>
      <c r="AL63" s="102">
        <f t="shared" si="49"/>
        <v>0.1102491099</v>
      </c>
      <c r="AM63" s="102">
        <f t="shared" si="49"/>
        <v>0.1092313606</v>
      </c>
      <c r="AN63" s="102">
        <f t="shared" si="49"/>
        <v>0.108322304</v>
      </c>
      <c r="AO63" s="102">
        <f t="shared" si="49"/>
        <v>0.1075089205</v>
      </c>
      <c r="AP63" s="102">
        <f t="shared" si="49"/>
        <v>0.106780009</v>
      </c>
      <c r="AQ63" s="102">
        <f t="shared" si="49"/>
        <v>0.1061258868</v>
      </c>
      <c r="AR63" s="102">
        <f t="shared" si="49"/>
        <v>0.1055381461</v>
      </c>
      <c r="AS63" s="102">
        <f t="shared" si="49"/>
        <v>0.1050094573</v>
      </c>
      <c r="AT63" s="102">
        <f t="shared" si="49"/>
        <v>0.1045334067</v>
      </c>
      <c r="AU63" s="102">
        <f t="shared" si="49"/>
        <v>0.1041043636</v>
      </c>
      <c r="AV63" s="102">
        <f t="shared" si="49"/>
        <v>0.1037173692</v>
      </c>
      <c r="AW63" s="102">
        <f t="shared" si="49"/>
        <v>0.1033680445</v>
      </c>
      <c r="AX63" s="102">
        <f t="shared" si="49"/>
        <v>0.2435560389</v>
      </c>
      <c r="AY63" s="102">
        <f t="shared" si="49"/>
        <v>0.2154399435</v>
      </c>
      <c r="AZ63" s="102">
        <f t="shared" si="49"/>
        <v>0.1949779083</v>
      </c>
      <c r="BA63" s="102">
        <f t="shared" si="49"/>
        <v>0.1794808905</v>
      </c>
      <c r="BB63" s="102">
        <f t="shared" si="49"/>
        <v>0.1673863317</v>
      </c>
      <c r="BC63" s="102">
        <f t="shared" si="49"/>
        <v>0.1577241054</v>
      </c>
      <c r="BD63" s="102">
        <f t="shared" si="49"/>
        <v>0.1498599841</v>
      </c>
      <c r="BE63" s="102">
        <f t="shared" si="49"/>
        <v>0.1433617873</v>
      </c>
      <c r="BF63" s="102">
        <f t="shared" si="49"/>
        <v>0.1379248177</v>
      </c>
      <c r="BG63" s="102">
        <f t="shared" si="49"/>
        <v>0.1333280521</v>
      </c>
      <c r="BH63" s="102">
        <f t="shared" si="49"/>
        <v>0.1294072419</v>
      </c>
      <c r="BI63" s="102">
        <f t="shared" si="49"/>
        <v>0.1260377663</v>
      </c>
      <c r="BJ63" s="102">
        <f t="shared" si="49"/>
        <v>0.1231233508</v>
      </c>
      <c r="BK63" s="102">
        <f t="shared" si="49"/>
        <v>0.1205884339</v>
      </c>
      <c r="BL63" s="102">
        <f t="shared" si="49"/>
        <v>0.1183728774</v>
      </c>
      <c r="BM63" s="102">
        <f t="shared" si="49"/>
        <v>0.1164282215</v>
      </c>
      <c r="BN63" s="102">
        <f t="shared" si="49"/>
        <v>0.1147149823</v>
      </c>
      <c r="BO63" s="102">
        <f t="shared" si="49"/>
        <v>0.1132006679</v>
      </c>
      <c r="BP63" s="102">
        <f t="shared" si="49"/>
        <v>0.1118583004</v>
      </c>
      <c r="BQ63" s="83"/>
      <c r="BR63" s="83"/>
      <c r="BS63" s="83"/>
      <c r="BT63" s="83"/>
      <c r="BU63" s="83"/>
      <c r="BV63" s="83"/>
      <c r="BW63" s="83"/>
    </row>
    <row r="64">
      <c r="A64" s="92"/>
      <c r="B64" s="92"/>
      <c r="C64" s="103"/>
      <c r="D64" s="80"/>
      <c r="E64" s="104"/>
      <c r="F64" s="103"/>
      <c r="G64" s="103"/>
      <c r="H64" s="103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80"/>
      <c r="BR64" s="80"/>
      <c r="BS64" s="80"/>
      <c r="BT64" s="80"/>
      <c r="BU64" s="80"/>
      <c r="BV64" s="80"/>
      <c r="BW64" s="80"/>
    </row>
    <row r="65">
      <c r="A65" s="92"/>
      <c r="B65" s="92"/>
      <c r="C65" s="103"/>
      <c r="D65" s="80" t="s">
        <v>171</v>
      </c>
      <c r="E65" s="104"/>
      <c r="F65" s="103"/>
      <c r="G65" s="103"/>
      <c r="H65" s="103"/>
      <c r="I65" s="94">
        <f t="shared" ref="I65:BP65" si="50">+-I37</f>
        <v>0</v>
      </c>
      <c r="J65" s="94">
        <f t="shared" si="50"/>
        <v>-0.1632653061</v>
      </c>
      <c r="K65" s="94">
        <f t="shared" si="50"/>
        <v>-0.1795918367</v>
      </c>
      <c r="L65" s="94">
        <f t="shared" si="50"/>
        <v>-0.1975510204</v>
      </c>
      <c r="M65" s="94">
        <f t="shared" si="50"/>
        <v>-0.2173061224</v>
      </c>
      <c r="N65" s="94">
        <f t="shared" si="50"/>
        <v>-0.2390367347</v>
      </c>
      <c r="O65" s="94">
        <f t="shared" si="50"/>
        <v>-0.2629404082</v>
      </c>
      <c r="P65" s="94">
        <f t="shared" si="50"/>
        <v>-0.289234449</v>
      </c>
      <c r="Q65" s="94">
        <f t="shared" si="50"/>
        <v>-0.3181578939</v>
      </c>
      <c r="R65" s="94">
        <f t="shared" si="50"/>
        <v>-0.3499736833</v>
      </c>
      <c r="S65" s="94">
        <f t="shared" si="50"/>
        <v>-0.3849710516</v>
      </c>
      <c r="T65" s="94">
        <f t="shared" si="50"/>
        <v>-0.4234681568</v>
      </c>
      <c r="U65" s="94">
        <f t="shared" si="50"/>
        <v>-0.4658149724</v>
      </c>
      <c r="V65" s="94">
        <f t="shared" si="50"/>
        <v>-0.5356872183</v>
      </c>
      <c r="W65" s="94">
        <f t="shared" si="50"/>
        <v>-0.5892559401</v>
      </c>
      <c r="X65" s="94">
        <f t="shared" si="50"/>
        <v>-0.6481815341</v>
      </c>
      <c r="Y65" s="94">
        <f t="shared" si="50"/>
        <v>-0.7129996875</v>
      </c>
      <c r="Z65" s="94">
        <f t="shared" si="50"/>
        <v>-0.7842996563</v>
      </c>
      <c r="AA65" s="94">
        <f t="shared" si="50"/>
        <v>-0.8627296219</v>
      </c>
      <c r="AB65" s="94">
        <f t="shared" si="50"/>
        <v>-0.9490025841</v>
      </c>
      <c r="AC65" s="94">
        <f t="shared" si="50"/>
        <v>-1.043902843</v>
      </c>
      <c r="AD65" s="94">
        <f t="shared" si="50"/>
        <v>-1.148293127</v>
      </c>
      <c r="AE65" s="94">
        <f t="shared" si="50"/>
        <v>-1.263122439</v>
      </c>
      <c r="AF65" s="94">
        <f t="shared" si="50"/>
        <v>-1.389434683</v>
      </c>
      <c r="AG65" s="94">
        <f t="shared" si="50"/>
        <v>-1.528378152</v>
      </c>
      <c r="AH65" s="94">
        <f t="shared" si="50"/>
        <v>-1.757634875</v>
      </c>
      <c r="AI65" s="94">
        <f t="shared" si="50"/>
        <v>-1.933398362</v>
      </c>
      <c r="AJ65" s="94">
        <f t="shared" si="50"/>
        <v>-2.126738198</v>
      </c>
      <c r="AK65" s="94">
        <f t="shared" si="50"/>
        <v>-2.339412018</v>
      </c>
      <c r="AL65" s="94">
        <f t="shared" si="50"/>
        <v>-2.57335322</v>
      </c>
      <c r="AM65" s="94">
        <f t="shared" si="50"/>
        <v>-2.830688542</v>
      </c>
      <c r="AN65" s="94">
        <f t="shared" si="50"/>
        <v>-3.113757396</v>
      </c>
      <c r="AO65" s="94">
        <f t="shared" si="50"/>
        <v>-3.425133136</v>
      </c>
      <c r="AP65" s="94">
        <f t="shared" si="50"/>
        <v>-3.767646449</v>
      </c>
      <c r="AQ65" s="94">
        <f t="shared" si="50"/>
        <v>-4.144411094</v>
      </c>
      <c r="AR65" s="94">
        <f t="shared" si="50"/>
        <v>-4.558852203</v>
      </c>
      <c r="AS65" s="94">
        <f t="shared" si="50"/>
        <v>-5.014737424</v>
      </c>
      <c r="AT65" s="94">
        <f t="shared" si="50"/>
        <v>-5.516211166</v>
      </c>
      <c r="AU65" s="94">
        <f t="shared" si="50"/>
        <v>-6.067832283</v>
      </c>
      <c r="AV65" s="94">
        <f t="shared" si="50"/>
        <v>-6.674615511</v>
      </c>
      <c r="AW65" s="94">
        <f t="shared" si="50"/>
        <v>-7.342077062</v>
      </c>
      <c r="AX65" s="94">
        <f t="shared" si="50"/>
        <v>-8.076284768</v>
      </c>
      <c r="AY65" s="94">
        <f t="shared" si="50"/>
        <v>-8.883913245</v>
      </c>
      <c r="AZ65" s="94">
        <f t="shared" si="50"/>
        <v>-9.77230457</v>
      </c>
      <c r="BA65" s="94">
        <f t="shared" si="50"/>
        <v>-10.74953503</v>
      </c>
      <c r="BB65" s="94">
        <f t="shared" si="50"/>
        <v>-11.82448853</v>
      </c>
      <c r="BC65" s="94">
        <f t="shared" si="50"/>
        <v>-13.00693738</v>
      </c>
      <c r="BD65" s="94">
        <f t="shared" si="50"/>
        <v>-14.30763112</v>
      </c>
      <c r="BE65" s="94">
        <f t="shared" si="50"/>
        <v>-15.73839423</v>
      </c>
      <c r="BF65" s="94">
        <f t="shared" si="50"/>
        <v>-17.31223366</v>
      </c>
      <c r="BG65" s="94">
        <f t="shared" si="50"/>
        <v>-19.04345702</v>
      </c>
      <c r="BH65" s="94">
        <f t="shared" si="50"/>
        <v>-20.94780272</v>
      </c>
      <c r="BI65" s="94">
        <f t="shared" si="50"/>
        <v>-23.042583</v>
      </c>
      <c r="BJ65" s="94">
        <f t="shared" si="50"/>
        <v>-25.3468413</v>
      </c>
      <c r="BK65" s="94">
        <f t="shared" si="50"/>
        <v>-27.88152542</v>
      </c>
      <c r="BL65" s="94">
        <f t="shared" si="50"/>
        <v>-30.66967797</v>
      </c>
      <c r="BM65" s="94">
        <f t="shared" si="50"/>
        <v>-33.73664576</v>
      </c>
      <c r="BN65" s="94">
        <f t="shared" si="50"/>
        <v>-37.11031034</v>
      </c>
      <c r="BO65" s="94">
        <f t="shared" si="50"/>
        <v>-40.82134137</v>
      </c>
      <c r="BP65" s="94">
        <f t="shared" si="50"/>
        <v>0</v>
      </c>
      <c r="BQ65" s="80"/>
      <c r="BR65" s="80"/>
      <c r="BS65" s="80"/>
      <c r="BT65" s="80"/>
      <c r="BU65" s="80"/>
      <c r="BV65" s="80"/>
      <c r="BW65" s="80"/>
    </row>
    <row r="66" outlineLevel="1">
      <c r="A66" s="92"/>
      <c r="B66" s="92"/>
      <c r="C66" s="80"/>
      <c r="D66" s="80"/>
      <c r="E66" s="83" t="str">
        <f t="shared" ref="E66:E71" si="52">E31</f>
        <v># de clientes Assinatura Fremium</v>
      </c>
      <c r="F66" s="80"/>
      <c r="G66" s="80"/>
      <c r="H66" s="106">
        <f>'1.Premissas Receitas'!C25</f>
        <v>0</v>
      </c>
      <c r="I66" s="96">
        <f t="shared" ref="I66:BP66" si="51">-I31*$H$66</f>
        <v>0</v>
      </c>
      <c r="J66" s="96">
        <f t="shared" si="51"/>
        <v>0</v>
      </c>
      <c r="K66" s="96">
        <f t="shared" si="51"/>
        <v>0</v>
      </c>
      <c r="L66" s="96">
        <f t="shared" si="51"/>
        <v>0</v>
      </c>
      <c r="M66" s="96">
        <f t="shared" si="51"/>
        <v>0</v>
      </c>
      <c r="N66" s="96">
        <f t="shared" si="51"/>
        <v>0</v>
      </c>
      <c r="O66" s="96">
        <f t="shared" si="51"/>
        <v>0</v>
      </c>
      <c r="P66" s="96">
        <f t="shared" si="51"/>
        <v>0</v>
      </c>
      <c r="Q66" s="96">
        <f t="shared" si="51"/>
        <v>0</v>
      </c>
      <c r="R66" s="96">
        <f t="shared" si="51"/>
        <v>0</v>
      </c>
      <c r="S66" s="96">
        <f t="shared" si="51"/>
        <v>0</v>
      </c>
      <c r="T66" s="96">
        <f t="shared" si="51"/>
        <v>0</v>
      </c>
      <c r="U66" s="96">
        <f t="shared" si="51"/>
        <v>0</v>
      </c>
      <c r="V66" s="96">
        <f t="shared" si="51"/>
        <v>0</v>
      </c>
      <c r="W66" s="96">
        <f t="shared" si="51"/>
        <v>0</v>
      </c>
      <c r="X66" s="96">
        <f t="shared" si="51"/>
        <v>0</v>
      </c>
      <c r="Y66" s="96">
        <f t="shared" si="51"/>
        <v>0</v>
      </c>
      <c r="Z66" s="96">
        <f t="shared" si="51"/>
        <v>0</v>
      </c>
      <c r="AA66" s="96">
        <f t="shared" si="51"/>
        <v>0</v>
      </c>
      <c r="AB66" s="96">
        <f t="shared" si="51"/>
        <v>0</v>
      </c>
      <c r="AC66" s="96">
        <f t="shared" si="51"/>
        <v>0</v>
      </c>
      <c r="AD66" s="96">
        <f t="shared" si="51"/>
        <v>0</v>
      </c>
      <c r="AE66" s="96">
        <f t="shared" si="51"/>
        <v>0</v>
      </c>
      <c r="AF66" s="96">
        <f t="shared" si="51"/>
        <v>0</v>
      </c>
      <c r="AG66" s="96">
        <f t="shared" si="51"/>
        <v>0</v>
      </c>
      <c r="AH66" s="96">
        <f t="shared" si="51"/>
        <v>0</v>
      </c>
      <c r="AI66" s="96">
        <f t="shared" si="51"/>
        <v>0</v>
      </c>
      <c r="AJ66" s="96">
        <f t="shared" si="51"/>
        <v>0</v>
      </c>
      <c r="AK66" s="96">
        <f t="shared" si="51"/>
        <v>0</v>
      </c>
      <c r="AL66" s="96">
        <f t="shared" si="51"/>
        <v>0</v>
      </c>
      <c r="AM66" s="96">
        <f t="shared" si="51"/>
        <v>0</v>
      </c>
      <c r="AN66" s="96">
        <f t="shared" si="51"/>
        <v>0</v>
      </c>
      <c r="AO66" s="96">
        <f t="shared" si="51"/>
        <v>0</v>
      </c>
      <c r="AP66" s="96">
        <f t="shared" si="51"/>
        <v>0</v>
      </c>
      <c r="AQ66" s="96">
        <f t="shared" si="51"/>
        <v>0</v>
      </c>
      <c r="AR66" s="96">
        <f t="shared" si="51"/>
        <v>0</v>
      </c>
      <c r="AS66" s="96">
        <f t="shared" si="51"/>
        <v>0</v>
      </c>
      <c r="AT66" s="96">
        <f t="shared" si="51"/>
        <v>0</v>
      </c>
      <c r="AU66" s="96">
        <f t="shared" si="51"/>
        <v>0</v>
      </c>
      <c r="AV66" s="96">
        <f t="shared" si="51"/>
        <v>0</v>
      </c>
      <c r="AW66" s="96">
        <f t="shared" si="51"/>
        <v>0</v>
      </c>
      <c r="AX66" s="96">
        <f t="shared" si="51"/>
        <v>0</v>
      </c>
      <c r="AY66" s="96">
        <f t="shared" si="51"/>
        <v>0</v>
      </c>
      <c r="AZ66" s="96">
        <f t="shared" si="51"/>
        <v>0</v>
      </c>
      <c r="BA66" s="96">
        <f t="shared" si="51"/>
        <v>0</v>
      </c>
      <c r="BB66" s="96">
        <f t="shared" si="51"/>
        <v>0</v>
      </c>
      <c r="BC66" s="96">
        <f t="shared" si="51"/>
        <v>0</v>
      </c>
      <c r="BD66" s="96">
        <f t="shared" si="51"/>
        <v>0</v>
      </c>
      <c r="BE66" s="96">
        <f t="shared" si="51"/>
        <v>0</v>
      </c>
      <c r="BF66" s="96">
        <f t="shared" si="51"/>
        <v>0</v>
      </c>
      <c r="BG66" s="96">
        <f t="shared" si="51"/>
        <v>0</v>
      </c>
      <c r="BH66" s="96">
        <f t="shared" si="51"/>
        <v>0</v>
      </c>
      <c r="BI66" s="96">
        <f t="shared" si="51"/>
        <v>0</v>
      </c>
      <c r="BJ66" s="96">
        <f t="shared" si="51"/>
        <v>0</v>
      </c>
      <c r="BK66" s="96">
        <f t="shared" si="51"/>
        <v>0</v>
      </c>
      <c r="BL66" s="96">
        <f t="shared" si="51"/>
        <v>0</v>
      </c>
      <c r="BM66" s="96">
        <f t="shared" si="51"/>
        <v>0</v>
      </c>
      <c r="BN66" s="96">
        <f t="shared" si="51"/>
        <v>0</v>
      </c>
      <c r="BO66" s="96">
        <f t="shared" si="51"/>
        <v>0</v>
      </c>
      <c r="BP66" s="96">
        <f t="shared" si="51"/>
        <v>0</v>
      </c>
      <c r="BQ66" s="96"/>
      <c r="BR66" s="96">
        <f t="shared" ref="BR66:BR71" si="54">sum(I66:T66)</f>
        <v>0</v>
      </c>
      <c r="BS66" s="96">
        <f t="shared" ref="BS66:BS71" si="55">SUM(V66:AF66)</f>
        <v>0</v>
      </c>
      <c r="BT66" s="96">
        <f t="shared" ref="BT66:BT71" si="56">SUM(AG66:AR66)</f>
        <v>0</v>
      </c>
      <c r="BU66" s="96">
        <f t="shared" ref="BU66:BU71" si="57">SUM(AS66:BD66)</f>
        <v>0</v>
      </c>
      <c r="BV66" s="96">
        <f t="shared" ref="BV66:BV71" si="58">SUM(BE66:BP66)</f>
        <v>0</v>
      </c>
      <c r="BW66" s="107"/>
    </row>
    <row r="67" outlineLevel="1">
      <c r="A67" s="92"/>
      <c r="B67" s="92"/>
      <c r="C67" s="80"/>
      <c r="D67" s="80"/>
      <c r="E67" s="83" t="str">
        <f t="shared" si="52"/>
        <v># de clientes Assinatura 1</v>
      </c>
      <c r="F67" s="80"/>
      <c r="G67" s="80"/>
      <c r="H67" s="108">
        <f>'1.Premissas Receitas'!C26</f>
        <v>39.99</v>
      </c>
      <c r="I67" s="96">
        <f t="shared" ref="I67:BP67" si="53">-I32*$H$67</f>
        <v>0</v>
      </c>
      <c r="J67" s="96">
        <f t="shared" si="53"/>
        <v>-3.808571429</v>
      </c>
      <c r="K67" s="96">
        <f t="shared" si="53"/>
        <v>-4.189428571</v>
      </c>
      <c r="L67" s="96">
        <f t="shared" si="53"/>
        <v>-4.608371429</v>
      </c>
      <c r="M67" s="96">
        <f t="shared" si="53"/>
        <v>-5.069208571</v>
      </c>
      <c r="N67" s="96">
        <f t="shared" si="53"/>
        <v>-5.576129429</v>
      </c>
      <c r="O67" s="96">
        <f t="shared" si="53"/>
        <v>-6.133742371</v>
      </c>
      <c r="P67" s="96">
        <f t="shared" si="53"/>
        <v>-6.747116609</v>
      </c>
      <c r="Q67" s="96">
        <f t="shared" si="53"/>
        <v>-7.421828269</v>
      </c>
      <c r="R67" s="96">
        <f t="shared" si="53"/>
        <v>-8.164011096</v>
      </c>
      <c r="S67" s="96">
        <f t="shared" si="53"/>
        <v>-8.980412206</v>
      </c>
      <c r="T67" s="96">
        <f t="shared" si="53"/>
        <v>-9.878453427</v>
      </c>
      <c r="U67" s="96">
        <f t="shared" si="53"/>
        <v>-10.86629877</v>
      </c>
      <c r="V67" s="96">
        <f t="shared" si="53"/>
        <v>-12.49624358</v>
      </c>
      <c r="W67" s="96">
        <f t="shared" si="53"/>
        <v>-13.74586794</v>
      </c>
      <c r="X67" s="96">
        <f t="shared" si="53"/>
        <v>-15.12045474</v>
      </c>
      <c r="Y67" s="96">
        <f t="shared" si="53"/>
        <v>-16.63250021</v>
      </c>
      <c r="Z67" s="96">
        <f t="shared" si="53"/>
        <v>-18.29575023</v>
      </c>
      <c r="AA67" s="96">
        <f t="shared" si="53"/>
        <v>-20.12532526</v>
      </c>
      <c r="AB67" s="96">
        <f t="shared" si="53"/>
        <v>-22.13785778</v>
      </c>
      <c r="AC67" s="96">
        <f t="shared" si="53"/>
        <v>-24.35164356</v>
      </c>
      <c r="AD67" s="96">
        <f t="shared" si="53"/>
        <v>-26.78680792</v>
      </c>
      <c r="AE67" s="96">
        <f t="shared" si="53"/>
        <v>-29.46548871</v>
      </c>
      <c r="AF67" s="96">
        <f t="shared" si="53"/>
        <v>-32.41203758</v>
      </c>
      <c r="AG67" s="96">
        <f t="shared" si="53"/>
        <v>-35.65324134</v>
      </c>
      <c r="AH67" s="96">
        <f t="shared" si="53"/>
        <v>-41.00122754</v>
      </c>
      <c r="AI67" s="96">
        <f t="shared" si="53"/>
        <v>-45.10135029</v>
      </c>
      <c r="AJ67" s="96">
        <f t="shared" si="53"/>
        <v>-49.61148532</v>
      </c>
      <c r="AK67" s="96">
        <f t="shared" si="53"/>
        <v>-54.57263385</v>
      </c>
      <c r="AL67" s="96">
        <f t="shared" si="53"/>
        <v>-60.02989723</v>
      </c>
      <c r="AM67" s="96">
        <f t="shared" si="53"/>
        <v>-66.03288696</v>
      </c>
      <c r="AN67" s="96">
        <f t="shared" si="53"/>
        <v>-72.63617565</v>
      </c>
      <c r="AO67" s="96">
        <f t="shared" si="53"/>
        <v>-79.89979322</v>
      </c>
      <c r="AP67" s="96">
        <f t="shared" si="53"/>
        <v>-87.88977254</v>
      </c>
      <c r="AQ67" s="96">
        <f t="shared" si="53"/>
        <v>-96.67874979</v>
      </c>
      <c r="AR67" s="96">
        <f t="shared" si="53"/>
        <v>-106.3466248</v>
      </c>
      <c r="AS67" s="96">
        <f t="shared" si="53"/>
        <v>-116.9812873</v>
      </c>
      <c r="AT67" s="96">
        <f t="shared" si="53"/>
        <v>-128.679416</v>
      </c>
      <c r="AU67" s="96">
        <f t="shared" si="53"/>
        <v>-141.5473576</v>
      </c>
      <c r="AV67" s="96">
        <f t="shared" si="53"/>
        <v>-155.7020933</v>
      </c>
      <c r="AW67" s="96">
        <f t="shared" si="53"/>
        <v>-171.2723027</v>
      </c>
      <c r="AX67" s="96">
        <f t="shared" si="53"/>
        <v>-188.3995329</v>
      </c>
      <c r="AY67" s="96">
        <f t="shared" si="53"/>
        <v>-207.2394862</v>
      </c>
      <c r="AZ67" s="96">
        <f t="shared" si="53"/>
        <v>-227.9634348</v>
      </c>
      <c r="BA67" s="96">
        <f t="shared" si="53"/>
        <v>-250.7597783</v>
      </c>
      <c r="BB67" s="96">
        <f t="shared" si="53"/>
        <v>-275.8357562</v>
      </c>
      <c r="BC67" s="96">
        <f t="shared" si="53"/>
        <v>-303.4193318</v>
      </c>
      <c r="BD67" s="96">
        <f t="shared" si="53"/>
        <v>-333.761265</v>
      </c>
      <c r="BE67" s="96">
        <f t="shared" si="53"/>
        <v>-367.1373915</v>
      </c>
      <c r="BF67" s="96">
        <f t="shared" si="53"/>
        <v>-403.8511306</v>
      </c>
      <c r="BG67" s="96">
        <f t="shared" si="53"/>
        <v>-444.2362437</v>
      </c>
      <c r="BH67" s="96">
        <f t="shared" si="53"/>
        <v>-488.659868</v>
      </c>
      <c r="BI67" s="96">
        <f t="shared" si="53"/>
        <v>-537.5258548</v>
      </c>
      <c r="BJ67" s="96">
        <f t="shared" si="53"/>
        <v>-591.2784403</v>
      </c>
      <c r="BK67" s="96">
        <f t="shared" si="53"/>
        <v>-650.4062843</v>
      </c>
      <c r="BL67" s="96">
        <f t="shared" si="53"/>
        <v>-715.4469128</v>
      </c>
      <c r="BM67" s="96">
        <f t="shared" si="53"/>
        <v>-786.9916041</v>
      </c>
      <c r="BN67" s="96">
        <f t="shared" si="53"/>
        <v>-865.6907645</v>
      </c>
      <c r="BO67" s="96">
        <f t="shared" si="53"/>
        <v>-952.2598409</v>
      </c>
      <c r="BP67" s="96">
        <f t="shared" si="53"/>
        <v>0</v>
      </c>
      <c r="BQ67" s="96"/>
      <c r="BR67" s="96">
        <f t="shared" si="54"/>
        <v>-70.57727341</v>
      </c>
      <c r="BS67" s="96">
        <f t="shared" si="55"/>
        <v>-231.5699775</v>
      </c>
      <c r="BT67" s="96">
        <f t="shared" si="56"/>
        <v>-795.4538385</v>
      </c>
      <c r="BU67" s="96">
        <f t="shared" si="57"/>
        <v>-2501.561042</v>
      </c>
      <c r="BV67" s="96">
        <f t="shared" si="58"/>
        <v>-6803.484335</v>
      </c>
      <c r="BW67" s="107"/>
    </row>
    <row r="68" outlineLevel="1">
      <c r="A68" s="92"/>
      <c r="B68" s="92"/>
      <c r="C68" s="80"/>
      <c r="D68" s="80"/>
      <c r="E68" s="83" t="str">
        <f t="shared" si="52"/>
        <v># de clientes Assinatura 2</v>
      </c>
      <c r="F68" s="80"/>
      <c r="G68" s="80"/>
      <c r="H68" s="108">
        <f>'1.Premissas Receitas'!C27</f>
        <v>49.99</v>
      </c>
      <c r="I68" s="96">
        <f t="shared" ref="I68:BP68" si="59">-I33*$H$68</f>
        <v>0</v>
      </c>
      <c r="J68" s="96">
        <f t="shared" si="59"/>
        <v>-0.6801360544</v>
      </c>
      <c r="K68" s="96">
        <f t="shared" si="59"/>
        <v>-0.7481496599</v>
      </c>
      <c r="L68" s="96">
        <f t="shared" si="59"/>
        <v>-0.8229646259</v>
      </c>
      <c r="M68" s="96">
        <f t="shared" si="59"/>
        <v>-0.9052610884</v>
      </c>
      <c r="N68" s="96">
        <f t="shared" si="59"/>
        <v>-0.9957871973</v>
      </c>
      <c r="O68" s="96">
        <f t="shared" si="59"/>
        <v>-1.095365917</v>
      </c>
      <c r="P68" s="96">
        <f t="shared" si="59"/>
        <v>-1.204902509</v>
      </c>
      <c r="Q68" s="96">
        <f t="shared" si="59"/>
        <v>-1.32539276</v>
      </c>
      <c r="R68" s="96">
        <f t="shared" si="59"/>
        <v>-1.457932036</v>
      </c>
      <c r="S68" s="96">
        <f t="shared" si="59"/>
        <v>-1.603725239</v>
      </c>
      <c r="T68" s="96">
        <f t="shared" si="59"/>
        <v>-1.764097763</v>
      </c>
      <c r="U68" s="96">
        <f t="shared" si="59"/>
        <v>-1.940507539</v>
      </c>
      <c r="V68" s="96">
        <f t="shared" si="59"/>
        <v>-2.23158367</v>
      </c>
      <c r="W68" s="96">
        <f t="shared" si="59"/>
        <v>-2.454742037</v>
      </c>
      <c r="X68" s="96">
        <f t="shared" si="59"/>
        <v>-2.700216241</v>
      </c>
      <c r="Y68" s="96">
        <f t="shared" si="59"/>
        <v>-2.970237865</v>
      </c>
      <c r="Z68" s="96">
        <f t="shared" si="59"/>
        <v>-3.267261652</v>
      </c>
      <c r="AA68" s="96">
        <f t="shared" si="59"/>
        <v>-3.593987817</v>
      </c>
      <c r="AB68" s="96">
        <f t="shared" si="59"/>
        <v>-3.953386598</v>
      </c>
      <c r="AC68" s="96">
        <f t="shared" si="59"/>
        <v>-4.348725258</v>
      </c>
      <c r="AD68" s="96">
        <f t="shared" si="59"/>
        <v>-4.783597784</v>
      </c>
      <c r="AE68" s="96">
        <f t="shared" si="59"/>
        <v>-5.261957562</v>
      </c>
      <c r="AF68" s="96">
        <f t="shared" si="59"/>
        <v>-5.788153319</v>
      </c>
      <c r="AG68" s="96">
        <f t="shared" si="59"/>
        <v>-6.366968651</v>
      </c>
      <c r="AH68" s="96">
        <f t="shared" si="59"/>
        <v>-7.322013948</v>
      </c>
      <c r="AI68" s="96">
        <f t="shared" si="59"/>
        <v>-8.054215343</v>
      </c>
      <c r="AJ68" s="96">
        <f t="shared" si="59"/>
        <v>-8.859636877</v>
      </c>
      <c r="AK68" s="96">
        <f t="shared" si="59"/>
        <v>-9.745600565</v>
      </c>
      <c r="AL68" s="96">
        <f t="shared" si="59"/>
        <v>-10.72016062</v>
      </c>
      <c r="AM68" s="96">
        <f t="shared" si="59"/>
        <v>-11.79217668</v>
      </c>
      <c r="AN68" s="96">
        <f t="shared" si="59"/>
        <v>-12.97139435</v>
      </c>
      <c r="AO68" s="96">
        <f t="shared" si="59"/>
        <v>-14.26853379</v>
      </c>
      <c r="AP68" s="96">
        <f t="shared" si="59"/>
        <v>-15.69538717</v>
      </c>
      <c r="AQ68" s="96">
        <f t="shared" si="59"/>
        <v>-17.26492588</v>
      </c>
      <c r="AR68" s="96">
        <f t="shared" si="59"/>
        <v>-18.99141847</v>
      </c>
      <c r="AS68" s="96">
        <f t="shared" si="59"/>
        <v>-20.89056032</v>
      </c>
      <c r="AT68" s="96">
        <f t="shared" si="59"/>
        <v>-22.97961635</v>
      </c>
      <c r="AU68" s="96">
        <f t="shared" si="59"/>
        <v>-25.27757798</v>
      </c>
      <c r="AV68" s="96">
        <f t="shared" si="59"/>
        <v>-27.80533578</v>
      </c>
      <c r="AW68" s="96">
        <f t="shared" si="59"/>
        <v>-30.58586936</v>
      </c>
      <c r="AX68" s="96">
        <f t="shared" si="59"/>
        <v>-33.6444563</v>
      </c>
      <c r="AY68" s="96">
        <f t="shared" si="59"/>
        <v>-37.00890193</v>
      </c>
      <c r="AZ68" s="96">
        <f t="shared" si="59"/>
        <v>-40.70979212</v>
      </c>
      <c r="BA68" s="96">
        <f t="shared" si="59"/>
        <v>-44.78077133</v>
      </c>
      <c r="BB68" s="96">
        <f t="shared" si="59"/>
        <v>-49.25884846</v>
      </c>
      <c r="BC68" s="96">
        <f t="shared" si="59"/>
        <v>-54.18473331</v>
      </c>
      <c r="BD68" s="96">
        <f t="shared" si="59"/>
        <v>-59.60320664</v>
      </c>
      <c r="BE68" s="96">
        <f t="shared" si="59"/>
        <v>-65.56352731</v>
      </c>
      <c r="BF68" s="96">
        <f t="shared" si="59"/>
        <v>-72.11988004</v>
      </c>
      <c r="BG68" s="96">
        <f t="shared" si="59"/>
        <v>-79.33186804</v>
      </c>
      <c r="BH68" s="96">
        <f t="shared" si="59"/>
        <v>-87.26505485</v>
      </c>
      <c r="BI68" s="96">
        <f t="shared" si="59"/>
        <v>-95.99156033</v>
      </c>
      <c r="BJ68" s="96">
        <f t="shared" si="59"/>
        <v>-105.5907164</v>
      </c>
      <c r="BK68" s="96">
        <f t="shared" si="59"/>
        <v>-116.149788</v>
      </c>
      <c r="BL68" s="96">
        <f t="shared" si="59"/>
        <v>-127.7647668</v>
      </c>
      <c r="BM68" s="96">
        <f t="shared" si="59"/>
        <v>-140.5412435</v>
      </c>
      <c r="BN68" s="96">
        <f t="shared" si="59"/>
        <v>-154.5953678</v>
      </c>
      <c r="BO68" s="96">
        <f t="shared" si="59"/>
        <v>-170.0549046</v>
      </c>
      <c r="BP68" s="96">
        <f t="shared" si="59"/>
        <v>0</v>
      </c>
      <c r="BQ68" s="96"/>
      <c r="BR68" s="96">
        <f t="shared" si="54"/>
        <v>-12.60371485</v>
      </c>
      <c r="BS68" s="96">
        <f t="shared" si="55"/>
        <v>-41.3538498</v>
      </c>
      <c r="BT68" s="96">
        <f t="shared" si="56"/>
        <v>-142.0524323</v>
      </c>
      <c r="BU68" s="96">
        <f t="shared" si="57"/>
        <v>-446.7296699</v>
      </c>
      <c r="BV68" s="96">
        <f t="shared" si="58"/>
        <v>-1214.968678</v>
      </c>
      <c r="BW68" s="107"/>
    </row>
    <row r="69" outlineLevel="1">
      <c r="A69" s="92"/>
      <c r="B69" s="92"/>
      <c r="C69" s="80"/>
      <c r="D69" s="80"/>
      <c r="E69" s="109" t="str">
        <f t="shared" si="52"/>
        <v># Pay-per-use Produto/Serviço 1</v>
      </c>
      <c r="F69" s="80"/>
      <c r="G69" s="80"/>
      <c r="H69" s="106">
        <f>'1.Premissas Receitas'!C63</f>
        <v>150</v>
      </c>
      <c r="I69" s="96">
        <f t="shared" ref="I69:BP69" si="60">-I34*$H$69</f>
        <v>0</v>
      </c>
      <c r="J69" s="96">
        <f t="shared" si="60"/>
        <v>-4.081632653</v>
      </c>
      <c r="K69" s="96">
        <f t="shared" si="60"/>
        <v>-4.489795918</v>
      </c>
      <c r="L69" s="96">
        <f t="shared" si="60"/>
        <v>-4.93877551</v>
      </c>
      <c r="M69" s="96">
        <f t="shared" si="60"/>
        <v>-5.432653061</v>
      </c>
      <c r="N69" s="96">
        <f t="shared" si="60"/>
        <v>-5.975918367</v>
      </c>
      <c r="O69" s="96">
        <f t="shared" si="60"/>
        <v>-6.573510204</v>
      </c>
      <c r="P69" s="96">
        <f t="shared" si="60"/>
        <v>-7.230861224</v>
      </c>
      <c r="Q69" s="96">
        <f t="shared" si="60"/>
        <v>-7.953947347</v>
      </c>
      <c r="R69" s="96">
        <f t="shared" si="60"/>
        <v>-8.749342082</v>
      </c>
      <c r="S69" s="96">
        <f t="shared" si="60"/>
        <v>-9.62427629</v>
      </c>
      <c r="T69" s="96">
        <f t="shared" si="60"/>
        <v>-10.58670392</v>
      </c>
      <c r="U69" s="96">
        <f t="shared" si="60"/>
        <v>-11.64537431</v>
      </c>
      <c r="V69" s="96">
        <f t="shared" si="60"/>
        <v>-13.39218046</v>
      </c>
      <c r="W69" s="96">
        <f t="shared" si="60"/>
        <v>-14.7313985</v>
      </c>
      <c r="X69" s="96">
        <f t="shared" si="60"/>
        <v>-16.20453835</v>
      </c>
      <c r="Y69" s="96">
        <f t="shared" si="60"/>
        <v>-17.82499219</v>
      </c>
      <c r="Z69" s="96">
        <f t="shared" si="60"/>
        <v>-19.60749141</v>
      </c>
      <c r="AA69" s="96">
        <f t="shared" si="60"/>
        <v>-21.56824055</v>
      </c>
      <c r="AB69" s="96">
        <f t="shared" si="60"/>
        <v>-23.7250646</v>
      </c>
      <c r="AC69" s="96">
        <f t="shared" si="60"/>
        <v>-26.09757106</v>
      </c>
      <c r="AD69" s="96">
        <f t="shared" si="60"/>
        <v>-28.70732817</v>
      </c>
      <c r="AE69" s="96">
        <f t="shared" si="60"/>
        <v>-31.57806099</v>
      </c>
      <c r="AF69" s="96">
        <f t="shared" si="60"/>
        <v>-34.73586709</v>
      </c>
      <c r="AG69" s="96">
        <f t="shared" si="60"/>
        <v>-38.20945379</v>
      </c>
      <c r="AH69" s="96">
        <f t="shared" si="60"/>
        <v>-43.94087186</v>
      </c>
      <c r="AI69" s="96">
        <f t="shared" si="60"/>
        <v>-48.33495905</v>
      </c>
      <c r="AJ69" s="96">
        <f t="shared" si="60"/>
        <v>-53.16845495</v>
      </c>
      <c r="AK69" s="96">
        <f t="shared" si="60"/>
        <v>-58.48530045</v>
      </c>
      <c r="AL69" s="96">
        <f t="shared" si="60"/>
        <v>-64.33383049</v>
      </c>
      <c r="AM69" s="96">
        <f t="shared" si="60"/>
        <v>-70.76721354</v>
      </c>
      <c r="AN69" s="96">
        <f t="shared" si="60"/>
        <v>-77.8439349</v>
      </c>
      <c r="AO69" s="96">
        <f t="shared" si="60"/>
        <v>-85.62832839</v>
      </c>
      <c r="AP69" s="96">
        <f t="shared" si="60"/>
        <v>-94.19116123</v>
      </c>
      <c r="AQ69" s="96">
        <f t="shared" si="60"/>
        <v>-103.6102773</v>
      </c>
      <c r="AR69" s="96">
        <f t="shared" si="60"/>
        <v>-113.9713051</v>
      </c>
      <c r="AS69" s="96">
        <f t="shared" si="60"/>
        <v>-125.3684356</v>
      </c>
      <c r="AT69" s="96">
        <f t="shared" si="60"/>
        <v>-137.9052792</v>
      </c>
      <c r="AU69" s="96">
        <f t="shared" si="60"/>
        <v>-151.6958071</v>
      </c>
      <c r="AV69" s="96">
        <f t="shared" si="60"/>
        <v>-166.8653878</v>
      </c>
      <c r="AW69" s="96">
        <f t="shared" si="60"/>
        <v>-183.5519266</v>
      </c>
      <c r="AX69" s="96">
        <f t="shared" si="60"/>
        <v>-201.9071192</v>
      </c>
      <c r="AY69" s="96">
        <f t="shared" si="60"/>
        <v>-222.0978311</v>
      </c>
      <c r="AZ69" s="96">
        <f t="shared" si="60"/>
        <v>-244.3076142</v>
      </c>
      <c r="BA69" s="96">
        <f t="shared" si="60"/>
        <v>-268.7383757</v>
      </c>
      <c r="BB69" s="96">
        <f t="shared" si="60"/>
        <v>-295.6122132</v>
      </c>
      <c r="BC69" s="96">
        <f t="shared" si="60"/>
        <v>-325.1734346</v>
      </c>
      <c r="BD69" s="96">
        <f t="shared" si="60"/>
        <v>-357.690778</v>
      </c>
      <c r="BE69" s="96">
        <f t="shared" si="60"/>
        <v>-393.4598558</v>
      </c>
      <c r="BF69" s="96">
        <f t="shared" si="60"/>
        <v>-432.8058414</v>
      </c>
      <c r="BG69" s="96">
        <f t="shared" si="60"/>
        <v>-476.0864255</v>
      </c>
      <c r="BH69" s="96">
        <f t="shared" si="60"/>
        <v>-523.6950681</v>
      </c>
      <c r="BI69" s="96">
        <f t="shared" si="60"/>
        <v>-576.0645749</v>
      </c>
      <c r="BJ69" s="96">
        <f t="shared" si="60"/>
        <v>-633.6710324</v>
      </c>
      <c r="BK69" s="96">
        <f t="shared" si="60"/>
        <v>-697.0381356</v>
      </c>
      <c r="BL69" s="96">
        <f t="shared" si="60"/>
        <v>-766.7419492</v>
      </c>
      <c r="BM69" s="96">
        <f t="shared" si="60"/>
        <v>-843.4161441</v>
      </c>
      <c r="BN69" s="96">
        <f t="shared" si="60"/>
        <v>-927.7577585</v>
      </c>
      <c r="BO69" s="96">
        <f t="shared" si="60"/>
        <v>-1020.533534</v>
      </c>
      <c r="BP69" s="96">
        <f t="shared" si="60"/>
        <v>0</v>
      </c>
      <c r="BQ69" s="96"/>
      <c r="BR69" s="96">
        <f t="shared" si="54"/>
        <v>-75.63741658</v>
      </c>
      <c r="BS69" s="96">
        <f t="shared" si="55"/>
        <v>-248.1727334</v>
      </c>
      <c r="BT69" s="96">
        <f t="shared" si="56"/>
        <v>-852.4850911</v>
      </c>
      <c r="BU69" s="96">
        <f t="shared" si="57"/>
        <v>-2680.914202</v>
      </c>
      <c r="BV69" s="96">
        <f t="shared" si="58"/>
        <v>-7291.27032</v>
      </c>
      <c r="BW69" s="83"/>
    </row>
    <row r="70" outlineLevel="1">
      <c r="A70" s="92"/>
      <c r="B70" s="92"/>
      <c r="C70" s="80"/>
      <c r="D70" s="80"/>
      <c r="E70" s="109" t="str">
        <f t="shared" si="52"/>
        <v># Pay-per-use Produto/Serviço 2</v>
      </c>
      <c r="F70" s="80"/>
      <c r="G70" s="80"/>
      <c r="H70" s="106">
        <f>'1.Premissas Receitas'!C64</f>
        <v>0</v>
      </c>
      <c r="I70" s="96">
        <f t="shared" ref="I70:BP70" si="61">-I35*$H$70</f>
        <v>0</v>
      </c>
      <c r="J70" s="96">
        <f t="shared" si="61"/>
        <v>0</v>
      </c>
      <c r="K70" s="96">
        <f t="shared" si="61"/>
        <v>0</v>
      </c>
      <c r="L70" s="96">
        <f t="shared" si="61"/>
        <v>0</v>
      </c>
      <c r="M70" s="96">
        <f t="shared" si="61"/>
        <v>0</v>
      </c>
      <c r="N70" s="96">
        <f t="shared" si="61"/>
        <v>0</v>
      </c>
      <c r="O70" s="96">
        <f t="shared" si="61"/>
        <v>0</v>
      </c>
      <c r="P70" s="96">
        <f t="shared" si="61"/>
        <v>0</v>
      </c>
      <c r="Q70" s="96">
        <f t="shared" si="61"/>
        <v>0</v>
      </c>
      <c r="R70" s="96">
        <f t="shared" si="61"/>
        <v>0</v>
      </c>
      <c r="S70" s="96">
        <f t="shared" si="61"/>
        <v>0</v>
      </c>
      <c r="T70" s="96">
        <f t="shared" si="61"/>
        <v>0</v>
      </c>
      <c r="U70" s="96">
        <f t="shared" si="61"/>
        <v>0</v>
      </c>
      <c r="V70" s="96">
        <f t="shared" si="61"/>
        <v>0</v>
      </c>
      <c r="W70" s="96">
        <f t="shared" si="61"/>
        <v>0</v>
      </c>
      <c r="X70" s="96">
        <f t="shared" si="61"/>
        <v>0</v>
      </c>
      <c r="Y70" s="96">
        <f t="shared" si="61"/>
        <v>0</v>
      </c>
      <c r="Z70" s="96">
        <f t="shared" si="61"/>
        <v>0</v>
      </c>
      <c r="AA70" s="96">
        <f t="shared" si="61"/>
        <v>0</v>
      </c>
      <c r="AB70" s="96">
        <f t="shared" si="61"/>
        <v>0</v>
      </c>
      <c r="AC70" s="96">
        <f t="shared" si="61"/>
        <v>0</v>
      </c>
      <c r="AD70" s="96">
        <f t="shared" si="61"/>
        <v>0</v>
      </c>
      <c r="AE70" s="96">
        <f t="shared" si="61"/>
        <v>0</v>
      </c>
      <c r="AF70" s="96">
        <f t="shared" si="61"/>
        <v>0</v>
      </c>
      <c r="AG70" s="96">
        <f t="shared" si="61"/>
        <v>0</v>
      </c>
      <c r="AH70" s="96">
        <f t="shared" si="61"/>
        <v>0</v>
      </c>
      <c r="AI70" s="96">
        <f t="shared" si="61"/>
        <v>0</v>
      </c>
      <c r="AJ70" s="96">
        <f t="shared" si="61"/>
        <v>0</v>
      </c>
      <c r="AK70" s="96">
        <f t="shared" si="61"/>
        <v>0</v>
      </c>
      <c r="AL70" s="96">
        <f t="shared" si="61"/>
        <v>0</v>
      </c>
      <c r="AM70" s="96">
        <f t="shared" si="61"/>
        <v>0</v>
      </c>
      <c r="AN70" s="96">
        <f t="shared" si="61"/>
        <v>0</v>
      </c>
      <c r="AO70" s="96">
        <f t="shared" si="61"/>
        <v>0</v>
      </c>
      <c r="AP70" s="96">
        <f t="shared" si="61"/>
        <v>0</v>
      </c>
      <c r="AQ70" s="96">
        <f t="shared" si="61"/>
        <v>0</v>
      </c>
      <c r="AR70" s="96">
        <f t="shared" si="61"/>
        <v>0</v>
      </c>
      <c r="AS70" s="96">
        <f t="shared" si="61"/>
        <v>0</v>
      </c>
      <c r="AT70" s="96">
        <f t="shared" si="61"/>
        <v>0</v>
      </c>
      <c r="AU70" s="96">
        <f t="shared" si="61"/>
        <v>0</v>
      </c>
      <c r="AV70" s="96">
        <f t="shared" si="61"/>
        <v>0</v>
      </c>
      <c r="AW70" s="96">
        <f t="shared" si="61"/>
        <v>0</v>
      </c>
      <c r="AX70" s="96">
        <f t="shared" si="61"/>
        <v>0</v>
      </c>
      <c r="AY70" s="96">
        <f t="shared" si="61"/>
        <v>0</v>
      </c>
      <c r="AZ70" s="96">
        <f t="shared" si="61"/>
        <v>0</v>
      </c>
      <c r="BA70" s="96">
        <f t="shared" si="61"/>
        <v>0</v>
      </c>
      <c r="BB70" s="96">
        <f t="shared" si="61"/>
        <v>0</v>
      </c>
      <c r="BC70" s="96">
        <f t="shared" si="61"/>
        <v>0</v>
      </c>
      <c r="BD70" s="96">
        <f t="shared" si="61"/>
        <v>0</v>
      </c>
      <c r="BE70" s="96">
        <f t="shared" si="61"/>
        <v>0</v>
      </c>
      <c r="BF70" s="96">
        <f t="shared" si="61"/>
        <v>0</v>
      </c>
      <c r="BG70" s="96">
        <f t="shared" si="61"/>
        <v>0</v>
      </c>
      <c r="BH70" s="96">
        <f t="shared" si="61"/>
        <v>0</v>
      </c>
      <c r="BI70" s="96">
        <f t="shared" si="61"/>
        <v>0</v>
      </c>
      <c r="BJ70" s="96">
        <f t="shared" si="61"/>
        <v>0</v>
      </c>
      <c r="BK70" s="96">
        <f t="shared" si="61"/>
        <v>0</v>
      </c>
      <c r="BL70" s="96">
        <f t="shared" si="61"/>
        <v>0</v>
      </c>
      <c r="BM70" s="96">
        <f t="shared" si="61"/>
        <v>0</v>
      </c>
      <c r="BN70" s="96">
        <f t="shared" si="61"/>
        <v>0</v>
      </c>
      <c r="BO70" s="96">
        <f t="shared" si="61"/>
        <v>0</v>
      </c>
      <c r="BP70" s="96">
        <f t="shared" si="61"/>
        <v>0</v>
      </c>
      <c r="BQ70" s="96"/>
      <c r="BR70" s="96">
        <f t="shared" si="54"/>
        <v>0</v>
      </c>
      <c r="BS70" s="96">
        <f t="shared" si="55"/>
        <v>0</v>
      </c>
      <c r="BT70" s="96">
        <f t="shared" si="56"/>
        <v>0</v>
      </c>
      <c r="BU70" s="96">
        <f t="shared" si="57"/>
        <v>0</v>
      </c>
      <c r="BV70" s="96">
        <f t="shared" si="58"/>
        <v>0</v>
      </c>
      <c r="BW70" s="83"/>
    </row>
    <row r="71" outlineLevel="1">
      <c r="A71" s="92"/>
      <c r="B71" s="92"/>
      <c r="C71" s="80"/>
      <c r="D71" s="80"/>
      <c r="E71" s="109" t="str">
        <f t="shared" si="52"/>
        <v># Pay-per-use Produto/Serviço 3</v>
      </c>
      <c r="F71" s="80"/>
      <c r="G71" s="80"/>
      <c r="H71" s="106">
        <f>'1.Premissas Receitas'!C65</f>
        <v>0</v>
      </c>
      <c r="I71" s="96">
        <f t="shared" ref="I71:BP71" si="62">-I36*$H$71</f>
        <v>0</v>
      </c>
      <c r="J71" s="96">
        <f t="shared" si="62"/>
        <v>0</v>
      </c>
      <c r="K71" s="96">
        <f t="shared" si="62"/>
        <v>0</v>
      </c>
      <c r="L71" s="96">
        <f t="shared" si="62"/>
        <v>0</v>
      </c>
      <c r="M71" s="96">
        <f t="shared" si="62"/>
        <v>0</v>
      </c>
      <c r="N71" s="96">
        <f t="shared" si="62"/>
        <v>0</v>
      </c>
      <c r="O71" s="96">
        <f t="shared" si="62"/>
        <v>0</v>
      </c>
      <c r="P71" s="96">
        <f t="shared" si="62"/>
        <v>0</v>
      </c>
      <c r="Q71" s="96">
        <f t="shared" si="62"/>
        <v>0</v>
      </c>
      <c r="R71" s="96">
        <f t="shared" si="62"/>
        <v>0</v>
      </c>
      <c r="S71" s="96">
        <f t="shared" si="62"/>
        <v>0</v>
      </c>
      <c r="T71" s="96">
        <f t="shared" si="62"/>
        <v>0</v>
      </c>
      <c r="U71" s="96">
        <f t="shared" si="62"/>
        <v>0</v>
      </c>
      <c r="V71" s="96">
        <f t="shared" si="62"/>
        <v>0</v>
      </c>
      <c r="W71" s="96">
        <f t="shared" si="62"/>
        <v>0</v>
      </c>
      <c r="X71" s="96">
        <f t="shared" si="62"/>
        <v>0</v>
      </c>
      <c r="Y71" s="96">
        <f t="shared" si="62"/>
        <v>0</v>
      </c>
      <c r="Z71" s="96">
        <f t="shared" si="62"/>
        <v>0</v>
      </c>
      <c r="AA71" s="96">
        <f t="shared" si="62"/>
        <v>0</v>
      </c>
      <c r="AB71" s="96">
        <f t="shared" si="62"/>
        <v>0</v>
      </c>
      <c r="AC71" s="96">
        <f t="shared" si="62"/>
        <v>0</v>
      </c>
      <c r="AD71" s="96">
        <f t="shared" si="62"/>
        <v>0</v>
      </c>
      <c r="AE71" s="96">
        <f t="shared" si="62"/>
        <v>0</v>
      </c>
      <c r="AF71" s="96">
        <f t="shared" si="62"/>
        <v>0</v>
      </c>
      <c r="AG71" s="96">
        <f t="shared" si="62"/>
        <v>0</v>
      </c>
      <c r="AH71" s="96">
        <f t="shared" si="62"/>
        <v>0</v>
      </c>
      <c r="AI71" s="96">
        <f t="shared" si="62"/>
        <v>0</v>
      </c>
      <c r="AJ71" s="96">
        <f t="shared" si="62"/>
        <v>0</v>
      </c>
      <c r="AK71" s="96">
        <f t="shared" si="62"/>
        <v>0</v>
      </c>
      <c r="AL71" s="96">
        <f t="shared" si="62"/>
        <v>0</v>
      </c>
      <c r="AM71" s="96">
        <f t="shared" si="62"/>
        <v>0</v>
      </c>
      <c r="AN71" s="96">
        <f t="shared" si="62"/>
        <v>0</v>
      </c>
      <c r="AO71" s="96">
        <f t="shared" si="62"/>
        <v>0</v>
      </c>
      <c r="AP71" s="96">
        <f t="shared" si="62"/>
        <v>0</v>
      </c>
      <c r="AQ71" s="96">
        <f t="shared" si="62"/>
        <v>0</v>
      </c>
      <c r="AR71" s="96">
        <f t="shared" si="62"/>
        <v>0</v>
      </c>
      <c r="AS71" s="96">
        <f t="shared" si="62"/>
        <v>0</v>
      </c>
      <c r="AT71" s="96">
        <f t="shared" si="62"/>
        <v>0</v>
      </c>
      <c r="AU71" s="96">
        <f t="shared" si="62"/>
        <v>0</v>
      </c>
      <c r="AV71" s="96">
        <f t="shared" si="62"/>
        <v>0</v>
      </c>
      <c r="AW71" s="96">
        <f t="shared" si="62"/>
        <v>0</v>
      </c>
      <c r="AX71" s="96">
        <f t="shared" si="62"/>
        <v>0</v>
      </c>
      <c r="AY71" s="96">
        <f t="shared" si="62"/>
        <v>0</v>
      </c>
      <c r="AZ71" s="96">
        <f t="shared" si="62"/>
        <v>0</v>
      </c>
      <c r="BA71" s="96">
        <f t="shared" si="62"/>
        <v>0</v>
      </c>
      <c r="BB71" s="96">
        <f t="shared" si="62"/>
        <v>0</v>
      </c>
      <c r="BC71" s="96">
        <f t="shared" si="62"/>
        <v>0</v>
      </c>
      <c r="BD71" s="96">
        <f t="shared" si="62"/>
        <v>0</v>
      </c>
      <c r="BE71" s="96">
        <f t="shared" si="62"/>
        <v>0</v>
      </c>
      <c r="BF71" s="96">
        <f t="shared" si="62"/>
        <v>0</v>
      </c>
      <c r="BG71" s="96">
        <f t="shared" si="62"/>
        <v>0</v>
      </c>
      <c r="BH71" s="96">
        <f t="shared" si="62"/>
        <v>0</v>
      </c>
      <c r="BI71" s="96">
        <f t="shared" si="62"/>
        <v>0</v>
      </c>
      <c r="BJ71" s="96">
        <f t="shared" si="62"/>
        <v>0</v>
      </c>
      <c r="BK71" s="96">
        <f t="shared" si="62"/>
        <v>0</v>
      </c>
      <c r="BL71" s="96">
        <f t="shared" si="62"/>
        <v>0</v>
      </c>
      <c r="BM71" s="96">
        <f t="shared" si="62"/>
        <v>0</v>
      </c>
      <c r="BN71" s="96">
        <f t="shared" si="62"/>
        <v>0</v>
      </c>
      <c r="BO71" s="96">
        <f t="shared" si="62"/>
        <v>0</v>
      </c>
      <c r="BP71" s="96">
        <f t="shared" si="62"/>
        <v>0</v>
      </c>
      <c r="BQ71" s="96"/>
      <c r="BR71" s="96">
        <f t="shared" si="54"/>
        <v>0</v>
      </c>
      <c r="BS71" s="96">
        <f t="shared" si="55"/>
        <v>0</v>
      </c>
      <c r="BT71" s="96">
        <f t="shared" si="56"/>
        <v>0</v>
      </c>
      <c r="BU71" s="96">
        <f t="shared" si="57"/>
        <v>0</v>
      </c>
      <c r="BV71" s="96">
        <f t="shared" si="58"/>
        <v>0</v>
      </c>
      <c r="BW71" s="83"/>
    </row>
    <row r="72">
      <c r="A72" s="92"/>
      <c r="B72" s="92"/>
      <c r="C72" s="80"/>
      <c r="D72" s="90" t="s">
        <v>172</v>
      </c>
      <c r="E72" s="90"/>
      <c r="F72" s="90"/>
      <c r="G72" s="90"/>
      <c r="H72" s="90"/>
      <c r="I72" s="97">
        <f t="shared" ref="I72:BP72" si="63">SUM(I65:I71)</f>
        <v>0</v>
      </c>
      <c r="J72" s="97">
        <f t="shared" si="63"/>
        <v>-8.733605442</v>
      </c>
      <c r="K72" s="97">
        <f t="shared" si="63"/>
        <v>-9.606965986</v>
      </c>
      <c r="L72" s="97">
        <f t="shared" si="63"/>
        <v>-10.56766259</v>
      </c>
      <c r="M72" s="97">
        <f t="shared" si="63"/>
        <v>-11.62442884</v>
      </c>
      <c r="N72" s="97">
        <f t="shared" si="63"/>
        <v>-12.78687173</v>
      </c>
      <c r="O72" s="97">
        <f t="shared" si="63"/>
        <v>-14.0655589</v>
      </c>
      <c r="P72" s="97">
        <f t="shared" si="63"/>
        <v>-15.47211479</v>
      </c>
      <c r="Q72" s="97">
        <f t="shared" si="63"/>
        <v>-17.01932627</v>
      </c>
      <c r="R72" s="97">
        <f t="shared" si="63"/>
        <v>-18.7212589</v>
      </c>
      <c r="S72" s="97">
        <f t="shared" si="63"/>
        <v>-20.59338479</v>
      </c>
      <c r="T72" s="97">
        <f t="shared" si="63"/>
        <v>-22.65272327</v>
      </c>
      <c r="U72" s="97">
        <f t="shared" si="63"/>
        <v>-24.91799559</v>
      </c>
      <c r="V72" s="97">
        <f t="shared" si="63"/>
        <v>-28.65569493</v>
      </c>
      <c r="W72" s="97">
        <f t="shared" si="63"/>
        <v>-31.52126442</v>
      </c>
      <c r="X72" s="97">
        <f t="shared" si="63"/>
        <v>-34.67339087</v>
      </c>
      <c r="Y72" s="97">
        <f t="shared" si="63"/>
        <v>-38.14072995</v>
      </c>
      <c r="Z72" s="97">
        <f t="shared" si="63"/>
        <v>-41.95480295</v>
      </c>
      <c r="AA72" s="97">
        <f t="shared" si="63"/>
        <v>-46.15028324</v>
      </c>
      <c r="AB72" s="97">
        <f t="shared" si="63"/>
        <v>-50.76531157</v>
      </c>
      <c r="AC72" s="97">
        <f t="shared" si="63"/>
        <v>-55.84184272</v>
      </c>
      <c r="AD72" s="97">
        <f t="shared" si="63"/>
        <v>-61.426027</v>
      </c>
      <c r="AE72" s="97">
        <f t="shared" si="63"/>
        <v>-67.5686297</v>
      </c>
      <c r="AF72" s="97">
        <f t="shared" si="63"/>
        <v>-74.32549266</v>
      </c>
      <c r="AG72" s="97">
        <f t="shared" si="63"/>
        <v>-81.75804193</v>
      </c>
      <c r="AH72" s="97">
        <f t="shared" si="63"/>
        <v>-94.02174822</v>
      </c>
      <c r="AI72" s="97">
        <f t="shared" si="63"/>
        <v>-103.423923</v>
      </c>
      <c r="AJ72" s="97">
        <f t="shared" si="63"/>
        <v>-113.7663153</v>
      </c>
      <c r="AK72" s="97">
        <f t="shared" si="63"/>
        <v>-125.1429469</v>
      </c>
      <c r="AL72" s="97">
        <f t="shared" si="63"/>
        <v>-137.6572416</v>
      </c>
      <c r="AM72" s="97">
        <f t="shared" si="63"/>
        <v>-151.4229657</v>
      </c>
      <c r="AN72" s="97">
        <f t="shared" si="63"/>
        <v>-166.5652623</v>
      </c>
      <c r="AO72" s="97">
        <f t="shared" si="63"/>
        <v>-183.2217885</v>
      </c>
      <c r="AP72" s="97">
        <f t="shared" si="63"/>
        <v>-201.5439674</v>
      </c>
      <c r="AQ72" s="97">
        <f t="shared" si="63"/>
        <v>-221.6983641</v>
      </c>
      <c r="AR72" s="97">
        <f t="shared" si="63"/>
        <v>-243.8682005</v>
      </c>
      <c r="AS72" s="97">
        <f t="shared" si="63"/>
        <v>-268.2550206</v>
      </c>
      <c r="AT72" s="97">
        <f t="shared" si="63"/>
        <v>-295.0805226</v>
      </c>
      <c r="AU72" s="97">
        <f t="shared" si="63"/>
        <v>-324.5885749</v>
      </c>
      <c r="AV72" s="97">
        <f t="shared" si="63"/>
        <v>-357.0474324</v>
      </c>
      <c r="AW72" s="97">
        <f t="shared" si="63"/>
        <v>-392.7521756</v>
      </c>
      <c r="AX72" s="97">
        <f t="shared" si="63"/>
        <v>-432.0273932</v>
      </c>
      <c r="AY72" s="97">
        <f t="shared" si="63"/>
        <v>-475.2301325</v>
      </c>
      <c r="AZ72" s="97">
        <f t="shared" si="63"/>
        <v>-522.7531458</v>
      </c>
      <c r="BA72" s="97">
        <f t="shared" si="63"/>
        <v>-575.0284604</v>
      </c>
      <c r="BB72" s="97">
        <f t="shared" si="63"/>
        <v>-632.5313064</v>
      </c>
      <c r="BC72" s="97">
        <f t="shared" si="63"/>
        <v>-695.784437</v>
      </c>
      <c r="BD72" s="97">
        <f t="shared" si="63"/>
        <v>-765.3628807</v>
      </c>
      <c r="BE72" s="97">
        <f t="shared" si="63"/>
        <v>-841.8991688</v>
      </c>
      <c r="BF72" s="97">
        <f t="shared" si="63"/>
        <v>-926.0890857</v>
      </c>
      <c r="BG72" s="97">
        <f t="shared" si="63"/>
        <v>-1018.697994</v>
      </c>
      <c r="BH72" s="97">
        <f t="shared" si="63"/>
        <v>-1120.567794</v>
      </c>
      <c r="BI72" s="97">
        <f t="shared" si="63"/>
        <v>-1232.624573</v>
      </c>
      <c r="BJ72" s="97">
        <f t="shared" si="63"/>
        <v>-1355.88703</v>
      </c>
      <c r="BK72" s="97">
        <f t="shared" si="63"/>
        <v>-1491.475733</v>
      </c>
      <c r="BL72" s="97">
        <f t="shared" si="63"/>
        <v>-1640.623307</v>
      </c>
      <c r="BM72" s="97">
        <f t="shared" si="63"/>
        <v>-1804.685637</v>
      </c>
      <c r="BN72" s="97">
        <f t="shared" si="63"/>
        <v>-1985.154201</v>
      </c>
      <c r="BO72" s="97">
        <f t="shared" si="63"/>
        <v>-2183.669621</v>
      </c>
      <c r="BP72" s="97">
        <f t="shared" si="63"/>
        <v>0</v>
      </c>
      <c r="BQ72" s="96"/>
      <c r="BR72" s="97">
        <f t="shared" ref="BR72:BV72" si="64">SUM(BR65:BR71)</f>
        <v>-158.8184048</v>
      </c>
      <c r="BS72" s="97">
        <f t="shared" si="64"/>
        <v>-521.0965607</v>
      </c>
      <c r="BT72" s="97">
        <f t="shared" si="64"/>
        <v>-1789.991362</v>
      </c>
      <c r="BU72" s="97">
        <f t="shared" si="64"/>
        <v>-5629.204914</v>
      </c>
      <c r="BV72" s="97">
        <f t="shared" si="64"/>
        <v>-15309.72333</v>
      </c>
      <c r="BW72" s="83"/>
    </row>
    <row r="73">
      <c r="A73" s="74"/>
      <c r="B73" s="7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83"/>
      <c r="BR73" s="83"/>
      <c r="BS73" s="83"/>
      <c r="BT73" s="83"/>
      <c r="BU73" s="83"/>
      <c r="BV73" s="83"/>
      <c r="BW73" s="83"/>
    </row>
    <row r="74" ht="15.75" customHeight="1">
      <c r="A74" s="110"/>
      <c r="B74" s="110"/>
      <c r="C74" s="110"/>
      <c r="D74" s="111" t="s">
        <v>173</v>
      </c>
      <c r="E74" s="112"/>
      <c r="F74" s="112"/>
      <c r="G74" s="112"/>
      <c r="H74" s="112"/>
      <c r="I74" s="113">
        <f t="shared" ref="I74:BP74" si="65">I62+I72</f>
        <v>41911.5102</v>
      </c>
      <c r="J74" s="113">
        <f t="shared" si="65"/>
        <v>87556.45823</v>
      </c>
      <c r="K74" s="113">
        <f t="shared" si="65"/>
        <v>138268.5122</v>
      </c>
      <c r="L74" s="113">
        <f t="shared" si="65"/>
        <v>194051.7716</v>
      </c>
      <c r="M74" s="113">
        <f t="shared" si="65"/>
        <v>255413.3569</v>
      </c>
      <c r="N74" s="113">
        <f t="shared" si="65"/>
        <v>322911.1008</v>
      </c>
      <c r="O74" s="113">
        <f t="shared" si="65"/>
        <v>397158.619</v>
      </c>
      <c r="P74" s="113">
        <f t="shared" si="65"/>
        <v>478830.8891</v>
      </c>
      <c r="Q74" s="113">
        <f t="shared" si="65"/>
        <v>568670.3862</v>
      </c>
      <c r="R74" s="113">
        <f t="shared" si="65"/>
        <v>667493.8329</v>
      </c>
      <c r="S74" s="113">
        <f t="shared" si="65"/>
        <v>776199.6244</v>
      </c>
      <c r="T74" s="113">
        <f t="shared" si="65"/>
        <v>895775.995</v>
      </c>
      <c r="U74" s="113">
        <f t="shared" si="65"/>
        <v>1033288.924</v>
      </c>
      <c r="V74" s="113">
        <f t="shared" si="65"/>
        <v>1184551.9</v>
      </c>
      <c r="W74" s="113">
        <f t="shared" si="65"/>
        <v>1350942.42</v>
      </c>
      <c r="X74" s="113">
        <f t="shared" si="65"/>
        <v>1533971.992</v>
      </c>
      <c r="Y74" s="113">
        <f t="shared" si="65"/>
        <v>1735304.521</v>
      </c>
      <c r="Z74" s="113">
        <f t="shared" si="65"/>
        <v>1956770.302</v>
      </c>
      <c r="AA74" s="113">
        <f t="shared" si="65"/>
        <v>2200382.662</v>
      </c>
      <c r="AB74" s="113">
        <f t="shared" si="65"/>
        <v>2468356.258</v>
      </c>
      <c r="AC74" s="113">
        <f t="shared" si="65"/>
        <v>2763127.213</v>
      </c>
      <c r="AD74" s="113">
        <f t="shared" si="65"/>
        <v>3087375.264</v>
      </c>
      <c r="AE74" s="113">
        <f t="shared" si="65"/>
        <v>3444048.121</v>
      </c>
      <c r="AF74" s="113">
        <f t="shared" si="65"/>
        <v>3836388.262</v>
      </c>
      <c r="AG74" s="113">
        <f t="shared" si="65"/>
        <v>4287579.763</v>
      </c>
      <c r="AH74" s="113">
        <f t="shared" si="65"/>
        <v>4783886.326</v>
      </c>
      <c r="AI74" s="113">
        <f t="shared" si="65"/>
        <v>5329827.633</v>
      </c>
      <c r="AJ74" s="113">
        <f t="shared" si="65"/>
        <v>5930363.071</v>
      </c>
      <c r="AK74" s="113">
        <f t="shared" si="65"/>
        <v>6590952.053</v>
      </c>
      <c r="AL74" s="113">
        <f t="shared" si="65"/>
        <v>7317599.933</v>
      </c>
      <c r="AM74" s="113">
        <f t="shared" si="65"/>
        <v>8116912.601</v>
      </c>
      <c r="AN74" s="113">
        <f t="shared" si="65"/>
        <v>8996156.535</v>
      </c>
      <c r="AO74" s="113">
        <f t="shared" si="65"/>
        <v>9963324.863</v>
      </c>
      <c r="AP74" s="113">
        <f t="shared" si="65"/>
        <v>11027210.02</v>
      </c>
      <c r="AQ74" s="113">
        <f t="shared" si="65"/>
        <v>12197483.7</v>
      </c>
      <c r="AR74" s="113">
        <f t="shared" si="65"/>
        <v>13484784.75</v>
      </c>
      <c r="AS74" s="113">
        <f t="shared" si="65"/>
        <v>14900815.9</v>
      </c>
      <c r="AT74" s="113">
        <f t="shared" si="65"/>
        <v>16458450.16</v>
      </c>
      <c r="AU74" s="113">
        <f t="shared" si="65"/>
        <v>18171847.85</v>
      </c>
      <c r="AV74" s="113">
        <f t="shared" si="65"/>
        <v>20056585.31</v>
      </c>
      <c r="AW74" s="113">
        <f t="shared" si="65"/>
        <v>22129796.52</v>
      </c>
      <c r="AX74" s="113">
        <f t="shared" si="65"/>
        <v>27519698.48</v>
      </c>
      <c r="AY74" s="113">
        <f t="shared" si="65"/>
        <v>33448590.64</v>
      </c>
      <c r="AZ74" s="113">
        <f t="shared" si="65"/>
        <v>39970372.01</v>
      </c>
      <c r="BA74" s="113">
        <f t="shared" si="65"/>
        <v>47144331.52</v>
      </c>
      <c r="BB74" s="113">
        <f t="shared" si="65"/>
        <v>55035686.98</v>
      </c>
      <c r="BC74" s="113">
        <f t="shared" si="65"/>
        <v>63716177.99</v>
      </c>
      <c r="BD74" s="113">
        <f t="shared" si="65"/>
        <v>73264718.1</v>
      </c>
      <c r="BE74" s="113">
        <f t="shared" si="65"/>
        <v>83768112.22</v>
      </c>
      <c r="BF74" s="113">
        <f t="shared" si="65"/>
        <v>95321845.75</v>
      </c>
      <c r="BG74" s="113">
        <f t="shared" si="65"/>
        <v>108030952.6</v>
      </c>
      <c r="BH74" s="113">
        <f t="shared" si="65"/>
        <v>122010970.2</v>
      </c>
      <c r="BI74" s="113">
        <f t="shared" si="65"/>
        <v>137388989.5</v>
      </c>
      <c r="BJ74" s="113">
        <f t="shared" si="65"/>
        <v>154304810.8</v>
      </c>
      <c r="BK74" s="113">
        <f t="shared" si="65"/>
        <v>172912214.2</v>
      </c>
      <c r="BL74" s="113">
        <f t="shared" si="65"/>
        <v>193380357.9</v>
      </c>
      <c r="BM74" s="113">
        <f t="shared" si="65"/>
        <v>215895316</v>
      </c>
      <c r="BN74" s="113">
        <f t="shared" si="65"/>
        <v>240661770</v>
      </c>
      <c r="BO74" s="113">
        <f t="shared" si="65"/>
        <v>267904869.3</v>
      </c>
      <c r="BP74" s="113">
        <f t="shared" si="65"/>
        <v>297874680.5</v>
      </c>
      <c r="BQ74" s="110"/>
      <c r="BR74" s="113">
        <f t="shared" ref="BR74:BV74" si="66">BR62+BR72</f>
        <v>2054966.249</v>
      </c>
      <c r="BS74" s="113">
        <f t="shared" si="66"/>
        <v>8679612.81</v>
      </c>
      <c r="BT74" s="113">
        <f t="shared" si="66"/>
        <v>31481926.96</v>
      </c>
      <c r="BU74" s="113">
        <f t="shared" si="66"/>
        <v>103045499.9</v>
      </c>
      <c r="BV74" s="113">
        <f t="shared" si="66"/>
        <v>327645016.4</v>
      </c>
      <c r="BW74" s="110"/>
    </row>
    <row r="75" ht="15.75" customHeight="1">
      <c r="A75" s="74"/>
      <c r="B75" s="7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83"/>
      <c r="BR75" s="83"/>
      <c r="BS75" s="83"/>
      <c r="BT75" s="83"/>
      <c r="BU75" s="83"/>
      <c r="BV75" s="83"/>
      <c r="BW75" s="83"/>
    </row>
    <row r="76" ht="15.75" customHeight="1">
      <c r="A76" s="74"/>
      <c r="B76" s="74"/>
      <c r="C76" s="12" t="s">
        <v>96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83"/>
      <c r="BR76" s="12"/>
      <c r="BS76" s="12"/>
      <c r="BT76" s="12"/>
      <c r="BU76" s="12"/>
      <c r="BV76" s="12"/>
      <c r="BW76" s="83"/>
    </row>
    <row r="77" ht="15.75" customHeight="1">
      <c r="A77" s="74"/>
      <c r="B77" s="7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83"/>
      <c r="BR77" s="83"/>
      <c r="BS77" s="83"/>
      <c r="BT77" s="83"/>
      <c r="BU77" s="83"/>
      <c r="BV77" s="83"/>
      <c r="BW77" s="83"/>
    </row>
    <row r="78" ht="15.75" customHeight="1">
      <c r="A78" s="114"/>
      <c r="B78" s="114"/>
      <c r="C78" s="115"/>
      <c r="D78" s="103" t="s">
        <v>96</v>
      </c>
      <c r="E78" s="115"/>
      <c r="F78" s="115"/>
      <c r="G78" s="115"/>
      <c r="H78" s="23"/>
      <c r="I78" s="116">
        <f>IF('1.Premissas Receitas'!B8=1,0.18,IF('1.Premissas Receitas'!B8=2,0.05,IF('1.Premissas Receitas'!B8=1,0.1,0.1)))*I62</f>
        <v>2095.57551</v>
      </c>
      <c r="J78" s="116">
        <f>IF('1.Premissas Receitas'!C8=1,0.18,IF('1.Premissas Receitas'!C8=2,0.05,IF('1.Premissas Receitas'!C8=1,0.1,0.1)))*J62</f>
        <v>8756.519184</v>
      </c>
      <c r="K78" s="116">
        <f>IF('1.Premissas Receitas'!D8=1,0.18,IF('1.Premissas Receitas'!D8=2,0.05,IF('1.Premissas Receitas'!D8=1,0.1,0.1)))*K62</f>
        <v>13827.81192</v>
      </c>
      <c r="L78" s="116">
        <f>IF('1.Premissas Receitas'!E8=1,0.18,IF('1.Premissas Receitas'!E8=2,0.05,IF('1.Premissas Receitas'!E8=1,0.1,0.1)))*L62</f>
        <v>19406.23393</v>
      </c>
      <c r="M78" s="116">
        <f>IF('1.Premissas Receitas'!F8=1,0.18,IF('1.Premissas Receitas'!F8=2,0.05,IF('1.Premissas Receitas'!F8=1,0.1,0.1)))*M62</f>
        <v>25542.49814</v>
      </c>
      <c r="N78" s="116">
        <f>IF('1.Premissas Receitas'!M3=1,0.18,IF('1.Premissas Receitas'!M3=2,0.05,IF('1.Premissas Receitas'!M3=1,0.1,0.1)))*N62</f>
        <v>32292.38877</v>
      </c>
      <c r="O78" s="116">
        <f>IF('1.Premissas Receitas'!N3=1,0.18,IF('1.Premissas Receitas'!N3=2,0.05,IF('1.Premissas Receitas'!N3=1,0.1,0.1)))*O62</f>
        <v>39717.26846</v>
      </c>
      <c r="P78" s="116">
        <f>IF('1.Premissas Receitas'!O3=1,0.18,IF('1.Premissas Receitas'!O3=2,0.05,IF('1.Premissas Receitas'!O3=1,0.1,0.1)))*P62</f>
        <v>47884.63612</v>
      </c>
      <c r="Q78" s="116">
        <f>IF('1.Premissas Receitas'!P3=1,0.18,IF('1.Premissas Receitas'!P3=2,0.05,IF('1.Premissas Receitas'!P3=1,0.1,0.1)))*Q62</f>
        <v>56868.74055</v>
      </c>
      <c r="R78" s="116">
        <f>IF('1.Premissas Receitas'!Q3=1,0.18,IF('1.Premissas Receitas'!Q3=2,0.05,IF('1.Premissas Receitas'!Q3=1,0.1,0.1)))*R62</f>
        <v>66751.25542</v>
      </c>
      <c r="S78" s="116">
        <f>IF('1.Premissas Receitas'!R3=1,0.18,IF('1.Premissas Receitas'!R3=2,0.05,IF('1.Premissas Receitas'!R3=1,0.1,0.1)))*S62</f>
        <v>77622.02178</v>
      </c>
      <c r="T78" s="116">
        <f>IF('1.Premissas Receitas'!S3=1,0.18,IF('1.Premissas Receitas'!S3=2,0.05,IF('1.Premissas Receitas'!S3=1,0.1,0.1)))*T62</f>
        <v>89579.86477</v>
      </c>
      <c r="U78" s="116">
        <f>IF('1.Premissas Receitas'!T3=1,0.18,IF('1.Premissas Receitas'!T3=2,0.05,IF('1.Premissas Receitas'!T3=1,0.1,0.1)))*U62</f>
        <v>103331.3842</v>
      </c>
      <c r="V78" s="116">
        <f>IF('1.Premissas Receitas'!U3=1,0.18,IF('1.Premissas Receitas'!U3=2,0.05,IF('1.Premissas Receitas'!U3=1,0.1,0.1)))*V62</f>
        <v>118458.0556</v>
      </c>
      <c r="W78" s="116">
        <f>IF('1.Premissas Receitas'!V3=1,0.18,IF('1.Premissas Receitas'!V3=2,0.05,IF('1.Premissas Receitas'!V3=1,0.1,0.1)))*W62</f>
        <v>135097.3941</v>
      </c>
      <c r="X78" s="116">
        <f>IF('1.Premissas Receitas'!W3=1,0.18,IF('1.Premissas Receitas'!W3=2,0.05,IF('1.Premissas Receitas'!W3=1,0.1,0.1)))*X62</f>
        <v>153400.6665</v>
      </c>
      <c r="Y78" s="116">
        <f>IF('1.Premissas Receitas'!X3=1,0.18,IF('1.Premissas Receitas'!X3=2,0.05,IF('1.Premissas Receitas'!X3=1,0.1,0.1)))*Y62</f>
        <v>173534.2661</v>
      </c>
      <c r="Z78" s="116">
        <f>IF('1.Premissas Receitas'!Y3=1,0.18,IF('1.Premissas Receitas'!Y3=2,0.05,IF('1.Premissas Receitas'!Y3=1,0.1,0.1)))*Z62</f>
        <v>195681.2257</v>
      </c>
      <c r="AA78" s="116">
        <f>IF('1.Premissas Receitas'!Z3=1,0.18,IF('1.Premissas Receitas'!Z3=2,0.05,IF('1.Premissas Receitas'!Z3=1,0.1,0.1)))*AA62</f>
        <v>220042.8812</v>
      </c>
      <c r="AB78" s="116">
        <f>IF('1.Premissas Receitas'!AA3=1,0.18,IF('1.Premissas Receitas'!AA3=2,0.05,IF('1.Premissas Receitas'!AA3=1,0.1,0.1)))*AB62</f>
        <v>246840.7023</v>
      </c>
      <c r="AC78" s="116">
        <f>IF('1.Premissas Receitas'!AB3=1,0.18,IF('1.Premissas Receitas'!AB3=2,0.05,IF('1.Premissas Receitas'!AB3=1,0.1,0.1)))*AC62</f>
        <v>276318.3055</v>
      </c>
      <c r="AD78" s="116">
        <f>IF('1.Premissas Receitas'!AC3=1,0.18,IF('1.Premissas Receitas'!AC3=2,0.05,IF('1.Premissas Receitas'!AC3=1,0.1,0.1)))*AD62</f>
        <v>308743.669</v>
      </c>
      <c r="AE78" s="116">
        <f>IF('1.Premissas Receitas'!AD3=1,0.18,IF('1.Premissas Receitas'!AD3=2,0.05,IF('1.Premissas Receitas'!AD3=1,0.1,0.1)))*AE62</f>
        <v>344411.5689</v>
      </c>
      <c r="AF78" s="116">
        <f>IF('1.Premissas Receitas'!AE3=1,0.18,IF('1.Premissas Receitas'!AE3=2,0.05,IF('1.Premissas Receitas'!AE3=1,0.1,0.1)))*AF62</f>
        <v>383646.2588</v>
      </c>
      <c r="AG78" s="116">
        <f>IF('1.Premissas Receitas'!AF3=1,0.18,IF('1.Premissas Receitas'!AF3=2,0.05,IF('1.Premissas Receitas'!AF3=1,0.1,0.1)))*AG62</f>
        <v>428766.1521</v>
      </c>
      <c r="AH78" s="116">
        <f>IF('1.Premissas Receitas'!AG3=1,0.18,IF('1.Premissas Receitas'!AG3=2,0.05,IF('1.Premissas Receitas'!AG3=1,0.1,0.1)))*AH62</f>
        <v>478398.0348</v>
      </c>
      <c r="AI78" s="116">
        <f>IF('1.Premissas Receitas'!AH3=1,0.18,IF('1.Premissas Receitas'!AH3=2,0.05,IF('1.Premissas Receitas'!AH3=1,0.1,0.1)))*AI62</f>
        <v>532993.1057</v>
      </c>
      <c r="AJ78" s="116">
        <f>IF('1.Premissas Receitas'!AI3=1,0.18,IF('1.Premissas Receitas'!AI3=2,0.05,IF('1.Premissas Receitas'!AI3=1,0.1,0.1)))*AJ62</f>
        <v>593047.6838</v>
      </c>
      <c r="AK78" s="116">
        <f>IF('1.Premissas Receitas'!AJ3=1,0.18,IF('1.Premissas Receitas'!AJ3=2,0.05,IF('1.Premissas Receitas'!AJ3=1,0.1,0.1)))*AK62</f>
        <v>659107.7196</v>
      </c>
      <c r="AL78" s="116">
        <f>IF('1.Premissas Receitas'!AK3=1,0.18,IF('1.Premissas Receitas'!AK3=2,0.05,IF('1.Premissas Receitas'!AK3=1,0.1,0.1)))*AL62</f>
        <v>731773.759</v>
      </c>
      <c r="AM78" s="116">
        <f>IF('1.Premissas Receitas'!AL3=1,0.18,IF('1.Premissas Receitas'!AL3=2,0.05,IF('1.Premissas Receitas'!AL3=1,0.1,0.1)))*AM62</f>
        <v>811706.4024</v>
      </c>
      <c r="AN78" s="116">
        <f>IF('1.Premissas Receitas'!AM3=1,0.18,IF('1.Premissas Receitas'!AM3=2,0.05,IF('1.Premissas Receitas'!AM3=1,0.1,0.1)))*AN62</f>
        <v>899632.3101</v>
      </c>
      <c r="AO78" s="116">
        <f>IF('1.Premissas Receitas'!AN3=1,0.18,IF('1.Premissas Receitas'!AN3=2,0.05,IF('1.Premissas Receitas'!AN3=1,0.1,0.1)))*AO62</f>
        <v>996350.8085</v>
      </c>
      <c r="AP78" s="116">
        <f>IF('1.Premissas Receitas'!AO3=1,0.18,IF('1.Premissas Receitas'!AO3=2,0.05,IF('1.Premissas Receitas'!AO3=1,0.1,0.1)))*AP62</f>
        <v>1102741.157</v>
      </c>
      <c r="AQ78" s="116">
        <f>IF('1.Premissas Receitas'!AP3=1,0.18,IF('1.Premissas Receitas'!AP3=2,0.05,IF('1.Premissas Receitas'!AP3=1,0.1,0.1)))*AQ62</f>
        <v>1219770.54</v>
      </c>
      <c r="AR78" s="116">
        <f>IF('1.Premissas Receitas'!AQ3=1,0.18,IF('1.Premissas Receitas'!AQ3=2,0.05,IF('1.Premissas Receitas'!AQ3=1,0.1,0.1)))*AR62</f>
        <v>1348502.861</v>
      </c>
      <c r="AS78" s="116">
        <f>IF('1.Premissas Receitas'!AR3=1,0.18,IF('1.Premissas Receitas'!AR3=2,0.05,IF('1.Premissas Receitas'!AR3=1,0.1,0.1)))*AS62</f>
        <v>1490108.415</v>
      </c>
      <c r="AT78" s="116">
        <f>IF('1.Premissas Receitas'!AS3=1,0.18,IF('1.Premissas Receitas'!AS3=2,0.05,IF('1.Premissas Receitas'!AS3=1,0.1,0.1)))*AT62</f>
        <v>1645874.524</v>
      </c>
      <c r="AU78" s="116">
        <f>IF('1.Premissas Receitas'!AT3=1,0.18,IF('1.Premissas Receitas'!AT3=2,0.05,IF('1.Premissas Receitas'!AT3=1,0.1,0.1)))*AU62</f>
        <v>1817217.244</v>
      </c>
      <c r="AV78" s="116">
        <f>IF('1.Premissas Receitas'!AU3=1,0.18,IF('1.Premissas Receitas'!AU3=2,0.05,IF('1.Premissas Receitas'!AU3=1,0.1,0.1)))*AV62</f>
        <v>2005694.236</v>
      </c>
      <c r="AW78" s="116">
        <f>IF('1.Premissas Receitas'!AV3=1,0.18,IF('1.Premissas Receitas'!AV3=2,0.05,IF('1.Premissas Receitas'!AV3=1,0.1,0.1)))*AW62</f>
        <v>2213018.927</v>
      </c>
      <c r="AX78" s="116">
        <f>IF('1.Premissas Receitas'!AW3=1,0.18,IF('1.Premissas Receitas'!AW3=2,0.05,IF('1.Premissas Receitas'!AW3=1,0.1,0.1)))*AX62</f>
        <v>2752013.05</v>
      </c>
      <c r="AY78" s="116">
        <f>IF('1.Premissas Receitas'!AX3=1,0.18,IF('1.Premissas Receitas'!AX3=2,0.05,IF('1.Premissas Receitas'!AX3=1,0.1,0.1)))*AY62</f>
        <v>3344906.587</v>
      </c>
      <c r="AZ78" s="116">
        <f>IF('1.Premissas Receitas'!AY3=1,0.18,IF('1.Premissas Receitas'!AY3=2,0.05,IF('1.Premissas Receitas'!AY3=1,0.1,0.1)))*AZ62</f>
        <v>3997089.476</v>
      </c>
      <c r="BA78" s="116">
        <f>IF('1.Premissas Receitas'!AZ3=1,0.18,IF('1.Premissas Receitas'!AZ3=2,0.05,IF('1.Premissas Receitas'!AZ3=1,0.1,0.1)))*BA62</f>
        <v>4714490.655</v>
      </c>
      <c r="BB78" s="116">
        <f>IF('1.Premissas Receitas'!BA3=1,0.18,IF('1.Premissas Receitas'!BA3=2,0.05,IF('1.Premissas Receitas'!BA3=1,0.1,0.1)))*BB62</f>
        <v>5503631.951</v>
      </c>
      <c r="BC78" s="116">
        <f>IF('1.Premissas Receitas'!BB3=1,0.18,IF('1.Premissas Receitas'!BB3=2,0.05,IF('1.Premissas Receitas'!BB3=1,0.1,0.1)))*BC62</f>
        <v>6371687.378</v>
      </c>
      <c r="BD78" s="116">
        <f>IF('1.Premissas Receitas'!BC3=1,0.18,IF('1.Premissas Receitas'!BC3=2,0.05,IF('1.Premissas Receitas'!BC3=1,0.1,0.1)))*BD62</f>
        <v>7326548.346</v>
      </c>
      <c r="BE78" s="116">
        <f>IF('1.Premissas Receitas'!BD3=1,0.18,IF('1.Premissas Receitas'!BD3=2,0.05,IF('1.Premissas Receitas'!BD3=1,0.1,0.1)))*BE62</f>
        <v>8376895.412</v>
      </c>
      <c r="BF78" s="116">
        <f>IF('1.Premissas Receitas'!BE3=1,0.18,IF('1.Premissas Receitas'!BE3=2,0.05,IF('1.Premissas Receitas'!BE3=1,0.1,0.1)))*BF62</f>
        <v>9532277.184</v>
      </c>
      <c r="BG78" s="116">
        <f>IF('1.Premissas Receitas'!BF3=1,0.18,IF('1.Premissas Receitas'!BF3=2,0.05,IF('1.Premissas Receitas'!BF3=1,0.1,0.1)))*BG62</f>
        <v>10803197.13</v>
      </c>
      <c r="BH78" s="116">
        <f>IF('1.Premissas Receitas'!BG3=1,0.18,IF('1.Premissas Receitas'!BG3=2,0.05,IF('1.Premissas Receitas'!BG3=1,0.1,0.1)))*BH62</f>
        <v>12201209.08</v>
      </c>
      <c r="BI78" s="116">
        <f>IF('1.Premissas Receitas'!BH3=1,0.18,IF('1.Premissas Receitas'!BH3=2,0.05,IF('1.Premissas Receitas'!BH3=1,0.1,0.1)))*BI62</f>
        <v>13739022.22</v>
      </c>
      <c r="BJ78" s="116">
        <f>IF('1.Premissas Receitas'!BI3=1,0.18,IF('1.Premissas Receitas'!BI3=2,0.05,IF('1.Premissas Receitas'!BI3=1,0.1,0.1)))*BJ62</f>
        <v>15430616.67</v>
      </c>
      <c r="BK78" s="116">
        <f>IF('1.Premissas Receitas'!BJ3=1,0.18,IF('1.Premissas Receitas'!BJ3=2,0.05,IF('1.Premissas Receitas'!BJ3=1,0.1,0.1)))*BK62</f>
        <v>17291370.57</v>
      </c>
      <c r="BL78" s="116">
        <f>IF('1.Premissas Receitas'!BK3=1,0.18,IF('1.Premissas Receitas'!BK3=2,0.05,IF('1.Premissas Receitas'!BK3=1,0.1,0.1)))*BL62</f>
        <v>19338199.86</v>
      </c>
      <c r="BM78" s="116">
        <f>IF('1.Premissas Receitas'!BL3=1,0.18,IF('1.Premissas Receitas'!BL3=2,0.05,IF('1.Premissas Receitas'!BL3=1,0.1,0.1)))*BM62</f>
        <v>21589712.07</v>
      </c>
      <c r="BN78" s="116">
        <f>IF('1.Premissas Receitas'!BM3=1,0.18,IF('1.Premissas Receitas'!BM3=2,0.05,IF('1.Premissas Receitas'!BM3=1,0.1,0.1)))*BN62</f>
        <v>24066375.51</v>
      </c>
      <c r="BO78" s="116">
        <f>IF('1.Premissas Receitas'!BN3=1,0.18,IF('1.Premissas Receitas'!BN3=2,0.05,IF('1.Premissas Receitas'!BN3=1,0.1,0.1)))*BO62</f>
        <v>26790705.29</v>
      </c>
      <c r="BP78" s="116">
        <f>IF('1.Premissas Receitas'!BO3=1,0.18,IF('1.Premissas Receitas'!BO3=2,0.05,IF('1.Premissas Receitas'!BO3=1,0.1,0.1)))*BP62</f>
        <v>29787468.05</v>
      </c>
      <c r="BQ78" s="23"/>
      <c r="BR78" s="116">
        <f>IF('1.Premissas Receitas'!BQ3=1,0.18,IF('1.Premissas Receitas'!BQ3=2,0.05,IF('1.Premissas Receitas'!BQ3=1,0.1,0.1)))*BR62</f>
        <v>205512.5067</v>
      </c>
      <c r="BS78" s="116">
        <f>IF('1.Premissas Receitas'!BR3=1,0.18,IF('1.Premissas Receitas'!BR3=2,0.05,IF('1.Premissas Receitas'!BR3=1,0.1,0.1)))*BS62</f>
        <v>868013.3907</v>
      </c>
      <c r="BT78" s="116">
        <f>IF('1.Premissas Receitas'!BS3=1,0.18,IF('1.Premissas Receitas'!BS3=2,0.05,IF('1.Premissas Receitas'!BS3=1,0.1,0.1)))*BT62</f>
        <v>3148371.695</v>
      </c>
      <c r="BU78" s="116">
        <f>IF('1.Premissas Receitas'!BT3=1,0.18,IF('1.Premissas Receitas'!BT3=2,0.05,IF('1.Premissas Receitas'!BT3=1,0.1,0.1)))*BU62</f>
        <v>10305112.91</v>
      </c>
      <c r="BV78" s="116">
        <f>IF('1.Premissas Receitas'!BU3=1,0.18,IF('1.Premissas Receitas'!BU3=2,0.05,IF('1.Premissas Receitas'!BU3=1,0.1,0.1)))*BV62</f>
        <v>32766032.61</v>
      </c>
      <c r="BW78" s="23"/>
    </row>
    <row r="79" ht="15.75" customHeight="1">
      <c r="A79" s="84"/>
      <c r="B79" s="84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85"/>
      <c r="BR79" s="85"/>
      <c r="BS79" s="85"/>
      <c r="BT79" s="85"/>
      <c r="BU79" s="85"/>
      <c r="BV79" s="85"/>
      <c r="BW79" s="85"/>
    </row>
    <row r="80" ht="15.75" customHeight="1">
      <c r="A80" s="74"/>
      <c r="B80" s="74"/>
      <c r="C80" s="12" t="s">
        <v>174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83"/>
      <c r="BR80" s="12"/>
      <c r="BS80" s="12"/>
      <c r="BT80" s="12"/>
      <c r="BU80" s="12"/>
      <c r="BV80" s="12"/>
      <c r="BW80" s="83"/>
    </row>
    <row r="81" ht="15.75" customHeight="1">
      <c r="A81" s="74"/>
      <c r="B81" s="7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83"/>
      <c r="BR81" s="83"/>
      <c r="BS81" s="83"/>
      <c r="BT81" s="83"/>
      <c r="BU81" s="83"/>
      <c r="BV81" s="83"/>
      <c r="BW81" s="83"/>
    </row>
    <row r="82" ht="15.75" customHeight="1">
      <c r="A82" s="84"/>
      <c r="B82" s="84"/>
      <c r="C82" s="64"/>
      <c r="D82" s="23" t="s">
        <v>175</v>
      </c>
      <c r="E82" s="64"/>
      <c r="F82" s="64"/>
      <c r="G82" s="64"/>
      <c r="H82" s="117"/>
      <c r="I82" s="94" t="str">
        <f t="shared" ref="I82:BP82" si="67">+H101</f>
        <v/>
      </c>
      <c r="J82" s="94">
        <f t="shared" si="67"/>
        <v>16284.62381</v>
      </c>
      <c r="K82" s="94">
        <f t="shared" si="67"/>
        <v>17913.08619</v>
      </c>
      <c r="L82" s="94">
        <f t="shared" si="67"/>
        <v>19704.39481</v>
      </c>
      <c r="M82" s="94">
        <f t="shared" si="67"/>
        <v>21674.83429</v>
      </c>
      <c r="N82" s="94">
        <f t="shared" si="67"/>
        <v>23842.31772</v>
      </c>
      <c r="O82" s="94">
        <f t="shared" si="67"/>
        <v>26226.54949</v>
      </c>
      <c r="P82" s="94">
        <f t="shared" si="67"/>
        <v>28849.20444</v>
      </c>
      <c r="Q82" s="94">
        <f t="shared" si="67"/>
        <v>31734.12488</v>
      </c>
      <c r="R82" s="94">
        <f t="shared" si="67"/>
        <v>34907.53737</v>
      </c>
      <c r="S82" s="94">
        <f t="shared" si="67"/>
        <v>38398.29111</v>
      </c>
      <c r="T82" s="94">
        <f t="shared" si="67"/>
        <v>42238.12022</v>
      </c>
      <c r="U82" s="94">
        <f t="shared" si="67"/>
        <v>46461.93224</v>
      </c>
      <c r="V82" s="94">
        <f t="shared" si="67"/>
        <v>53431.22208</v>
      </c>
      <c r="W82" s="94">
        <f t="shared" si="67"/>
        <v>58774.34429</v>
      </c>
      <c r="X82" s="94">
        <f t="shared" si="67"/>
        <v>64651.77872</v>
      </c>
      <c r="Y82" s="94">
        <f t="shared" si="67"/>
        <v>71116.95659</v>
      </c>
      <c r="Z82" s="94">
        <f t="shared" si="67"/>
        <v>78228.65225</v>
      </c>
      <c r="AA82" s="94">
        <f t="shared" si="67"/>
        <v>86051.51747</v>
      </c>
      <c r="AB82" s="94">
        <f t="shared" si="67"/>
        <v>94656.66922</v>
      </c>
      <c r="AC82" s="94">
        <f t="shared" si="67"/>
        <v>104122.3361</v>
      </c>
      <c r="AD82" s="94">
        <f t="shared" si="67"/>
        <v>114534.5698</v>
      </c>
      <c r="AE82" s="94">
        <f t="shared" si="67"/>
        <v>125988.0267</v>
      </c>
      <c r="AF82" s="94">
        <f t="shared" si="67"/>
        <v>138586.8294</v>
      </c>
      <c r="AG82" s="94">
        <f t="shared" si="67"/>
        <v>152445.5123</v>
      </c>
      <c r="AH82" s="94">
        <f t="shared" si="67"/>
        <v>175312.3392</v>
      </c>
      <c r="AI82" s="94">
        <f t="shared" si="67"/>
        <v>192843.5731</v>
      </c>
      <c r="AJ82" s="94">
        <f t="shared" si="67"/>
        <v>212127.9304</v>
      </c>
      <c r="AK82" s="94">
        <f t="shared" si="67"/>
        <v>233340.7235</v>
      </c>
      <c r="AL82" s="94">
        <f t="shared" si="67"/>
        <v>256674.7958</v>
      </c>
      <c r="AM82" s="94">
        <f t="shared" si="67"/>
        <v>282342.2754</v>
      </c>
      <c r="AN82" s="94">
        <f t="shared" si="67"/>
        <v>310576.5029</v>
      </c>
      <c r="AO82" s="94">
        <f t="shared" si="67"/>
        <v>341634.1532</v>
      </c>
      <c r="AP82" s="94">
        <f t="shared" si="67"/>
        <v>375797.5686</v>
      </c>
      <c r="AQ82" s="94">
        <f t="shared" si="67"/>
        <v>413377.3254</v>
      </c>
      <c r="AR82" s="94">
        <f t="shared" si="67"/>
        <v>454715.058</v>
      </c>
      <c r="AS82" s="94">
        <f t="shared" si="67"/>
        <v>500186.5637</v>
      </c>
      <c r="AT82" s="94">
        <f t="shared" si="67"/>
        <v>550205.2201</v>
      </c>
      <c r="AU82" s="94">
        <f t="shared" si="67"/>
        <v>605225.7421</v>
      </c>
      <c r="AV82" s="94">
        <f t="shared" si="67"/>
        <v>665748.3164</v>
      </c>
      <c r="AW82" s="94">
        <f t="shared" si="67"/>
        <v>732323.148</v>
      </c>
      <c r="AX82" s="94">
        <f t="shared" si="67"/>
        <v>805555.4628</v>
      </c>
      <c r="AY82" s="94">
        <f t="shared" si="67"/>
        <v>886111.0091</v>
      </c>
      <c r="AZ82" s="94">
        <f t="shared" si="67"/>
        <v>974722.11</v>
      </c>
      <c r="BA82" s="94">
        <f t="shared" si="67"/>
        <v>1072194.321</v>
      </c>
      <c r="BB82" s="94">
        <f t="shared" si="67"/>
        <v>1179413.753</v>
      </c>
      <c r="BC82" s="94">
        <f t="shared" si="67"/>
        <v>1297355.128</v>
      </c>
      <c r="BD82" s="94">
        <f t="shared" si="67"/>
        <v>1427090.641</v>
      </c>
      <c r="BE82" s="94">
        <f t="shared" si="67"/>
        <v>1569799.705</v>
      </c>
      <c r="BF82" s="94">
        <f t="shared" si="67"/>
        <v>1726779.676</v>
      </c>
      <c r="BG82" s="94">
        <f t="shared" si="67"/>
        <v>1899457.643</v>
      </c>
      <c r="BH82" s="94">
        <f t="shared" si="67"/>
        <v>2089403.408</v>
      </c>
      <c r="BI82" s="94">
        <f t="shared" si="67"/>
        <v>2298343.749</v>
      </c>
      <c r="BJ82" s="94">
        <f t="shared" si="67"/>
        <v>2528178.123</v>
      </c>
      <c r="BK82" s="94">
        <f t="shared" si="67"/>
        <v>2780995.936</v>
      </c>
      <c r="BL82" s="94">
        <f t="shared" si="67"/>
        <v>3059095.529</v>
      </c>
      <c r="BM82" s="94">
        <f t="shared" si="67"/>
        <v>3365005.082</v>
      </c>
      <c r="BN82" s="94">
        <f t="shared" si="67"/>
        <v>3701505.591</v>
      </c>
      <c r="BO82" s="94">
        <f t="shared" si="67"/>
        <v>4071656.15</v>
      </c>
      <c r="BP82" s="94">
        <f t="shared" si="67"/>
        <v>4478821.765</v>
      </c>
      <c r="BQ82" s="117"/>
      <c r="BR82" s="94" t="str">
        <f t="shared" ref="BR82:BV82" si="68">+BQ101</f>
        <v/>
      </c>
      <c r="BS82" s="94">
        <f t="shared" si="68"/>
        <v>348235.0166</v>
      </c>
      <c r="BT82" s="94">
        <f t="shared" si="68"/>
        <v>1089157.193</v>
      </c>
      <c r="BU82" s="94">
        <f t="shared" si="68"/>
        <v>3748928.809</v>
      </c>
      <c r="BV82" s="94">
        <f t="shared" si="68"/>
        <v>11765744.56</v>
      </c>
      <c r="BW82" s="85"/>
    </row>
    <row r="83" ht="15.75" customHeight="1" outlineLevel="1">
      <c r="A83" s="74"/>
      <c r="B83" s="74"/>
      <c r="C83" s="14"/>
      <c r="D83" s="80"/>
      <c r="E83" s="14" t="str">
        <f t="shared" ref="E83:E100" si="70">E44</f>
        <v># de clientes Assinatura Fremium</v>
      </c>
      <c r="F83" s="14"/>
      <c r="G83" s="14"/>
      <c r="H83" s="118">
        <f>'1.Premissas Receitas'!D25</f>
        <v>2.1</v>
      </c>
      <c r="I83" s="96">
        <f t="shared" ref="I83:BP83" si="69">$H$83*I10</f>
        <v>2.857142857</v>
      </c>
      <c r="J83" s="96">
        <f t="shared" si="69"/>
        <v>3.142857143</v>
      </c>
      <c r="K83" s="96">
        <f t="shared" si="69"/>
        <v>3.457142857</v>
      </c>
      <c r="L83" s="96">
        <f t="shared" si="69"/>
        <v>3.802857143</v>
      </c>
      <c r="M83" s="96">
        <f t="shared" si="69"/>
        <v>4.183142857</v>
      </c>
      <c r="N83" s="96">
        <f t="shared" si="69"/>
        <v>4.601457143</v>
      </c>
      <c r="O83" s="96">
        <f t="shared" si="69"/>
        <v>5.061602857</v>
      </c>
      <c r="P83" s="96">
        <f t="shared" si="69"/>
        <v>5.567763143</v>
      </c>
      <c r="Q83" s="96">
        <f t="shared" si="69"/>
        <v>6.124539457</v>
      </c>
      <c r="R83" s="96">
        <f t="shared" si="69"/>
        <v>6.736993403</v>
      </c>
      <c r="S83" s="96">
        <f t="shared" si="69"/>
        <v>7.410692743</v>
      </c>
      <c r="T83" s="96">
        <f t="shared" si="69"/>
        <v>8.151762017</v>
      </c>
      <c r="U83" s="96">
        <f t="shared" si="69"/>
        <v>9.37452632</v>
      </c>
      <c r="V83" s="96">
        <f t="shared" si="69"/>
        <v>10.31197895</v>
      </c>
      <c r="W83" s="96">
        <f t="shared" si="69"/>
        <v>11.34317685</v>
      </c>
      <c r="X83" s="96">
        <f t="shared" si="69"/>
        <v>12.47749453</v>
      </c>
      <c r="Y83" s="96">
        <f t="shared" si="69"/>
        <v>13.72524399</v>
      </c>
      <c r="Z83" s="96">
        <f t="shared" si="69"/>
        <v>15.09776838</v>
      </c>
      <c r="AA83" s="96">
        <f t="shared" si="69"/>
        <v>16.60754522</v>
      </c>
      <c r="AB83" s="96">
        <f t="shared" si="69"/>
        <v>18.26829974</v>
      </c>
      <c r="AC83" s="96">
        <f t="shared" si="69"/>
        <v>20.09512972</v>
      </c>
      <c r="AD83" s="96">
        <f t="shared" si="69"/>
        <v>22.10464269</v>
      </c>
      <c r="AE83" s="96">
        <f t="shared" si="69"/>
        <v>24.31510696</v>
      </c>
      <c r="AF83" s="96">
        <f t="shared" si="69"/>
        <v>26.74661766</v>
      </c>
      <c r="AG83" s="96">
        <f t="shared" si="69"/>
        <v>30.7586103</v>
      </c>
      <c r="AH83" s="96">
        <f t="shared" si="69"/>
        <v>33.83447133</v>
      </c>
      <c r="AI83" s="96">
        <f t="shared" si="69"/>
        <v>37.21791847</v>
      </c>
      <c r="AJ83" s="96">
        <f t="shared" si="69"/>
        <v>40.93971031</v>
      </c>
      <c r="AK83" s="96">
        <f t="shared" si="69"/>
        <v>45.03368135</v>
      </c>
      <c r="AL83" s="96">
        <f t="shared" si="69"/>
        <v>49.53704948</v>
      </c>
      <c r="AM83" s="96">
        <f t="shared" si="69"/>
        <v>54.49075443</v>
      </c>
      <c r="AN83" s="96">
        <f t="shared" si="69"/>
        <v>59.93982987</v>
      </c>
      <c r="AO83" s="96">
        <f t="shared" si="69"/>
        <v>65.93381286</v>
      </c>
      <c r="AP83" s="96">
        <f t="shared" si="69"/>
        <v>72.52719414</v>
      </c>
      <c r="AQ83" s="96">
        <f t="shared" si="69"/>
        <v>79.77991356</v>
      </c>
      <c r="AR83" s="96">
        <f t="shared" si="69"/>
        <v>87.75790492</v>
      </c>
      <c r="AS83" s="96">
        <f t="shared" si="69"/>
        <v>96.53369541</v>
      </c>
      <c r="AT83" s="96">
        <f t="shared" si="69"/>
        <v>106.1870649</v>
      </c>
      <c r="AU83" s="96">
        <f t="shared" si="69"/>
        <v>116.8057714</v>
      </c>
      <c r="AV83" s="96">
        <f t="shared" si="69"/>
        <v>128.4863486</v>
      </c>
      <c r="AW83" s="96">
        <f t="shared" si="69"/>
        <v>141.3349834</v>
      </c>
      <c r="AX83" s="96">
        <f t="shared" si="69"/>
        <v>155.4684818</v>
      </c>
      <c r="AY83" s="96">
        <f t="shared" si="69"/>
        <v>171.01533</v>
      </c>
      <c r="AZ83" s="96">
        <f t="shared" si="69"/>
        <v>188.116863</v>
      </c>
      <c r="BA83" s="96">
        <f t="shared" si="69"/>
        <v>206.9285493</v>
      </c>
      <c r="BB83" s="96">
        <f t="shared" si="69"/>
        <v>227.6214042</v>
      </c>
      <c r="BC83" s="96">
        <f t="shared" si="69"/>
        <v>250.3835446</v>
      </c>
      <c r="BD83" s="96">
        <f t="shared" si="69"/>
        <v>275.4218991</v>
      </c>
      <c r="BE83" s="96">
        <f t="shared" si="69"/>
        <v>302.964089</v>
      </c>
      <c r="BF83" s="96">
        <f t="shared" si="69"/>
        <v>333.2604979</v>
      </c>
      <c r="BG83" s="96">
        <f t="shared" si="69"/>
        <v>366.5865477</v>
      </c>
      <c r="BH83" s="96">
        <f t="shared" si="69"/>
        <v>403.2452024</v>
      </c>
      <c r="BI83" s="96">
        <f t="shared" si="69"/>
        <v>443.5697227</v>
      </c>
      <c r="BJ83" s="96">
        <f t="shared" si="69"/>
        <v>487.9266949</v>
      </c>
      <c r="BK83" s="96">
        <f t="shared" si="69"/>
        <v>536.7193644</v>
      </c>
      <c r="BL83" s="96">
        <f t="shared" si="69"/>
        <v>590.3913009</v>
      </c>
      <c r="BM83" s="96">
        <f t="shared" si="69"/>
        <v>649.430431</v>
      </c>
      <c r="BN83" s="96">
        <f t="shared" si="69"/>
        <v>714.3734741</v>
      </c>
      <c r="BO83" s="96">
        <f t="shared" si="69"/>
        <v>785.8108215</v>
      </c>
      <c r="BP83" s="96">
        <f t="shared" si="69"/>
        <v>864.3919036</v>
      </c>
      <c r="BQ83" s="96"/>
      <c r="BR83" s="96">
        <f t="shared" ref="BR83:BR100" si="72">sum(I83:T83)</f>
        <v>61.09795362</v>
      </c>
      <c r="BS83" s="96">
        <f t="shared" ref="BS83:BS100" si="73">SUM(V83:AF83)</f>
        <v>191.0930047</v>
      </c>
      <c r="BT83" s="96">
        <f t="shared" ref="BT83:BT100" si="74">SUM(AG83:AR83)</f>
        <v>657.750851</v>
      </c>
      <c r="BU83" s="96">
        <f t="shared" ref="BU83:BU100" si="75">SUM(AS83:BD83)</f>
        <v>2064.303936</v>
      </c>
      <c r="BV83" s="96">
        <f t="shared" ref="BV83:BV100" si="76">SUM(BE83:BP83)</f>
        <v>6478.67005</v>
      </c>
      <c r="BW83" s="107"/>
    </row>
    <row r="84" ht="15.75" customHeight="1" outlineLevel="1">
      <c r="A84" s="74"/>
      <c r="B84" s="74"/>
      <c r="C84" s="14"/>
      <c r="E84" s="14" t="str">
        <f t="shared" si="70"/>
        <v># de clientes Assinatura 1</v>
      </c>
      <c r="F84" s="14"/>
      <c r="G84" s="14"/>
      <c r="H84" s="118">
        <f>'1.Premissas Receitas'!D26</f>
        <v>5.6</v>
      </c>
      <c r="I84" s="96">
        <f t="shared" ref="I84:BP84" si="71">$H$84*I11</f>
        <v>26.66666667</v>
      </c>
      <c r="J84" s="96">
        <f t="shared" si="71"/>
        <v>29.33333333</v>
      </c>
      <c r="K84" s="96">
        <f t="shared" si="71"/>
        <v>32.26666667</v>
      </c>
      <c r="L84" s="96">
        <f t="shared" si="71"/>
        <v>35.49333333</v>
      </c>
      <c r="M84" s="96">
        <f t="shared" si="71"/>
        <v>39.04266667</v>
      </c>
      <c r="N84" s="96">
        <f t="shared" si="71"/>
        <v>42.94693333</v>
      </c>
      <c r="O84" s="96">
        <f t="shared" si="71"/>
        <v>47.24162667</v>
      </c>
      <c r="P84" s="96">
        <f t="shared" si="71"/>
        <v>51.96578933</v>
      </c>
      <c r="Q84" s="96">
        <f t="shared" si="71"/>
        <v>57.16236827</v>
      </c>
      <c r="R84" s="96">
        <f t="shared" si="71"/>
        <v>62.87860509</v>
      </c>
      <c r="S84" s="96">
        <f t="shared" si="71"/>
        <v>69.1664656</v>
      </c>
      <c r="T84" s="96">
        <f t="shared" si="71"/>
        <v>76.08311216</v>
      </c>
      <c r="U84" s="96">
        <f t="shared" si="71"/>
        <v>87.49557899</v>
      </c>
      <c r="V84" s="96">
        <f t="shared" si="71"/>
        <v>96.24513689</v>
      </c>
      <c r="W84" s="96">
        <f t="shared" si="71"/>
        <v>105.8696506</v>
      </c>
      <c r="X84" s="96">
        <f t="shared" si="71"/>
        <v>116.4566156</v>
      </c>
      <c r="Y84" s="96">
        <f t="shared" si="71"/>
        <v>128.1022772</v>
      </c>
      <c r="Z84" s="96">
        <f t="shared" si="71"/>
        <v>140.9125049</v>
      </c>
      <c r="AA84" s="96">
        <f t="shared" si="71"/>
        <v>155.0037554</v>
      </c>
      <c r="AB84" s="96">
        <f t="shared" si="71"/>
        <v>170.5041309</v>
      </c>
      <c r="AC84" s="96">
        <f t="shared" si="71"/>
        <v>187.554544</v>
      </c>
      <c r="AD84" s="96">
        <f t="shared" si="71"/>
        <v>206.3099984</v>
      </c>
      <c r="AE84" s="96">
        <f t="shared" si="71"/>
        <v>226.9409983</v>
      </c>
      <c r="AF84" s="96">
        <f t="shared" si="71"/>
        <v>249.6350981</v>
      </c>
      <c r="AG84" s="96">
        <f t="shared" si="71"/>
        <v>287.0803628</v>
      </c>
      <c r="AH84" s="96">
        <f t="shared" si="71"/>
        <v>315.7883991</v>
      </c>
      <c r="AI84" s="96">
        <f t="shared" si="71"/>
        <v>347.367239</v>
      </c>
      <c r="AJ84" s="96">
        <f t="shared" si="71"/>
        <v>382.1039629</v>
      </c>
      <c r="AK84" s="96">
        <f t="shared" si="71"/>
        <v>420.3143592</v>
      </c>
      <c r="AL84" s="96">
        <f t="shared" si="71"/>
        <v>462.3457952</v>
      </c>
      <c r="AM84" s="96">
        <f t="shared" si="71"/>
        <v>508.5803747</v>
      </c>
      <c r="AN84" s="96">
        <f t="shared" si="71"/>
        <v>559.4384121</v>
      </c>
      <c r="AO84" s="96">
        <f t="shared" si="71"/>
        <v>615.3822533</v>
      </c>
      <c r="AP84" s="96">
        <f t="shared" si="71"/>
        <v>676.9204787</v>
      </c>
      <c r="AQ84" s="96">
        <f t="shared" si="71"/>
        <v>744.6125266</v>
      </c>
      <c r="AR84" s="96">
        <f t="shared" si="71"/>
        <v>819.0737792</v>
      </c>
      <c r="AS84" s="96">
        <f t="shared" si="71"/>
        <v>900.9811571</v>
      </c>
      <c r="AT84" s="96">
        <f t="shared" si="71"/>
        <v>991.0792728</v>
      </c>
      <c r="AU84" s="96">
        <f t="shared" si="71"/>
        <v>1090.1872</v>
      </c>
      <c r="AV84" s="96">
        <f t="shared" si="71"/>
        <v>1199.20592</v>
      </c>
      <c r="AW84" s="96">
        <f t="shared" si="71"/>
        <v>1319.126512</v>
      </c>
      <c r="AX84" s="96">
        <f t="shared" si="71"/>
        <v>1451.039163</v>
      </c>
      <c r="AY84" s="96">
        <f t="shared" si="71"/>
        <v>1596.14308</v>
      </c>
      <c r="AZ84" s="96">
        <f t="shared" si="71"/>
        <v>1755.757388</v>
      </c>
      <c r="BA84" s="96">
        <f t="shared" si="71"/>
        <v>1931.333126</v>
      </c>
      <c r="BB84" s="96">
        <f t="shared" si="71"/>
        <v>2124.466439</v>
      </c>
      <c r="BC84" s="96">
        <f t="shared" si="71"/>
        <v>2336.913083</v>
      </c>
      <c r="BD84" s="96">
        <f t="shared" si="71"/>
        <v>2570.604391</v>
      </c>
      <c r="BE84" s="96">
        <f t="shared" si="71"/>
        <v>2827.66483</v>
      </c>
      <c r="BF84" s="96">
        <f t="shared" si="71"/>
        <v>3110.431313</v>
      </c>
      <c r="BG84" s="96">
        <f t="shared" si="71"/>
        <v>3421.474445</v>
      </c>
      <c r="BH84" s="96">
        <f t="shared" si="71"/>
        <v>3763.621889</v>
      </c>
      <c r="BI84" s="96">
        <f t="shared" si="71"/>
        <v>4139.984078</v>
      </c>
      <c r="BJ84" s="96">
        <f t="shared" si="71"/>
        <v>4553.982486</v>
      </c>
      <c r="BK84" s="96">
        <f t="shared" si="71"/>
        <v>5009.380735</v>
      </c>
      <c r="BL84" s="96">
        <f t="shared" si="71"/>
        <v>5510.318808</v>
      </c>
      <c r="BM84" s="96">
        <f t="shared" si="71"/>
        <v>6061.350689</v>
      </c>
      <c r="BN84" s="96">
        <f t="shared" si="71"/>
        <v>6667.485758</v>
      </c>
      <c r="BO84" s="96">
        <f t="shared" si="71"/>
        <v>7334.234334</v>
      </c>
      <c r="BP84" s="96">
        <f t="shared" si="71"/>
        <v>8067.657767</v>
      </c>
      <c r="BQ84" s="96"/>
      <c r="BR84" s="96">
        <f t="shared" si="72"/>
        <v>570.2475671</v>
      </c>
      <c r="BS84" s="96">
        <f t="shared" si="73"/>
        <v>1783.53471</v>
      </c>
      <c r="BT84" s="96">
        <f t="shared" si="74"/>
        <v>6139.007943</v>
      </c>
      <c r="BU84" s="96">
        <f t="shared" si="75"/>
        <v>19266.83673</v>
      </c>
      <c r="BV84" s="96">
        <f t="shared" si="76"/>
        <v>60467.58713</v>
      </c>
      <c r="BW84" s="107"/>
    </row>
    <row r="85" ht="15.75" customHeight="1" outlineLevel="1">
      <c r="A85" s="74"/>
      <c r="B85" s="74"/>
      <c r="C85" s="14"/>
      <c r="D85" s="80"/>
      <c r="E85" s="14" t="str">
        <f t="shared" si="70"/>
        <v># de clientes Assinatura 2</v>
      </c>
      <c r="F85" s="14"/>
      <c r="G85" s="14"/>
      <c r="H85" s="118">
        <f>'1.Premissas Receitas'!D27</f>
        <v>14.997</v>
      </c>
      <c r="I85" s="96">
        <f t="shared" ref="I85:BP85" si="77">$H$85*I12</f>
        <v>10.20204082</v>
      </c>
      <c r="J85" s="96">
        <f t="shared" si="77"/>
        <v>11.2222449</v>
      </c>
      <c r="K85" s="96">
        <f t="shared" si="77"/>
        <v>12.34446939</v>
      </c>
      <c r="L85" s="96">
        <f t="shared" si="77"/>
        <v>13.57891633</v>
      </c>
      <c r="M85" s="96">
        <f t="shared" si="77"/>
        <v>14.93680796</v>
      </c>
      <c r="N85" s="96">
        <f t="shared" si="77"/>
        <v>16.43048876</v>
      </c>
      <c r="O85" s="96">
        <f t="shared" si="77"/>
        <v>18.07353763</v>
      </c>
      <c r="P85" s="96">
        <f t="shared" si="77"/>
        <v>19.88089139</v>
      </c>
      <c r="Q85" s="96">
        <f t="shared" si="77"/>
        <v>21.86898053</v>
      </c>
      <c r="R85" s="96">
        <f t="shared" si="77"/>
        <v>24.05587859</v>
      </c>
      <c r="S85" s="96">
        <f t="shared" si="77"/>
        <v>26.46146644</v>
      </c>
      <c r="T85" s="96">
        <f t="shared" si="77"/>
        <v>29.10761309</v>
      </c>
      <c r="U85" s="96">
        <f t="shared" si="77"/>
        <v>33.47375505</v>
      </c>
      <c r="V85" s="96">
        <f t="shared" si="77"/>
        <v>36.82113056</v>
      </c>
      <c r="W85" s="96">
        <f t="shared" si="77"/>
        <v>40.50324361</v>
      </c>
      <c r="X85" s="96">
        <f t="shared" si="77"/>
        <v>44.55356798</v>
      </c>
      <c r="Y85" s="96">
        <f t="shared" si="77"/>
        <v>49.00892477</v>
      </c>
      <c r="Z85" s="96">
        <f t="shared" si="77"/>
        <v>53.90981725</v>
      </c>
      <c r="AA85" s="96">
        <f t="shared" si="77"/>
        <v>59.30079898</v>
      </c>
      <c r="AB85" s="96">
        <f t="shared" si="77"/>
        <v>65.23087887</v>
      </c>
      <c r="AC85" s="96">
        <f t="shared" si="77"/>
        <v>71.75396676</v>
      </c>
      <c r="AD85" s="96">
        <f t="shared" si="77"/>
        <v>78.92936344</v>
      </c>
      <c r="AE85" s="96">
        <f t="shared" si="77"/>
        <v>86.82229978</v>
      </c>
      <c r="AF85" s="96">
        <f t="shared" si="77"/>
        <v>95.50452976</v>
      </c>
      <c r="AG85" s="96">
        <f t="shared" si="77"/>
        <v>109.8302092</v>
      </c>
      <c r="AH85" s="96">
        <f t="shared" si="77"/>
        <v>120.8132301</v>
      </c>
      <c r="AI85" s="96">
        <f t="shared" si="77"/>
        <v>132.8945532</v>
      </c>
      <c r="AJ85" s="96">
        <f t="shared" si="77"/>
        <v>146.1840085</v>
      </c>
      <c r="AK85" s="96">
        <f t="shared" si="77"/>
        <v>160.8024093</v>
      </c>
      <c r="AL85" s="96">
        <f t="shared" si="77"/>
        <v>176.8826503</v>
      </c>
      <c r="AM85" s="96">
        <f t="shared" si="77"/>
        <v>194.5709153</v>
      </c>
      <c r="AN85" s="96">
        <f t="shared" si="77"/>
        <v>214.0280068</v>
      </c>
      <c r="AO85" s="96">
        <f t="shared" si="77"/>
        <v>235.4308075</v>
      </c>
      <c r="AP85" s="96">
        <f t="shared" si="77"/>
        <v>258.9738882</v>
      </c>
      <c r="AQ85" s="96">
        <f t="shared" si="77"/>
        <v>284.8712771</v>
      </c>
      <c r="AR85" s="96">
        <f t="shared" si="77"/>
        <v>313.3584048</v>
      </c>
      <c r="AS85" s="96">
        <f t="shared" si="77"/>
        <v>344.6942452</v>
      </c>
      <c r="AT85" s="96">
        <f t="shared" si="77"/>
        <v>379.1636698</v>
      </c>
      <c r="AU85" s="96">
        <f t="shared" si="77"/>
        <v>417.0800367</v>
      </c>
      <c r="AV85" s="96">
        <f t="shared" si="77"/>
        <v>458.7880404</v>
      </c>
      <c r="AW85" s="96">
        <f t="shared" si="77"/>
        <v>504.6668445</v>
      </c>
      <c r="AX85" s="96">
        <f t="shared" si="77"/>
        <v>555.1335289</v>
      </c>
      <c r="AY85" s="96">
        <f t="shared" si="77"/>
        <v>610.6468818</v>
      </c>
      <c r="AZ85" s="96">
        <f t="shared" si="77"/>
        <v>671.71157</v>
      </c>
      <c r="BA85" s="96">
        <f t="shared" si="77"/>
        <v>738.882727</v>
      </c>
      <c r="BB85" s="96">
        <f t="shared" si="77"/>
        <v>812.7709997</v>
      </c>
      <c r="BC85" s="96">
        <f t="shared" si="77"/>
        <v>894.0480996</v>
      </c>
      <c r="BD85" s="96">
        <f t="shared" si="77"/>
        <v>983.4529096</v>
      </c>
      <c r="BE85" s="96">
        <f t="shared" si="77"/>
        <v>1081.798201</v>
      </c>
      <c r="BF85" s="96">
        <f t="shared" si="77"/>
        <v>1189.978021</v>
      </c>
      <c r="BG85" s="96">
        <f t="shared" si="77"/>
        <v>1308.975823</v>
      </c>
      <c r="BH85" s="96">
        <f t="shared" si="77"/>
        <v>1439.873405</v>
      </c>
      <c r="BI85" s="96">
        <f t="shared" si="77"/>
        <v>1583.860745</v>
      </c>
      <c r="BJ85" s="96">
        <f t="shared" si="77"/>
        <v>1742.24682</v>
      </c>
      <c r="BK85" s="96">
        <f t="shared" si="77"/>
        <v>1916.471502</v>
      </c>
      <c r="BL85" s="96">
        <f t="shared" si="77"/>
        <v>2108.118652</v>
      </c>
      <c r="BM85" s="96">
        <f t="shared" si="77"/>
        <v>2318.930517</v>
      </c>
      <c r="BN85" s="96">
        <f t="shared" si="77"/>
        <v>2550.823569</v>
      </c>
      <c r="BO85" s="96">
        <f t="shared" si="77"/>
        <v>2805.905926</v>
      </c>
      <c r="BP85" s="96">
        <f t="shared" si="77"/>
        <v>3086.496519</v>
      </c>
      <c r="BQ85" s="96"/>
      <c r="BR85" s="96">
        <f t="shared" si="72"/>
        <v>218.1633358</v>
      </c>
      <c r="BS85" s="96">
        <f t="shared" si="73"/>
        <v>682.3385218</v>
      </c>
      <c r="BT85" s="96">
        <f t="shared" si="74"/>
        <v>2348.64036</v>
      </c>
      <c r="BU85" s="96">
        <f t="shared" si="75"/>
        <v>7371.039553</v>
      </c>
      <c r="BV85" s="96">
        <f t="shared" si="76"/>
        <v>23133.4797</v>
      </c>
      <c r="BW85" s="107"/>
    </row>
    <row r="86" ht="15.75" customHeight="1" outlineLevel="1">
      <c r="A86" s="74"/>
      <c r="B86" s="74"/>
      <c r="C86" s="14"/>
      <c r="D86" s="80"/>
      <c r="E86" s="14" t="str">
        <f t="shared" si="70"/>
        <v># de clientes marketplace % Comissão 1</v>
      </c>
      <c r="F86" s="14"/>
      <c r="G86" s="14"/>
      <c r="H86" s="118">
        <f>'1.Premissas Receitas'!D33</f>
        <v>255</v>
      </c>
      <c r="I86" s="96">
        <f t="shared" ref="I86:BP86" si="78">$H$86*I13</f>
        <v>346.9387755</v>
      </c>
      <c r="J86" s="96">
        <f t="shared" si="78"/>
        <v>381.6326531</v>
      </c>
      <c r="K86" s="96">
        <f t="shared" si="78"/>
        <v>419.7959184</v>
      </c>
      <c r="L86" s="96">
        <f t="shared" si="78"/>
        <v>461.7755102</v>
      </c>
      <c r="M86" s="96">
        <f t="shared" si="78"/>
        <v>507.9530612</v>
      </c>
      <c r="N86" s="96">
        <f t="shared" si="78"/>
        <v>558.7483673</v>
      </c>
      <c r="O86" s="96">
        <f t="shared" si="78"/>
        <v>614.6232041</v>
      </c>
      <c r="P86" s="96">
        <f t="shared" si="78"/>
        <v>676.0855245</v>
      </c>
      <c r="Q86" s="96">
        <f t="shared" si="78"/>
        <v>743.6940769</v>
      </c>
      <c r="R86" s="96">
        <f t="shared" si="78"/>
        <v>818.0634846</v>
      </c>
      <c r="S86" s="96">
        <f t="shared" si="78"/>
        <v>899.8698331</v>
      </c>
      <c r="T86" s="96">
        <f t="shared" si="78"/>
        <v>989.8568164</v>
      </c>
      <c r="U86" s="96">
        <f t="shared" si="78"/>
        <v>1138.335339</v>
      </c>
      <c r="V86" s="96">
        <f t="shared" si="78"/>
        <v>1252.168873</v>
      </c>
      <c r="W86" s="96">
        <f t="shared" si="78"/>
        <v>1377.38576</v>
      </c>
      <c r="X86" s="96">
        <f t="shared" si="78"/>
        <v>1515.124336</v>
      </c>
      <c r="Y86" s="96">
        <f t="shared" si="78"/>
        <v>1666.63677</v>
      </c>
      <c r="Z86" s="96">
        <f t="shared" si="78"/>
        <v>1833.300447</v>
      </c>
      <c r="AA86" s="96">
        <f t="shared" si="78"/>
        <v>2016.630491</v>
      </c>
      <c r="AB86" s="96">
        <f t="shared" si="78"/>
        <v>2218.29354</v>
      </c>
      <c r="AC86" s="96">
        <f t="shared" si="78"/>
        <v>2440.122894</v>
      </c>
      <c r="AD86" s="96">
        <f t="shared" si="78"/>
        <v>2684.135184</v>
      </c>
      <c r="AE86" s="96">
        <f t="shared" si="78"/>
        <v>2952.548702</v>
      </c>
      <c r="AF86" s="96">
        <f t="shared" si="78"/>
        <v>3247.803572</v>
      </c>
      <c r="AG86" s="96">
        <f t="shared" si="78"/>
        <v>3734.974108</v>
      </c>
      <c r="AH86" s="96">
        <f t="shared" si="78"/>
        <v>4108.471519</v>
      </c>
      <c r="AI86" s="96">
        <f t="shared" si="78"/>
        <v>4519.318671</v>
      </c>
      <c r="AJ86" s="96">
        <f t="shared" si="78"/>
        <v>4971.250538</v>
      </c>
      <c r="AK86" s="96">
        <f t="shared" si="78"/>
        <v>5468.375592</v>
      </c>
      <c r="AL86" s="96">
        <f t="shared" si="78"/>
        <v>6015.213151</v>
      </c>
      <c r="AM86" s="96">
        <f t="shared" si="78"/>
        <v>6616.734466</v>
      </c>
      <c r="AN86" s="96">
        <f t="shared" si="78"/>
        <v>7278.407913</v>
      </c>
      <c r="AO86" s="96">
        <f t="shared" si="78"/>
        <v>8006.248704</v>
      </c>
      <c r="AP86" s="96">
        <f t="shared" si="78"/>
        <v>8806.873575</v>
      </c>
      <c r="AQ86" s="96">
        <f t="shared" si="78"/>
        <v>9687.560932</v>
      </c>
      <c r="AR86" s="96">
        <f t="shared" si="78"/>
        <v>10656.31703</v>
      </c>
      <c r="AS86" s="96">
        <f t="shared" si="78"/>
        <v>11721.94873</v>
      </c>
      <c r="AT86" s="96">
        <f t="shared" si="78"/>
        <v>12894.1436</v>
      </c>
      <c r="AU86" s="96">
        <f t="shared" si="78"/>
        <v>14183.55796</v>
      </c>
      <c r="AV86" s="96">
        <f t="shared" si="78"/>
        <v>15601.91376</v>
      </c>
      <c r="AW86" s="96">
        <f t="shared" si="78"/>
        <v>17162.10513</v>
      </c>
      <c r="AX86" s="96">
        <f t="shared" si="78"/>
        <v>18878.31565</v>
      </c>
      <c r="AY86" s="96">
        <f t="shared" si="78"/>
        <v>20766.14721</v>
      </c>
      <c r="AZ86" s="96">
        <f t="shared" si="78"/>
        <v>22842.76193</v>
      </c>
      <c r="BA86" s="96">
        <f t="shared" si="78"/>
        <v>25127.03812</v>
      </c>
      <c r="BB86" s="96">
        <f t="shared" si="78"/>
        <v>27639.74194</v>
      </c>
      <c r="BC86" s="96">
        <f t="shared" si="78"/>
        <v>30403.71613</v>
      </c>
      <c r="BD86" s="96">
        <f t="shared" si="78"/>
        <v>33444.08774</v>
      </c>
      <c r="BE86" s="96">
        <f t="shared" si="78"/>
        <v>36788.49652</v>
      </c>
      <c r="BF86" s="96">
        <f t="shared" si="78"/>
        <v>40467.34617</v>
      </c>
      <c r="BG86" s="96">
        <f t="shared" si="78"/>
        <v>44514.08079</v>
      </c>
      <c r="BH86" s="96">
        <f t="shared" si="78"/>
        <v>48965.48887</v>
      </c>
      <c r="BI86" s="96">
        <f t="shared" si="78"/>
        <v>53862.03775</v>
      </c>
      <c r="BJ86" s="96">
        <f t="shared" si="78"/>
        <v>59248.24153</v>
      </c>
      <c r="BK86" s="96">
        <f t="shared" si="78"/>
        <v>65173.06568</v>
      </c>
      <c r="BL86" s="96">
        <f t="shared" si="78"/>
        <v>71690.37225</v>
      </c>
      <c r="BM86" s="96">
        <f t="shared" si="78"/>
        <v>78859.40947</v>
      </c>
      <c r="BN86" s="96">
        <f t="shared" si="78"/>
        <v>86745.35042</v>
      </c>
      <c r="BO86" s="96">
        <f t="shared" si="78"/>
        <v>95419.88546</v>
      </c>
      <c r="BP86" s="96">
        <f t="shared" si="78"/>
        <v>104961.874</v>
      </c>
      <c r="BQ86" s="96"/>
      <c r="BR86" s="96">
        <f t="shared" si="72"/>
        <v>7419.037225</v>
      </c>
      <c r="BS86" s="96">
        <f t="shared" si="73"/>
        <v>23204.15057</v>
      </c>
      <c r="BT86" s="96">
        <f t="shared" si="74"/>
        <v>79869.7462</v>
      </c>
      <c r="BU86" s="96">
        <f t="shared" si="75"/>
        <v>250665.4779</v>
      </c>
      <c r="BV86" s="96">
        <f t="shared" si="76"/>
        <v>786695.6489</v>
      </c>
      <c r="BW86" s="107"/>
    </row>
    <row r="87" ht="15.75" customHeight="1" outlineLevel="1">
      <c r="A87" s="74"/>
      <c r="B87" s="74"/>
      <c r="C87" s="14"/>
      <c r="D87" s="80"/>
      <c r="E87" s="14" t="str">
        <f t="shared" si="70"/>
        <v># de clientes marketplace % Comissão 2</v>
      </c>
      <c r="F87" s="14"/>
      <c r="G87" s="14"/>
      <c r="H87" s="118">
        <f>'1.Premissas Receitas'!D34</f>
        <v>0</v>
      </c>
      <c r="I87" s="96">
        <f t="shared" ref="I87:BP87" si="79">$H$87*I14</f>
        <v>0</v>
      </c>
      <c r="J87" s="96">
        <f t="shared" si="79"/>
        <v>0</v>
      </c>
      <c r="K87" s="96">
        <f t="shared" si="79"/>
        <v>0</v>
      </c>
      <c r="L87" s="96">
        <f t="shared" si="79"/>
        <v>0</v>
      </c>
      <c r="M87" s="96">
        <f t="shared" si="79"/>
        <v>0</v>
      </c>
      <c r="N87" s="96">
        <f t="shared" si="79"/>
        <v>0</v>
      </c>
      <c r="O87" s="96">
        <f t="shared" si="79"/>
        <v>0</v>
      </c>
      <c r="P87" s="96">
        <f t="shared" si="79"/>
        <v>0</v>
      </c>
      <c r="Q87" s="96">
        <f t="shared" si="79"/>
        <v>0</v>
      </c>
      <c r="R87" s="96">
        <f t="shared" si="79"/>
        <v>0</v>
      </c>
      <c r="S87" s="96">
        <f t="shared" si="79"/>
        <v>0</v>
      </c>
      <c r="T87" s="96">
        <f t="shared" si="79"/>
        <v>0</v>
      </c>
      <c r="U87" s="96">
        <f t="shared" si="79"/>
        <v>0</v>
      </c>
      <c r="V87" s="96">
        <f t="shared" si="79"/>
        <v>0</v>
      </c>
      <c r="W87" s="96">
        <f t="shared" si="79"/>
        <v>0</v>
      </c>
      <c r="X87" s="96">
        <f t="shared" si="79"/>
        <v>0</v>
      </c>
      <c r="Y87" s="96">
        <f t="shared" si="79"/>
        <v>0</v>
      </c>
      <c r="Z87" s="96">
        <f t="shared" si="79"/>
        <v>0</v>
      </c>
      <c r="AA87" s="96">
        <f t="shared" si="79"/>
        <v>0</v>
      </c>
      <c r="AB87" s="96">
        <f t="shared" si="79"/>
        <v>0</v>
      </c>
      <c r="AC87" s="96">
        <f t="shared" si="79"/>
        <v>0</v>
      </c>
      <c r="AD87" s="96">
        <f t="shared" si="79"/>
        <v>0</v>
      </c>
      <c r="AE87" s="96">
        <f t="shared" si="79"/>
        <v>0</v>
      </c>
      <c r="AF87" s="96">
        <f t="shared" si="79"/>
        <v>0</v>
      </c>
      <c r="AG87" s="96">
        <f t="shared" si="79"/>
        <v>0</v>
      </c>
      <c r="AH87" s="96">
        <f t="shared" si="79"/>
        <v>0</v>
      </c>
      <c r="AI87" s="96">
        <f t="shared" si="79"/>
        <v>0</v>
      </c>
      <c r="AJ87" s="96">
        <f t="shared" si="79"/>
        <v>0</v>
      </c>
      <c r="AK87" s="96">
        <f t="shared" si="79"/>
        <v>0</v>
      </c>
      <c r="AL87" s="96">
        <f t="shared" si="79"/>
        <v>0</v>
      </c>
      <c r="AM87" s="96">
        <f t="shared" si="79"/>
        <v>0</v>
      </c>
      <c r="AN87" s="96">
        <f t="shared" si="79"/>
        <v>0</v>
      </c>
      <c r="AO87" s="96">
        <f t="shared" si="79"/>
        <v>0</v>
      </c>
      <c r="AP87" s="96">
        <f t="shared" si="79"/>
        <v>0</v>
      </c>
      <c r="AQ87" s="96">
        <f t="shared" si="79"/>
        <v>0</v>
      </c>
      <c r="AR87" s="96">
        <f t="shared" si="79"/>
        <v>0</v>
      </c>
      <c r="AS87" s="96">
        <f t="shared" si="79"/>
        <v>0</v>
      </c>
      <c r="AT87" s="96">
        <f t="shared" si="79"/>
        <v>0</v>
      </c>
      <c r="AU87" s="96">
        <f t="shared" si="79"/>
        <v>0</v>
      </c>
      <c r="AV87" s="96">
        <f t="shared" si="79"/>
        <v>0</v>
      </c>
      <c r="AW87" s="96">
        <f t="shared" si="79"/>
        <v>0</v>
      </c>
      <c r="AX87" s="96">
        <f t="shared" si="79"/>
        <v>0</v>
      </c>
      <c r="AY87" s="96">
        <f t="shared" si="79"/>
        <v>0</v>
      </c>
      <c r="AZ87" s="96">
        <f t="shared" si="79"/>
        <v>0</v>
      </c>
      <c r="BA87" s="96">
        <f t="shared" si="79"/>
        <v>0</v>
      </c>
      <c r="BB87" s="96">
        <f t="shared" si="79"/>
        <v>0</v>
      </c>
      <c r="BC87" s="96">
        <f t="shared" si="79"/>
        <v>0</v>
      </c>
      <c r="BD87" s="96">
        <f t="shared" si="79"/>
        <v>0</v>
      </c>
      <c r="BE87" s="96">
        <f t="shared" si="79"/>
        <v>0</v>
      </c>
      <c r="BF87" s="96">
        <f t="shared" si="79"/>
        <v>0</v>
      </c>
      <c r="BG87" s="96">
        <f t="shared" si="79"/>
        <v>0</v>
      </c>
      <c r="BH87" s="96">
        <f t="shared" si="79"/>
        <v>0</v>
      </c>
      <c r="BI87" s="96">
        <f t="shared" si="79"/>
        <v>0</v>
      </c>
      <c r="BJ87" s="96">
        <f t="shared" si="79"/>
        <v>0</v>
      </c>
      <c r="BK87" s="96">
        <f t="shared" si="79"/>
        <v>0</v>
      </c>
      <c r="BL87" s="96">
        <f t="shared" si="79"/>
        <v>0</v>
      </c>
      <c r="BM87" s="96">
        <f t="shared" si="79"/>
        <v>0</v>
      </c>
      <c r="BN87" s="96">
        <f t="shared" si="79"/>
        <v>0</v>
      </c>
      <c r="BO87" s="96">
        <f t="shared" si="79"/>
        <v>0</v>
      </c>
      <c r="BP87" s="96">
        <f t="shared" si="79"/>
        <v>0</v>
      </c>
      <c r="BQ87" s="96"/>
      <c r="BR87" s="96">
        <f t="shared" si="72"/>
        <v>0</v>
      </c>
      <c r="BS87" s="96">
        <f t="shared" si="73"/>
        <v>0</v>
      </c>
      <c r="BT87" s="96">
        <f t="shared" si="74"/>
        <v>0</v>
      </c>
      <c r="BU87" s="96">
        <f t="shared" si="75"/>
        <v>0</v>
      </c>
      <c r="BV87" s="96">
        <f t="shared" si="76"/>
        <v>0</v>
      </c>
      <c r="BW87" s="107"/>
    </row>
    <row r="88" ht="15.75" customHeight="1" outlineLevel="1">
      <c r="A88" s="74"/>
      <c r="B88" s="74"/>
      <c r="C88" s="14"/>
      <c r="D88" s="80"/>
      <c r="E88" s="14" t="str">
        <f t="shared" si="70"/>
        <v># de clientes marketplace % Comissão 3</v>
      </c>
      <c r="F88" s="14"/>
      <c r="G88" s="14"/>
      <c r="H88" s="118">
        <f>'1.Premissas Receitas'!D35</f>
        <v>0</v>
      </c>
      <c r="I88" s="96">
        <f t="shared" ref="I88:BP88" si="80">$H$88*I15</f>
        <v>0</v>
      </c>
      <c r="J88" s="96">
        <f t="shared" si="80"/>
        <v>0</v>
      </c>
      <c r="K88" s="96">
        <f t="shared" si="80"/>
        <v>0</v>
      </c>
      <c r="L88" s="96">
        <f t="shared" si="80"/>
        <v>0</v>
      </c>
      <c r="M88" s="96">
        <f t="shared" si="80"/>
        <v>0</v>
      </c>
      <c r="N88" s="96">
        <f t="shared" si="80"/>
        <v>0</v>
      </c>
      <c r="O88" s="96">
        <f t="shared" si="80"/>
        <v>0</v>
      </c>
      <c r="P88" s="96">
        <f t="shared" si="80"/>
        <v>0</v>
      </c>
      <c r="Q88" s="96">
        <f t="shared" si="80"/>
        <v>0</v>
      </c>
      <c r="R88" s="96">
        <f t="shared" si="80"/>
        <v>0</v>
      </c>
      <c r="S88" s="96">
        <f t="shared" si="80"/>
        <v>0</v>
      </c>
      <c r="T88" s="96">
        <f t="shared" si="80"/>
        <v>0</v>
      </c>
      <c r="U88" s="96">
        <f t="shared" si="80"/>
        <v>0</v>
      </c>
      <c r="V88" s="96">
        <f t="shared" si="80"/>
        <v>0</v>
      </c>
      <c r="W88" s="96">
        <f t="shared" si="80"/>
        <v>0</v>
      </c>
      <c r="X88" s="96">
        <f t="shared" si="80"/>
        <v>0</v>
      </c>
      <c r="Y88" s="96">
        <f t="shared" si="80"/>
        <v>0</v>
      </c>
      <c r="Z88" s="96">
        <f t="shared" si="80"/>
        <v>0</v>
      </c>
      <c r="AA88" s="96">
        <f t="shared" si="80"/>
        <v>0</v>
      </c>
      <c r="AB88" s="96">
        <f t="shared" si="80"/>
        <v>0</v>
      </c>
      <c r="AC88" s="96">
        <f t="shared" si="80"/>
        <v>0</v>
      </c>
      <c r="AD88" s="96">
        <f t="shared" si="80"/>
        <v>0</v>
      </c>
      <c r="AE88" s="96">
        <f t="shared" si="80"/>
        <v>0</v>
      </c>
      <c r="AF88" s="96">
        <f t="shared" si="80"/>
        <v>0</v>
      </c>
      <c r="AG88" s="96">
        <f t="shared" si="80"/>
        <v>0</v>
      </c>
      <c r="AH88" s="96">
        <f t="shared" si="80"/>
        <v>0</v>
      </c>
      <c r="AI88" s="96">
        <f t="shared" si="80"/>
        <v>0</v>
      </c>
      <c r="AJ88" s="96">
        <f t="shared" si="80"/>
        <v>0</v>
      </c>
      <c r="AK88" s="96">
        <f t="shared" si="80"/>
        <v>0</v>
      </c>
      <c r="AL88" s="96">
        <f t="shared" si="80"/>
        <v>0</v>
      </c>
      <c r="AM88" s="96">
        <f t="shared" si="80"/>
        <v>0</v>
      </c>
      <c r="AN88" s="96">
        <f t="shared" si="80"/>
        <v>0</v>
      </c>
      <c r="AO88" s="96">
        <f t="shared" si="80"/>
        <v>0</v>
      </c>
      <c r="AP88" s="96">
        <f t="shared" si="80"/>
        <v>0</v>
      </c>
      <c r="AQ88" s="96">
        <f t="shared" si="80"/>
        <v>0</v>
      </c>
      <c r="AR88" s="96">
        <f t="shared" si="80"/>
        <v>0</v>
      </c>
      <c r="AS88" s="96">
        <f t="shared" si="80"/>
        <v>0</v>
      </c>
      <c r="AT88" s="96">
        <f t="shared" si="80"/>
        <v>0</v>
      </c>
      <c r="AU88" s="96">
        <f t="shared" si="80"/>
        <v>0</v>
      </c>
      <c r="AV88" s="96">
        <f t="shared" si="80"/>
        <v>0</v>
      </c>
      <c r="AW88" s="96">
        <f t="shared" si="80"/>
        <v>0</v>
      </c>
      <c r="AX88" s="96">
        <f t="shared" si="80"/>
        <v>0</v>
      </c>
      <c r="AY88" s="96">
        <f t="shared" si="80"/>
        <v>0</v>
      </c>
      <c r="AZ88" s="96">
        <f t="shared" si="80"/>
        <v>0</v>
      </c>
      <c r="BA88" s="96">
        <f t="shared" si="80"/>
        <v>0</v>
      </c>
      <c r="BB88" s="96">
        <f t="shared" si="80"/>
        <v>0</v>
      </c>
      <c r="BC88" s="96">
        <f t="shared" si="80"/>
        <v>0</v>
      </c>
      <c r="BD88" s="96">
        <f t="shared" si="80"/>
        <v>0</v>
      </c>
      <c r="BE88" s="96">
        <f t="shared" si="80"/>
        <v>0</v>
      </c>
      <c r="BF88" s="96">
        <f t="shared" si="80"/>
        <v>0</v>
      </c>
      <c r="BG88" s="96">
        <f t="shared" si="80"/>
        <v>0</v>
      </c>
      <c r="BH88" s="96">
        <f t="shared" si="80"/>
        <v>0</v>
      </c>
      <c r="BI88" s="96">
        <f t="shared" si="80"/>
        <v>0</v>
      </c>
      <c r="BJ88" s="96">
        <f t="shared" si="80"/>
        <v>0</v>
      </c>
      <c r="BK88" s="96">
        <f t="shared" si="80"/>
        <v>0</v>
      </c>
      <c r="BL88" s="96">
        <f t="shared" si="80"/>
        <v>0</v>
      </c>
      <c r="BM88" s="96">
        <f t="shared" si="80"/>
        <v>0</v>
      </c>
      <c r="BN88" s="96">
        <f t="shared" si="80"/>
        <v>0</v>
      </c>
      <c r="BO88" s="96">
        <f t="shared" si="80"/>
        <v>0</v>
      </c>
      <c r="BP88" s="96">
        <f t="shared" si="80"/>
        <v>0</v>
      </c>
      <c r="BQ88" s="96"/>
      <c r="BR88" s="96">
        <f t="shared" si="72"/>
        <v>0</v>
      </c>
      <c r="BS88" s="96">
        <f t="shared" si="73"/>
        <v>0</v>
      </c>
      <c r="BT88" s="96">
        <f t="shared" si="74"/>
        <v>0</v>
      </c>
      <c r="BU88" s="96">
        <f t="shared" si="75"/>
        <v>0</v>
      </c>
      <c r="BV88" s="96">
        <f t="shared" si="76"/>
        <v>0</v>
      </c>
      <c r="BW88" s="107"/>
    </row>
    <row r="89" ht="15.75" customHeight="1" outlineLevel="1">
      <c r="A89" s="74"/>
      <c r="B89" s="74"/>
      <c r="C89" s="14"/>
      <c r="D89" s="80"/>
      <c r="E89" s="14" t="str">
        <f t="shared" si="70"/>
        <v># de clientes B2B Setup</v>
      </c>
      <c r="F89" s="14"/>
      <c r="G89" s="14"/>
      <c r="H89" s="118">
        <f>'1.Premissas Receitas'!D40</f>
        <v>10000</v>
      </c>
      <c r="I89" s="96">
        <f t="shared" ref="I89:BP89" si="81">$H$89*I16</f>
        <v>13605.44218</v>
      </c>
      <c r="J89" s="96">
        <f t="shared" si="81"/>
        <v>14965.98639</v>
      </c>
      <c r="K89" s="96">
        <f t="shared" si="81"/>
        <v>16462.58503</v>
      </c>
      <c r="L89" s="96">
        <f t="shared" si="81"/>
        <v>18108.84354</v>
      </c>
      <c r="M89" s="96">
        <f t="shared" si="81"/>
        <v>19919.72789</v>
      </c>
      <c r="N89" s="96">
        <f t="shared" si="81"/>
        <v>21911.70068</v>
      </c>
      <c r="O89" s="96">
        <f t="shared" si="81"/>
        <v>24102.87075</v>
      </c>
      <c r="P89" s="96">
        <f t="shared" si="81"/>
        <v>26513.15782</v>
      </c>
      <c r="Q89" s="96">
        <f t="shared" si="81"/>
        <v>29164.47361</v>
      </c>
      <c r="R89" s="96">
        <f t="shared" si="81"/>
        <v>32080.92097</v>
      </c>
      <c r="S89" s="96">
        <f t="shared" si="81"/>
        <v>35289.01306</v>
      </c>
      <c r="T89" s="96">
        <f t="shared" si="81"/>
        <v>38817.91437</v>
      </c>
      <c r="U89" s="96">
        <f t="shared" si="81"/>
        <v>44640.60152</v>
      </c>
      <c r="V89" s="96">
        <f t="shared" si="81"/>
        <v>49104.66168</v>
      </c>
      <c r="W89" s="96">
        <f t="shared" si="81"/>
        <v>54015.12784</v>
      </c>
      <c r="X89" s="96">
        <f t="shared" si="81"/>
        <v>59416.64063</v>
      </c>
      <c r="Y89" s="96">
        <f t="shared" si="81"/>
        <v>65358.30469</v>
      </c>
      <c r="Z89" s="96">
        <f t="shared" si="81"/>
        <v>71894.13516</v>
      </c>
      <c r="AA89" s="96">
        <f t="shared" si="81"/>
        <v>79083.54868</v>
      </c>
      <c r="AB89" s="96">
        <f t="shared" si="81"/>
        <v>86991.90354</v>
      </c>
      <c r="AC89" s="96">
        <f t="shared" si="81"/>
        <v>95691.0939</v>
      </c>
      <c r="AD89" s="96">
        <f t="shared" si="81"/>
        <v>105260.2033</v>
      </c>
      <c r="AE89" s="96">
        <f t="shared" si="81"/>
        <v>115786.2236</v>
      </c>
      <c r="AF89" s="96">
        <f t="shared" si="81"/>
        <v>127364.846</v>
      </c>
      <c r="AG89" s="96">
        <f t="shared" si="81"/>
        <v>146469.5729</v>
      </c>
      <c r="AH89" s="96">
        <f t="shared" si="81"/>
        <v>161116.5302</v>
      </c>
      <c r="AI89" s="96">
        <f t="shared" si="81"/>
        <v>177228.1832</v>
      </c>
      <c r="AJ89" s="96">
        <f t="shared" si="81"/>
        <v>194951.0015</v>
      </c>
      <c r="AK89" s="96">
        <f t="shared" si="81"/>
        <v>214446.1016</v>
      </c>
      <c r="AL89" s="96">
        <f t="shared" si="81"/>
        <v>235890.7118</v>
      </c>
      <c r="AM89" s="96">
        <f t="shared" si="81"/>
        <v>259479.783</v>
      </c>
      <c r="AN89" s="96">
        <f t="shared" si="81"/>
        <v>285427.7613</v>
      </c>
      <c r="AO89" s="96">
        <f t="shared" si="81"/>
        <v>313970.5374</v>
      </c>
      <c r="AP89" s="96">
        <f t="shared" si="81"/>
        <v>345367.5912</v>
      </c>
      <c r="AQ89" s="96">
        <f t="shared" si="81"/>
        <v>379904.3503</v>
      </c>
      <c r="AR89" s="96">
        <f t="shared" si="81"/>
        <v>417894.7853</v>
      </c>
      <c r="AS89" s="96">
        <f t="shared" si="81"/>
        <v>459684.2638</v>
      </c>
      <c r="AT89" s="96">
        <f t="shared" si="81"/>
        <v>505652.6902</v>
      </c>
      <c r="AU89" s="96">
        <f t="shared" si="81"/>
        <v>556217.9592</v>
      </c>
      <c r="AV89" s="96">
        <f t="shared" si="81"/>
        <v>611839.7552</v>
      </c>
      <c r="AW89" s="96">
        <f t="shared" si="81"/>
        <v>673023.7307</v>
      </c>
      <c r="AX89" s="96">
        <f t="shared" si="81"/>
        <v>740326.1038</v>
      </c>
      <c r="AY89" s="96">
        <f t="shared" si="81"/>
        <v>814358.7141</v>
      </c>
      <c r="AZ89" s="96">
        <f t="shared" si="81"/>
        <v>895794.5855</v>
      </c>
      <c r="BA89" s="96">
        <f t="shared" si="81"/>
        <v>985374.0441</v>
      </c>
      <c r="BB89" s="96">
        <f t="shared" si="81"/>
        <v>1083911.449</v>
      </c>
      <c r="BC89" s="96">
        <f t="shared" si="81"/>
        <v>1192302.593</v>
      </c>
      <c r="BD89" s="96">
        <f t="shared" si="81"/>
        <v>1311532.853</v>
      </c>
      <c r="BE89" s="96">
        <f t="shared" si="81"/>
        <v>1442686.138</v>
      </c>
      <c r="BF89" s="96">
        <f t="shared" si="81"/>
        <v>1586954.752</v>
      </c>
      <c r="BG89" s="96">
        <f t="shared" si="81"/>
        <v>1745650.227</v>
      </c>
      <c r="BH89" s="96">
        <f t="shared" si="81"/>
        <v>1920215.25</v>
      </c>
      <c r="BI89" s="96">
        <f t="shared" si="81"/>
        <v>2112236.775</v>
      </c>
      <c r="BJ89" s="96">
        <f t="shared" si="81"/>
        <v>2323460.452</v>
      </c>
      <c r="BK89" s="96">
        <f t="shared" si="81"/>
        <v>2555806.497</v>
      </c>
      <c r="BL89" s="96">
        <f t="shared" si="81"/>
        <v>2811387.147</v>
      </c>
      <c r="BM89" s="96">
        <f t="shared" si="81"/>
        <v>3092525.862</v>
      </c>
      <c r="BN89" s="96">
        <f t="shared" si="81"/>
        <v>3401778.448</v>
      </c>
      <c r="BO89" s="96">
        <f t="shared" si="81"/>
        <v>3741956.293</v>
      </c>
      <c r="BP89" s="96">
        <f t="shared" si="81"/>
        <v>4116151.922</v>
      </c>
      <c r="BQ89" s="96"/>
      <c r="BR89" s="96">
        <f t="shared" si="72"/>
        <v>290942.6363</v>
      </c>
      <c r="BS89" s="96">
        <f t="shared" si="73"/>
        <v>909966.689</v>
      </c>
      <c r="BT89" s="96">
        <f t="shared" si="74"/>
        <v>3132146.91</v>
      </c>
      <c r="BU89" s="96">
        <f t="shared" si="75"/>
        <v>9830018.741</v>
      </c>
      <c r="BV89" s="96">
        <f t="shared" si="76"/>
        <v>30850809.76</v>
      </c>
      <c r="BW89" s="107"/>
    </row>
    <row r="90" ht="15.75" customHeight="1" outlineLevel="1">
      <c r="A90" s="74"/>
      <c r="B90" s="74"/>
      <c r="C90" s="14"/>
      <c r="D90" s="80"/>
      <c r="E90" s="14" t="str">
        <f t="shared" si="70"/>
        <v># de clientes B2B Mensalidade</v>
      </c>
      <c r="F90" s="14"/>
      <c r="G90" s="14"/>
      <c r="H90" s="118">
        <f>'1.Premissas Receitas'!D41</f>
        <v>65</v>
      </c>
      <c r="I90" s="96">
        <f t="shared" ref="I90:BP90" si="82">$H$90*I17</f>
        <v>88.43537415</v>
      </c>
      <c r="J90" s="96">
        <f t="shared" si="82"/>
        <v>97.27891156</v>
      </c>
      <c r="K90" s="96">
        <f t="shared" si="82"/>
        <v>107.0068027</v>
      </c>
      <c r="L90" s="96">
        <f t="shared" si="82"/>
        <v>117.707483</v>
      </c>
      <c r="M90" s="96">
        <f t="shared" si="82"/>
        <v>129.4782313</v>
      </c>
      <c r="N90" s="96">
        <f t="shared" si="82"/>
        <v>142.4260544</v>
      </c>
      <c r="O90" s="96">
        <f t="shared" si="82"/>
        <v>156.6686599</v>
      </c>
      <c r="P90" s="96">
        <f t="shared" si="82"/>
        <v>172.3355259</v>
      </c>
      <c r="Q90" s="96">
        <f t="shared" si="82"/>
        <v>189.5690784</v>
      </c>
      <c r="R90" s="96">
        <f t="shared" si="82"/>
        <v>208.5259863</v>
      </c>
      <c r="S90" s="96">
        <f t="shared" si="82"/>
        <v>229.3785849</v>
      </c>
      <c r="T90" s="96">
        <f t="shared" si="82"/>
        <v>252.3164434</v>
      </c>
      <c r="U90" s="96">
        <f t="shared" si="82"/>
        <v>290.1639099</v>
      </c>
      <c r="V90" s="96">
        <f t="shared" si="82"/>
        <v>319.1803009</v>
      </c>
      <c r="W90" s="96">
        <f t="shared" si="82"/>
        <v>351.098331</v>
      </c>
      <c r="X90" s="96">
        <f t="shared" si="82"/>
        <v>386.2081641</v>
      </c>
      <c r="Y90" s="96">
        <f t="shared" si="82"/>
        <v>424.8289805</v>
      </c>
      <c r="Z90" s="96">
        <f t="shared" si="82"/>
        <v>467.3118785</v>
      </c>
      <c r="AA90" s="96">
        <f t="shared" si="82"/>
        <v>514.0430664</v>
      </c>
      <c r="AB90" s="96">
        <f t="shared" si="82"/>
        <v>565.447373</v>
      </c>
      <c r="AC90" s="96">
        <f t="shared" si="82"/>
        <v>621.9921103</v>
      </c>
      <c r="AD90" s="96">
        <f t="shared" si="82"/>
        <v>684.1913214</v>
      </c>
      <c r="AE90" s="96">
        <f t="shared" si="82"/>
        <v>752.6104535</v>
      </c>
      <c r="AF90" s="96">
        <f t="shared" si="82"/>
        <v>827.8714989</v>
      </c>
      <c r="AG90" s="96">
        <f t="shared" si="82"/>
        <v>952.0522237</v>
      </c>
      <c r="AH90" s="96">
        <f t="shared" si="82"/>
        <v>1047.257446</v>
      </c>
      <c r="AI90" s="96">
        <f t="shared" si="82"/>
        <v>1151.983191</v>
      </c>
      <c r="AJ90" s="96">
        <f t="shared" si="82"/>
        <v>1267.18151</v>
      </c>
      <c r="AK90" s="96">
        <f t="shared" si="82"/>
        <v>1393.899661</v>
      </c>
      <c r="AL90" s="96">
        <f t="shared" si="82"/>
        <v>1533.289627</v>
      </c>
      <c r="AM90" s="96">
        <f t="shared" si="82"/>
        <v>1686.618589</v>
      </c>
      <c r="AN90" s="96">
        <f t="shared" si="82"/>
        <v>1855.280448</v>
      </c>
      <c r="AO90" s="96">
        <f t="shared" si="82"/>
        <v>2040.808493</v>
      </c>
      <c r="AP90" s="96">
        <f t="shared" si="82"/>
        <v>2244.889343</v>
      </c>
      <c r="AQ90" s="96">
        <f t="shared" si="82"/>
        <v>2469.378277</v>
      </c>
      <c r="AR90" s="96">
        <f t="shared" si="82"/>
        <v>2716.316105</v>
      </c>
      <c r="AS90" s="96">
        <f t="shared" si="82"/>
        <v>2987.947715</v>
      </c>
      <c r="AT90" s="96">
        <f t="shared" si="82"/>
        <v>3286.742486</v>
      </c>
      <c r="AU90" s="96">
        <f t="shared" si="82"/>
        <v>3615.416735</v>
      </c>
      <c r="AV90" s="96">
        <f t="shared" si="82"/>
        <v>3976.958409</v>
      </c>
      <c r="AW90" s="96">
        <f t="shared" si="82"/>
        <v>4374.654249</v>
      </c>
      <c r="AX90" s="96">
        <f t="shared" si="82"/>
        <v>4812.119674</v>
      </c>
      <c r="AY90" s="96">
        <f t="shared" si="82"/>
        <v>5293.331642</v>
      </c>
      <c r="AZ90" s="96">
        <f t="shared" si="82"/>
        <v>5822.664806</v>
      </c>
      <c r="BA90" s="96">
        <f t="shared" si="82"/>
        <v>6404.931287</v>
      </c>
      <c r="BB90" s="96">
        <f t="shared" si="82"/>
        <v>7045.424415</v>
      </c>
      <c r="BC90" s="96">
        <f t="shared" si="82"/>
        <v>7749.966857</v>
      </c>
      <c r="BD90" s="96">
        <f t="shared" si="82"/>
        <v>8524.963543</v>
      </c>
      <c r="BE90" s="96">
        <f t="shared" si="82"/>
        <v>9377.459897</v>
      </c>
      <c r="BF90" s="96">
        <f t="shared" si="82"/>
        <v>10315.20589</v>
      </c>
      <c r="BG90" s="96">
        <f t="shared" si="82"/>
        <v>11346.72648</v>
      </c>
      <c r="BH90" s="96">
        <f t="shared" si="82"/>
        <v>12481.39912</v>
      </c>
      <c r="BI90" s="96">
        <f t="shared" si="82"/>
        <v>13729.53903</v>
      </c>
      <c r="BJ90" s="96">
        <f t="shared" si="82"/>
        <v>15102.49294</v>
      </c>
      <c r="BK90" s="96">
        <f t="shared" si="82"/>
        <v>16612.74223</v>
      </c>
      <c r="BL90" s="96">
        <f t="shared" si="82"/>
        <v>18274.01646</v>
      </c>
      <c r="BM90" s="96">
        <f t="shared" si="82"/>
        <v>20101.4181</v>
      </c>
      <c r="BN90" s="96">
        <f t="shared" si="82"/>
        <v>22111.55991</v>
      </c>
      <c r="BO90" s="96">
        <f t="shared" si="82"/>
        <v>24322.7159</v>
      </c>
      <c r="BP90" s="96">
        <f t="shared" si="82"/>
        <v>26754.98749</v>
      </c>
      <c r="BQ90" s="96"/>
      <c r="BR90" s="96">
        <f t="shared" si="72"/>
        <v>1891.127136</v>
      </c>
      <c r="BS90" s="96">
        <f t="shared" si="73"/>
        <v>5914.783479</v>
      </c>
      <c r="BT90" s="96">
        <f t="shared" si="74"/>
        <v>20358.95491</v>
      </c>
      <c r="BU90" s="96">
        <f t="shared" si="75"/>
        <v>63895.12182</v>
      </c>
      <c r="BV90" s="96">
        <f t="shared" si="76"/>
        <v>200530.2634</v>
      </c>
      <c r="BW90" s="107"/>
    </row>
    <row r="91" ht="15.75" customHeight="1" outlineLevel="1">
      <c r="A91" s="74"/>
      <c r="B91" s="74"/>
      <c r="C91" s="80"/>
      <c r="D91" s="80"/>
      <c r="E91" s="14" t="str">
        <f t="shared" si="70"/>
        <v># de clientes B2B Manutenção</v>
      </c>
      <c r="F91" s="80"/>
      <c r="G91" s="80"/>
      <c r="H91" s="118">
        <f>'1.Premissas Receitas'!D42</f>
        <v>0</v>
      </c>
      <c r="I91" s="96">
        <f t="shared" ref="I91:BP91" si="83">$H$91*I18</f>
        <v>0</v>
      </c>
      <c r="J91" s="96">
        <f t="shared" si="83"/>
        <v>0</v>
      </c>
      <c r="K91" s="96">
        <f t="shared" si="83"/>
        <v>0</v>
      </c>
      <c r="L91" s="96">
        <f t="shared" si="83"/>
        <v>0</v>
      </c>
      <c r="M91" s="96">
        <f t="shared" si="83"/>
        <v>0</v>
      </c>
      <c r="N91" s="96">
        <f t="shared" si="83"/>
        <v>0</v>
      </c>
      <c r="O91" s="96">
        <f t="shared" si="83"/>
        <v>0</v>
      </c>
      <c r="P91" s="96">
        <f t="shared" si="83"/>
        <v>0</v>
      </c>
      <c r="Q91" s="96">
        <f t="shared" si="83"/>
        <v>0</v>
      </c>
      <c r="R91" s="96">
        <f t="shared" si="83"/>
        <v>0</v>
      </c>
      <c r="S91" s="96">
        <f t="shared" si="83"/>
        <v>0</v>
      </c>
      <c r="T91" s="96">
        <f t="shared" si="83"/>
        <v>0</v>
      </c>
      <c r="U91" s="96">
        <f t="shared" si="83"/>
        <v>0</v>
      </c>
      <c r="V91" s="96">
        <f t="shared" si="83"/>
        <v>0</v>
      </c>
      <c r="W91" s="96">
        <f t="shared" si="83"/>
        <v>0</v>
      </c>
      <c r="X91" s="96">
        <f t="shared" si="83"/>
        <v>0</v>
      </c>
      <c r="Y91" s="96">
        <f t="shared" si="83"/>
        <v>0</v>
      </c>
      <c r="Z91" s="96">
        <f t="shared" si="83"/>
        <v>0</v>
      </c>
      <c r="AA91" s="96">
        <f t="shared" si="83"/>
        <v>0</v>
      </c>
      <c r="AB91" s="96">
        <f t="shared" si="83"/>
        <v>0</v>
      </c>
      <c r="AC91" s="96">
        <f t="shared" si="83"/>
        <v>0</v>
      </c>
      <c r="AD91" s="96">
        <f t="shared" si="83"/>
        <v>0</v>
      </c>
      <c r="AE91" s="96">
        <f t="shared" si="83"/>
        <v>0</v>
      </c>
      <c r="AF91" s="96">
        <f t="shared" si="83"/>
        <v>0</v>
      </c>
      <c r="AG91" s="96">
        <f t="shared" si="83"/>
        <v>0</v>
      </c>
      <c r="AH91" s="96">
        <f t="shared" si="83"/>
        <v>0</v>
      </c>
      <c r="AI91" s="96">
        <f t="shared" si="83"/>
        <v>0</v>
      </c>
      <c r="AJ91" s="96">
        <f t="shared" si="83"/>
        <v>0</v>
      </c>
      <c r="AK91" s="96">
        <f t="shared" si="83"/>
        <v>0</v>
      </c>
      <c r="AL91" s="96">
        <f t="shared" si="83"/>
        <v>0</v>
      </c>
      <c r="AM91" s="96">
        <f t="shared" si="83"/>
        <v>0</v>
      </c>
      <c r="AN91" s="96">
        <f t="shared" si="83"/>
        <v>0</v>
      </c>
      <c r="AO91" s="96">
        <f t="shared" si="83"/>
        <v>0</v>
      </c>
      <c r="AP91" s="96">
        <f t="shared" si="83"/>
        <v>0</v>
      </c>
      <c r="AQ91" s="96">
        <f t="shared" si="83"/>
        <v>0</v>
      </c>
      <c r="AR91" s="96">
        <f t="shared" si="83"/>
        <v>0</v>
      </c>
      <c r="AS91" s="96">
        <f t="shared" si="83"/>
        <v>0</v>
      </c>
      <c r="AT91" s="96">
        <f t="shared" si="83"/>
        <v>0</v>
      </c>
      <c r="AU91" s="96">
        <f t="shared" si="83"/>
        <v>0</v>
      </c>
      <c r="AV91" s="96">
        <f t="shared" si="83"/>
        <v>0</v>
      </c>
      <c r="AW91" s="96">
        <f t="shared" si="83"/>
        <v>0</v>
      </c>
      <c r="AX91" s="96">
        <f t="shared" si="83"/>
        <v>0</v>
      </c>
      <c r="AY91" s="96">
        <f t="shared" si="83"/>
        <v>0</v>
      </c>
      <c r="AZ91" s="96">
        <f t="shared" si="83"/>
        <v>0</v>
      </c>
      <c r="BA91" s="96">
        <f t="shared" si="83"/>
        <v>0</v>
      </c>
      <c r="BB91" s="96">
        <f t="shared" si="83"/>
        <v>0</v>
      </c>
      <c r="BC91" s="96">
        <f t="shared" si="83"/>
        <v>0</v>
      </c>
      <c r="BD91" s="96">
        <f t="shared" si="83"/>
        <v>0</v>
      </c>
      <c r="BE91" s="96">
        <f t="shared" si="83"/>
        <v>0</v>
      </c>
      <c r="BF91" s="96">
        <f t="shared" si="83"/>
        <v>0</v>
      </c>
      <c r="BG91" s="96">
        <f t="shared" si="83"/>
        <v>0</v>
      </c>
      <c r="BH91" s="96">
        <f t="shared" si="83"/>
        <v>0</v>
      </c>
      <c r="BI91" s="96">
        <f t="shared" si="83"/>
        <v>0</v>
      </c>
      <c r="BJ91" s="96">
        <f t="shared" si="83"/>
        <v>0</v>
      </c>
      <c r="BK91" s="96">
        <f t="shared" si="83"/>
        <v>0</v>
      </c>
      <c r="BL91" s="96">
        <f t="shared" si="83"/>
        <v>0</v>
      </c>
      <c r="BM91" s="96">
        <f t="shared" si="83"/>
        <v>0</v>
      </c>
      <c r="BN91" s="96">
        <f t="shared" si="83"/>
        <v>0</v>
      </c>
      <c r="BO91" s="96">
        <f t="shared" si="83"/>
        <v>0</v>
      </c>
      <c r="BP91" s="96">
        <f t="shared" si="83"/>
        <v>0</v>
      </c>
      <c r="BQ91" s="96"/>
      <c r="BR91" s="96">
        <f t="shared" si="72"/>
        <v>0</v>
      </c>
      <c r="BS91" s="96">
        <f t="shared" si="73"/>
        <v>0</v>
      </c>
      <c r="BT91" s="96">
        <f t="shared" si="74"/>
        <v>0</v>
      </c>
      <c r="BU91" s="96">
        <f t="shared" si="75"/>
        <v>0</v>
      </c>
      <c r="BV91" s="96">
        <f t="shared" si="76"/>
        <v>0</v>
      </c>
      <c r="BW91" s="83"/>
    </row>
    <row r="92" ht="15.75" customHeight="1" outlineLevel="1">
      <c r="A92" s="74"/>
      <c r="B92" s="74"/>
      <c r="C92" s="80"/>
      <c r="D92" s="80"/>
      <c r="E92" s="89" t="str">
        <f t="shared" si="70"/>
        <v># de clientes Conteudo/ Paywall 1</v>
      </c>
      <c r="F92" s="80"/>
      <c r="G92" s="80"/>
      <c r="H92" s="118">
        <f>'1.Premissas Receitas'!D48</f>
        <v>1400</v>
      </c>
      <c r="I92" s="96">
        <f t="shared" ref="I92:BP92" si="84">$H$92*I19</f>
        <v>1904.761905</v>
      </c>
      <c r="J92" s="96">
        <f t="shared" si="84"/>
        <v>2095.238095</v>
      </c>
      <c r="K92" s="96">
        <f t="shared" si="84"/>
        <v>2304.761905</v>
      </c>
      <c r="L92" s="96">
        <f t="shared" si="84"/>
        <v>2535.238095</v>
      </c>
      <c r="M92" s="96">
        <f t="shared" si="84"/>
        <v>2788.761905</v>
      </c>
      <c r="N92" s="96">
        <f t="shared" si="84"/>
        <v>3067.638095</v>
      </c>
      <c r="O92" s="96">
        <f t="shared" si="84"/>
        <v>3374.401905</v>
      </c>
      <c r="P92" s="96">
        <f t="shared" si="84"/>
        <v>3711.842095</v>
      </c>
      <c r="Q92" s="96">
        <f t="shared" si="84"/>
        <v>4083.026305</v>
      </c>
      <c r="R92" s="96">
        <f t="shared" si="84"/>
        <v>4491.328935</v>
      </c>
      <c r="S92" s="96">
        <f t="shared" si="84"/>
        <v>4940.461829</v>
      </c>
      <c r="T92" s="96">
        <f t="shared" si="84"/>
        <v>5434.508012</v>
      </c>
      <c r="U92" s="96">
        <f t="shared" si="84"/>
        <v>6249.684213</v>
      </c>
      <c r="V92" s="96">
        <f t="shared" si="84"/>
        <v>6874.652635</v>
      </c>
      <c r="W92" s="96">
        <f t="shared" si="84"/>
        <v>7562.117898</v>
      </c>
      <c r="X92" s="96">
        <f t="shared" si="84"/>
        <v>8318.329688</v>
      </c>
      <c r="Y92" s="96">
        <f t="shared" si="84"/>
        <v>9150.162657</v>
      </c>
      <c r="Z92" s="96">
        <f t="shared" si="84"/>
        <v>10065.17892</v>
      </c>
      <c r="AA92" s="96">
        <f t="shared" si="84"/>
        <v>11071.69681</v>
      </c>
      <c r="AB92" s="96">
        <f t="shared" si="84"/>
        <v>12178.8665</v>
      </c>
      <c r="AC92" s="96">
        <f t="shared" si="84"/>
        <v>13396.75315</v>
      </c>
      <c r="AD92" s="96">
        <f t="shared" si="84"/>
        <v>14736.42846</v>
      </c>
      <c r="AE92" s="96">
        <f t="shared" si="84"/>
        <v>16210.07131</v>
      </c>
      <c r="AF92" s="96">
        <f t="shared" si="84"/>
        <v>17831.07844</v>
      </c>
      <c r="AG92" s="96">
        <f t="shared" si="84"/>
        <v>20505.7402</v>
      </c>
      <c r="AH92" s="96">
        <f t="shared" si="84"/>
        <v>22556.31422</v>
      </c>
      <c r="AI92" s="96">
        <f t="shared" si="84"/>
        <v>24811.94565</v>
      </c>
      <c r="AJ92" s="96">
        <f t="shared" si="84"/>
        <v>27293.14021</v>
      </c>
      <c r="AK92" s="96">
        <f t="shared" si="84"/>
        <v>30022.45423</v>
      </c>
      <c r="AL92" s="96">
        <f t="shared" si="84"/>
        <v>33024.69965</v>
      </c>
      <c r="AM92" s="96">
        <f t="shared" si="84"/>
        <v>36327.16962</v>
      </c>
      <c r="AN92" s="96">
        <f t="shared" si="84"/>
        <v>39959.88658</v>
      </c>
      <c r="AO92" s="96">
        <f t="shared" si="84"/>
        <v>43955.87524</v>
      </c>
      <c r="AP92" s="96">
        <f t="shared" si="84"/>
        <v>48351.46276</v>
      </c>
      <c r="AQ92" s="96">
        <f t="shared" si="84"/>
        <v>53186.60904</v>
      </c>
      <c r="AR92" s="96">
        <f t="shared" si="84"/>
        <v>58505.26994</v>
      </c>
      <c r="AS92" s="96">
        <f t="shared" si="84"/>
        <v>64355.79694</v>
      </c>
      <c r="AT92" s="96">
        <f t="shared" si="84"/>
        <v>70791.37663</v>
      </c>
      <c r="AU92" s="96">
        <f t="shared" si="84"/>
        <v>77870.51429</v>
      </c>
      <c r="AV92" s="96">
        <f t="shared" si="84"/>
        <v>85657.56572</v>
      </c>
      <c r="AW92" s="96">
        <f t="shared" si="84"/>
        <v>94223.3223</v>
      </c>
      <c r="AX92" s="96">
        <f t="shared" si="84"/>
        <v>103645.6545</v>
      </c>
      <c r="AY92" s="96">
        <f t="shared" si="84"/>
        <v>114010.22</v>
      </c>
      <c r="AZ92" s="96">
        <f t="shared" si="84"/>
        <v>125411.242</v>
      </c>
      <c r="BA92" s="96">
        <f t="shared" si="84"/>
        <v>137952.3662</v>
      </c>
      <c r="BB92" s="96">
        <f t="shared" si="84"/>
        <v>151747.6028</v>
      </c>
      <c r="BC92" s="96">
        <f t="shared" si="84"/>
        <v>166922.3631</v>
      </c>
      <c r="BD92" s="96">
        <f t="shared" si="84"/>
        <v>183614.5994</v>
      </c>
      <c r="BE92" s="96">
        <f t="shared" si="84"/>
        <v>201976.0593</v>
      </c>
      <c r="BF92" s="96">
        <f t="shared" si="84"/>
        <v>222173.6652</v>
      </c>
      <c r="BG92" s="96">
        <f t="shared" si="84"/>
        <v>244391.0318</v>
      </c>
      <c r="BH92" s="96">
        <f t="shared" si="84"/>
        <v>268830.1349</v>
      </c>
      <c r="BI92" s="96">
        <f t="shared" si="84"/>
        <v>295713.1484</v>
      </c>
      <c r="BJ92" s="96">
        <f t="shared" si="84"/>
        <v>325284.4633</v>
      </c>
      <c r="BK92" s="96">
        <f t="shared" si="84"/>
        <v>357812.9096</v>
      </c>
      <c r="BL92" s="96">
        <f t="shared" si="84"/>
        <v>393594.2006</v>
      </c>
      <c r="BM92" s="96">
        <f t="shared" si="84"/>
        <v>432953.6206</v>
      </c>
      <c r="BN92" s="96">
        <f t="shared" si="84"/>
        <v>476248.9827</v>
      </c>
      <c r="BO92" s="96">
        <f t="shared" si="84"/>
        <v>523873.881</v>
      </c>
      <c r="BP92" s="96">
        <f t="shared" si="84"/>
        <v>576261.2691</v>
      </c>
      <c r="BQ92" s="96"/>
      <c r="BR92" s="96">
        <f t="shared" si="72"/>
        <v>40731.96908</v>
      </c>
      <c r="BS92" s="96">
        <f t="shared" si="73"/>
        <v>127395.3365</v>
      </c>
      <c r="BT92" s="96">
        <f t="shared" si="74"/>
        <v>438500.5674</v>
      </c>
      <c r="BU92" s="96">
        <f t="shared" si="75"/>
        <v>1376202.624</v>
      </c>
      <c r="BV92" s="96">
        <f t="shared" si="76"/>
        <v>4319113.367</v>
      </c>
      <c r="BW92" s="83"/>
    </row>
    <row r="93" ht="15.75" customHeight="1" outlineLevel="1">
      <c r="A93" s="74"/>
      <c r="B93" s="74"/>
      <c r="C93" s="80"/>
      <c r="D93" s="80"/>
      <c r="E93" s="89" t="str">
        <f t="shared" si="70"/>
        <v># de clientes Conteudo/ Paywall 2</v>
      </c>
      <c r="F93" s="80"/>
      <c r="G93" s="80"/>
      <c r="H93" s="118">
        <f>'1.Premissas Receitas'!D49</f>
        <v>0</v>
      </c>
      <c r="I93" s="96">
        <f t="shared" ref="I93:BP93" si="85">$H$93*I20</f>
        <v>0</v>
      </c>
      <c r="J93" s="96">
        <f t="shared" si="85"/>
        <v>0</v>
      </c>
      <c r="K93" s="96">
        <f t="shared" si="85"/>
        <v>0</v>
      </c>
      <c r="L93" s="96">
        <f t="shared" si="85"/>
        <v>0</v>
      </c>
      <c r="M93" s="96">
        <f t="shared" si="85"/>
        <v>0</v>
      </c>
      <c r="N93" s="96">
        <f t="shared" si="85"/>
        <v>0</v>
      </c>
      <c r="O93" s="96">
        <f t="shared" si="85"/>
        <v>0</v>
      </c>
      <c r="P93" s="96">
        <f t="shared" si="85"/>
        <v>0</v>
      </c>
      <c r="Q93" s="96">
        <f t="shared" si="85"/>
        <v>0</v>
      </c>
      <c r="R93" s="96">
        <f t="shared" si="85"/>
        <v>0</v>
      </c>
      <c r="S93" s="96">
        <f t="shared" si="85"/>
        <v>0</v>
      </c>
      <c r="T93" s="96">
        <f t="shared" si="85"/>
        <v>0</v>
      </c>
      <c r="U93" s="96">
        <f t="shared" si="85"/>
        <v>0</v>
      </c>
      <c r="V93" s="96">
        <f t="shared" si="85"/>
        <v>0</v>
      </c>
      <c r="W93" s="96">
        <f t="shared" si="85"/>
        <v>0</v>
      </c>
      <c r="X93" s="96">
        <f t="shared" si="85"/>
        <v>0</v>
      </c>
      <c r="Y93" s="96">
        <f t="shared" si="85"/>
        <v>0</v>
      </c>
      <c r="Z93" s="96">
        <f t="shared" si="85"/>
        <v>0</v>
      </c>
      <c r="AA93" s="96">
        <f t="shared" si="85"/>
        <v>0</v>
      </c>
      <c r="AB93" s="96">
        <f t="shared" si="85"/>
        <v>0</v>
      </c>
      <c r="AC93" s="96">
        <f t="shared" si="85"/>
        <v>0</v>
      </c>
      <c r="AD93" s="96">
        <f t="shared" si="85"/>
        <v>0</v>
      </c>
      <c r="AE93" s="96">
        <f t="shared" si="85"/>
        <v>0</v>
      </c>
      <c r="AF93" s="96">
        <f t="shared" si="85"/>
        <v>0</v>
      </c>
      <c r="AG93" s="96">
        <f t="shared" si="85"/>
        <v>0</v>
      </c>
      <c r="AH93" s="96">
        <f t="shared" si="85"/>
        <v>0</v>
      </c>
      <c r="AI93" s="96">
        <f t="shared" si="85"/>
        <v>0</v>
      </c>
      <c r="AJ93" s="96">
        <f t="shared" si="85"/>
        <v>0</v>
      </c>
      <c r="AK93" s="96">
        <f t="shared" si="85"/>
        <v>0</v>
      </c>
      <c r="AL93" s="96">
        <f t="shared" si="85"/>
        <v>0</v>
      </c>
      <c r="AM93" s="96">
        <f t="shared" si="85"/>
        <v>0</v>
      </c>
      <c r="AN93" s="96">
        <f t="shared" si="85"/>
        <v>0</v>
      </c>
      <c r="AO93" s="96">
        <f t="shared" si="85"/>
        <v>0</v>
      </c>
      <c r="AP93" s="96">
        <f t="shared" si="85"/>
        <v>0</v>
      </c>
      <c r="AQ93" s="96">
        <f t="shared" si="85"/>
        <v>0</v>
      </c>
      <c r="AR93" s="96">
        <f t="shared" si="85"/>
        <v>0</v>
      </c>
      <c r="AS93" s="96">
        <f t="shared" si="85"/>
        <v>0</v>
      </c>
      <c r="AT93" s="96">
        <f t="shared" si="85"/>
        <v>0</v>
      </c>
      <c r="AU93" s="96">
        <f t="shared" si="85"/>
        <v>0</v>
      </c>
      <c r="AV93" s="96">
        <f t="shared" si="85"/>
        <v>0</v>
      </c>
      <c r="AW93" s="96">
        <f t="shared" si="85"/>
        <v>0</v>
      </c>
      <c r="AX93" s="96">
        <f t="shared" si="85"/>
        <v>0</v>
      </c>
      <c r="AY93" s="96">
        <f t="shared" si="85"/>
        <v>0</v>
      </c>
      <c r="AZ93" s="96">
        <f t="shared" si="85"/>
        <v>0</v>
      </c>
      <c r="BA93" s="96">
        <f t="shared" si="85"/>
        <v>0</v>
      </c>
      <c r="BB93" s="96">
        <f t="shared" si="85"/>
        <v>0</v>
      </c>
      <c r="BC93" s="96">
        <f t="shared" si="85"/>
        <v>0</v>
      </c>
      <c r="BD93" s="96">
        <f t="shared" si="85"/>
        <v>0</v>
      </c>
      <c r="BE93" s="96">
        <f t="shared" si="85"/>
        <v>0</v>
      </c>
      <c r="BF93" s="96">
        <f t="shared" si="85"/>
        <v>0</v>
      </c>
      <c r="BG93" s="96">
        <f t="shared" si="85"/>
        <v>0</v>
      </c>
      <c r="BH93" s="96">
        <f t="shared" si="85"/>
        <v>0</v>
      </c>
      <c r="BI93" s="96">
        <f t="shared" si="85"/>
        <v>0</v>
      </c>
      <c r="BJ93" s="96">
        <f t="shared" si="85"/>
        <v>0</v>
      </c>
      <c r="BK93" s="96">
        <f t="shared" si="85"/>
        <v>0</v>
      </c>
      <c r="BL93" s="96">
        <f t="shared" si="85"/>
        <v>0</v>
      </c>
      <c r="BM93" s="96">
        <f t="shared" si="85"/>
        <v>0</v>
      </c>
      <c r="BN93" s="96">
        <f t="shared" si="85"/>
        <v>0</v>
      </c>
      <c r="BO93" s="96">
        <f t="shared" si="85"/>
        <v>0</v>
      </c>
      <c r="BP93" s="96">
        <f t="shared" si="85"/>
        <v>0</v>
      </c>
      <c r="BQ93" s="96"/>
      <c r="BR93" s="96">
        <f t="shared" si="72"/>
        <v>0</v>
      </c>
      <c r="BS93" s="96">
        <f t="shared" si="73"/>
        <v>0</v>
      </c>
      <c r="BT93" s="96">
        <f t="shared" si="74"/>
        <v>0</v>
      </c>
      <c r="BU93" s="96">
        <f t="shared" si="75"/>
        <v>0</v>
      </c>
      <c r="BV93" s="96">
        <f t="shared" si="76"/>
        <v>0</v>
      </c>
      <c r="BW93" s="83"/>
    </row>
    <row r="94" ht="15.75" customHeight="1" outlineLevel="1">
      <c r="A94" s="74"/>
      <c r="B94" s="74"/>
      <c r="C94" s="80"/>
      <c r="D94" s="80"/>
      <c r="E94" s="89" t="str">
        <f t="shared" si="70"/>
        <v># de clientes Conteudo/ Paywall 3</v>
      </c>
      <c r="F94" s="80"/>
      <c r="G94" s="80"/>
      <c r="H94" s="118">
        <f>'1.Premissas Receitas'!D50</f>
        <v>0</v>
      </c>
      <c r="I94" s="96">
        <f t="shared" ref="I94:BP94" si="86">$H$94*I21</f>
        <v>0</v>
      </c>
      <c r="J94" s="96">
        <f t="shared" si="86"/>
        <v>0</v>
      </c>
      <c r="K94" s="96">
        <f t="shared" si="86"/>
        <v>0</v>
      </c>
      <c r="L94" s="96">
        <f t="shared" si="86"/>
        <v>0</v>
      </c>
      <c r="M94" s="96">
        <f t="shared" si="86"/>
        <v>0</v>
      </c>
      <c r="N94" s="96">
        <f t="shared" si="86"/>
        <v>0</v>
      </c>
      <c r="O94" s="96">
        <f t="shared" si="86"/>
        <v>0</v>
      </c>
      <c r="P94" s="96">
        <f t="shared" si="86"/>
        <v>0</v>
      </c>
      <c r="Q94" s="96">
        <f t="shared" si="86"/>
        <v>0</v>
      </c>
      <c r="R94" s="96">
        <f t="shared" si="86"/>
        <v>0</v>
      </c>
      <c r="S94" s="96">
        <f t="shared" si="86"/>
        <v>0</v>
      </c>
      <c r="T94" s="96">
        <f t="shared" si="86"/>
        <v>0</v>
      </c>
      <c r="U94" s="96">
        <f t="shared" si="86"/>
        <v>0</v>
      </c>
      <c r="V94" s="96">
        <f t="shared" si="86"/>
        <v>0</v>
      </c>
      <c r="W94" s="96">
        <f t="shared" si="86"/>
        <v>0</v>
      </c>
      <c r="X94" s="96">
        <f t="shared" si="86"/>
        <v>0</v>
      </c>
      <c r="Y94" s="96">
        <f t="shared" si="86"/>
        <v>0</v>
      </c>
      <c r="Z94" s="96">
        <f t="shared" si="86"/>
        <v>0</v>
      </c>
      <c r="AA94" s="96">
        <f t="shared" si="86"/>
        <v>0</v>
      </c>
      <c r="AB94" s="96">
        <f t="shared" si="86"/>
        <v>0</v>
      </c>
      <c r="AC94" s="96">
        <f t="shared" si="86"/>
        <v>0</v>
      </c>
      <c r="AD94" s="96">
        <f t="shared" si="86"/>
        <v>0</v>
      </c>
      <c r="AE94" s="96">
        <f t="shared" si="86"/>
        <v>0</v>
      </c>
      <c r="AF94" s="96">
        <f t="shared" si="86"/>
        <v>0</v>
      </c>
      <c r="AG94" s="96">
        <f t="shared" si="86"/>
        <v>0</v>
      </c>
      <c r="AH94" s="96">
        <f t="shared" si="86"/>
        <v>0</v>
      </c>
      <c r="AI94" s="96">
        <f t="shared" si="86"/>
        <v>0</v>
      </c>
      <c r="AJ94" s="96">
        <f t="shared" si="86"/>
        <v>0</v>
      </c>
      <c r="AK94" s="96">
        <f t="shared" si="86"/>
        <v>0</v>
      </c>
      <c r="AL94" s="96">
        <f t="shared" si="86"/>
        <v>0</v>
      </c>
      <c r="AM94" s="96">
        <f t="shared" si="86"/>
        <v>0</v>
      </c>
      <c r="AN94" s="96">
        <f t="shared" si="86"/>
        <v>0</v>
      </c>
      <c r="AO94" s="96">
        <f t="shared" si="86"/>
        <v>0</v>
      </c>
      <c r="AP94" s="96">
        <f t="shared" si="86"/>
        <v>0</v>
      </c>
      <c r="AQ94" s="96">
        <f t="shared" si="86"/>
        <v>0</v>
      </c>
      <c r="AR94" s="96">
        <f t="shared" si="86"/>
        <v>0</v>
      </c>
      <c r="AS94" s="96">
        <f t="shared" si="86"/>
        <v>0</v>
      </c>
      <c r="AT94" s="96">
        <f t="shared" si="86"/>
        <v>0</v>
      </c>
      <c r="AU94" s="96">
        <f t="shared" si="86"/>
        <v>0</v>
      </c>
      <c r="AV94" s="96">
        <f t="shared" si="86"/>
        <v>0</v>
      </c>
      <c r="AW94" s="96">
        <f t="shared" si="86"/>
        <v>0</v>
      </c>
      <c r="AX94" s="96">
        <f t="shared" si="86"/>
        <v>0</v>
      </c>
      <c r="AY94" s="96">
        <f t="shared" si="86"/>
        <v>0</v>
      </c>
      <c r="AZ94" s="96">
        <f t="shared" si="86"/>
        <v>0</v>
      </c>
      <c r="BA94" s="96">
        <f t="shared" si="86"/>
        <v>0</v>
      </c>
      <c r="BB94" s="96">
        <f t="shared" si="86"/>
        <v>0</v>
      </c>
      <c r="BC94" s="96">
        <f t="shared" si="86"/>
        <v>0</v>
      </c>
      <c r="BD94" s="96">
        <f t="shared" si="86"/>
        <v>0</v>
      </c>
      <c r="BE94" s="96">
        <f t="shared" si="86"/>
        <v>0</v>
      </c>
      <c r="BF94" s="96">
        <f t="shared" si="86"/>
        <v>0</v>
      </c>
      <c r="BG94" s="96">
        <f t="shared" si="86"/>
        <v>0</v>
      </c>
      <c r="BH94" s="96">
        <f t="shared" si="86"/>
        <v>0</v>
      </c>
      <c r="BI94" s="96">
        <f t="shared" si="86"/>
        <v>0</v>
      </c>
      <c r="BJ94" s="96">
        <f t="shared" si="86"/>
        <v>0</v>
      </c>
      <c r="BK94" s="96">
        <f t="shared" si="86"/>
        <v>0</v>
      </c>
      <c r="BL94" s="96">
        <f t="shared" si="86"/>
        <v>0</v>
      </c>
      <c r="BM94" s="96">
        <f t="shared" si="86"/>
        <v>0</v>
      </c>
      <c r="BN94" s="96">
        <f t="shared" si="86"/>
        <v>0</v>
      </c>
      <c r="BO94" s="96">
        <f t="shared" si="86"/>
        <v>0</v>
      </c>
      <c r="BP94" s="96">
        <f t="shared" si="86"/>
        <v>0</v>
      </c>
      <c r="BQ94" s="96"/>
      <c r="BR94" s="96">
        <f t="shared" si="72"/>
        <v>0</v>
      </c>
      <c r="BS94" s="96">
        <f t="shared" si="73"/>
        <v>0</v>
      </c>
      <c r="BT94" s="96">
        <f t="shared" si="74"/>
        <v>0</v>
      </c>
      <c r="BU94" s="96">
        <f t="shared" si="75"/>
        <v>0</v>
      </c>
      <c r="BV94" s="96">
        <f t="shared" si="76"/>
        <v>0</v>
      </c>
      <c r="BW94" s="83"/>
    </row>
    <row r="95" ht="15.75" customHeight="1" outlineLevel="1">
      <c r="A95" s="74"/>
      <c r="B95" s="74"/>
      <c r="C95" s="80"/>
      <c r="D95" s="80"/>
      <c r="E95" s="89" t="str">
        <f t="shared" si="70"/>
        <v># de clientes publicidade Produto/Serviço 1</v>
      </c>
      <c r="F95" s="80"/>
      <c r="G95" s="80"/>
      <c r="H95" s="118">
        <f>'1.Premissas Receitas'!D56</f>
        <v>150</v>
      </c>
      <c r="I95" s="96">
        <f t="shared" ref="I95:BP95" si="87">$H$95*I22</f>
        <v>204.0816327</v>
      </c>
      <c r="J95" s="96">
        <f t="shared" si="87"/>
        <v>224.4897959</v>
      </c>
      <c r="K95" s="96">
        <f t="shared" si="87"/>
        <v>246.9387755</v>
      </c>
      <c r="L95" s="96">
        <f t="shared" si="87"/>
        <v>271.6326531</v>
      </c>
      <c r="M95" s="96">
        <f t="shared" si="87"/>
        <v>298.7959184</v>
      </c>
      <c r="N95" s="96">
        <f t="shared" si="87"/>
        <v>328.6755102</v>
      </c>
      <c r="O95" s="96">
        <f t="shared" si="87"/>
        <v>361.5430612</v>
      </c>
      <c r="P95" s="96">
        <f t="shared" si="87"/>
        <v>397.6973673</v>
      </c>
      <c r="Q95" s="96">
        <f t="shared" si="87"/>
        <v>437.4671041</v>
      </c>
      <c r="R95" s="96">
        <f t="shared" si="87"/>
        <v>481.2138145</v>
      </c>
      <c r="S95" s="96">
        <f t="shared" si="87"/>
        <v>529.3351959</v>
      </c>
      <c r="T95" s="96">
        <f t="shared" si="87"/>
        <v>582.2687155</v>
      </c>
      <c r="U95" s="96">
        <f t="shared" si="87"/>
        <v>669.6090229</v>
      </c>
      <c r="V95" s="96">
        <f t="shared" si="87"/>
        <v>736.5699251</v>
      </c>
      <c r="W95" s="96">
        <f t="shared" si="87"/>
        <v>810.2269177</v>
      </c>
      <c r="X95" s="96">
        <f t="shared" si="87"/>
        <v>891.2496094</v>
      </c>
      <c r="Y95" s="96">
        <f t="shared" si="87"/>
        <v>980.3745704</v>
      </c>
      <c r="Z95" s="96">
        <f t="shared" si="87"/>
        <v>1078.412027</v>
      </c>
      <c r="AA95" s="96">
        <f t="shared" si="87"/>
        <v>1186.25323</v>
      </c>
      <c r="AB95" s="96">
        <f t="shared" si="87"/>
        <v>1304.878553</v>
      </c>
      <c r="AC95" s="96">
        <f t="shared" si="87"/>
        <v>1435.366408</v>
      </c>
      <c r="AD95" s="96">
        <f t="shared" si="87"/>
        <v>1578.903049</v>
      </c>
      <c r="AE95" s="96">
        <f t="shared" si="87"/>
        <v>1736.793354</v>
      </c>
      <c r="AF95" s="96">
        <f t="shared" si="87"/>
        <v>1910.47269</v>
      </c>
      <c r="AG95" s="96">
        <f t="shared" si="87"/>
        <v>2197.043593</v>
      </c>
      <c r="AH95" s="96">
        <f t="shared" si="87"/>
        <v>2416.747952</v>
      </c>
      <c r="AI95" s="96">
        <f t="shared" si="87"/>
        <v>2658.422748</v>
      </c>
      <c r="AJ95" s="96">
        <f t="shared" si="87"/>
        <v>2924.265022</v>
      </c>
      <c r="AK95" s="96">
        <f t="shared" si="87"/>
        <v>3216.691525</v>
      </c>
      <c r="AL95" s="96">
        <f t="shared" si="87"/>
        <v>3538.360677</v>
      </c>
      <c r="AM95" s="96">
        <f t="shared" si="87"/>
        <v>3892.196745</v>
      </c>
      <c r="AN95" s="96">
        <f t="shared" si="87"/>
        <v>4281.416419</v>
      </c>
      <c r="AO95" s="96">
        <f t="shared" si="87"/>
        <v>4709.558061</v>
      </c>
      <c r="AP95" s="96">
        <f t="shared" si="87"/>
        <v>5180.513867</v>
      </c>
      <c r="AQ95" s="96">
        <f t="shared" si="87"/>
        <v>5698.565254</v>
      </c>
      <c r="AR95" s="96">
        <f t="shared" si="87"/>
        <v>6268.42178</v>
      </c>
      <c r="AS95" s="96">
        <f t="shared" si="87"/>
        <v>6895.263958</v>
      </c>
      <c r="AT95" s="96">
        <f t="shared" si="87"/>
        <v>7584.790353</v>
      </c>
      <c r="AU95" s="96">
        <f t="shared" si="87"/>
        <v>8343.269389</v>
      </c>
      <c r="AV95" s="96">
        <f t="shared" si="87"/>
        <v>9177.596328</v>
      </c>
      <c r="AW95" s="96">
        <f t="shared" si="87"/>
        <v>10095.35596</v>
      </c>
      <c r="AX95" s="96">
        <f t="shared" si="87"/>
        <v>11104.89156</v>
      </c>
      <c r="AY95" s="96">
        <f t="shared" si="87"/>
        <v>12215.38071</v>
      </c>
      <c r="AZ95" s="96">
        <f t="shared" si="87"/>
        <v>13436.91878</v>
      </c>
      <c r="BA95" s="96">
        <f t="shared" si="87"/>
        <v>14780.61066</v>
      </c>
      <c r="BB95" s="96">
        <f t="shared" si="87"/>
        <v>16258.67173</v>
      </c>
      <c r="BC95" s="96">
        <f t="shared" si="87"/>
        <v>17884.5389</v>
      </c>
      <c r="BD95" s="96">
        <f t="shared" si="87"/>
        <v>19672.99279</v>
      </c>
      <c r="BE95" s="96">
        <f t="shared" si="87"/>
        <v>21640.29207</v>
      </c>
      <c r="BF95" s="96">
        <f t="shared" si="87"/>
        <v>23804.32128</v>
      </c>
      <c r="BG95" s="96">
        <f t="shared" si="87"/>
        <v>26184.7534</v>
      </c>
      <c r="BH95" s="96">
        <f t="shared" si="87"/>
        <v>28803.22874</v>
      </c>
      <c r="BI95" s="96">
        <f t="shared" si="87"/>
        <v>31683.55162</v>
      </c>
      <c r="BJ95" s="96">
        <f t="shared" si="87"/>
        <v>34851.90678</v>
      </c>
      <c r="BK95" s="96">
        <f t="shared" si="87"/>
        <v>38337.09746</v>
      </c>
      <c r="BL95" s="96">
        <f t="shared" si="87"/>
        <v>42170.8072</v>
      </c>
      <c r="BM95" s="96">
        <f t="shared" si="87"/>
        <v>46387.88793</v>
      </c>
      <c r="BN95" s="96">
        <f t="shared" si="87"/>
        <v>51026.67672</v>
      </c>
      <c r="BO95" s="96">
        <f t="shared" si="87"/>
        <v>56129.34439</v>
      </c>
      <c r="BP95" s="96">
        <f t="shared" si="87"/>
        <v>61742.27883</v>
      </c>
      <c r="BQ95" s="96"/>
      <c r="BR95" s="96">
        <f t="shared" si="72"/>
        <v>4364.139544</v>
      </c>
      <c r="BS95" s="96">
        <f t="shared" si="73"/>
        <v>13649.50034</v>
      </c>
      <c r="BT95" s="96">
        <f t="shared" si="74"/>
        <v>46982.20364</v>
      </c>
      <c r="BU95" s="96">
        <f t="shared" si="75"/>
        <v>147450.2811</v>
      </c>
      <c r="BV95" s="96">
        <f t="shared" si="76"/>
        <v>462762.1464</v>
      </c>
      <c r="BW95" s="83"/>
    </row>
    <row r="96" ht="15.75" customHeight="1" outlineLevel="1">
      <c r="A96" s="74"/>
      <c r="B96" s="74"/>
      <c r="C96" s="80"/>
      <c r="D96" s="80"/>
      <c r="E96" s="89" t="str">
        <f t="shared" si="70"/>
        <v># de clientes publicidade Produto/Serviço 2</v>
      </c>
      <c r="F96" s="80"/>
      <c r="G96" s="80"/>
      <c r="H96" s="118">
        <f>'1.Premissas Receitas'!D57</f>
        <v>0</v>
      </c>
      <c r="I96" s="96">
        <f t="shared" ref="I96:BP96" si="88">$H$96*I23</f>
        <v>0</v>
      </c>
      <c r="J96" s="96">
        <f t="shared" si="88"/>
        <v>0</v>
      </c>
      <c r="K96" s="96">
        <f t="shared" si="88"/>
        <v>0</v>
      </c>
      <c r="L96" s="96">
        <f t="shared" si="88"/>
        <v>0</v>
      </c>
      <c r="M96" s="96">
        <f t="shared" si="88"/>
        <v>0</v>
      </c>
      <c r="N96" s="96">
        <f t="shared" si="88"/>
        <v>0</v>
      </c>
      <c r="O96" s="96">
        <f t="shared" si="88"/>
        <v>0</v>
      </c>
      <c r="P96" s="96">
        <f t="shared" si="88"/>
        <v>0</v>
      </c>
      <c r="Q96" s="96">
        <f t="shared" si="88"/>
        <v>0</v>
      </c>
      <c r="R96" s="96">
        <f t="shared" si="88"/>
        <v>0</v>
      </c>
      <c r="S96" s="96">
        <f t="shared" si="88"/>
        <v>0</v>
      </c>
      <c r="T96" s="96">
        <f t="shared" si="88"/>
        <v>0</v>
      </c>
      <c r="U96" s="96">
        <f t="shared" si="88"/>
        <v>0</v>
      </c>
      <c r="V96" s="96">
        <f t="shared" si="88"/>
        <v>0</v>
      </c>
      <c r="W96" s="96">
        <f t="shared" si="88"/>
        <v>0</v>
      </c>
      <c r="X96" s="96">
        <f t="shared" si="88"/>
        <v>0</v>
      </c>
      <c r="Y96" s="96">
        <f t="shared" si="88"/>
        <v>0</v>
      </c>
      <c r="Z96" s="96">
        <f t="shared" si="88"/>
        <v>0</v>
      </c>
      <c r="AA96" s="96">
        <f t="shared" si="88"/>
        <v>0</v>
      </c>
      <c r="AB96" s="96">
        <f t="shared" si="88"/>
        <v>0</v>
      </c>
      <c r="AC96" s="96">
        <f t="shared" si="88"/>
        <v>0</v>
      </c>
      <c r="AD96" s="96">
        <f t="shared" si="88"/>
        <v>0</v>
      </c>
      <c r="AE96" s="96">
        <f t="shared" si="88"/>
        <v>0</v>
      </c>
      <c r="AF96" s="96">
        <f t="shared" si="88"/>
        <v>0</v>
      </c>
      <c r="AG96" s="96">
        <f t="shared" si="88"/>
        <v>0</v>
      </c>
      <c r="AH96" s="96">
        <f t="shared" si="88"/>
        <v>0</v>
      </c>
      <c r="AI96" s="96">
        <f t="shared" si="88"/>
        <v>0</v>
      </c>
      <c r="AJ96" s="96">
        <f t="shared" si="88"/>
        <v>0</v>
      </c>
      <c r="AK96" s="96">
        <f t="shared" si="88"/>
        <v>0</v>
      </c>
      <c r="AL96" s="96">
        <f t="shared" si="88"/>
        <v>0</v>
      </c>
      <c r="AM96" s="96">
        <f t="shared" si="88"/>
        <v>0</v>
      </c>
      <c r="AN96" s="96">
        <f t="shared" si="88"/>
        <v>0</v>
      </c>
      <c r="AO96" s="96">
        <f t="shared" si="88"/>
        <v>0</v>
      </c>
      <c r="AP96" s="96">
        <f t="shared" si="88"/>
        <v>0</v>
      </c>
      <c r="AQ96" s="96">
        <f t="shared" si="88"/>
        <v>0</v>
      </c>
      <c r="AR96" s="96">
        <f t="shared" si="88"/>
        <v>0</v>
      </c>
      <c r="AS96" s="96">
        <f t="shared" si="88"/>
        <v>0</v>
      </c>
      <c r="AT96" s="96">
        <f t="shared" si="88"/>
        <v>0</v>
      </c>
      <c r="AU96" s="96">
        <f t="shared" si="88"/>
        <v>0</v>
      </c>
      <c r="AV96" s="96">
        <f t="shared" si="88"/>
        <v>0</v>
      </c>
      <c r="AW96" s="96">
        <f t="shared" si="88"/>
        <v>0</v>
      </c>
      <c r="AX96" s="96">
        <f t="shared" si="88"/>
        <v>0</v>
      </c>
      <c r="AY96" s="96">
        <f t="shared" si="88"/>
        <v>0</v>
      </c>
      <c r="AZ96" s="96">
        <f t="shared" si="88"/>
        <v>0</v>
      </c>
      <c r="BA96" s="96">
        <f t="shared" si="88"/>
        <v>0</v>
      </c>
      <c r="BB96" s="96">
        <f t="shared" si="88"/>
        <v>0</v>
      </c>
      <c r="BC96" s="96">
        <f t="shared" si="88"/>
        <v>0</v>
      </c>
      <c r="BD96" s="96">
        <f t="shared" si="88"/>
        <v>0</v>
      </c>
      <c r="BE96" s="96">
        <f t="shared" si="88"/>
        <v>0</v>
      </c>
      <c r="BF96" s="96">
        <f t="shared" si="88"/>
        <v>0</v>
      </c>
      <c r="BG96" s="96">
        <f t="shared" si="88"/>
        <v>0</v>
      </c>
      <c r="BH96" s="96">
        <f t="shared" si="88"/>
        <v>0</v>
      </c>
      <c r="BI96" s="96">
        <f t="shared" si="88"/>
        <v>0</v>
      </c>
      <c r="BJ96" s="96">
        <f t="shared" si="88"/>
        <v>0</v>
      </c>
      <c r="BK96" s="96">
        <f t="shared" si="88"/>
        <v>0</v>
      </c>
      <c r="BL96" s="96">
        <f t="shared" si="88"/>
        <v>0</v>
      </c>
      <c r="BM96" s="96">
        <f t="shared" si="88"/>
        <v>0</v>
      </c>
      <c r="BN96" s="96">
        <f t="shared" si="88"/>
        <v>0</v>
      </c>
      <c r="BO96" s="96">
        <f t="shared" si="88"/>
        <v>0</v>
      </c>
      <c r="BP96" s="96">
        <f t="shared" si="88"/>
        <v>0</v>
      </c>
      <c r="BQ96" s="96"/>
      <c r="BR96" s="96">
        <f t="shared" si="72"/>
        <v>0</v>
      </c>
      <c r="BS96" s="96">
        <f t="shared" si="73"/>
        <v>0</v>
      </c>
      <c r="BT96" s="96">
        <f t="shared" si="74"/>
        <v>0</v>
      </c>
      <c r="BU96" s="96">
        <f t="shared" si="75"/>
        <v>0</v>
      </c>
      <c r="BV96" s="96">
        <f t="shared" si="76"/>
        <v>0</v>
      </c>
      <c r="BW96" s="83"/>
    </row>
    <row r="97" ht="15.75" customHeight="1" outlineLevel="1">
      <c r="A97" s="74"/>
      <c r="B97" s="74"/>
      <c r="C97" s="80"/>
      <c r="D97" s="80"/>
      <c r="E97" s="89" t="str">
        <f t="shared" si="70"/>
        <v># de clientes publicidade Produto/Serviço 3</v>
      </c>
      <c r="F97" s="80"/>
      <c r="G97" s="80"/>
      <c r="H97" s="118">
        <f>'1.Premissas Receitas'!D58</f>
        <v>0</v>
      </c>
      <c r="I97" s="96">
        <f t="shared" ref="I97:BP97" si="89">$H$97*I24</f>
        <v>0</v>
      </c>
      <c r="J97" s="96">
        <f t="shared" si="89"/>
        <v>0</v>
      </c>
      <c r="K97" s="96">
        <f t="shared" si="89"/>
        <v>0</v>
      </c>
      <c r="L97" s="96">
        <f t="shared" si="89"/>
        <v>0</v>
      </c>
      <c r="M97" s="96">
        <f t="shared" si="89"/>
        <v>0</v>
      </c>
      <c r="N97" s="96">
        <f t="shared" si="89"/>
        <v>0</v>
      </c>
      <c r="O97" s="96">
        <f t="shared" si="89"/>
        <v>0</v>
      </c>
      <c r="P97" s="96">
        <f t="shared" si="89"/>
        <v>0</v>
      </c>
      <c r="Q97" s="96">
        <f t="shared" si="89"/>
        <v>0</v>
      </c>
      <c r="R97" s="96">
        <f t="shared" si="89"/>
        <v>0</v>
      </c>
      <c r="S97" s="96">
        <f t="shared" si="89"/>
        <v>0</v>
      </c>
      <c r="T97" s="96">
        <f t="shared" si="89"/>
        <v>0</v>
      </c>
      <c r="U97" s="96">
        <f t="shared" si="89"/>
        <v>0</v>
      </c>
      <c r="V97" s="96">
        <f t="shared" si="89"/>
        <v>0</v>
      </c>
      <c r="W97" s="96">
        <f t="shared" si="89"/>
        <v>0</v>
      </c>
      <c r="X97" s="96">
        <f t="shared" si="89"/>
        <v>0</v>
      </c>
      <c r="Y97" s="96">
        <f t="shared" si="89"/>
        <v>0</v>
      </c>
      <c r="Z97" s="96">
        <f t="shared" si="89"/>
        <v>0</v>
      </c>
      <c r="AA97" s="96">
        <f t="shared" si="89"/>
        <v>0</v>
      </c>
      <c r="AB97" s="96">
        <f t="shared" si="89"/>
        <v>0</v>
      </c>
      <c r="AC97" s="96">
        <f t="shared" si="89"/>
        <v>0</v>
      </c>
      <c r="AD97" s="96">
        <f t="shared" si="89"/>
        <v>0</v>
      </c>
      <c r="AE97" s="96">
        <f t="shared" si="89"/>
        <v>0</v>
      </c>
      <c r="AF97" s="96">
        <f t="shared" si="89"/>
        <v>0</v>
      </c>
      <c r="AG97" s="96">
        <f t="shared" si="89"/>
        <v>0</v>
      </c>
      <c r="AH97" s="96">
        <f t="shared" si="89"/>
        <v>0</v>
      </c>
      <c r="AI97" s="96">
        <f t="shared" si="89"/>
        <v>0</v>
      </c>
      <c r="AJ97" s="96">
        <f t="shared" si="89"/>
        <v>0</v>
      </c>
      <c r="AK97" s="96">
        <f t="shared" si="89"/>
        <v>0</v>
      </c>
      <c r="AL97" s="96">
        <f t="shared" si="89"/>
        <v>0</v>
      </c>
      <c r="AM97" s="96">
        <f t="shared" si="89"/>
        <v>0</v>
      </c>
      <c r="AN97" s="96">
        <f t="shared" si="89"/>
        <v>0</v>
      </c>
      <c r="AO97" s="96">
        <f t="shared" si="89"/>
        <v>0</v>
      </c>
      <c r="AP97" s="96">
        <f t="shared" si="89"/>
        <v>0</v>
      </c>
      <c r="AQ97" s="96">
        <f t="shared" si="89"/>
        <v>0</v>
      </c>
      <c r="AR97" s="96">
        <f t="shared" si="89"/>
        <v>0</v>
      </c>
      <c r="AS97" s="96">
        <f t="shared" si="89"/>
        <v>0</v>
      </c>
      <c r="AT97" s="96">
        <f t="shared" si="89"/>
        <v>0</v>
      </c>
      <c r="AU97" s="96">
        <f t="shared" si="89"/>
        <v>0</v>
      </c>
      <c r="AV97" s="96">
        <f t="shared" si="89"/>
        <v>0</v>
      </c>
      <c r="AW97" s="96">
        <f t="shared" si="89"/>
        <v>0</v>
      </c>
      <c r="AX97" s="96">
        <f t="shared" si="89"/>
        <v>0</v>
      </c>
      <c r="AY97" s="96">
        <f t="shared" si="89"/>
        <v>0</v>
      </c>
      <c r="AZ97" s="96">
        <f t="shared" si="89"/>
        <v>0</v>
      </c>
      <c r="BA97" s="96">
        <f t="shared" si="89"/>
        <v>0</v>
      </c>
      <c r="BB97" s="96">
        <f t="shared" si="89"/>
        <v>0</v>
      </c>
      <c r="BC97" s="96">
        <f t="shared" si="89"/>
        <v>0</v>
      </c>
      <c r="BD97" s="96">
        <f t="shared" si="89"/>
        <v>0</v>
      </c>
      <c r="BE97" s="96">
        <f t="shared" si="89"/>
        <v>0</v>
      </c>
      <c r="BF97" s="96">
        <f t="shared" si="89"/>
        <v>0</v>
      </c>
      <c r="BG97" s="96">
        <f t="shared" si="89"/>
        <v>0</v>
      </c>
      <c r="BH97" s="96">
        <f t="shared" si="89"/>
        <v>0</v>
      </c>
      <c r="BI97" s="96">
        <f t="shared" si="89"/>
        <v>0</v>
      </c>
      <c r="BJ97" s="96">
        <f t="shared" si="89"/>
        <v>0</v>
      </c>
      <c r="BK97" s="96">
        <f t="shared" si="89"/>
        <v>0</v>
      </c>
      <c r="BL97" s="96">
        <f t="shared" si="89"/>
        <v>0</v>
      </c>
      <c r="BM97" s="96">
        <f t="shared" si="89"/>
        <v>0</v>
      </c>
      <c r="BN97" s="96">
        <f t="shared" si="89"/>
        <v>0</v>
      </c>
      <c r="BO97" s="96">
        <f t="shared" si="89"/>
        <v>0</v>
      </c>
      <c r="BP97" s="96">
        <f t="shared" si="89"/>
        <v>0</v>
      </c>
      <c r="BQ97" s="96"/>
      <c r="BR97" s="96">
        <f t="shared" si="72"/>
        <v>0</v>
      </c>
      <c r="BS97" s="96">
        <f t="shared" si="73"/>
        <v>0</v>
      </c>
      <c r="BT97" s="96">
        <f t="shared" si="74"/>
        <v>0</v>
      </c>
      <c r="BU97" s="96">
        <f t="shared" si="75"/>
        <v>0</v>
      </c>
      <c r="BV97" s="96">
        <f t="shared" si="76"/>
        <v>0</v>
      </c>
      <c r="BW97" s="83"/>
    </row>
    <row r="98" ht="15.75" customHeight="1" outlineLevel="1">
      <c r="A98" s="74"/>
      <c r="B98" s="74"/>
      <c r="C98" s="80"/>
      <c r="D98" s="80"/>
      <c r="E98" s="89" t="str">
        <f t="shared" si="70"/>
        <v># Pay-per-use Produto/Serviço 1</v>
      </c>
      <c r="F98" s="80"/>
      <c r="G98" s="80"/>
      <c r="H98" s="118">
        <f>'1.Premissas Receitas'!D63</f>
        <v>70</v>
      </c>
      <c r="I98" s="96">
        <f t="shared" ref="I98:BP98" si="90">$H$98*I25</f>
        <v>95.23809524</v>
      </c>
      <c r="J98" s="96">
        <f t="shared" si="90"/>
        <v>104.7619048</v>
      </c>
      <c r="K98" s="96">
        <f t="shared" si="90"/>
        <v>115.2380952</v>
      </c>
      <c r="L98" s="96">
        <f t="shared" si="90"/>
        <v>126.7619048</v>
      </c>
      <c r="M98" s="96">
        <f t="shared" si="90"/>
        <v>139.4380952</v>
      </c>
      <c r="N98" s="96">
        <f t="shared" si="90"/>
        <v>153.3819048</v>
      </c>
      <c r="O98" s="96">
        <f t="shared" si="90"/>
        <v>168.7200952</v>
      </c>
      <c r="P98" s="96">
        <f t="shared" si="90"/>
        <v>185.5921048</v>
      </c>
      <c r="Q98" s="96">
        <f t="shared" si="90"/>
        <v>204.1513152</v>
      </c>
      <c r="R98" s="96">
        <f t="shared" si="90"/>
        <v>224.5664468</v>
      </c>
      <c r="S98" s="96">
        <f t="shared" si="90"/>
        <v>247.0230914</v>
      </c>
      <c r="T98" s="96">
        <f t="shared" si="90"/>
        <v>271.7254006</v>
      </c>
      <c r="U98" s="96">
        <f t="shared" si="90"/>
        <v>312.4842107</v>
      </c>
      <c r="V98" s="96">
        <f t="shared" si="90"/>
        <v>343.7326317</v>
      </c>
      <c r="W98" s="96">
        <f t="shared" si="90"/>
        <v>378.1058949</v>
      </c>
      <c r="X98" s="96">
        <f t="shared" si="90"/>
        <v>415.9164844</v>
      </c>
      <c r="Y98" s="96">
        <f t="shared" si="90"/>
        <v>457.5081328</v>
      </c>
      <c r="Z98" s="96">
        <f t="shared" si="90"/>
        <v>503.2589461</v>
      </c>
      <c r="AA98" s="96">
        <f t="shared" si="90"/>
        <v>553.5848407</v>
      </c>
      <c r="AB98" s="96">
        <f t="shared" si="90"/>
        <v>608.9433248</v>
      </c>
      <c r="AC98" s="96">
        <f t="shared" si="90"/>
        <v>669.8376573</v>
      </c>
      <c r="AD98" s="96">
        <f t="shared" si="90"/>
        <v>736.821423</v>
      </c>
      <c r="AE98" s="96">
        <f t="shared" si="90"/>
        <v>810.5035653</v>
      </c>
      <c r="AF98" s="96">
        <f t="shared" si="90"/>
        <v>891.5539219</v>
      </c>
      <c r="AG98" s="96">
        <f t="shared" si="90"/>
        <v>1025.28701</v>
      </c>
      <c r="AH98" s="96">
        <f t="shared" si="90"/>
        <v>1127.815711</v>
      </c>
      <c r="AI98" s="96">
        <f t="shared" si="90"/>
        <v>1240.597282</v>
      </c>
      <c r="AJ98" s="96">
        <f t="shared" si="90"/>
        <v>1364.65701</v>
      </c>
      <c r="AK98" s="96">
        <f t="shared" si="90"/>
        <v>1501.122712</v>
      </c>
      <c r="AL98" s="96">
        <f t="shared" si="90"/>
        <v>1651.234983</v>
      </c>
      <c r="AM98" s="96">
        <f t="shared" si="90"/>
        <v>1816.358481</v>
      </c>
      <c r="AN98" s="96">
        <f t="shared" si="90"/>
        <v>1997.994329</v>
      </c>
      <c r="AO98" s="96">
        <f t="shared" si="90"/>
        <v>2197.793762</v>
      </c>
      <c r="AP98" s="96">
        <f t="shared" si="90"/>
        <v>2417.573138</v>
      </c>
      <c r="AQ98" s="96">
        <f t="shared" si="90"/>
        <v>2659.330452</v>
      </c>
      <c r="AR98" s="96">
        <f t="shared" si="90"/>
        <v>2925.263497</v>
      </c>
      <c r="AS98" s="96">
        <f t="shared" si="90"/>
        <v>3217.789847</v>
      </c>
      <c r="AT98" s="96">
        <f t="shared" si="90"/>
        <v>3539.568832</v>
      </c>
      <c r="AU98" s="96">
        <f t="shared" si="90"/>
        <v>3893.525715</v>
      </c>
      <c r="AV98" s="96">
        <f t="shared" si="90"/>
        <v>4282.878286</v>
      </c>
      <c r="AW98" s="96">
        <f t="shared" si="90"/>
        <v>4711.166115</v>
      </c>
      <c r="AX98" s="96">
        <f t="shared" si="90"/>
        <v>5182.282726</v>
      </c>
      <c r="AY98" s="96">
        <f t="shared" si="90"/>
        <v>5700.510999</v>
      </c>
      <c r="AZ98" s="96">
        <f t="shared" si="90"/>
        <v>6270.562099</v>
      </c>
      <c r="BA98" s="96">
        <f t="shared" si="90"/>
        <v>6897.618309</v>
      </c>
      <c r="BB98" s="96">
        <f t="shared" si="90"/>
        <v>7587.38014</v>
      </c>
      <c r="BC98" s="96">
        <f t="shared" si="90"/>
        <v>8346.118154</v>
      </c>
      <c r="BD98" s="96">
        <f t="shared" si="90"/>
        <v>9180.729969</v>
      </c>
      <c r="BE98" s="96">
        <f t="shared" si="90"/>
        <v>10098.80297</v>
      </c>
      <c r="BF98" s="96">
        <f t="shared" si="90"/>
        <v>11108.68326</v>
      </c>
      <c r="BG98" s="96">
        <f t="shared" si="90"/>
        <v>12219.55159</v>
      </c>
      <c r="BH98" s="96">
        <f t="shared" si="90"/>
        <v>13441.50675</v>
      </c>
      <c r="BI98" s="96">
        <f t="shared" si="90"/>
        <v>14785.65742</v>
      </c>
      <c r="BJ98" s="96">
        <f t="shared" si="90"/>
        <v>16264.22316</v>
      </c>
      <c r="BK98" s="96">
        <f t="shared" si="90"/>
        <v>17890.64548</v>
      </c>
      <c r="BL98" s="96">
        <f t="shared" si="90"/>
        <v>19679.71003</v>
      </c>
      <c r="BM98" s="96">
        <f t="shared" si="90"/>
        <v>21647.68103</v>
      </c>
      <c r="BN98" s="96">
        <f t="shared" si="90"/>
        <v>23812.44914</v>
      </c>
      <c r="BO98" s="96">
        <f t="shared" si="90"/>
        <v>26193.69405</v>
      </c>
      <c r="BP98" s="96">
        <f t="shared" si="90"/>
        <v>28813.06345</v>
      </c>
      <c r="BQ98" s="96"/>
      <c r="BR98" s="96">
        <f t="shared" si="72"/>
        <v>2036.598454</v>
      </c>
      <c r="BS98" s="96">
        <f t="shared" si="73"/>
        <v>6369.766823</v>
      </c>
      <c r="BT98" s="96">
        <f t="shared" si="74"/>
        <v>21925.02837</v>
      </c>
      <c r="BU98" s="96">
        <f t="shared" si="75"/>
        <v>68810.13119</v>
      </c>
      <c r="BV98" s="96">
        <f t="shared" si="76"/>
        <v>215955.6683</v>
      </c>
      <c r="BW98" s="83"/>
    </row>
    <row r="99" ht="15.75" customHeight="1" outlineLevel="1">
      <c r="A99" s="74"/>
      <c r="B99" s="74"/>
      <c r="C99" s="80"/>
      <c r="D99" s="80"/>
      <c r="E99" s="89" t="str">
        <f t="shared" si="70"/>
        <v># Pay-per-use Produto/Serviço 2</v>
      </c>
      <c r="F99" s="80"/>
      <c r="G99" s="80"/>
      <c r="H99" s="118">
        <f>'1.Premissas Receitas'!D64</f>
        <v>0</v>
      </c>
      <c r="I99" s="96">
        <f t="shared" ref="I99:BP99" si="91">$H$99*I26</f>
        <v>0</v>
      </c>
      <c r="J99" s="96">
        <f t="shared" si="91"/>
        <v>0</v>
      </c>
      <c r="K99" s="96">
        <f t="shared" si="91"/>
        <v>0</v>
      </c>
      <c r="L99" s="96">
        <f t="shared" si="91"/>
        <v>0</v>
      </c>
      <c r="M99" s="96">
        <f t="shared" si="91"/>
        <v>0</v>
      </c>
      <c r="N99" s="96">
        <f t="shared" si="91"/>
        <v>0</v>
      </c>
      <c r="O99" s="96">
        <f t="shared" si="91"/>
        <v>0</v>
      </c>
      <c r="P99" s="96">
        <f t="shared" si="91"/>
        <v>0</v>
      </c>
      <c r="Q99" s="96">
        <f t="shared" si="91"/>
        <v>0</v>
      </c>
      <c r="R99" s="96">
        <f t="shared" si="91"/>
        <v>0</v>
      </c>
      <c r="S99" s="96">
        <f t="shared" si="91"/>
        <v>0</v>
      </c>
      <c r="T99" s="96">
        <f t="shared" si="91"/>
        <v>0</v>
      </c>
      <c r="U99" s="96">
        <f t="shared" si="91"/>
        <v>0</v>
      </c>
      <c r="V99" s="96">
        <f t="shared" si="91"/>
        <v>0</v>
      </c>
      <c r="W99" s="96">
        <f t="shared" si="91"/>
        <v>0</v>
      </c>
      <c r="X99" s="96">
        <f t="shared" si="91"/>
        <v>0</v>
      </c>
      <c r="Y99" s="96">
        <f t="shared" si="91"/>
        <v>0</v>
      </c>
      <c r="Z99" s="96">
        <f t="shared" si="91"/>
        <v>0</v>
      </c>
      <c r="AA99" s="96">
        <f t="shared" si="91"/>
        <v>0</v>
      </c>
      <c r="AB99" s="96">
        <f t="shared" si="91"/>
        <v>0</v>
      </c>
      <c r="AC99" s="96">
        <f t="shared" si="91"/>
        <v>0</v>
      </c>
      <c r="AD99" s="96">
        <f t="shared" si="91"/>
        <v>0</v>
      </c>
      <c r="AE99" s="96">
        <f t="shared" si="91"/>
        <v>0</v>
      </c>
      <c r="AF99" s="96">
        <f t="shared" si="91"/>
        <v>0</v>
      </c>
      <c r="AG99" s="96">
        <f t="shared" si="91"/>
        <v>0</v>
      </c>
      <c r="AH99" s="96">
        <f t="shared" si="91"/>
        <v>0</v>
      </c>
      <c r="AI99" s="96">
        <f t="shared" si="91"/>
        <v>0</v>
      </c>
      <c r="AJ99" s="96">
        <f t="shared" si="91"/>
        <v>0</v>
      </c>
      <c r="AK99" s="96">
        <f t="shared" si="91"/>
        <v>0</v>
      </c>
      <c r="AL99" s="96">
        <f t="shared" si="91"/>
        <v>0</v>
      </c>
      <c r="AM99" s="96">
        <f t="shared" si="91"/>
        <v>0</v>
      </c>
      <c r="AN99" s="96">
        <f t="shared" si="91"/>
        <v>0</v>
      </c>
      <c r="AO99" s="96">
        <f t="shared" si="91"/>
        <v>0</v>
      </c>
      <c r="AP99" s="96">
        <f t="shared" si="91"/>
        <v>0</v>
      </c>
      <c r="AQ99" s="96">
        <f t="shared" si="91"/>
        <v>0</v>
      </c>
      <c r="AR99" s="96">
        <f t="shared" si="91"/>
        <v>0</v>
      </c>
      <c r="AS99" s="96">
        <f t="shared" si="91"/>
        <v>0</v>
      </c>
      <c r="AT99" s="96">
        <f t="shared" si="91"/>
        <v>0</v>
      </c>
      <c r="AU99" s="96">
        <f t="shared" si="91"/>
        <v>0</v>
      </c>
      <c r="AV99" s="96">
        <f t="shared" si="91"/>
        <v>0</v>
      </c>
      <c r="AW99" s="96">
        <f t="shared" si="91"/>
        <v>0</v>
      </c>
      <c r="AX99" s="96">
        <f t="shared" si="91"/>
        <v>0</v>
      </c>
      <c r="AY99" s="96">
        <f t="shared" si="91"/>
        <v>0</v>
      </c>
      <c r="AZ99" s="96">
        <f t="shared" si="91"/>
        <v>0</v>
      </c>
      <c r="BA99" s="96">
        <f t="shared" si="91"/>
        <v>0</v>
      </c>
      <c r="BB99" s="96">
        <f t="shared" si="91"/>
        <v>0</v>
      </c>
      <c r="BC99" s="96">
        <f t="shared" si="91"/>
        <v>0</v>
      </c>
      <c r="BD99" s="96">
        <f t="shared" si="91"/>
        <v>0</v>
      </c>
      <c r="BE99" s="96">
        <f t="shared" si="91"/>
        <v>0</v>
      </c>
      <c r="BF99" s="96">
        <f t="shared" si="91"/>
        <v>0</v>
      </c>
      <c r="BG99" s="96">
        <f t="shared" si="91"/>
        <v>0</v>
      </c>
      <c r="BH99" s="96">
        <f t="shared" si="91"/>
        <v>0</v>
      </c>
      <c r="BI99" s="96">
        <f t="shared" si="91"/>
        <v>0</v>
      </c>
      <c r="BJ99" s="96">
        <f t="shared" si="91"/>
        <v>0</v>
      </c>
      <c r="BK99" s="96">
        <f t="shared" si="91"/>
        <v>0</v>
      </c>
      <c r="BL99" s="96">
        <f t="shared" si="91"/>
        <v>0</v>
      </c>
      <c r="BM99" s="96">
        <f t="shared" si="91"/>
        <v>0</v>
      </c>
      <c r="BN99" s="96">
        <f t="shared" si="91"/>
        <v>0</v>
      </c>
      <c r="BO99" s="96">
        <f t="shared" si="91"/>
        <v>0</v>
      </c>
      <c r="BP99" s="96">
        <f t="shared" si="91"/>
        <v>0</v>
      </c>
      <c r="BQ99" s="96"/>
      <c r="BR99" s="96">
        <f t="shared" si="72"/>
        <v>0</v>
      </c>
      <c r="BS99" s="96">
        <f t="shared" si="73"/>
        <v>0</v>
      </c>
      <c r="BT99" s="96">
        <f t="shared" si="74"/>
        <v>0</v>
      </c>
      <c r="BU99" s="96">
        <f t="shared" si="75"/>
        <v>0</v>
      </c>
      <c r="BV99" s="96">
        <f t="shared" si="76"/>
        <v>0</v>
      </c>
      <c r="BW99" s="83"/>
    </row>
    <row r="100" ht="15.75" customHeight="1" outlineLevel="1">
      <c r="A100" s="74"/>
      <c r="B100" s="74"/>
      <c r="C100" s="80"/>
      <c r="D100" s="80"/>
      <c r="E100" s="89" t="str">
        <f t="shared" si="70"/>
        <v># Pay-per-use Produto/Serviço 3</v>
      </c>
      <c r="F100" s="80"/>
      <c r="G100" s="80"/>
      <c r="H100" s="118">
        <f>'1.Premissas Receitas'!D65</f>
        <v>0</v>
      </c>
      <c r="I100" s="96">
        <f t="shared" ref="I100:BP100" si="92">$H$100*I27</f>
        <v>0</v>
      </c>
      <c r="J100" s="96">
        <f t="shared" si="92"/>
        <v>0</v>
      </c>
      <c r="K100" s="96">
        <f t="shared" si="92"/>
        <v>0</v>
      </c>
      <c r="L100" s="96">
        <f t="shared" si="92"/>
        <v>0</v>
      </c>
      <c r="M100" s="96">
        <f t="shared" si="92"/>
        <v>0</v>
      </c>
      <c r="N100" s="96">
        <f t="shared" si="92"/>
        <v>0</v>
      </c>
      <c r="O100" s="96">
        <f t="shared" si="92"/>
        <v>0</v>
      </c>
      <c r="P100" s="96">
        <f t="shared" si="92"/>
        <v>0</v>
      </c>
      <c r="Q100" s="96">
        <f t="shared" si="92"/>
        <v>0</v>
      </c>
      <c r="R100" s="96">
        <f t="shared" si="92"/>
        <v>0</v>
      </c>
      <c r="S100" s="96">
        <f t="shared" si="92"/>
        <v>0</v>
      </c>
      <c r="T100" s="96">
        <f t="shared" si="92"/>
        <v>0</v>
      </c>
      <c r="U100" s="96">
        <f t="shared" si="92"/>
        <v>0</v>
      </c>
      <c r="V100" s="96">
        <f t="shared" si="92"/>
        <v>0</v>
      </c>
      <c r="W100" s="96">
        <f t="shared" si="92"/>
        <v>0</v>
      </c>
      <c r="X100" s="96">
        <f t="shared" si="92"/>
        <v>0</v>
      </c>
      <c r="Y100" s="96">
        <f t="shared" si="92"/>
        <v>0</v>
      </c>
      <c r="Z100" s="96">
        <f t="shared" si="92"/>
        <v>0</v>
      </c>
      <c r="AA100" s="96">
        <f t="shared" si="92"/>
        <v>0</v>
      </c>
      <c r="AB100" s="96">
        <f t="shared" si="92"/>
        <v>0</v>
      </c>
      <c r="AC100" s="96">
        <f t="shared" si="92"/>
        <v>0</v>
      </c>
      <c r="AD100" s="96">
        <f t="shared" si="92"/>
        <v>0</v>
      </c>
      <c r="AE100" s="96">
        <f t="shared" si="92"/>
        <v>0</v>
      </c>
      <c r="AF100" s="96">
        <f t="shared" si="92"/>
        <v>0</v>
      </c>
      <c r="AG100" s="96">
        <f t="shared" si="92"/>
        <v>0</v>
      </c>
      <c r="AH100" s="96">
        <f t="shared" si="92"/>
        <v>0</v>
      </c>
      <c r="AI100" s="96">
        <f t="shared" si="92"/>
        <v>0</v>
      </c>
      <c r="AJ100" s="96">
        <f t="shared" si="92"/>
        <v>0</v>
      </c>
      <c r="AK100" s="96">
        <f t="shared" si="92"/>
        <v>0</v>
      </c>
      <c r="AL100" s="96">
        <f t="shared" si="92"/>
        <v>0</v>
      </c>
      <c r="AM100" s="96">
        <f t="shared" si="92"/>
        <v>0</v>
      </c>
      <c r="AN100" s="96">
        <f t="shared" si="92"/>
        <v>0</v>
      </c>
      <c r="AO100" s="96">
        <f t="shared" si="92"/>
        <v>0</v>
      </c>
      <c r="AP100" s="96">
        <f t="shared" si="92"/>
        <v>0</v>
      </c>
      <c r="AQ100" s="96">
        <f t="shared" si="92"/>
        <v>0</v>
      </c>
      <c r="AR100" s="96">
        <f t="shared" si="92"/>
        <v>0</v>
      </c>
      <c r="AS100" s="96">
        <f t="shared" si="92"/>
        <v>0</v>
      </c>
      <c r="AT100" s="96">
        <f t="shared" si="92"/>
        <v>0</v>
      </c>
      <c r="AU100" s="96">
        <f t="shared" si="92"/>
        <v>0</v>
      </c>
      <c r="AV100" s="96">
        <f t="shared" si="92"/>
        <v>0</v>
      </c>
      <c r="AW100" s="96">
        <f t="shared" si="92"/>
        <v>0</v>
      </c>
      <c r="AX100" s="96">
        <f t="shared" si="92"/>
        <v>0</v>
      </c>
      <c r="AY100" s="96">
        <f t="shared" si="92"/>
        <v>0</v>
      </c>
      <c r="AZ100" s="96">
        <f t="shared" si="92"/>
        <v>0</v>
      </c>
      <c r="BA100" s="96">
        <f t="shared" si="92"/>
        <v>0</v>
      </c>
      <c r="BB100" s="96">
        <f t="shared" si="92"/>
        <v>0</v>
      </c>
      <c r="BC100" s="96">
        <f t="shared" si="92"/>
        <v>0</v>
      </c>
      <c r="BD100" s="96">
        <f t="shared" si="92"/>
        <v>0</v>
      </c>
      <c r="BE100" s="96">
        <f t="shared" si="92"/>
        <v>0</v>
      </c>
      <c r="BF100" s="96">
        <f t="shared" si="92"/>
        <v>0</v>
      </c>
      <c r="BG100" s="96">
        <f t="shared" si="92"/>
        <v>0</v>
      </c>
      <c r="BH100" s="96">
        <f t="shared" si="92"/>
        <v>0</v>
      </c>
      <c r="BI100" s="96">
        <f t="shared" si="92"/>
        <v>0</v>
      </c>
      <c r="BJ100" s="96">
        <f t="shared" si="92"/>
        <v>0</v>
      </c>
      <c r="BK100" s="96">
        <f t="shared" si="92"/>
        <v>0</v>
      </c>
      <c r="BL100" s="96">
        <f t="shared" si="92"/>
        <v>0</v>
      </c>
      <c r="BM100" s="96">
        <f t="shared" si="92"/>
        <v>0</v>
      </c>
      <c r="BN100" s="96">
        <f t="shared" si="92"/>
        <v>0</v>
      </c>
      <c r="BO100" s="96">
        <f t="shared" si="92"/>
        <v>0</v>
      </c>
      <c r="BP100" s="96">
        <f t="shared" si="92"/>
        <v>0</v>
      </c>
      <c r="BQ100" s="96"/>
      <c r="BR100" s="96">
        <f t="shared" si="72"/>
        <v>0</v>
      </c>
      <c r="BS100" s="96">
        <f t="shared" si="73"/>
        <v>0</v>
      </c>
      <c r="BT100" s="96">
        <f t="shared" si="74"/>
        <v>0</v>
      </c>
      <c r="BU100" s="96">
        <f t="shared" si="75"/>
        <v>0</v>
      </c>
      <c r="BV100" s="96">
        <f t="shared" si="76"/>
        <v>0</v>
      </c>
      <c r="BW100" s="83"/>
    </row>
    <row r="101" ht="15.75" customHeight="1">
      <c r="A101" s="74"/>
      <c r="B101" s="74"/>
      <c r="C101" s="90" t="s">
        <v>176</v>
      </c>
      <c r="D101" s="90"/>
      <c r="E101" s="90"/>
      <c r="F101" s="90"/>
      <c r="G101" s="90"/>
      <c r="H101" s="97"/>
      <c r="I101" s="97">
        <f t="shared" ref="I101:BP101" si="93">+SUM(I83:I100)</f>
        <v>16284.62381</v>
      </c>
      <c r="J101" s="97">
        <f t="shared" si="93"/>
        <v>17913.08619</v>
      </c>
      <c r="K101" s="97">
        <f t="shared" si="93"/>
        <v>19704.39481</v>
      </c>
      <c r="L101" s="97">
        <f t="shared" si="93"/>
        <v>21674.83429</v>
      </c>
      <c r="M101" s="97">
        <f t="shared" si="93"/>
        <v>23842.31772</v>
      </c>
      <c r="N101" s="97">
        <f t="shared" si="93"/>
        <v>26226.54949</v>
      </c>
      <c r="O101" s="97">
        <f t="shared" si="93"/>
        <v>28849.20444</v>
      </c>
      <c r="P101" s="97">
        <f t="shared" si="93"/>
        <v>31734.12488</v>
      </c>
      <c r="Q101" s="97">
        <f t="shared" si="93"/>
        <v>34907.53737</v>
      </c>
      <c r="R101" s="97">
        <f t="shared" si="93"/>
        <v>38398.29111</v>
      </c>
      <c r="S101" s="97">
        <f t="shared" si="93"/>
        <v>42238.12022</v>
      </c>
      <c r="T101" s="97">
        <f t="shared" si="93"/>
        <v>46461.93224</v>
      </c>
      <c r="U101" s="97">
        <f t="shared" si="93"/>
        <v>53431.22208</v>
      </c>
      <c r="V101" s="97">
        <f t="shared" si="93"/>
        <v>58774.34429</v>
      </c>
      <c r="W101" s="97">
        <f t="shared" si="93"/>
        <v>64651.77872</v>
      </c>
      <c r="X101" s="97">
        <f t="shared" si="93"/>
        <v>71116.95659</v>
      </c>
      <c r="Y101" s="97">
        <f t="shared" si="93"/>
        <v>78228.65225</v>
      </c>
      <c r="Z101" s="97">
        <f t="shared" si="93"/>
        <v>86051.51747</v>
      </c>
      <c r="AA101" s="97">
        <f t="shared" si="93"/>
        <v>94656.66922</v>
      </c>
      <c r="AB101" s="97">
        <f t="shared" si="93"/>
        <v>104122.3361</v>
      </c>
      <c r="AC101" s="97">
        <f t="shared" si="93"/>
        <v>114534.5698</v>
      </c>
      <c r="AD101" s="97">
        <f t="shared" si="93"/>
        <v>125988.0267</v>
      </c>
      <c r="AE101" s="97">
        <f t="shared" si="93"/>
        <v>138586.8294</v>
      </c>
      <c r="AF101" s="97">
        <f t="shared" si="93"/>
        <v>152445.5123</v>
      </c>
      <c r="AG101" s="97">
        <f t="shared" si="93"/>
        <v>175312.3392</v>
      </c>
      <c r="AH101" s="97">
        <f t="shared" si="93"/>
        <v>192843.5731</v>
      </c>
      <c r="AI101" s="97">
        <f t="shared" si="93"/>
        <v>212127.9304</v>
      </c>
      <c r="AJ101" s="97">
        <f t="shared" si="93"/>
        <v>233340.7235</v>
      </c>
      <c r="AK101" s="97">
        <f t="shared" si="93"/>
        <v>256674.7958</v>
      </c>
      <c r="AL101" s="97">
        <f t="shared" si="93"/>
        <v>282342.2754</v>
      </c>
      <c r="AM101" s="97">
        <f t="shared" si="93"/>
        <v>310576.5029</v>
      </c>
      <c r="AN101" s="97">
        <f t="shared" si="93"/>
        <v>341634.1532</v>
      </c>
      <c r="AO101" s="97">
        <f t="shared" si="93"/>
        <v>375797.5686</v>
      </c>
      <c r="AP101" s="97">
        <f t="shared" si="93"/>
        <v>413377.3254</v>
      </c>
      <c r="AQ101" s="97">
        <f t="shared" si="93"/>
        <v>454715.058</v>
      </c>
      <c r="AR101" s="97">
        <f t="shared" si="93"/>
        <v>500186.5637</v>
      </c>
      <c r="AS101" s="97">
        <f t="shared" si="93"/>
        <v>550205.2201</v>
      </c>
      <c r="AT101" s="97">
        <f t="shared" si="93"/>
        <v>605225.7421</v>
      </c>
      <c r="AU101" s="97">
        <f t="shared" si="93"/>
        <v>665748.3164</v>
      </c>
      <c r="AV101" s="97">
        <f t="shared" si="93"/>
        <v>732323.148</v>
      </c>
      <c r="AW101" s="97">
        <f t="shared" si="93"/>
        <v>805555.4628</v>
      </c>
      <c r="AX101" s="97">
        <f t="shared" si="93"/>
        <v>886111.0091</v>
      </c>
      <c r="AY101" s="97">
        <f t="shared" si="93"/>
        <v>974722.11</v>
      </c>
      <c r="AZ101" s="97">
        <f t="shared" si="93"/>
        <v>1072194.321</v>
      </c>
      <c r="BA101" s="97">
        <f t="shared" si="93"/>
        <v>1179413.753</v>
      </c>
      <c r="BB101" s="97">
        <f t="shared" si="93"/>
        <v>1297355.128</v>
      </c>
      <c r="BC101" s="97">
        <f t="shared" si="93"/>
        <v>1427090.641</v>
      </c>
      <c r="BD101" s="97">
        <f t="shared" si="93"/>
        <v>1569799.705</v>
      </c>
      <c r="BE101" s="97">
        <f t="shared" si="93"/>
        <v>1726779.676</v>
      </c>
      <c r="BF101" s="97">
        <f t="shared" si="93"/>
        <v>1899457.643</v>
      </c>
      <c r="BG101" s="97">
        <f t="shared" si="93"/>
        <v>2089403.408</v>
      </c>
      <c r="BH101" s="97">
        <f t="shared" si="93"/>
        <v>2298343.749</v>
      </c>
      <c r="BI101" s="97">
        <f t="shared" si="93"/>
        <v>2528178.123</v>
      </c>
      <c r="BJ101" s="97">
        <f t="shared" si="93"/>
        <v>2780995.936</v>
      </c>
      <c r="BK101" s="97">
        <f t="shared" si="93"/>
        <v>3059095.529</v>
      </c>
      <c r="BL101" s="97">
        <f t="shared" si="93"/>
        <v>3365005.082</v>
      </c>
      <c r="BM101" s="97">
        <f t="shared" si="93"/>
        <v>3701505.591</v>
      </c>
      <c r="BN101" s="97">
        <f t="shared" si="93"/>
        <v>4071656.15</v>
      </c>
      <c r="BO101" s="97">
        <f t="shared" si="93"/>
        <v>4478821.765</v>
      </c>
      <c r="BP101" s="97">
        <f t="shared" si="93"/>
        <v>4926703.941</v>
      </c>
      <c r="BQ101" s="96"/>
      <c r="BR101" s="97">
        <f t="shared" ref="BR101:BV101" si="94">+SUM(BR83:BR100)</f>
        <v>348235.0166</v>
      </c>
      <c r="BS101" s="97">
        <f t="shared" si="94"/>
        <v>1089157.193</v>
      </c>
      <c r="BT101" s="97">
        <f t="shared" si="94"/>
        <v>3748928.809</v>
      </c>
      <c r="BU101" s="97">
        <f t="shared" si="94"/>
        <v>11765744.56</v>
      </c>
      <c r="BV101" s="97">
        <f t="shared" si="94"/>
        <v>36925946.59</v>
      </c>
      <c r="BW101" s="83"/>
    </row>
    <row r="102" ht="15.75" customHeight="1">
      <c r="A102" s="84"/>
      <c r="B102" s="84"/>
      <c r="C102" s="119"/>
      <c r="D102" s="119"/>
      <c r="E102" s="119"/>
      <c r="F102" s="119"/>
      <c r="G102" s="119"/>
      <c r="H102" s="120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17"/>
      <c r="BR102" s="117"/>
      <c r="BS102" s="117"/>
      <c r="BT102" s="117"/>
      <c r="BU102" s="117"/>
      <c r="BV102" s="117"/>
      <c r="BW102" s="85"/>
    </row>
    <row r="103" ht="15.75" customHeight="1">
      <c r="A103" s="74"/>
      <c r="B103" s="74"/>
      <c r="C103" s="122" t="s">
        <v>177</v>
      </c>
      <c r="D103" s="122"/>
      <c r="E103" s="122"/>
      <c r="F103" s="122"/>
      <c r="G103" s="122"/>
      <c r="H103" s="123"/>
      <c r="I103" s="123">
        <f t="shared" ref="I103:BP103" si="95">+I74-I101-I78</f>
        <v>23531.31088</v>
      </c>
      <c r="J103" s="123">
        <f t="shared" si="95"/>
        <v>60886.85286</v>
      </c>
      <c r="K103" s="123">
        <f t="shared" si="95"/>
        <v>104736.3055</v>
      </c>
      <c r="L103" s="123">
        <f t="shared" si="95"/>
        <v>152970.7034</v>
      </c>
      <c r="M103" s="123">
        <f t="shared" si="95"/>
        <v>206028.5411</v>
      </c>
      <c r="N103" s="123">
        <f t="shared" si="95"/>
        <v>264392.1625</v>
      </c>
      <c r="O103" s="123">
        <f t="shared" si="95"/>
        <v>328592.1461</v>
      </c>
      <c r="P103" s="123">
        <f t="shared" si="95"/>
        <v>399212.1281</v>
      </c>
      <c r="Q103" s="123">
        <f t="shared" si="95"/>
        <v>476894.1082</v>
      </c>
      <c r="R103" s="123">
        <f t="shared" si="95"/>
        <v>562344.2864</v>
      </c>
      <c r="S103" s="123">
        <f t="shared" si="95"/>
        <v>656339.4824</v>
      </c>
      <c r="T103" s="123">
        <f t="shared" si="95"/>
        <v>759734.198</v>
      </c>
      <c r="U103" s="123">
        <f t="shared" si="95"/>
        <v>876526.3179</v>
      </c>
      <c r="V103" s="123">
        <f t="shared" si="95"/>
        <v>1007319.5</v>
      </c>
      <c r="W103" s="123">
        <f t="shared" si="95"/>
        <v>1151193.247</v>
      </c>
      <c r="X103" s="123">
        <f t="shared" si="95"/>
        <v>1309454.369</v>
      </c>
      <c r="Y103" s="123">
        <f t="shared" si="95"/>
        <v>1483541.602</v>
      </c>
      <c r="Z103" s="123">
        <f t="shared" si="95"/>
        <v>1675037.559</v>
      </c>
      <c r="AA103" s="123">
        <f t="shared" si="95"/>
        <v>1885683.112</v>
      </c>
      <c r="AB103" s="123">
        <f t="shared" si="95"/>
        <v>2117393.22</v>
      </c>
      <c r="AC103" s="123">
        <f t="shared" si="95"/>
        <v>2372274.338</v>
      </c>
      <c r="AD103" s="123">
        <f t="shared" si="95"/>
        <v>2652643.569</v>
      </c>
      <c r="AE103" s="123">
        <f t="shared" si="95"/>
        <v>2961049.722</v>
      </c>
      <c r="AF103" s="123">
        <f t="shared" si="95"/>
        <v>3300296.491</v>
      </c>
      <c r="AG103" s="123">
        <f t="shared" si="95"/>
        <v>3683501.272</v>
      </c>
      <c r="AH103" s="123">
        <f t="shared" si="95"/>
        <v>4112644.718</v>
      </c>
      <c r="AI103" s="123">
        <f t="shared" si="95"/>
        <v>4584706.597</v>
      </c>
      <c r="AJ103" s="123">
        <f t="shared" si="95"/>
        <v>5103974.664</v>
      </c>
      <c r="AK103" s="123">
        <f t="shared" si="95"/>
        <v>5675169.538</v>
      </c>
      <c r="AL103" s="123">
        <f t="shared" si="95"/>
        <v>6303483.898</v>
      </c>
      <c r="AM103" s="123">
        <f t="shared" si="95"/>
        <v>6994629.695</v>
      </c>
      <c r="AN103" s="123">
        <f t="shared" si="95"/>
        <v>7754890.072</v>
      </c>
      <c r="AO103" s="123">
        <f t="shared" si="95"/>
        <v>8591176.486</v>
      </c>
      <c r="AP103" s="123">
        <f t="shared" si="95"/>
        <v>9511091.542</v>
      </c>
      <c r="AQ103" s="123">
        <f t="shared" si="95"/>
        <v>10522998.1</v>
      </c>
      <c r="AR103" s="123">
        <f t="shared" si="95"/>
        <v>11636095.32</v>
      </c>
      <c r="AS103" s="123">
        <f t="shared" si="95"/>
        <v>12860502.26</v>
      </c>
      <c r="AT103" s="123">
        <f t="shared" si="95"/>
        <v>14207349.89</v>
      </c>
      <c r="AU103" s="123">
        <f t="shared" si="95"/>
        <v>15688882.29</v>
      </c>
      <c r="AV103" s="123">
        <f t="shared" si="95"/>
        <v>17318567.93</v>
      </c>
      <c r="AW103" s="123">
        <f t="shared" si="95"/>
        <v>19111222.13</v>
      </c>
      <c r="AX103" s="123">
        <f t="shared" si="95"/>
        <v>23881574.42</v>
      </c>
      <c r="AY103" s="123">
        <f t="shared" si="95"/>
        <v>29128961.94</v>
      </c>
      <c r="AZ103" s="123">
        <f t="shared" si="95"/>
        <v>34901088.21</v>
      </c>
      <c r="BA103" s="123">
        <f t="shared" si="95"/>
        <v>41250427.11</v>
      </c>
      <c r="BB103" s="123">
        <f t="shared" si="95"/>
        <v>48234699.9</v>
      </c>
      <c r="BC103" s="123">
        <f t="shared" si="95"/>
        <v>55917399.97</v>
      </c>
      <c r="BD103" s="123">
        <f t="shared" si="95"/>
        <v>64368370.05</v>
      </c>
      <c r="BE103" s="123">
        <f t="shared" si="95"/>
        <v>73664437.13</v>
      </c>
      <c r="BF103" s="123">
        <f t="shared" si="95"/>
        <v>83890110.93</v>
      </c>
      <c r="BG103" s="123">
        <f t="shared" si="95"/>
        <v>95138352.1</v>
      </c>
      <c r="BH103" s="123">
        <f t="shared" si="95"/>
        <v>107511417.4</v>
      </c>
      <c r="BI103" s="123">
        <f t="shared" si="95"/>
        <v>121121789.2</v>
      </c>
      <c r="BJ103" s="123">
        <f t="shared" si="95"/>
        <v>136093198.2</v>
      </c>
      <c r="BK103" s="123">
        <f t="shared" si="95"/>
        <v>152561748.1</v>
      </c>
      <c r="BL103" s="123">
        <f t="shared" si="95"/>
        <v>170677153</v>
      </c>
      <c r="BM103" s="123">
        <f t="shared" si="95"/>
        <v>190604098.4</v>
      </c>
      <c r="BN103" s="123">
        <f t="shared" si="95"/>
        <v>212523738.3</v>
      </c>
      <c r="BO103" s="123">
        <f t="shared" si="95"/>
        <v>236635342.2</v>
      </c>
      <c r="BP103" s="123">
        <f t="shared" si="95"/>
        <v>263160508.5</v>
      </c>
      <c r="BQ103" s="96"/>
      <c r="BR103" s="123">
        <f t="shared" ref="BR103:BV103" si="96">+BR74-BR101-BR78</f>
        <v>1501218.725</v>
      </c>
      <c r="BS103" s="123">
        <f t="shared" si="96"/>
        <v>6722442.226</v>
      </c>
      <c r="BT103" s="123">
        <f t="shared" si="96"/>
        <v>24584626.46</v>
      </c>
      <c r="BU103" s="123">
        <f t="shared" si="96"/>
        <v>80974642.41</v>
      </c>
      <c r="BV103" s="123">
        <f t="shared" si="96"/>
        <v>257953037.2</v>
      </c>
      <c r="BW103" s="83"/>
    </row>
    <row r="104" ht="15.75" customHeight="1">
      <c r="A104" s="74"/>
      <c r="B104" s="74"/>
      <c r="C104" s="14"/>
      <c r="D104" s="99" t="s">
        <v>178</v>
      </c>
      <c r="E104" s="14"/>
      <c r="F104" s="14"/>
      <c r="G104" s="14"/>
      <c r="H104" s="14"/>
      <c r="I104" s="124">
        <f t="shared" ref="I104:BP104" si="97">+IFERROR(I74/I101,"-")</f>
        <v>2.573686116</v>
      </c>
      <c r="J104" s="124">
        <f t="shared" si="97"/>
        <v>4.887848878</v>
      </c>
      <c r="K104" s="124">
        <f t="shared" si="97"/>
        <v>7.017140773</v>
      </c>
      <c r="L104" s="124">
        <f t="shared" si="97"/>
        <v>8.952860677</v>
      </c>
      <c r="M104" s="124">
        <f t="shared" si="97"/>
        <v>10.71260604</v>
      </c>
      <c r="N104" s="124">
        <f t="shared" si="97"/>
        <v>12.31237456</v>
      </c>
      <c r="O104" s="124">
        <f t="shared" si="97"/>
        <v>13.76670958</v>
      </c>
      <c r="P104" s="124">
        <f t="shared" si="97"/>
        <v>15.08883232</v>
      </c>
      <c r="Q104" s="124">
        <f t="shared" si="97"/>
        <v>16.29076208</v>
      </c>
      <c r="R104" s="124">
        <f t="shared" si="97"/>
        <v>17.3834255</v>
      </c>
      <c r="S104" s="124">
        <f t="shared" si="97"/>
        <v>18.37675589</v>
      </c>
      <c r="T104" s="124">
        <f t="shared" si="97"/>
        <v>19.27978351</v>
      </c>
      <c r="U104" s="124">
        <f t="shared" si="97"/>
        <v>19.33867286</v>
      </c>
      <c r="V104" s="124">
        <f t="shared" si="97"/>
        <v>20.15423421</v>
      </c>
      <c r="W104" s="124">
        <f t="shared" si="97"/>
        <v>20.89567289</v>
      </c>
      <c r="X104" s="124">
        <f t="shared" si="97"/>
        <v>21.56970806</v>
      </c>
      <c r="Y104" s="124">
        <f t="shared" si="97"/>
        <v>22.1824673</v>
      </c>
      <c r="Z104" s="124">
        <f t="shared" si="97"/>
        <v>22.73952116</v>
      </c>
      <c r="AA104" s="124">
        <f t="shared" si="97"/>
        <v>23.24593375</v>
      </c>
      <c r="AB104" s="124">
        <f t="shared" si="97"/>
        <v>23.70630884</v>
      </c>
      <c r="AC104" s="124">
        <f t="shared" si="97"/>
        <v>24.12483165</v>
      </c>
      <c r="AD104" s="124">
        <f t="shared" si="97"/>
        <v>24.50530693</v>
      </c>
      <c r="AE104" s="124">
        <f t="shared" si="97"/>
        <v>24.85119355</v>
      </c>
      <c r="AF104" s="124">
        <f t="shared" si="97"/>
        <v>25.16563593</v>
      </c>
      <c r="AG104" s="124">
        <f t="shared" si="97"/>
        <v>24.4568054</v>
      </c>
      <c r="AH104" s="124">
        <f t="shared" si="97"/>
        <v>24.80708197</v>
      </c>
      <c r="AI104" s="124">
        <f t="shared" si="97"/>
        <v>25.12553449</v>
      </c>
      <c r="AJ104" s="124">
        <f t="shared" si="97"/>
        <v>25.41503679</v>
      </c>
      <c r="AK104" s="124">
        <f t="shared" si="97"/>
        <v>25.67822069</v>
      </c>
      <c r="AL104" s="124">
        <f t="shared" si="97"/>
        <v>25.91747879</v>
      </c>
      <c r="AM104" s="124">
        <f t="shared" si="97"/>
        <v>26.13498614</v>
      </c>
      <c r="AN104" s="124">
        <f t="shared" si="97"/>
        <v>26.3327201</v>
      </c>
      <c r="AO104" s="124">
        <f t="shared" si="97"/>
        <v>26.51247825</v>
      </c>
      <c r="AP104" s="124">
        <f t="shared" si="97"/>
        <v>26.67589475</v>
      </c>
      <c r="AQ104" s="124">
        <f t="shared" si="97"/>
        <v>26.8244552</v>
      </c>
      <c r="AR104" s="124">
        <f t="shared" si="97"/>
        <v>26.95951016</v>
      </c>
      <c r="AS104" s="124">
        <f t="shared" si="97"/>
        <v>27.08228739</v>
      </c>
      <c r="AT104" s="124">
        <f t="shared" si="97"/>
        <v>27.19390306</v>
      </c>
      <c r="AU104" s="124">
        <f t="shared" si="97"/>
        <v>27.29537185</v>
      </c>
      <c r="AV104" s="124">
        <f t="shared" si="97"/>
        <v>27.3876162</v>
      </c>
      <c r="AW104" s="124">
        <f t="shared" si="97"/>
        <v>27.4714747</v>
      </c>
      <c r="AX104" s="124">
        <f t="shared" si="97"/>
        <v>31.05671659</v>
      </c>
      <c r="AY104" s="124">
        <f t="shared" si="97"/>
        <v>34.3160274</v>
      </c>
      <c r="AZ104" s="124">
        <f t="shared" si="97"/>
        <v>37.27903723</v>
      </c>
      <c r="BA104" s="124">
        <f t="shared" si="97"/>
        <v>39.97268253</v>
      </c>
      <c r="BB104" s="124">
        <f t="shared" si="97"/>
        <v>42.42145098</v>
      </c>
      <c r="BC104" s="124">
        <f t="shared" si="97"/>
        <v>44.64760412</v>
      </c>
      <c r="BD104" s="124">
        <f t="shared" si="97"/>
        <v>46.6713797</v>
      </c>
      <c r="BE104" s="124">
        <f t="shared" si="97"/>
        <v>48.51117568</v>
      </c>
      <c r="BF104" s="124">
        <f t="shared" si="97"/>
        <v>50.18371749</v>
      </c>
      <c r="BG104" s="124">
        <f t="shared" si="97"/>
        <v>51.70421003</v>
      </c>
      <c r="BH104" s="124">
        <f t="shared" si="97"/>
        <v>53.08647599</v>
      </c>
      <c r="BI104" s="124">
        <f t="shared" si="97"/>
        <v>54.3430814</v>
      </c>
      <c r="BJ104" s="124">
        <f t="shared" si="97"/>
        <v>55.48544995</v>
      </c>
      <c r="BK104" s="124">
        <f t="shared" si="97"/>
        <v>56.52396682</v>
      </c>
      <c r="BL104" s="124">
        <f t="shared" si="97"/>
        <v>57.46807307</v>
      </c>
      <c r="BM104" s="124">
        <f t="shared" si="97"/>
        <v>58.32635147</v>
      </c>
      <c r="BN104" s="124">
        <f t="shared" si="97"/>
        <v>59.10660456</v>
      </c>
      <c r="BO104" s="124">
        <f t="shared" si="97"/>
        <v>59.81592556</v>
      </c>
      <c r="BP104" s="124">
        <f t="shared" si="97"/>
        <v>60.46125038</v>
      </c>
      <c r="BQ104" s="83"/>
      <c r="BR104" s="124">
        <f t="shared" ref="BR104:BV104" si="98">+IFERROR(BR74/BR101,"-")</f>
        <v>5.901090214</v>
      </c>
      <c r="BS104" s="124">
        <f t="shared" si="98"/>
        <v>7.969109387</v>
      </c>
      <c r="BT104" s="124">
        <f t="shared" si="98"/>
        <v>8.397579299</v>
      </c>
      <c r="BU104" s="124">
        <f t="shared" si="98"/>
        <v>8.75809426</v>
      </c>
      <c r="BV104" s="124">
        <f t="shared" si="98"/>
        <v>8.873029581</v>
      </c>
      <c r="BW104" s="83"/>
    </row>
    <row r="105" ht="15.75" customHeight="1">
      <c r="A105" s="84"/>
      <c r="B105" s="84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85"/>
      <c r="BR105" s="85"/>
      <c r="BS105" s="85"/>
      <c r="BT105" s="85"/>
      <c r="BU105" s="85"/>
      <c r="BV105" s="85"/>
      <c r="BW105" s="85"/>
    </row>
    <row r="106" ht="15.75" customHeight="1">
      <c r="A106" s="74"/>
      <c r="B106" s="74"/>
      <c r="C106" s="125" t="s">
        <v>179</v>
      </c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83"/>
      <c r="BR106" s="125"/>
      <c r="BS106" s="125"/>
      <c r="BT106" s="125"/>
      <c r="BU106" s="125"/>
      <c r="BV106" s="125"/>
      <c r="BW106" s="83"/>
    </row>
    <row r="107" ht="15.75" customHeight="1" outlineLevel="1">
      <c r="A107" s="74"/>
      <c r="B107" s="74"/>
      <c r="C107" s="14"/>
      <c r="D107" s="103" t="s">
        <v>121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83"/>
      <c r="BR107" s="83"/>
      <c r="BS107" s="83"/>
      <c r="BT107" s="83"/>
      <c r="BU107" s="83"/>
      <c r="BV107" s="83"/>
      <c r="BW107" s="83"/>
    </row>
    <row r="108" ht="15.75" customHeight="1" outlineLevel="1">
      <c r="A108" s="74"/>
      <c r="B108" s="74"/>
      <c r="C108" s="14"/>
      <c r="D108" s="14"/>
      <c r="E108" s="14" t="s">
        <v>180</v>
      </c>
      <c r="F108" s="14"/>
      <c r="G108" s="14"/>
      <c r="H108" s="126">
        <f>'3.Premissas de Despesas'!B4</f>
        <v>30000</v>
      </c>
      <c r="I108" s="96">
        <f t="shared" ref="I108:T108" si="99">$H108</f>
        <v>30000</v>
      </c>
      <c r="J108" s="96">
        <f t="shared" si="99"/>
        <v>30000</v>
      </c>
      <c r="K108" s="96">
        <f t="shared" si="99"/>
        <v>30000</v>
      </c>
      <c r="L108" s="96">
        <f t="shared" si="99"/>
        <v>30000</v>
      </c>
      <c r="M108" s="96">
        <f t="shared" si="99"/>
        <v>30000</v>
      </c>
      <c r="N108" s="96">
        <f t="shared" si="99"/>
        <v>30000</v>
      </c>
      <c r="O108" s="96">
        <f t="shared" si="99"/>
        <v>30000</v>
      </c>
      <c r="P108" s="96">
        <f t="shared" si="99"/>
        <v>30000</v>
      </c>
      <c r="Q108" s="96">
        <f t="shared" si="99"/>
        <v>30000</v>
      </c>
      <c r="R108" s="96">
        <f t="shared" si="99"/>
        <v>30000</v>
      </c>
      <c r="S108" s="96">
        <f t="shared" si="99"/>
        <v>30000</v>
      </c>
      <c r="T108" s="96">
        <f t="shared" si="99"/>
        <v>30000</v>
      </c>
      <c r="U108" s="96">
        <f>$H108+(H108*'3.Premissas de Despesas'!$B$24)</f>
        <v>33000</v>
      </c>
      <c r="V108" s="96">
        <f t="shared" ref="V108:AF108" si="100">$U$108</f>
        <v>33000</v>
      </c>
      <c r="W108" s="96">
        <f t="shared" si="100"/>
        <v>33000</v>
      </c>
      <c r="X108" s="96">
        <f t="shared" si="100"/>
        <v>33000</v>
      </c>
      <c r="Y108" s="96">
        <f t="shared" si="100"/>
        <v>33000</v>
      </c>
      <c r="Z108" s="96">
        <f t="shared" si="100"/>
        <v>33000</v>
      </c>
      <c r="AA108" s="96">
        <f t="shared" si="100"/>
        <v>33000</v>
      </c>
      <c r="AB108" s="96">
        <f t="shared" si="100"/>
        <v>33000</v>
      </c>
      <c r="AC108" s="96">
        <f t="shared" si="100"/>
        <v>33000</v>
      </c>
      <c r="AD108" s="96">
        <f t="shared" si="100"/>
        <v>33000</v>
      </c>
      <c r="AE108" s="96">
        <f t="shared" si="100"/>
        <v>33000</v>
      </c>
      <c r="AF108" s="96">
        <f t="shared" si="100"/>
        <v>33000</v>
      </c>
      <c r="AG108" s="96">
        <f>$H108+(T108*'3.Premissas de Despesas'!$B$25)</f>
        <v>34500</v>
      </c>
      <c r="AH108" s="96">
        <f t="shared" ref="AH108:AR108" si="101">$AG$108</f>
        <v>34500</v>
      </c>
      <c r="AI108" s="96">
        <f t="shared" si="101"/>
        <v>34500</v>
      </c>
      <c r="AJ108" s="96">
        <f t="shared" si="101"/>
        <v>34500</v>
      </c>
      <c r="AK108" s="96">
        <f t="shared" si="101"/>
        <v>34500</v>
      </c>
      <c r="AL108" s="96">
        <f t="shared" si="101"/>
        <v>34500</v>
      </c>
      <c r="AM108" s="96">
        <f t="shared" si="101"/>
        <v>34500</v>
      </c>
      <c r="AN108" s="96">
        <f t="shared" si="101"/>
        <v>34500</v>
      </c>
      <c r="AO108" s="96">
        <f t="shared" si="101"/>
        <v>34500</v>
      </c>
      <c r="AP108" s="96">
        <f t="shared" si="101"/>
        <v>34500</v>
      </c>
      <c r="AQ108" s="96">
        <f t="shared" si="101"/>
        <v>34500</v>
      </c>
      <c r="AR108" s="96">
        <f t="shared" si="101"/>
        <v>34500</v>
      </c>
      <c r="AS108" s="96">
        <f>$H108+(AF108*'3.Premissas de Despesas'!$B$26)</f>
        <v>36600</v>
      </c>
      <c r="AT108" s="96">
        <f t="shared" ref="AT108:BD108" si="102">$AS$108</f>
        <v>36600</v>
      </c>
      <c r="AU108" s="96">
        <f t="shared" si="102"/>
        <v>36600</v>
      </c>
      <c r="AV108" s="96">
        <f t="shared" si="102"/>
        <v>36600</v>
      </c>
      <c r="AW108" s="96">
        <f t="shared" si="102"/>
        <v>36600</v>
      </c>
      <c r="AX108" s="96">
        <f t="shared" si="102"/>
        <v>36600</v>
      </c>
      <c r="AY108" s="96">
        <f t="shared" si="102"/>
        <v>36600</v>
      </c>
      <c r="AZ108" s="96">
        <f t="shared" si="102"/>
        <v>36600</v>
      </c>
      <c r="BA108" s="96">
        <f t="shared" si="102"/>
        <v>36600</v>
      </c>
      <c r="BB108" s="96">
        <f t="shared" si="102"/>
        <v>36600</v>
      </c>
      <c r="BC108" s="96">
        <f t="shared" si="102"/>
        <v>36600</v>
      </c>
      <c r="BD108" s="96">
        <f t="shared" si="102"/>
        <v>36600</v>
      </c>
      <c r="BE108" s="96">
        <f>$H108+(AR108*'3.Premissas de Despesas'!$B$27)</f>
        <v>38625</v>
      </c>
      <c r="BF108" s="96">
        <f t="shared" ref="BF108:BP108" si="103">$BE$108</f>
        <v>38625</v>
      </c>
      <c r="BG108" s="96">
        <f t="shared" si="103"/>
        <v>38625</v>
      </c>
      <c r="BH108" s="96">
        <f t="shared" si="103"/>
        <v>38625</v>
      </c>
      <c r="BI108" s="96">
        <f t="shared" si="103"/>
        <v>38625</v>
      </c>
      <c r="BJ108" s="96">
        <f t="shared" si="103"/>
        <v>38625</v>
      </c>
      <c r="BK108" s="96">
        <f t="shared" si="103"/>
        <v>38625</v>
      </c>
      <c r="BL108" s="96">
        <f t="shared" si="103"/>
        <v>38625</v>
      </c>
      <c r="BM108" s="96">
        <f t="shared" si="103"/>
        <v>38625</v>
      </c>
      <c r="BN108" s="96">
        <f t="shared" si="103"/>
        <v>38625</v>
      </c>
      <c r="BO108" s="96">
        <f t="shared" si="103"/>
        <v>38625</v>
      </c>
      <c r="BP108" s="96">
        <f t="shared" si="103"/>
        <v>38625</v>
      </c>
      <c r="BQ108" s="96"/>
      <c r="BR108" s="96">
        <f t="shared" ref="BR108:BR119" si="109">sum(I108:T108)</f>
        <v>360000</v>
      </c>
      <c r="BS108" s="96">
        <f t="shared" ref="BS108:BS119" si="110">SUM(V108:AF108)</f>
        <v>363000</v>
      </c>
      <c r="BT108" s="96">
        <f t="shared" ref="BT108:BT119" si="111">SUM(AG108:AR108)</f>
        <v>414000</v>
      </c>
      <c r="BU108" s="96">
        <f t="shared" ref="BU108:BU119" si="112">SUM(AS108:BD108)</f>
        <v>439200</v>
      </c>
      <c r="BV108" s="96">
        <f t="shared" ref="BV108:BV119" si="113">SUM(BE108:BP108)</f>
        <v>463500</v>
      </c>
      <c r="BW108" s="96"/>
    </row>
    <row r="109" ht="15.75" customHeight="1" outlineLevel="1">
      <c r="A109" s="74"/>
      <c r="B109" s="74"/>
      <c r="C109" s="14"/>
      <c r="D109" s="14"/>
      <c r="E109" s="14" t="s">
        <v>125</v>
      </c>
      <c r="F109" s="14"/>
      <c r="G109" s="14"/>
      <c r="H109" s="126">
        <f>'3.Premissas de Despesas'!B5</f>
        <v>12000</v>
      </c>
      <c r="I109" s="96">
        <f t="shared" ref="I109:T109" si="104">$H109</f>
        <v>12000</v>
      </c>
      <c r="J109" s="96">
        <f t="shared" si="104"/>
        <v>12000</v>
      </c>
      <c r="K109" s="96">
        <f t="shared" si="104"/>
        <v>12000</v>
      </c>
      <c r="L109" s="96">
        <f t="shared" si="104"/>
        <v>12000</v>
      </c>
      <c r="M109" s="96">
        <f t="shared" si="104"/>
        <v>12000</v>
      </c>
      <c r="N109" s="96">
        <f t="shared" si="104"/>
        <v>12000</v>
      </c>
      <c r="O109" s="96">
        <f t="shared" si="104"/>
        <v>12000</v>
      </c>
      <c r="P109" s="96">
        <f t="shared" si="104"/>
        <v>12000</v>
      </c>
      <c r="Q109" s="96">
        <f t="shared" si="104"/>
        <v>12000</v>
      </c>
      <c r="R109" s="96">
        <f t="shared" si="104"/>
        <v>12000</v>
      </c>
      <c r="S109" s="96">
        <f t="shared" si="104"/>
        <v>12000</v>
      </c>
      <c r="T109" s="96">
        <f t="shared" si="104"/>
        <v>12000</v>
      </c>
      <c r="U109" s="96">
        <f>$H109+(H109*'3.Premissas de Despesas'!$B$24)</f>
        <v>13200</v>
      </c>
      <c r="V109" s="96">
        <f t="shared" ref="V109:AF109" si="105">$U$109</f>
        <v>13200</v>
      </c>
      <c r="W109" s="96">
        <f t="shared" si="105"/>
        <v>13200</v>
      </c>
      <c r="X109" s="96">
        <f t="shared" si="105"/>
        <v>13200</v>
      </c>
      <c r="Y109" s="96">
        <f t="shared" si="105"/>
        <v>13200</v>
      </c>
      <c r="Z109" s="96">
        <f t="shared" si="105"/>
        <v>13200</v>
      </c>
      <c r="AA109" s="96">
        <f t="shared" si="105"/>
        <v>13200</v>
      </c>
      <c r="AB109" s="96">
        <f t="shared" si="105"/>
        <v>13200</v>
      </c>
      <c r="AC109" s="96">
        <f t="shared" si="105"/>
        <v>13200</v>
      </c>
      <c r="AD109" s="96">
        <f t="shared" si="105"/>
        <v>13200</v>
      </c>
      <c r="AE109" s="96">
        <f t="shared" si="105"/>
        <v>13200</v>
      </c>
      <c r="AF109" s="96">
        <f t="shared" si="105"/>
        <v>13200</v>
      </c>
      <c r="AG109" s="96">
        <f>$H109+(T109*'3.Premissas de Despesas'!$B$25)</f>
        <v>13800</v>
      </c>
      <c r="AH109" s="96">
        <f t="shared" ref="AH109:AR109" si="106">$AG$109</f>
        <v>13800</v>
      </c>
      <c r="AI109" s="96">
        <f t="shared" si="106"/>
        <v>13800</v>
      </c>
      <c r="AJ109" s="96">
        <f t="shared" si="106"/>
        <v>13800</v>
      </c>
      <c r="AK109" s="96">
        <f t="shared" si="106"/>
        <v>13800</v>
      </c>
      <c r="AL109" s="96">
        <f t="shared" si="106"/>
        <v>13800</v>
      </c>
      <c r="AM109" s="96">
        <f t="shared" si="106"/>
        <v>13800</v>
      </c>
      <c r="AN109" s="96">
        <f t="shared" si="106"/>
        <v>13800</v>
      </c>
      <c r="AO109" s="96">
        <f t="shared" si="106"/>
        <v>13800</v>
      </c>
      <c r="AP109" s="96">
        <f t="shared" si="106"/>
        <v>13800</v>
      </c>
      <c r="AQ109" s="96">
        <f t="shared" si="106"/>
        <v>13800</v>
      </c>
      <c r="AR109" s="96">
        <f t="shared" si="106"/>
        <v>13800</v>
      </c>
      <c r="AS109" s="96">
        <f>$H109+(AF109*'3.Premissas de Despesas'!$B$26)</f>
        <v>14640</v>
      </c>
      <c r="AT109" s="96">
        <f t="shared" ref="AT109:BD109" si="107">$AS$109</f>
        <v>14640</v>
      </c>
      <c r="AU109" s="96">
        <f t="shared" si="107"/>
        <v>14640</v>
      </c>
      <c r="AV109" s="96">
        <f t="shared" si="107"/>
        <v>14640</v>
      </c>
      <c r="AW109" s="96">
        <f t="shared" si="107"/>
        <v>14640</v>
      </c>
      <c r="AX109" s="96">
        <f t="shared" si="107"/>
        <v>14640</v>
      </c>
      <c r="AY109" s="96">
        <f t="shared" si="107"/>
        <v>14640</v>
      </c>
      <c r="AZ109" s="96">
        <f t="shared" si="107"/>
        <v>14640</v>
      </c>
      <c r="BA109" s="96">
        <f t="shared" si="107"/>
        <v>14640</v>
      </c>
      <c r="BB109" s="96">
        <f t="shared" si="107"/>
        <v>14640</v>
      </c>
      <c r="BC109" s="96">
        <f t="shared" si="107"/>
        <v>14640</v>
      </c>
      <c r="BD109" s="96">
        <f t="shared" si="107"/>
        <v>14640</v>
      </c>
      <c r="BE109" s="96">
        <f>$H109+(AR109*'3.Premissas de Despesas'!$B$27)</f>
        <v>15450</v>
      </c>
      <c r="BF109" s="96">
        <f t="shared" ref="BF109:BP109" si="108">$BE$109</f>
        <v>15450</v>
      </c>
      <c r="BG109" s="96">
        <f t="shared" si="108"/>
        <v>15450</v>
      </c>
      <c r="BH109" s="96">
        <f t="shared" si="108"/>
        <v>15450</v>
      </c>
      <c r="BI109" s="96">
        <f t="shared" si="108"/>
        <v>15450</v>
      </c>
      <c r="BJ109" s="96">
        <f t="shared" si="108"/>
        <v>15450</v>
      </c>
      <c r="BK109" s="96">
        <f t="shared" si="108"/>
        <v>15450</v>
      </c>
      <c r="BL109" s="96">
        <f t="shared" si="108"/>
        <v>15450</v>
      </c>
      <c r="BM109" s="96">
        <f t="shared" si="108"/>
        <v>15450</v>
      </c>
      <c r="BN109" s="96">
        <f t="shared" si="108"/>
        <v>15450</v>
      </c>
      <c r="BO109" s="96">
        <f t="shared" si="108"/>
        <v>15450</v>
      </c>
      <c r="BP109" s="96">
        <f t="shared" si="108"/>
        <v>15450</v>
      </c>
      <c r="BQ109" s="96"/>
      <c r="BR109" s="96">
        <f t="shared" si="109"/>
        <v>144000</v>
      </c>
      <c r="BS109" s="96">
        <f t="shared" si="110"/>
        <v>145200</v>
      </c>
      <c r="BT109" s="96">
        <f t="shared" si="111"/>
        <v>165600</v>
      </c>
      <c r="BU109" s="96">
        <f t="shared" si="112"/>
        <v>175680</v>
      </c>
      <c r="BV109" s="96">
        <f t="shared" si="113"/>
        <v>185400</v>
      </c>
      <c r="BW109" s="96"/>
    </row>
    <row r="110" ht="15.75" customHeight="1" outlineLevel="1">
      <c r="A110" s="74"/>
      <c r="B110" s="74"/>
      <c r="C110" s="14"/>
      <c r="D110" s="14"/>
      <c r="E110" s="14"/>
      <c r="F110" s="14"/>
      <c r="G110" s="14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>
        <f>$H110+(H110*'3.Premissas de Despesas'!$B$24)</f>
        <v>0</v>
      </c>
      <c r="V110" s="96">
        <f t="shared" ref="V110:AF110" si="114">$U$110</f>
        <v>0</v>
      </c>
      <c r="W110" s="96">
        <f t="shared" si="114"/>
        <v>0</v>
      </c>
      <c r="X110" s="96">
        <f t="shared" si="114"/>
        <v>0</v>
      </c>
      <c r="Y110" s="96">
        <f t="shared" si="114"/>
        <v>0</v>
      </c>
      <c r="Z110" s="96">
        <f t="shared" si="114"/>
        <v>0</v>
      </c>
      <c r="AA110" s="96">
        <f t="shared" si="114"/>
        <v>0</v>
      </c>
      <c r="AB110" s="96">
        <f t="shared" si="114"/>
        <v>0</v>
      </c>
      <c r="AC110" s="96">
        <f t="shared" si="114"/>
        <v>0</v>
      </c>
      <c r="AD110" s="96">
        <f t="shared" si="114"/>
        <v>0</v>
      </c>
      <c r="AE110" s="96">
        <f t="shared" si="114"/>
        <v>0</v>
      </c>
      <c r="AF110" s="96">
        <f t="shared" si="114"/>
        <v>0</v>
      </c>
      <c r="AG110" s="96">
        <f>$H110+(T110*'3.Premissas de Despesas'!$B$25)</f>
        <v>0</v>
      </c>
      <c r="AH110" s="96">
        <f t="shared" ref="AH110:AR110" si="115">$AG$110</f>
        <v>0</v>
      </c>
      <c r="AI110" s="96">
        <f t="shared" si="115"/>
        <v>0</v>
      </c>
      <c r="AJ110" s="96">
        <f t="shared" si="115"/>
        <v>0</v>
      </c>
      <c r="AK110" s="96">
        <f t="shared" si="115"/>
        <v>0</v>
      </c>
      <c r="AL110" s="96">
        <f t="shared" si="115"/>
        <v>0</v>
      </c>
      <c r="AM110" s="96">
        <f t="shared" si="115"/>
        <v>0</v>
      </c>
      <c r="AN110" s="96">
        <f t="shared" si="115"/>
        <v>0</v>
      </c>
      <c r="AO110" s="96">
        <f t="shared" si="115"/>
        <v>0</v>
      </c>
      <c r="AP110" s="96">
        <f t="shared" si="115"/>
        <v>0</v>
      </c>
      <c r="AQ110" s="96">
        <f t="shared" si="115"/>
        <v>0</v>
      </c>
      <c r="AR110" s="96">
        <f t="shared" si="115"/>
        <v>0</v>
      </c>
      <c r="AS110" s="96">
        <f>$H110+(AF110*'3.Premissas de Despesas'!$B$26)</f>
        <v>0</v>
      </c>
      <c r="AT110" s="96">
        <f t="shared" ref="AT110:BD110" si="116">$AS$110</f>
        <v>0</v>
      </c>
      <c r="AU110" s="96">
        <f t="shared" si="116"/>
        <v>0</v>
      </c>
      <c r="AV110" s="96">
        <f t="shared" si="116"/>
        <v>0</v>
      </c>
      <c r="AW110" s="96">
        <f t="shared" si="116"/>
        <v>0</v>
      </c>
      <c r="AX110" s="96">
        <f t="shared" si="116"/>
        <v>0</v>
      </c>
      <c r="AY110" s="96">
        <f t="shared" si="116"/>
        <v>0</v>
      </c>
      <c r="AZ110" s="96">
        <f t="shared" si="116"/>
        <v>0</v>
      </c>
      <c r="BA110" s="96">
        <f t="shared" si="116"/>
        <v>0</v>
      </c>
      <c r="BB110" s="96">
        <f t="shared" si="116"/>
        <v>0</v>
      </c>
      <c r="BC110" s="96">
        <f t="shared" si="116"/>
        <v>0</v>
      </c>
      <c r="BD110" s="96">
        <f t="shared" si="116"/>
        <v>0</v>
      </c>
      <c r="BE110" s="96">
        <f>$H110+(AR110*'3.Premissas de Despesas'!$B$27)</f>
        <v>0</v>
      </c>
      <c r="BF110" s="96">
        <f t="shared" ref="BF110:BP110" si="117">$BE$110</f>
        <v>0</v>
      </c>
      <c r="BG110" s="96">
        <f t="shared" si="117"/>
        <v>0</v>
      </c>
      <c r="BH110" s="96">
        <f t="shared" si="117"/>
        <v>0</v>
      </c>
      <c r="BI110" s="96">
        <f t="shared" si="117"/>
        <v>0</v>
      </c>
      <c r="BJ110" s="96">
        <f t="shared" si="117"/>
        <v>0</v>
      </c>
      <c r="BK110" s="96">
        <f t="shared" si="117"/>
        <v>0</v>
      </c>
      <c r="BL110" s="96">
        <f t="shared" si="117"/>
        <v>0</v>
      </c>
      <c r="BM110" s="96">
        <f t="shared" si="117"/>
        <v>0</v>
      </c>
      <c r="BN110" s="96">
        <f t="shared" si="117"/>
        <v>0</v>
      </c>
      <c r="BO110" s="96">
        <f t="shared" si="117"/>
        <v>0</v>
      </c>
      <c r="BP110" s="96">
        <f t="shared" si="117"/>
        <v>0</v>
      </c>
      <c r="BQ110" s="96"/>
      <c r="BR110" s="96">
        <f t="shared" si="109"/>
        <v>0</v>
      </c>
      <c r="BS110" s="96">
        <f t="shared" si="110"/>
        <v>0</v>
      </c>
      <c r="BT110" s="96">
        <f t="shared" si="111"/>
        <v>0</v>
      </c>
      <c r="BU110" s="96">
        <f t="shared" si="112"/>
        <v>0</v>
      </c>
      <c r="BV110" s="96">
        <f t="shared" si="113"/>
        <v>0</v>
      </c>
      <c r="BW110" s="96"/>
    </row>
    <row r="111" ht="15.75" customHeight="1" outlineLevel="1">
      <c r="A111" s="74"/>
      <c r="B111" s="74"/>
      <c r="C111" s="14"/>
      <c r="D111" s="103" t="s">
        <v>126</v>
      </c>
      <c r="E111" s="14"/>
      <c r="F111" s="14"/>
      <c r="G111" s="14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>
        <f>$H111+(H111*'3.Premissas de Despesas'!$B$24)</f>
        <v>0</v>
      </c>
      <c r="V111" s="96">
        <f t="shared" ref="V111:AF111" si="118">$U$111</f>
        <v>0</v>
      </c>
      <c r="W111" s="96">
        <f t="shared" si="118"/>
        <v>0</v>
      </c>
      <c r="X111" s="96">
        <f t="shared" si="118"/>
        <v>0</v>
      </c>
      <c r="Y111" s="96">
        <f t="shared" si="118"/>
        <v>0</v>
      </c>
      <c r="Z111" s="96">
        <f t="shared" si="118"/>
        <v>0</v>
      </c>
      <c r="AA111" s="96">
        <f t="shared" si="118"/>
        <v>0</v>
      </c>
      <c r="AB111" s="96">
        <f t="shared" si="118"/>
        <v>0</v>
      </c>
      <c r="AC111" s="96">
        <f t="shared" si="118"/>
        <v>0</v>
      </c>
      <c r="AD111" s="96">
        <f t="shared" si="118"/>
        <v>0</v>
      </c>
      <c r="AE111" s="96">
        <f t="shared" si="118"/>
        <v>0</v>
      </c>
      <c r="AF111" s="96">
        <f t="shared" si="118"/>
        <v>0</v>
      </c>
      <c r="AG111" s="96">
        <f>$H111+(T111*'3.Premissas de Despesas'!$B$25)</f>
        <v>0</v>
      </c>
      <c r="AH111" s="96">
        <f t="shared" ref="AH111:AR111" si="119">$AG$111</f>
        <v>0</v>
      </c>
      <c r="AI111" s="96">
        <f t="shared" si="119"/>
        <v>0</v>
      </c>
      <c r="AJ111" s="96">
        <f t="shared" si="119"/>
        <v>0</v>
      </c>
      <c r="AK111" s="96">
        <f t="shared" si="119"/>
        <v>0</v>
      </c>
      <c r="AL111" s="96">
        <f t="shared" si="119"/>
        <v>0</v>
      </c>
      <c r="AM111" s="96">
        <f t="shared" si="119"/>
        <v>0</v>
      </c>
      <c r="AN111" s="96">
        <f t="shared" si="119"/>
        <v>0</v>
      </c>
      <c r="AO111" s="96">
        <f t="shared" si="119"/>
        <v>0</v>
      </c>
      <c r="AP111" s="96">
        <f t="shared" si="119"/>
        <v>0</v>
      </c>
      <c r="AQ111" s="96">
        <f t="shared" si="119"/>
        <v>0</v>
      </c>
      <c r="AR111" s="96">
        <f t="shared" si="119"/>
        <v>0</v>
      </c>
      <c r="AS111" s="96">
        <f>$H111+(AF111*'3.Premissas de Despesas'!$B$26)</f>
        <v>0</v>
      </c>
      <c r="AT111" s="96">
        <f t="shared" ref="AT111:BD111" si="120">$AS$111</f>
        <v>0</v>
      </c>
      <c r="AU111" s="96">
        <f t="shared" si="120"/>
        <v>0</v>
      </c>
      <c r="AV111" s="96">
        <f t="shared" si="120"/>
        <v>0</v>
      </c>
      <c r="AW111" s="96">
        <f t="shared" si="120"/>
        <v>0</v>
      </c>
      <c r="AX111" s="96">
        <f t="shared" si="120"/>
        <v>0</v>
      </c>
      <c r="AY111" s="96">
        <f t="shared" si="120"/>
        <v>0</v>
      </c>
      <c r="AZ111" s="96">
        <f t="shared" si="120"/>
        <v>0</v>
      </c>
      <c r="BA111" s="96">
        <f t="shared" si="120"/>
        <v>0</v>
      </c>
      <c r="BB111" s="96">
        <f t="shared" si="120"/>
        <v>0</v>
      </c>
      <c r="BC111" s="96">
        <f t="shared" si="120"/>
        <v>0</v>
      </c>
      <c r="BD111" s="96">
        <f t="shared" si="120"/>
        <v>0</v>
      </c>
      <c r="BE111" s="96">
        <f>$H111+(AR111*'3.Premissas de Despesas'!$B$27)</f>
        <v>0</v>
      </c>
      <c r="BF111" s="96">
        <f t="shared" ref="BF111:BP111" si="121">$BE$111</f>
        <v>0</v>
      </c>
      <c r="BG111" s="96">
        <f t="shared" si="121"/>
        <v>0</v>
      </c>
      <c r="BH111" s="96">
        <f t="shared" si="121"/>
        <v>0</v>
      </c>
      <c r="BI111" s="96">
        <f t="shared" si="121"/>
        <v>0</v>
      </c>
      <c r="BJ111" s="96">
        <f t="shared" si="121"/>
        <v>0</v>
      </c>
      <c r="BK111" s="96">
        <f t="shared" si="121"/>
        <v>0</v>
      </c>
      <c r="BL111" s="96">
        <f t="shared" si="121"/>
        <v>0</v>
      </c>
      <c r="BM111" s="96">
        <f t="shared" si="121"/>
        <v>0</v>
      </c>
      <c r="BN111" s="96">
        <f t="shared" si="121"/>
        <v>0</v>
      </c>
      <c r="BO111" s="96">
        <f t="shared" si="121"/>
        <v>0</v>
      </c>
      <c r="BP111" s="96">
        <f t="shared" si="121"/>
        <v>0</v>
      </c>
      <c r="BQ111" s="96"/>
      <c r="BR111" s="96">
        <f t="shared" si="109"/>
        <v>0</v>
      </c>
      <c r="BS111" s="96">
        <f t="shared" si="110"/>
        <v>0</v>
      </c>
      <c r="BT111" s="96">
        <f t="shared" si="111"/>
        <v>0</v>
      </c>
      <c r="BU111" s="96">
        <f t="shared" si="112"/>
        <v>0</v>
      </c>
      <c r="BV111" s="96">
        <f t="shared" si="113"/>
        <v>0</v>
      </c>
      <c r="BW111" s="96"/>
    </row>
    <row r="112" ht="15.75" customHeight="1" outlineLevel="1">
      <c r="A112" s="74"/>
      <c r="B112" s="74"/>
      <c r="C112" s="14"/>
      <c r="D112" s="14"/>
      <c r="E112" s="14" t="s">
        <v>181</v>
      </c>
      <c r="F112" s="14"/>
      <c r="G112" s="14"/>
      <c r="H112" s="126">
        <f>'3.Premissas de Despesas'!B8</f>
        <v>10000</v>
      </c>
      <c r="I112" s="96">
        <f t="shared" ref="I112:T112" si="122">$H112</f>
        <v>10000</v>
      </c>
      <c r="J112" s="96">
        <f t="shared" si="122"/>
        <v>10000</v>
      </c>
      <c r="K112" s="96">
        <f t="shared" si="122"/>
        <v>10000</v>
      </c>
      <c r="L112" s="96">
        <f t="shared" si="122"/>
        <v>10000</v>
      </c>
      <c r="M112" s="96">
        <f t="shared" si="122"/>
        <v>10000</v>
      </c>
      <c r="N112" s="96">
        <f t="shared" si="122"/>
        <v>10000</v>
      </c>
      <c r="O112" s="96">
        <f t="shared" si="122"/>
        <v>10000</v>
      </c>
      <c r="P112" s="96">
        <f t="shared" si="122"/>
        <v>10000</v>
      </c>
      <c r="Q112" s="96">
        <f t="shared" si="122"/>
        <v>10000</v>
      </c>
      <c r="R112" s="96">
        <f t="shared" si="122"/>
        <v>10000</v>
      </c>
      <c r="S112" s="96">
        <f t="shared" si="122"/>
        <v>10000</v>
      </c>
      <c r="T112" s="96">
        <f t="shared" si="122"/>
        <v>10000</v>
      </c>
      <c r="U112" s="96">
        <f>$H112+(H112*'3.Premissas de Despesas'!$B$24)</f>
        <v>11000</v>
      </c>
      <c r="V112" s="96">
        <f t="shared" ref="V112:AF112" si="123">$U$112</f>
        <v>11000</v>
      </c>
      <c r="W112" s="96">
        <f t="shared" si="123"/>
        <v>11000</v>
      </c>
      <c r="X112" s="96">
        <f t="shared" si="123"/>
        <v>11000</v>
      </c>
      <c r="Y112" s="96">
        <f t="shared" si="123"/>
        <v>11000</v>
      </c>
      <c r="Z112" s="96">
        <f t="shared" si="123"/>
        <v>11000</v>
      </c>
      <c r="AA112" s="96">
        <f t="shared" si="123"/>
        <v>11000</v>
      </c>
      <c r="AB112" s="96">
        <f t="shared" si="123"/>
        <v>11000</v>
      </c>
      <c r="AC112" s="96">
        <f t="shared" si="123"/>
        <v>11000</v>
      </c>
      <c r="AD112" s="96">
        <f t="shared" si="123"/>
        <v>11000</v>
      </c>
      <c r="AE112" s="96">
        <f t="shared" si="123"/>
        <v>11000</v>
      </c>
      <c r="AF112" s="96">
        <f t="shared" si="123"/>
        <v>11000</v>
      </c>
      <c r="AG112" s="96">
        <f>$H112+(T112*'3.Premissas de Despesas'!$B$25)</f>
        <v>11500</v>
      </c>
      <c r="AH112" s="96">
        <f t="shared" ref="AH112:AR112" si="124">$AG$112</f>
        <v>11500</v>
      </c>
      <c r="AI112" s="96">
        <f t="shared" si="124"/>
        <v>11500</v>
      </c>
      <c r="AJ112" s="96">
        <f t="shared" si="124"/>
        <v>11500</v>
      </c>
      <c r="AK112" s="96">
        <f t="shared" si="124"/>
        <v>11500</v>
      </c>
      <c r="AL112" s="96">
        <f t="shared" si="124"/>
        <v>11500</v>
      </c>
      <c r="AM112" s="96">
        <f t="shared" si="124"/>
        <v>11500</v>
      </c>
      <c r="AN112" s="96">
        <f t="shared" si="124"/>
        <v>11500</v>
      </c>
      <c r="AO112" s="96">
        <f t="shared" si="124"/>
        <v>11500</v>
      </c>
      <c r="AP112" s="96">
        <f t="shared" si="124"/>
        <v>11500</v>
      </c>
      <c r="AQ112" s="96">
        <f t="shared" si="124"/>
        <v>11500</v>
      </c>
      <c r="AR112" s="96">
        <f t="shared" si="124"/>
        <v>11500</v>
      </c>
      <c r="AS112" s="96">
        <f>$H112+(AF112*'3.Premissas de Despesas'!$B$26)</f>
        <v>12200</v>
      </c>
      <c r="AT112" s="96">
        <f t="shared" ref="AT112:BD112" si="125">$AS$112</f>
        <v>12200</v>
      </c>
      <c r="AU112" s="96">
        <f t="shared" si="125"/>
        <v>12200</v>
      </c>
      <c r="AV112" s="96">
        <f t="shared" si="125"/>
        <v>12200</v>
      </c>
      <c r="AW112" s="96">
        <f t="shared" si="125"/>
        <v>12200</v>
      </c>
      <c r="AX112" s="96">
        <f t="shared" si="125"/>
        <v>12200</v>
      </c>
      <c r="AY112" s="96">
        <f t="shared" si="125"/>
        <v>12200</v>
      </c>
      <c r="AZ112" s="96">
        <f t="shared" si="125"/>
        <v>12200</v>
      </c>
      <c r="BA112" s="96">
        <f t="shared" si="125"/>
        <v>12200</v>
      </c>
      <c r="BB112" s="96">
        <f t="shared" si="125"/>
        <v>12200</v>
      </c>
      <c r="BC112" s="96">
        <f t="shared" si="125"/>
        <v>12200</v>
      </c>
      <c r="BD112" s="96">
        <f t="shared" si="125"/>
        <v>12200</v>
      </c>
      <c r="BE112" s="96">
        <f>$H112+(AR112*'3.Premissas de Despesas'!$B$27)</f>
        <v>12875</v>
      </c>
      <c r="BF112" s="96">
        <f t="shared" ref="BF112:BP112" si="126">$BE$112</f>
        <v>12875</v>
      </c>
      <c r="BG112" s="96">
        <f t="shared" si="126"/>
        <v>12875</v>
      </c>
      <c r="BH112" s="96">
        <f t="shared" si="126"/>
        <v>12875</v>
      </c>
      <c r="BI112" s="96">
        <f t="shared" si="126"/>
        <v>12875</v>
      </c>
      <c r="BJ112" s="96">
        <f t="shared" si="126"/>
        <v>12875</v>
      </c>
      <c r="BK112" s="96">
        <f t="shared" si="126"/>
        <v>12875</v>
      </c>
      <c r="BL112" s="96">
        <f t="shared" si="126"/>
        <v>12875</v>
      </c>
      <c r="BM112" s="96">
        <f t="shared" si="126"/>
        <v>12875</v>
      </c>
      <c r="BN112" s="96">
        <f t="shared" si="126"/>
        <v>12875</v>
      </c>
      <c r="BO112" s="96">
        <f t="shared" si="126"/>
        <v>12875</v>
      </c>
      <c r="BP112" s="96">
        <f t="shared" si="126"/>
        <v>12875</v>
      </c>
      <c r="BQ112" s="96"/>
      <c r="BR112" s="96">
        <f t="shared" si="109"/>
        <v>120000</v>
      </c>
      <c r="BS112" s="96">
        <f t="shared" si="110"/>
        <v>121000</v>
      </c>
      <c r="BT112" s="96">
        <f t="shared" si="111"/>
        <v>138000</v>
      </c>
      <c r="BU112" s="96">
        <f t="shared" si="112"/>
        <v>146400</v>
      </c>
      <c r="BV112" s="96">
        <f t="shared" si="113"/>
        <v>154500</v>
      </c>
      <c r="BW112" s="96"/>
    </row>
    <row r="113" ht="15.75" customHeight="1" outlineLevel="1">
      <c r="A113" s="74"/>
      <c r="B113" s="74"/>
      <c r="C113" s="14"/>
      <c r="D113" s="14"/>
      <c r="E113" s="14" t="s">
        <v>128</v>
      </c>
      <c r="F113" s="14"/>
      <c r="G113" s="14"/>
      <c r="H113" s="126">
        <f>'3.Premissas de Despesas'!B9</f>
        <v>10000</v>
      </c>
      <c r="I113" s="96">
        <f t="shared" ref="I113:T113" si="127">$H113</f>
        <v>10000</v>
      </c>
      <c r="J113" s="96">
        <f t="shared" si="127"/>
        <v>10000</v>
      </c>
      <c r="K113" s="96">
        <f t="shared" si="127"/>
        <v>10000</v>
      </c>
      <c r="L113" s="96">
        <f t="shared" si="127"/>
        <v>10000</v>
      </c>
      <c r="M113" s="96">
        <f t="shared" si="127"/>
        <v>10000</v>
      </c>
      <c r="N113" s="96">
        <f t="shared" si="127"/>
        <v>10000</v>
      </c>
      <c r="O113" s="96">
        <f t="shared" si="127"/>
        <v>10000</v>
      </c>
      <c r="P113" s="96">
        <f t="shared" si="127"/>
        <v>10000</v>
      </c>
      <c r="Q113" s="96">
        <f t="shared" si="127"/>
        <v>10000</v>
      </c>
      <c r="R113" s="96">
        <f t="shared" si="127"/>
        <v>10000</v>
      </c>
      <c r="S113" s="96">
        <f t="shared" si="127"/>
        <v>10000</v>
      </c>
      <c r="T113" s="96">
        <f t="shared" si="127"/>
        <v>10000</v>
      </c>
      <c r="U113" s="96">
        <f>$H113+(H113*'3.Premissas de Despesas'!$B$24)</f>
        <v>11000</v>
      </c>
      <c r="V113" s="96">
        <f t="shared" ref="V113:AF113" si="128">$U$113</f>
        <v>11000</v>
      </c>
      <c r="W113" s="96">
        <f t="shared" si="128"/>
        <v>11000</v>
      </c>
      <c r="X113" s="96">
        <f t="shared" si="128"/>
        <v>11000</v>
      </c>
      <c r="Y113" s="96">
        <f t="shared" si="128"/>
        <v>11000</v>
      </c>
      <c r="Z113" s="96">
        <f t="shared" si="128"/>
        <v>11000</v>
      </c>
      <c r="AA113" s="96">
        <f t="shared" si="128"/>
        <v>11000</v>
      </c>
      <c r="AB113" s="96">
        <f t="shared" si="128"/>
        <v>11000</v>
      </c>
      <c r="AC113" s="96">
        <f t="shared" si="128"/>
        <v>11000</v>
      </c>
      <c r="AD113" s="96">
        <f t="shared" si="128"/>
        <v>11000</v>
      </c>
      <c r="AE113" s="96">
        <f t="shared" si="128"/>
        <v>11000</v>
      </c>
      <c r="AF113" s="96">
        <f t="shared" si="128"/>
        <v>11000</v>
      </c>
      <c r="AG113" s="96">
        <f>$H113+(T113*'3.Premissas de Despesas'!$B$25)</f>
        <v>11500</v>
      </c>
      <c r="AH113" s="96">
        <f t="shared" ref="AH113:AR113" si="129">$AG$113</f>
        <v>11500</v>
      </c>
      <c r="AI113" s="96">
        <f t="shared" si="129"/>
        <v>11500</v>
      </c>
      <c r="AJ113" s="96">
        <f t="shared" si="129"/>
        <v>11500</v>
      </c>
      <c r="AK113" s="96">
        <f t="shared" si="129"/>
        <v>11500</v>
      </c>
      <c r="AL113" s="96">
        <f t="shared" si="129"/>
        <v>11500</v>
      </c>
      <c r="AM113" s="96">
        <f t="shared" si="129"/>
        <v>11500</v>
      </c>
      <c r="AN113" s="96">
        <f t="shared" si="129"/>
        <v>11500</v>
      </c>
      <c r="AO113" s="96">
        <f t="shared" si="129"/>
        <v>11500</v>
      </c>
      <c r="AP113" s="96">
        <f t="shared" si="129"/>
        <v>11500</v>
      </c>
      <c r="AQ113" s="96">
        <f t="shared" si="129"/>
        <v>11500</v>
      </c>
      <c r="AR113" s="96">
        <f t="shared" si="129"/>
        <v>11500</v>
      </c>
      <c r="AS113" s="96">
        <f>$H113+(AF113*'3.Premissas de Despesas'!$B$26)</f>
        <v>12200</v>
      </c>
      <c r="AT113" s="96">
        <f t="shared" ref="AT113:BD113" si="130">$AS$113</f>
        <v>12200</v>
      </c>
      <c r="AU113" s="96">
        <f t="shared" si="130"/>
        <v>12200</v>
      </c>
      <c r="AV113" s="96">
        <f t="shared" si="130"/>
        <v>12200</v>
      </c>
      <c r="AW113" s="96">
        <f t="shared" si="130"/>
        <v>12200</v>
      </c>
      <c r="AX113" s="96">
        <f t="shared" si="130"/>
        <v>12200</v>
      </c>
      <c r="AY113" s="96">
        <f t="shared" si="130"/>
        <v>12200</v>
      </c>
      <c r="AZ113" s="96">
        <f t="shared" si="130"/>
        <v>12200</v>
      </c>
      <c r="BA113" s="96">
        <f t="shared" si="130"/>
        <v>12200</v>
      </c>
      <c r="BB113" s="96">
        <f t="shared" si="130"/>
        <v>12200</v>
      </c>
      <c r="BC113" s="96">
        <f t="shared" si="130"/>
        <v>12200</v>
      </c>
      <c r="BD113" s="96">
        <f t="shared" si="130"/>
        <v>12200</v>
      </c>
      <c r="BE113" s="96">
        <f>$H113+(AR113*'3.Premissas de Despesas'!$B$27)</f>
        <v>12875</v>
      </c>
      <c r="BF113" s="96">
        <f t="shared" ref="BF113:BP113" si="131">$BE$113</f>
        <v>12875</v>
      </c>
      <c r="BG113" s="96">
        <f t="shared" si="131"/>
        <v>12875</v>
      </c>
      <c r="BH113" s="96">
        <f t="shared" si="131"/>
        <v>12875</v>
      </c>
      <c r="BI113" s="96">
        <f t="shared" si="131"/>
        <v>12875</v>
      </c>
      <c r="BJ113" s="96">
        <f t="shared" si="131"/>
        <v>12875</v>
      </c>
      <c r="BK113" s="96">
        <f t="shared" si="131"/>
        <v>12875</v>
      </c>
      <c r="BL113" s="96">
        <f t="shared" si="131"/>
        <v>12875</v>
      </c>
      <c r="BM113" s="96">
        <f t="shared" si="131"/>
        <v>12875</v>
      </c>
      <c r="BN113" s="96">
        <f t="shared" si="131"/>
        <v>12875</v>
      </c>
      <c r="BO113" s="96">
        <f t="shared" si="131"/>
        <v>12875</v>
      </c>
      <c r="BP113" s="96">
        <f t="shared" si="131"/>
        <v>12875</v>
      </c>
      <c r="BQ113" s="96"/>
      <c r="BR113" s="96">
        <f t="shared" si="109"/>
        <v>120000</v>
      </c>
      <c r="BS113" s="96">
        <f t="shared" si="110"/>
        <v>121000</v>
      </c>
      <c r="BT113" s="96">
        <f t="shared" si="111"/>
        <v>138000</v>
      </c>
      <c r="BU113" s="96">
        <f t="shared" si="112"/>
        <v>146400</v>
      </c>
      <c r="BV113" s="96">
        <f t="shared" si="113"/>
        <v>154500</v>
      </c>
      <c r="BW113" s="96"/>
    </row>
    <row r="114" ht="15.75" customHeight="1" outlineLevel="1">
      <c r="A114" s="74"/>
      <c r="B114" s="74"/>
      <c r="C114" s="14"/>
      <c r="D114" s="14"/>
      <c r="E114" s="14"/>
      <c r="F114" s="14"/>
      <c r="G114" s="14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>
        <f>$H114+(H114*'3.Premissas de Despesas'!$B$24)</f>
        <v>0</v>
      </c>
      <c r="V114" s="96">
        <f t="shared" ref="V114:AF114" si="132">$U$114</f>
        <v>0</v>
      </c>
      <c r="W114" s="96">
        <f t="shared" si="132"/>
        <v>0</v>
      </c>
      <c r="X114" s="96">
        <f t="shared" si="132"/>
        <v>0</v>
      </c>
      <c r="Y114" s="96">
        <f t="shared" si="132"/>
        <v>0</v>
      </c>
      <c r="Z114" s="96">
        <f t="shared" si="132"/>
        <v>0</v>
      </c>
      <c r="AA114" s="96">
        <f t="shared" si="132"/>
        <v>0</v>
      </c>
      <c r="AB114" s="96">
        <f t="shared" si="132"/>
        <v>0</v>
      </c>
      <c r="AC114" s="96">
        <f t="shared" si="132"/>
        <v>0</v>
      </c>
      <c r="AD114" s="96">
        <f t="shared" si="132"/>
        <v>0</v>
      </c>
      <c r="AE114" s="96">
        <f t="shared" si="132"/>
        <v>0</v>
      </c>
      <c r="AF114" s="96">
        <f t="shared" si="132"/>
        <v>0</v>
      </c>
      <c r="AG114" s="96">
        <f>$H114+(T114*'3.Premissas de Despesas'!$B$25)</f>
        <v>0</v>
      </c>
      <c r="AH114" s="96">
        <f t="shared" ref="AH114:AR114" si="133">$AG$114</f>
        <v>0</v>
      </c>
      <c r="AI114" s="96">
        <f t="shared" si="133"/>
        <v>0</v>
      </c>
      <c r="AJ114" s="96">
        <f t="shared" si="133"/>
        <v>0</v>
      </c>
      <c r="AK114" s="96">
        <f t="shared" si="133"/>
        <v>0</v>
      </c>
      <c r="AL114" s="96">
        <f t="shared" si="133"/>
        <v>0</v>
      </c>
      <c r="AM114" s="96">
        <f t="shared" si="133"/>
        <v>0</v>
      </c>
      <c r="AN114" s="96">
        <f t="shared" si="133"/>
        <v>0</v>
      </c>
      <c r="AO114" s="96">
        <f t="shared" si="133"/>
        <v>0</v>
      </c>
      <c r="AP114" s="96">
        <f t="shared" si="133"/>
        <v>0</v>
      </c>
      <c r="AQ114" s="96">
        <f t="shared" si="133"/>
        <v>0</v>
      </c>
      <c r="AR114" s="96">
        <f t="shared" si="133"/>
        <v>0</v>
      </c>
      <c r="AS114" s="96">
        <f>$H114+(AF114*'3.Premissas de Despesas'!$B$26)</f>
        <v>0</v>
      </c>
      <c r="AT114" s="96">
        <f t="shared" ref="AT114:BD114" si="134">$AS$114</f>
        <v>0</v>
      </c>
      <c r="AU114" s="96">
        <f t="shared" si="134"/>
        <v>0</v>
      </c>
      <c r="AV114" s="96">
        <f t="shared" si="134"/>
        <v>0</v>
      </c>
      <c r="AW114" s="96">
        <f t="shared" si="134"/>
        <v>0</v>
      </c>
      <c r="AX114" s="96">
        <f t="shared" si="134"/>
        <v>0</v>
      </c>
      <c r="AY114" s="96">
        <f t="shared" si="134"/>
        <v>0</v>
      </c>
      <c r="AZ114" s="96">
        <f t="shared" si="134"/>
        <v>0</v>
      </c>
      <c r="BA114" s="96">
        <f t="shared" si="134"/>
        <v>0</v>
      </c>
      <c r="BB114" s="96">
        <f t="shared" si="134"/>
        <v>0</v>
      </c>
      <c r="BC114" s="96">
        <f t="shared" si="134"/>
        <v>0</v>
      </c>
      <c r="BD114" s="96">
        <f t="shared" si="134"/>
        <v>0</v>
      </c>
      <c r="BE114" s="96">
        <f>$H114+(AR114*'3.Premissas de Despesas'!$B$27)</f>
        <v>0</v>
      </c>
      <c r="BF114" s="96">
        <f t="shared" ref="BF114:BP114" si="135">$BE$114</f>
        <v>0</v>
      </c>
      <c r="BG114" s="96">
        <f t="shared" si="135"/>
        <v>0</v>
      </c>
      <c r="BH114" s="96">
        <f t="shared" si="135"/>
        <v>0</v>
      </c>
      <c r="BI114" s="96">
        <f t="shared" si="135"/>
        <v>0</v>
      </c>
      <c r="BJ114" s="96">
        <f t="shared" si="135"/>
        <v>0</v>
      </c>
      <c r="BK114" s="96">
        <f t="shared" si="135"/>
        <v>0</v>
      </c>
      <c r="BL114" s="96">
        <f t="shared" si="135"/>
        <v>0</v>
      </c>
      <c r="BM114" s="96">
        <f t="shared" si="135"/>
        <v>0</v>
      </c>
      <c r="BN114" s="96">
        <f t="shared" si="135"/>
        <v>0</v>
      </c>
      <c r="BO114" s="96">
        <f t="shared" si="135"/>
        <v>0</v>
      </c>
      <c r="BP114" s="96">
        <f t="shared" si="135"/>
        <v>0</v>
      </c>
      <c r="BQ114" s="96"/>
      <c r="BR114" s="96">
        <f t="shared" si="109"/>
        <v>0</v>
      </c>
      <c r="BS114" s="96">
        <f t="shared" si="110"/>
        <v>0</v>
      </c>
      <c r="BT114" s="96">
        <f t="shared" si="111"/>
        <v>0</v>
      </c>
      <c r="BU114" s="96">
        <f t="shared" si="112"/>
        <v>0</v>
      </c>
      <c r="BV114" s="96">
        <f t="shared" si="113"/>
        <v>0</v>
      </c>
      <c r="BW114" s="96"/>
    </row>
    <row r="115" ht="15.75" customHeight="1" outlineLevel="1">
      <c r="A115" s="74"/>
      <c r="B115" s="74"/>
      <c r="C115" s="14"/>
      <c r="D115" s="103" t="s">
        <v>129</v>
      </c>
      <c r="E115" s="14"/>
      <c r="F115" s="14"/>
      <c r="G115" s="14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>
        <f>$H115+(H115*'3.Premissas de Despesas'!$B$24)</f>
        <v>0</v>
      </c>
      <c r="V115" s="96">
        <f t="shared" ref="V115:AF115" si="136">$U$115</f>
        <v>0</v>
      </c>
      <c r="W115" s="96">
        <f t="shared" si="136"/>
        <v>0</v>
      </c>
      <c r="X115" s="96">
        <f t="shared" si="136"/>
        <v>0</v>
      </c>
      <c r="Y115" s="96">
        <f t="shared" si="136"/>
        <v>0</v>
      </c>
      <c r="Z115" s="96">
        <f t="shared" si="136"/>
        <v>0</v>
      </c>
      <c r="AA115" s="96">
        <f t="shared" si="136"/>
        <v>0</v>
      </c>
      <c r="AB115" s="96">
        <f t="shared" si="136"/>
        <v>0</v>
      </c>
      <c r="AC115" s="96">
        <f t="shared" si="136"/>
        <v>0</v>
      </c>
      <c r="AD115" s="96">
        <f t="shared" si="136"/>
        <v>0</v>
      </c>
      <c r="AE115" s="96">
        <f t="shared" si="136"/>
        <v>0</v>
      </c>
      <c r="AF115" s="96">
        <f t="shared" si="136"/>
        <v>0</v>
      </c>
      <c r="AG115" s="96">
        <f>$H115+(T115*'3.Premissas de Despesas'!$B$25)</f>
        <v>0</v>
      </c>
      <c r="AH115" s="96">
        <f t="shared" ref="AH115:AR115" si="137">$AG$115</f>
        <v>0</v>
      </c>
      <c r="AI115" s="96">
        <f t="shared" si="137"/>
        <v>0</v>
      </c>
      <c r="AJ115" s="96">
        <f t="shared" si="137"/>
        <v>0</v>
      </c>
      <c r="AK115" s="96">
        <f t="shared" si="137"/>
        <v>0</v>
      </c>
      <c r="AL115" s="96">
        <f t="shared" si="137"/>
        <v>0</v>
      </c>
      <c r="AM115" s="96">
        <f t="shared" si="137"/>
        <v>0</v>
      </c>
      <c r="AN115" s="96">
        <f t="shared" si="137"/>
        <v>0</v>
      </c>
      <c r="AO115" s="96">
        <f t="shared" si="137"/>
        <v>0</v>
      </c>
      <c r="AP115" s="96">
        <f t="shared" si="137"/>
        <v>0</v>
      </c>
      <c r="AQ115" s="96">
        <f t="shared" si="137"/>
        <v>0</v>
      </c>
      <c r="AR115" s="96">
        <f t="shared" si="137"/>
        <v>0</v>
      </c>
      <c r="AS115" s="96">
        <f>$H115+(AF115*'3.Premissas de Despesas'!$B$26)</f>
        <v>0</v>
      </c>
      <c r="AT115" s="96">
        <f t="shared" ref="AT115:BD115" si="138">$AS$115</f>
        <v>0</v>
      </c>
      <c r="AU115" s="96">
        <f t="shared" si="138"/>
        <v>0</v>
      </c>
      <c r="AV115" s="96">
        <f t="shared" si="138"/>
        <v>0</v>
      </c>
      <c r="AW115" s="96">
        <f t="shared" si="138"/>
        <v>0</v>
      </c>
      <c r="AX115" s="96">
        <f t="shared" si="138"/>
        <v>0</v>
      </c>
      <c r="AY115" s="96">
        <f t="shared" si="138"/>
        <v>0</v>
      </c>
      <c r="AZ115" s="96">
        <f t="shared" si="138"/>
        <v>0</v>
      </c>
      <c r="BA115" s="96">
        <f t="shared" si="138"/>
        <v>0</v>
      </c>
      <c r="BB115" s="96">
        <f t="shared" si="138"/>
        <v>0</v>
      </c>
      <c r="BC115" s="96">
        <f t="shared" si="138"/>
        <v>0</v>
      </c>
      <c r="BD115" s="96">
        <f t="shared" si="138"/>
        <v>0</v>
      </c>
      <c r="BE115" s="96">
        <f>$H115+(AR115*'3.Premissas de Despesas'!$B$27)</f>
        <v>0</v>
      </c>
      <c r="BF115" s="96">
        <f t="shared" ref="BF115:BP115" si="139">$BE$115</f>
        <v>0</v>
      </c>
      <c r="BG115" s="96">
        <f t="shared" si="139"/>
        <v>0</v>
      </c>
      <c r="BH115" s="96">
        <f t="shared" si="139"/>
        <v>0</v>
      </c>
      <c r="BI115" s="96">
        <f t="shared" si="139"/>
        <v>0</v>
      </c>
      <c r="BJ115" s="96">
        <f t="shared" si="139"/>
        <v>0</v>
      </c>
      <c r="BK115" s="96">
        <f t="shared" si="139"/>
        <v>0</v>
      </c>
      <c r="BL115" s="96">
        <f t="shared" si="139"/>
        <v>0</v>
      </c>
      <c r="BM115" s="96">
        <f t="shared" si="139"/>
        <v>0</v>
      </c>
      <c r="BN115" s="96">
        <f t="shared" si="139"/>
        <v>0</v>
      </c>
      <c r="BO115" s="96">
        <f t="shared" si="139"/>
        <v>0</v>
      </c>
      <c r="BP115" s="96">
        <f t="shared" si="139"/>
        <v>0</v>
      </c>
      <c r="BQ115" s="96"/>
      <c r="BR115" s="96">
        <f t="shared" si="109"/>
        <v>0</v>
      </c>
      <c r="BS115" s="96">
        <f t="shared" si="110"/>
        <v>0</v>
      </c>
      <c r="BT115" s="96">
        <f t="shared" si="111"/>
        <v>0</v>
      </c>
      <c r="BU115" s="96">
        <f t="shared" si="112"/>
        <v>0</v>
      </c>
      <c r="BV115" s="96">
        <f t="shared" si="113"/>
        <v>0</v>
      </c>
      <c r="BW115" s="96"/>
    </row>
    <row r="116" ht="15.75" customHeight="1" outlineLevel="1">
      <c r="A116" s="74"/>
      <c r="B116" s="74"/>
      <c r="C116" s="14"/>
      <c r="D116" s="14"/>
      <c r="E116" s="14" t="s">
        <v>182</v>
      </c>
      <c r="F116" s="14"/>
      <c r="G116" s="14"/>
      <c r="H116" s="126">
        <f>'3.Premissas de Despesas'!B12</f>
        <v>200</v>
      </c>
      <c r="I116" s="96">
        <f t="shared" ref="I116:T116" si="140">$H116</f>
        <v>200</v>
      </c>
      <c r="J116" s="96">
        <f t="shared" si="140"/>
        <v>200</v>
      </c>
      <c r="K116" s="96">
        <f t="shared" si="140"/>
        <v>200</v>
      </c>
      <c r="L116" s="96">
        <f t="shared" si="140"/>
        <v>200</v>
      </c>
      <c r="M116" s="96">
        <f t="shared" si="140"/>
        <v>200</v>
      </c>
      <c r="N116" s="96">
        <f t="shared" si="140"/>
        <v>200</v>
      </c>
      <c r="O116" s="96">
        <f t="shared" si="140"/>
        <v>200</v>
      </c>
      <c r="P116" s="96">
        <f t="shared" si="140"/>
        <v>200</v>
      </c>
      <c r="Q116" s="96">
        <f t="shared" si="140"/>
        <v>200</v>
      </c>
      <c r="R116" s="96">
        <f t="shared" si="140"/>
        <v>200</v>
      </c>
      <c r="S116" s="96">
        <f t="shared" si="140"/>
        <v>200</v>
      </c>
      <c r="T116" s="96">
        <f t="shared" si="140"/>
        <v>200</v>
      </c>
      <c r="U116" s="96">
        <f>$H116+(H116*'3.Premissas de Despesas'!$B$24)</f>
        <v>220</v>
      </c>
      <c r="V116" s="96">
        <f t="shared" ref="V116:AF116" si="141">$U$116</f>
        <v>220</v>
      </c>
      <c r="W116" s="96">
        <f t="shared" si="141"/>
        <v>220</v>
      </c>
      <c r="X116" s="96">
        <f t="shared" si="141"/>
        <v>220</v>
      </c>
      <c r="Y116" s="96">
        <f t="shared" si="141"/>
        <v>220</v>
      </c>
      <c r="Z116" s="96">
        <f t="shared" si="141"/>
        <v>220</v>
      </c>
      <c r="AA116" s="96">
        <f t="shared" si="141"/>
        <v>220</v>
      </c>
      <c r="AB116" s="96">
        <f t="shared" si="141"/>
        <v>220</v>
      </c>
      <c r="AC116" s="96">
        <f t="shared" si="141"/>
        <v>220</v>
      </c>
      <c r="AD116" s="96">
        <f t="shared" si="141"/>
        <v>220</v>
      </c>
      <c r="AE116" s="96">
        <f t="shared" si="141"/>
        <v>220</v>
      </c>
      <c r="AF116" s="96">
        <f t="shared" si="141"/>
        <v>220</v>
      </c>
      <c r="AG116" s="96">
        <f>$H116+(T116*'3.Premissas de Despesas'!$B$25)</f>
        <v>230</v>
      </c>
      <c r="AH116" s="96">
        <f t="shared" ref="AH116:AR116" si="142">$AG$116</f>
        <v>230</v>
      </c>
      <c r="AI116" s="96">
        <f t="shared" si="142"/>
        <v>230</v>
      </c>
      <c r="AJ116" s="96">
        <f t="shared" si="142"/>
        <v>230</v>
      </c>
      <c r="AK116" s="96">
        <f t="shared" si="142"/>
        <v>230</v>
      </c>
      <c r="AL116" s="96">
        <f t="shared" si="142"/>
        <v>230</v>
      </c>
      <c r="AM116" s="96">
        <f t="shared" si="142"/>
        <v>230</v>
      </c>
      <c r="AN116" s="96">
        <f t="shared" si="142"/>
        <v>230</v>
      </c>
      <c r="AO116" s="96">
        <f t="shared" si="142"/>
        <v>230</v>
      </c>
      <c r="AP116" s="96">
        <f t="shared" si="142"/>
        <v>230</v>
      </c>
      <c r="AQ116" s="96">
        <f t="shared" si="142"/>
        <v>230</v>
      </c>
      <c r="AR116" s="96">
        <f t="shared" si="142"/>
        <v>230</v>
      </c>
      <c r="AS116" s="96">
        <f>$H116+(AF116*'3.Premissas de Despesas'!$B$26)</f>
        <v>244</v>
      </c>
      <c r="AT116" s="96">
        <f t="shared" ref="AT116:BD116" si="143">$AS$116</f>
        <v>244</v>
      </c>
      <c r="AU116" s="96">
        <f t="shared" si="143"/>
        <v>244</v>
      </c>
      <c r="AV116" s="96">
        <f t="shared" si="143"/>
        <v>244</v>
      </c>
      <c r="AW116" s="96">
        <f t="shared" si="143"/>
        <v>244</v>
      </c>
      <c r="AX116" s="96">
        <f t="shared" si="143"/>
        <v>244</v>
      </c>
      <c r="AY116" s="96">
        <f t="shared" si="143"/>
        <v>244</v>
      </c>
      <c r="AZ116" s="96">
        <f t="shared" si="143"/>
        <v>244</v>
      </c>
      <c r="BA116" s="96">
        <f t="shared" si="143"/>
        <v>244</v>
      </c>
      <c r="BB116" s="96">
        <f t="shared" si="143"/>
        <v>244</v>
      </c>
      <c r="BC116" s="96">
        <f t="shared" si="143"/>
        <v>244</v>
      </c>
      <c r="BD116" s="96">
        <f t="shared" si="143"/>
        <v>244</v>
      </c>
      <c r="BE116" s="96">
        <f>$H116+(AR116*'3.Premissas de Despesas'!$B$27)</f>
        <v>257.5</v>
      </c>
      <c r="BF116" s="96">
        <f t="shared" ref="BF116:BP116" si="144">$BE$116</f>
        <v>257.5</v>
      </c>
      <c r="BG116" s="96">
        <f t="shared" si="144"/>
        <v>257.5</v>
      </c>
      <c r="BH116" s="96">
        <f t="shared" si="144"/>
        <v>257.5</v>
      </c>
      <c r="BI116" s="96">
        <f t="shared" si="144"/>
        <v>257.5</v>
      </c>
      <c r="BJ116" s="96">
        <f t="shared" si="144"/>
        <v>257.5</v>
      </c>
      <c r="BK116" s="96">
        <f t="shared" si="144"/>
        <v>257.5</v>
      </c>
      <c r="BL116" s="96">
        <f t="shared" si="144"/>
        <v>257.5</v>
      </c>
      <c r="BM116" s="96">
        <f t="shared" si="144"/>
        <v>257.5</v>
      </c>
      <c r="BN116" s="96">
        <f t="shared" si="144"/>
        <v>257.5</v>
      </c>
      <c r="BO116" s="96">
        <f t="shared" si="144"/>
        <v>257.5</v>
      </c>
      <c r="BP116" s="96">
        <f t="shared" si="144"/>
        <v>257.5</v>
      </c>
      <c r="BQ116" s="96"/>
      <c r="BR116" s="96">
        <f t="shared" si="109"/>
        <v>2400</v>
      </c>
      <c r="BS116" s="96">
        <f t="shared" si="110"/>
        <v>2420</v>
      </c>
      <c r="BT116" s="96">
        <f t="shared" si="111"/>
        <v>2760</v>
      </c>
      <c r="BU116" s="96">
        <f t="shared" si="112"/>
        <v>2928</v>
      </c>
      <c r="BV116" s="96">
        <f t="shared" si="113"/>
        <v>3090</v>
      </c>
      <c r="BW116" s="96"/>
    </row>
    <row r="117" ht="15.75" customHeight="1" outlineLevel="1">
      <c r="A117" s="74"/>
      <c r="B117" s="74"/>
      <c r="C117" s="14"/>
      <c r="D117" s="14"/>
      <c r="E117" s="14" t="s">
        <v>131</v>
      </c>
      <c r="F117" s="14"/>
      <c r="G117" s="14"/>
      <c r="H117" s="126">
        <f>'3.Premissas de Despesas'!B13</f>
        <v>1000</v>
      </c>
      <c r="I117" s="96">
        <f t="shared" ref="I117:T117" si="145">$H117</f>
        <v>1000</v>
      </c>
      <c r="J117" s="96">
        <f t="shared" si="145"/>
        <v>1000</v>
      </c>
      <c r="K117" s="96">
        <f t="shared" si="145"/>
        <v>1000</v>
      </c>
      <c r="L117" s="96">
        <f t="shared" si="145"/>
        <v>1000</v>
      </c>
      <c r="M117" s="96">
        <f t="shared" si="145"/>
        <v>1000</v>
      </c>
      <c r="N117" s="96">
        <f t="shared" si="145"/>
        <v>1000</v>
      </c>
      <c r="O117" s="96">
        <f t="shared" si="145"/>
        <v>1000</v>
      </c>
      <c r="P117" s="96">
        <f t="shared" si="145"/>
        <v>1000</v>
      </c>
      <c r="Q117" s="96">
        <f t="shared" si="145"/>
        <v>1000</v>
      </c>
      <c r="R117" s="96">
        <f t="shared" si="145"/>
        <v>1000</v>
      </c>
      <c r="S117" s="96">
        <f t="shared" si="145"/>
        <v>1000</v>
      </c>
      <c r="T117" s="96">
        <f t="shared" si="145"/>
        <v>1000</v>
      </c>
      <c r="U117" s="96">
        <f>$H117+(H117*'3.Premissas de Despesas'!$B$24)</f>
        <v>1100</v>
      </c>
      <c r="V117" s="96">
        <f t="shared" ref="V117:AF117" si="146">$U$117</f>
        <v>1100</v>
      </c>
      <c r="W117" s="96">
        <f t="shared" si="146"/>
        <v>1100</v>
      </c>
      <c r="X117" s="96">
        <f t="shared" si="146"/>
        <v>1100</v>
      </c>
      <c r="Y117" s="96">
        <f t="shared" si="146"/>
        <v>1100</v>
      </c>
      <c r="Z117" s="96">
        <f t="shared" si="146"/>
        <v>1100</v>
      </c>
      <c r="AA117" s="96">
        <f t="shared" si="146"/>
        <v>1100</v>
      </c>
      <c r="AB117" s="96">
        <f t="shared" si="146"/>
        <v>1100</v>
      </c>
      <c r="AC117" s="96">
        <f t="shared" si="146"/>
        <v>1100</v>
      </c>
      <c r="AD117" s="96">
        <f t="shared" si="146"/>
        <v>1100</v>
      </c>
      <c r="AE117" s="96">
        <f t="shared" si="146"/>
        <v>1100</v>
      </c>
      <c r="AF117" s="96">
        <f t="shared" si="146"/>
        <v>1100</v>
      </c>
      <c r="AG117" s="96">
        <f>$H117+(T117*'3.Premissas de Despesas'!$B$25)</f>
        <v>1150</v>
      </c>
      <c r="AH117" s="96">
        <f t="shared" ref="AH117:AR117" si="147">$AG$117</f>
        <v>1150</v>
      </c>
      <c r="AI117" s="96">
        <f t="shared" si="147"/>
        <v>1150</v>
      </c>
      <c r="AJ117" s="96">
        <f t="shared" si="147"/>
        <v>1150</v>
      </c>
      <c r="AK117" s="96">
        <f t="shared" si="147"/>
        <v>1150</v>
      </c>
      <c r="AL117" s="96">
        <f t="shared" si="147"/>
        <v>1150</v>
      </c>
      <c r="AM117" s="96">
        <f t="shared" si="147"/>
        <v>1150</v>
      </c>
      <c r="AN117" s="96">
        <f t="shared" si="147"/>
        <v>1150</v>
      </c>
      <c r="AO117" s="96">
        <f t="shared" si="147"/>
        <v>1150</v>
      </c>
      <c r="AP117" s="96">
        <f t="shared" si="147"/>
        <v>1150</v>
      </c>
      <c r="AQ117" s="96">
        <f t="shared" si="147"/>
        <v>1150</v>
      </c>
      <c r="AR117" s="96">
        <f t="shared" si="147"/>
        <v>1150</v>
      </c>
      <c r="AS117" s="96">
        <f>$H117+(AF117*'3.Premissas de Despesas'!$B$26)</f>
        <v>1220</v>
      </c>
      <c r="AT117" s="96">
        <f t="shared" ref="AT117:BD117" si="148">$AS$117</f>
        <v>1220</v>
      </c>
      <c r="AU117" s="96">
        <f t="shared" si="148"/>
        <v>1220</v>
      </c>
      <c r="AV117" s="96">
        <f t="shared" si="148"/>
        <v>1220</v>
      </c>
      <c r="AW117" s="96">
        <f t="shared" si="148"/>
        <v>1220</v>
      </c>
      <c r="AX117" s="96">
        <f t="shared" si="148"/>
        <v>1220</v>
      </c>
      <c r="AY117" s="96">
        <f t="shared" si="148"/>
        <v>1220</v>
      </c>
      <c r="AZ117" s="96">
        <f t="shared" si="148"/>
        <v>1220</v>
      </c>
      <c r="BA117" s="96">
        <f t="shared" si="148"/>
        <v>1220</v>
      </c>
      <c r="BB117" s="96">
        <f t="shared" si="148"/>
        <v>1220</v>
      </c>
      <c r="BC117" s="96">
        <f t="shared" si="148"/>
        <v>1220</v>
      </c>
      <c r="BD117" s="96">
        <f t="shared" si="148"/>
        <v>1220</v>
      </c>
      <c r="BE117" s="96">
        <f>$H117+(AR117*'3.Premissas de Despesas'!$B$27)</f>
        <v>1287.5</v>
      </c>
      <c r="BF117" s="96">
        <f t="shared" ref="BF117:BP117" si="149">$BE$117</f>
        <v>1287.5</v>
      </c>
      <c r="BG117" s="96">
        <f t="shared" si="149"/>
        <v>1287.5</v>
      </c>
      <c r="BH117" s="96">
        <f t="shared" si="149"/>
        <v>1287.5</v>
      </c>
      <c r="BI117" s="96">
        <f t="shared" si="149"/>
        <v>1287.5</v>
      </c>
      <c r="BJ117" s="96">
        <f t="shared" si="149"/>
        <v>1287.5</v>
      </c>
      <c r="BK117" s="96">
        <f t="shared" si="149"/>
        <v>1287.5</v>
      </c>
      <c r="BL117" s="96">
        <f t="shared" si="149"/>
        <v>1287.5</v>
      </c>
      <c r="BM117" s="96">
        <f t="shared" si="149"/>
        <v>1287.5</v>
      </c>
      <c r="BN117" s="96">
        <f t="shared" si="149"/>
        <v>1287.5</v>
      </c>
      <c r="BO117" s="96">
        <f t="shared" si="149"/>
        <v>1287.5</v>
      </c>
      <c r="BP117" s="96">
        <f t="shared" si="149"/>
        <v>1287.5</v>
      </c>
      <c r="BQ117" s="96"/>
      <c r="BR117" s="96">
        <f t="shared" si="109"/>
        <v>12000</v>
      </c>
      <c r="BS117" s="96">
        <f t="shared" si="110"/>
        <v>12100</v>
      </c>
      <c r="BT117" s="96">
        <f t="shared" si="111"/>
        <v>13800</v>
      </c>
      <c r="BU117" s="96">
        <f t="shared" si="112"/>
        <v>14640</v>
      </c>
      <c r="BV117" s="96">
        <f t="shared" si="113"/>
        <v>15450</v>
      </c>
      <c r="BW117" s="96"/>
    </row>
    <row r="118" ht="15.75" customHeight="1" outlineLevel="1">
      <c r="A118" s="74"/>
      <c r="B118" s="74"/>
      <c r="C118" s="14"/>
      <c r="D118" s="14"/>
      <c r="E118" s="14" t="s">
        <v>183</v>
      </c>
      <c r="F118" s="14"/>
      <c r="G118" s="14"/>
      <c r="H118" s="126">
        <f>'3.Premissas de Despesas'!B14</f>
        <v>3000</v>
      </c>
      <c r="I118" s="96">
        <f t="shared" ref="I118:T118" si="150">$H118</f>
        <v>3000</v>
      </c>
      <c r="J118" s="96">
        <f t="shared" si="150"/>
        <v>3000</v>
      </c>
      <c r="K118" s="96">
        <f t="shared" si="150"/>
        <v>3000</v>
      </c>
      <c r="L118" s="96">
        <f t="shared" si="150"/>
        <v>3000</v>
      </c>
      <c r="M118" s="96">
        <f t="shared" si="150"/>
        <v>3000</v>
      </c>
      <c r="N118" s="96">
        <f t="shared" si="150"/>
        <v>3000</v>
      </c>
      <c r="O118" s="96">
        <f t="shared" si="150"/>
        <v>3000</v>
      </c>
      <c r="P118" s="96">
        <f t="shared" si="150"/>
        <v>3000</v>
      </c>
      <c r="Q118" s="96">
        <f t="shared" si="150"/>
        <v>3000</v>
      </c>
      <c r="R118" s="96">
        <f t="shared" si="150"/>
        <v>3000</v>
      </c>
      <c r="S118" s="96">
        <f t="shared" si="150"/>
        <v>3000</v>
      </c>
      <c r="T118" s="96">
        <f t="shared" si="150"/>
        <v>3000</v>
      </c>
      <c r="U118" s="96">
        <f>$H118+(H118*'3.Premissas de Despesas'!$B$24)</f>
        <v>3300</v>
      </c>
      <c r="V118" s="96">
        <f t="shared" ref="V118:AF118" si="151">$U$118</f>
        <v>3300</v>
      </c>
      <c r="W118" s="96">
        <f t="shared" si="151"/>
        <v>3300</v>
      </c>
      <c r="X118" s="96">
        <f t="shared" si="151"/>
        <v>3300</v>
      </c>
      <c r="Y118" s="96">
        <f t="shared" si="151"/>
        <v>3300</v>
      </c>
      <c r="Z118" s="96">
        <f t="shared" si="151"/>
        <v>3300</v>
      </c>
      <c r="AA118" s="96">
        <f t="shared" si="151"/>
        <v>3300</v>
      </c>
      <c r="AB118" s="96">
        <f t="shared" si="151"/>
        <v>3300</v>
      </c>
      <c r="AC118" s="96">
        <f t="shared" si="151"/>
        <v>3300</v>
      </c>
      <c r="AD118" s="96">
        <f t="shared" si="151"/>
        <v>3300</v>
      </c>
      <c r="AE118" s="96">
        <f t="shared" si="151"/>
        <v>3300</v>
      </c>
      <c r="AF118" s="96">
        <f t="shared" si="151"/>
        <v>3300</v>
      </c>
      <c r="AG118" s="96">
        <f>$H118+(T118*'3.Premissas de Despesas'!$B$25)</f>
        <v>3450</v>
      </c>
      <c r="AH118" s="96">
        <f t="shared" ref="AH118:AR118" si="152">$AG$118</f>
        <v>3450</v>
      </c>
      <c r="AI118" s="96">
        <f t="shared" si="152"/>
        <v>3450</v>
      </c>
      <c r="AJ118" s="96">
        <f t="shared" si="152"/>
        <v>3450</v>
      </c>
      <c r="AK118" s="96">
        <f t="shared" si="152"/>
        <v>3450</v>
      </c>
      <c r="AL118" s="96">
        <f t="shared" si="152"/>
        <v>3450</v>
      </c>
      <c r="AM118" s="96">
        <f t="shared" si="152"/>
        <v>3450</v>
      </c>
      <c r="AN118" s="96">
        <f t="shared" si="152"/>
        <v>3450</v>
      </c>
      <c r="AO118" s="96">
        <f t="shared" si="152"/>
        <v>3450</v>
      </c>
      <c r="AP118" s="96">
        <f t="shared" si="152"/>
        <v>3450</v>
      </c>
      <c r="AQ118" s="96">
        <f t="shared" si="152"/>
        <v>3450</v>
      </c>
      <c r="AR118" s="96">
        <f t="shared" si="152"/>
        <v>3450</v>
      </c>
      <c r="AS118" s="96">
        <f>$H118+(AF118*'3.Premissas de Despesas'!$B$26)</f>
        <v>3660</v>
      </c>
      <c r="AT118" s="96">
        <f t="shared" ref="AT118:BD118" si="153">$AS$118</f>
        <v>3660</v>
      </c>
      <c r="AU118" s="96">
        <f t="shared" si="153"/>
        <v>3660</v>
      </c>
      <c r="AV118" s="96">
        <f t="shared" si="153"/>
        <v>3660</v>
      </c>
      <c r="AW118" s="96">
        <f t="shared" si="153"/>
        <v>3660</v>
      </c>
      <c r="AX118" s="96">
        <f t="shared" si="153"/>
        <v>3660</v>
      </c>
      <c r="AY118" s="96">
        <f t="shared" si="153"/>
        <v>3660</v>
      </c>
      <c r="AZ118" s="96">
        <f t="shared" si="153"/>
        <v>3660</v>
      </c>
      <c r="BA118" s="96">
        <f t="shared" si="153"/>
        <v>3660</v>
      </c>
      <c r="BB118" s="96">
        <f t="shared" si="153"/>
        <v>3660</v>
      </c>
      <c r="BC118" s="96">
        <f t="shared" si="153"/>
        <v>3660</v>
      </c>
      <c r="BD118" s="96">
        <f t="shared" si="153"/>
        <v>3660</v>
      </c>
      <c r="BE118" s="96">
        <f>$H118+(AR118*'3.Premissas de Despesas'!$B$27)</f>
        <v>3862.5</v>
      </c>
      <c r="BF118" s="96">
        <f t="shared" ref="BF118:BP118" si="154">$BE$118</f>
        <v>3862.5</v>
      </c>
      <c r="BG118" s="96">
        <f t="shared" si="154"/>
        <v>3862.5</v>
      </c>
      <c r="BH118" s="96">
        <f t="shared" si="154"/>
        <v>3862.5</v>
      </c>
      <c r="BI118" s="96">
        <f t="shared" si="154"/>
        <v>3862.5</v>
      </c>
      <c r="BJ118" s="96">
        <f t="shared" si="154"/>
        <v>3862.5</v>
      </c>
      <c r="BK118" s="96">
        <f t="shared" si="154"/>
        <v>3862.5</v>
      </c>
      <c r="BL118" s="96">
        <f t="shared" si="154"/>
        <v>3862.5</v>
      </c>
      <c r="BM118" s="96">
        <f t="shared" si="154"/>
        <v>3862.5</v>
      </c>
      <c r="BN118" s="96">
        <f t="shared" si="154"/>
        <v>3862.5</v>
      </c>
      <c r="BO118" s="96">
        <f t="shared" si="154"/>
        <v>3862.5</v>
      </c>
      <c r="BP118" s="96">
        <f t="shared" si="154"/>
        <v>3862.5</v>
      </c>
      <c r="BQ118" s="96"/>
      <c r="BR118" s="96">
        <f t="shared" si="109"/>
        <v>36000</v>
      </c>
      <c r="BS118" s="96">
        <f t="shared" si="110"/>
        <v>36300</v>
      </c>
      <c r="BT118" s="96">
        <f t="shared" si="111"/>
        <v>41400</v>
      </c>
      <c r="BU118" s="96">
        <f t="shared" si="112"/>
        <v>43920</v>
      </c>
      <c r="BV118" s="96">
        <f t="shared" si="113"/>
        <v>46350</v>
      </c>
      <c r="BW118" s="96"/>
    </row>
    <row r="119" ht="15.75" customHeight="1" outlineLevel="1">
      <c r="A119" s="74"/>
      <c r="B119" s="74"/>
      <c r="C119" s="14"/>
      <c r="D119" s="14"/>
      <c r="E119" s="14" t="s">
        <v>134</v>
      </c>
      <c r="F119" s="14"/>
      <c r="G119" s="14"/>
      <c r="H119" s="126">
        <f>'3.Premissas de Despesas'!B16</f>
        <v>3000</v>
      </c>
      <c r="I119" s="96">
        <f t="shared" ref="I119:T119" si="155">$H119</f>
        <v>3000</v>
      </c>
      <c r="J119" s="96">
        <f t="shared" si="155"/>
        <v>3000</v>
      </c>
      <c r="K119" s="96">
        <f t="shared" si="155"/>
        <v>3000</v>
      </c>
      <c r="L119" s="96">
        <f t="shared" si="155"/>
        <v>3000</v>
      </c>
      <c r="M119" s="96">
        <f t="shared" si="155"/>
        <v>3000</v>
      </c>
      <c r="N119" s="96">
        <f t="shared" si="155"/>
        <v>3000</v>
      </c>
      <c r="O119" s="96">
        <f t="shared" si="155"/>
        <v>3000</v>
      </c>
      <c r="P119" s="96">
        <f t="shared" si="155"/>
        <v>3000</v>
      </c>
      <c r="Q119" s="96">
        <f t="shared" si="155"/>
        <v>3000</v>
      </c>
      <c r="R119" s="96">
        <f t="shared" si="155"/>
        <v>3000</v>
      </c>
      <c r="S119" s="96">
        <f t="shared" si="155"/>
        <v>3000</v>
      </c>
      <c r="T119" s="96">
        <f t="shared" si="155"/>
        <v>3000</v>
      </c>
      <c r="U119" s="96">
        <f>$H119+(H119*'3.Premissas de Despesas'!$B$24)</f>
        <v>3300</v>
      </c>
      <c r="V119" s="96">
        <f t="shared" ref="V119:AF119" si="156">$U$119</f>
        <v>3300</v>
      </c>
      <c r="W119" s="96">
        <f t="shared" si="156"/>
        <v>3300</v>
      </c>
      <c r="X119" s="96">
        <f t="shared" si="156"/>
        <v>3300</v>
      </c>
      <c r="Y119" s="96">
        <f t="shared" si="156"/>
        <v>3300</v>
      </c>
      <c r="Z119" s="96">
        <f t="shared" si="156"/>
        <v>3300</v>
      </c>
      <c r="AA119" s="96">
        <f t="shared" si="156"/>
        <v>3300</v>
      </c>
      <c r="AB119" s="96">
        <f t="shared" si="156"/>
        <v>3300</v>
      </c>
      <c r="AC119" s="96">
        <f t="shared" si="156"/>
        <v>3300</v>
      </c>
      <c r="AD119" s="96">
        <f t="shared" si="156"/>
        <v>3300</v>
      </c>
      <c r="AE119" s="96">
        <f t="shared" si="156"/>
        <v>3300</v>
      </c>
      <c r="AF119" s="96">
        <f t="shared" si="156"/>
        <v>3300</v>
      </c>
      <c r="AG119" s="96">
        <f>$H119+(T119*'3.Premissas de Despesas'!$B$25)</f>
        <v>3450</v>
      </c>
      <c r="AH119" s="96">
        <f t="shared" ref="AH119:AR119" si="157">$AG$119</f>
        <v>3450</v>
      </c>
      <c r="AI119" s="96">
        <f t="shared" si="157"/>
        <v>3450</v>
      </c>
      <c r="AJ119" s="96">
        <f t="shared" si="157"/>
        <v>3450</v>
      </c>
      <c r="AK119" s="96">
        <f t="shared" si="157"/>
        <v>3450</v>
      </c>
      <c r="AL119" s="96">
        <f t="shared" si="157"/>
        <v>3450</v>
      </c>
      <c r="AM119" s="96">
        <f t="shared" si="157"/>
        <v>3450</v>
      </c>
      <c r="AN119" s="96">
        <f t="shared" si="157"/>
        <v>3450</v>
      </c>
      <c r="AO119" s="96">
        <f t="shared" si="157"/>
        <v>3450</v>
      </c>
      <c r="AP119" s="96">
        <f t="shared" si="157"/>
        <v>3450</v>
      </c>
      <c r="AQ119" s="96">
        <f t="shared" si="157"/>
        <v>3450</v>
      </c>
      <c r="AR119" s="96">
        <f t="shared" si="157"/>
        <v>3450</v>
      </c>
      <c r="AS119" s="96">
        <f>$H119+(AF119*'3.Premissas de Despesas'!$B$26)</f>
        <v>3660</v>
      </c>
      <c r="AT119" s="96">
        <f t="shared" ref="AT119:BD119" si="158">$AS$119</f>
        <v>3660</v>
      </c>
      <c r="AU119" s="96">
        <f t="shared" si="158"/>
        <v>3660</v>
      </c>
      <c r="AV119" s="96">
        <f t="shared" si="158"/>
        <v>3660</v>
      </c>
      <c r="AW119" s="96">
        <f t="shared" si="158"/>
        <v>3660</v>
      </c>
      <c r="AX119" s="96">
        <f t="shared" si="158"/>
        <v>3660</v>
      </c>
      <c r="AY119" s="96">
        <f t="shared" si="158"/>
        <v>3660</v>
      </c>
      <c r="AZ119" s="96">
        <f t="shared" si="158"/>
        <v>3660</v>
      </c>
      <c r="BA119" s="96">
        <f t="shared" si="158"/>
        <v>3660</v>
      </c>
      <c r="BB119" s="96">
        <f t="shared" si="158"/>
        <v>3660</v>
      </c>
      <c r="BC119" s="96">
        <f t="shared" si="158"/>
        <v>3660</v>
      </c>
      <c r="BD119" s="96">
        <f t="shared" si="158"/>
        <v>3660</v>
      </c>
      <c r="BE119" s="96">
        <f>$H119+(AR119*'3.Premissas de Despesas'!$B$27)</f>
        <v>3862.5</v>
      </c>
      <c r="BF119" s="96">
        <f t="shared" ref="BF119:BP119" si="159">$BE$119</f>
        <v>3862.5</v>
      </c>
      <c r="BG119" s="96">
        <f t="shared" si="159"/>
        <v>3862.5</v>
      </c>
      <c r="BH119" s="96">
        <f t="shared" si="159"/>
        <v>3862.5</v>
      </c>
      <c r="BI119" s="96">
        <f t="shared" si="159"/>
        <v>3862.5</v>
      </c>
      <c r="BJ119" s="96">
        <f t="shared" si="159"/>
        <v>3862.5</v>
      </c>
      <c r="BK119" s="96">
        <f t="shared" si="159"/>
        <v>3862.5</v>
      </c>
      <c r="BL119" s="96">
        <f t="shared" si="159"/>
        <v>3862.5</v>
      </c>
      <c r="BM119" s="96">
        <f t="shared" si="159"/>
        <v>3862.5</v>
      </c>
      <c r="BN119" s="96">
        <f t="shared" si="159"/>
        <v>3862.5</v>
      </c>
      <c r="BO119" s="96">
        <f t="shared" si="159"/>
        <v>3862.5</v>
      </c>
      <c r="BP119" s="96">
        <f t="shared" si="159"/>
        <v>3862.5</v>
      </c>
      <c r="BQ119" s="96"/>
      <c r="BR119" s="96">
        <f t="shared" si="109"/>
        <v>36000</v>
      </c>
      <c r="BS119" s="96">
        <f t="shared" si="110"/>
        <v>36300</v>
      </c>
      <c r="BT119" s="96">
        <f t="shared" si="111"/>
        <v>41400</v>
      </c>
      <c r="BU119" s="96">
        <f t="shared" si="112"/>
        <v>43920</v>
      </c>
      <c r="BV119" s="96">
        <f t="shared" si="113"/>
        <v>46350</v>
      </c>
      <c r="BW119" s="96"/>
    </row>
    <row r="120" ht="15.75" customHeight="1">
      <c r="A120" s="14"/>
      <c r="B120" s="14"/>
      <c r="C120" s="90" t="s">
        <v>184</v>
      </c>
      <c r="D120" s="90"/>
      <c r="E120" s="90"/>
      <c r="F120" s="90"/>
      <c r="G120" s="90"/>
      <c r="H120" s="97"/>
      <c r="I120" s="97">
        <f t="shared" ref="I120:BP120" si="160">+SUM(I108:I119)</f>
        <v>69200</v>
      </c>
      <c r="J120" s="97">
        <f t="shared" si="160"/>
        <v>69200</v>
      </c>
      <c r="K120" s="97">
        <f t="shared" si="160"/>
        <v>69200</v>
      </c>
      <c r="L120" s="97">
        <f t="shared" si="160"/>
        <v>69200</v>
      </c>
      <c r="M120" s="97">
        <f t="shared" si="160"/>
        <v>69200</v>
      </c>
      <c r="N120" s="97">
        <f t="shared" si="160"/>
        <v>69200</v>
      </c>
      <c r="O120" s="97">
        <f t="shared" si="160"/>
        <v>69200</v>
      </c>
      <c r="P120" s="97">
        <f t="shared" si="160"/>
        <v>69200</v>
      </c>
      <c r="Q120" s="97">
        <f t="shared" si="160"/>
        <v>69200</v>
      </c>
      <c r="R120" s="97">
        <f t="shared" si="160"/>
        <v>69200</v>
      </c>
      <c r="S120" s="97">
        <f t="shared" si="160"/>
        <v>69200</v>
      </c>
      <c r="T120" s="97">
        <f t="shared" si="160"/>
        <v>69200</v>
      </c>
      <c r="U120" s="97">
        <f t="shared" si="160"/>
        <v>76120</v>
      </c>
      <c r="V120" s="97">
        <f t="shared" si="160"/>
        <v>76120</v>
      </c>
      <c r="W120" s="97">
        <f t="shared" si="160"/>
        <v>76120</v>
      </c>
      <c r="X120" s="97">
        <f t="shared" si="160"/>
        <v>76120</v>
      </c>
      <c r="Y120" s="97">
        <f t="shared" si="160"/>
        <v>76120</v>
      </c>
      <c r="Z120" s="97">
        <f t="shared" si="160"/>
        <v>76120</v>
      </c>
      <c r="AA120" s="97">
        <f t="shared" si="160"/>
        <v>76120</v>
      </c>
      <c r="AB120" s="97">
        <f t="shared" si="160"/>
        <v>76120</v>
      </c>
      <c r="AC120" s="97">
        <f t="shared" si="160"/>
        <v>76120</v>
      </c>
      <c r="AD120" s="97">
        <f t="shared" si="160"/>
        <v>76120</v>
      </c>
      <c r="AE120" s="97">
        <f t="shared" si="160"/>
        <v>76120</v>
      </c>
      <c r="AF120" s="97">
        <f t="shared" si="160"/>
        <v>76120</v>
      </c>
      <c r="AG120" s="97">
        <f t="shared" si="160"/>
        <v>79580</v>
      </c>
      <c r="AH120" s="97">
        <f t="shared" si="160"/>
        <v>79580</v>
      </c>
      <c r="AI120" s="97">
        <f t="shared" si="160"/>
        <v>79580</v>
      </c>
      <c r="AJ120" s="97">
        <f t="shared" si="160"/>
        <v>79580</v>
      </c>
      <c r="AK120" s="97">
        <f t="shared" si="160"/>
        <v>79580</v>
      </c>
      <c r="AL120" s="97">
        <f t="shared" si="160"/>
        <v>79580</v>
      </c>
      <c r="AM120" s="97">
        <f t="shared" si="160"/>
        <v>79580</v>
      </c>
      <c r="AN120" s="97">
        <f t="shared" si="160"/>
        <v>79580</v>
      </c>
      <c r="AO120" s="97">
        <f t="shared" si="160"/>
        <v>79580</v>
      </c>
      <c r="AP120" s="97">
        <f t="shared" si="160"/>
        <v>79580</v>
      </c>
      <c r="AQ120" s="97">
        <f t="shared" si="160"/>
        <v>79580</v>
      </c>
      <c r="AR120" s="97">
        <f t="shared" si="160"/>
        <v>79580</v>
      </c>
      <c r="AS120" s="97">
        <f t="shared" si="160"/>
        <v>84424</v>
      </c>
      <c r="AT120" s="97">
        <f t="shared" si="160"/>
        <v>84424</v>
      </c>
      <c r="AU120" s="97">
        <f t="shared" si="160"/>
        <v>84424</v>
      </c>
      <c r="AV120" s="97">
        <f t="shared" si="160"/>
        <v>84424</v>
      </c>
      <c r="AW120" s="97">
        <f t="shared" si="160"/>
        <v>84424</v>
      </c>
      <c r="AX120" s="97">
        <f t="shared" si="160"/>
        <v>84424</v>
      </c>
      <c r="AY120" s="97">
        <f t="shared" si="160"/>
        <v>84424</v>
      </c>
      <c r="AZ120" s="97">
        <f t="shared" si="160"/>
        <v>84424</v>
      </c>
      <c r="BA120" s="97">
        <f t="shared" si="160"/>
        <v>84424</v>
      </c>
      <c r="BB120" s="97">
        <f t="shared" si="160"/>
        <v>84424</v>
      </c>
      <c r="BC120" s="97">
        <f t="shared" si="160"/>
        <v>84424</v>
      </c>
      <c r="BD120" s="97">
        <f t="shared" si="160"/>
        <v>84424</v>
      </c>
      <c r="BE120" s="97">
        <f t="shared" si="160"/>
        <v>89095</v>
      </c>
      <c r="BF120" s="97">
        <f t="shared" si="160"/>
        <v>89095</v>
      </c>
      <c r="BG120" s="97">
        <f t="shared" si="160"/>
        <v>89095</v>
      </c>
      <c r="BH120" s="97">
        <f t="shared" si="160"/>
        <v>89095</v>
      </c>
      <c r="BI120" s="97">
        <f t="shared" si="160"/>
        <v>89095</v>
      </c>
      <c r="BJ120" s="97">
        <f t="shared" si="160"/>
        <v>89095</v>
      </c>
      <c r="BK120" s="97">
        <f t="shared" si="160"/>
        <v>89095</v>
      </c>
      <c r="BL120" s="97">
        <f t="shared" si="160"/>
        <v>89095</v>
      </c>
      <c r="BM120" s="97">
        <f t="shared" si="160"/>
        <v>89095</v>
      </c>
      <c r="BN120" s="97">
        <f t="shared" si="160"/>
        <v>89095</v>
      </c>
      <c r="BO120" s="97">
        <f t="shared" si="160"/>
        <v>89095</v>
      </c>
      <c r="BP120" s="97">
        <f t="shared" si="160"/>
        <v>89095</v>
      </c>
      <c r="BQ120" s="96"/>
      <c r="BR120" s="97">
        <f t="shared" ref="BR120:BV120" si="161">+SUM(BR108:BR119)</f>
        <v>830400</v>
      </c>
      <c r="BS120" s="97">
        <f t="shared" si="161"/>
        <v>837320</v>
      </c>
      <c r="BT120" s="97">
        <f t="shared" si="161"/>
        <v>954960</v>
      </c>
      <c r="BU120" s="97">
        <f t="shared" si="161"/>
        <v>1013088</v>
      </c>
      <c r="BV120" s="97">
        <f t="shared" si="161"/>
        <v>1069140</v>
      </c>
      <c r="BW120" s="96"/>
    </row>
    <row r="121" ht="15.75" customHeight="1">
      <c r="A121" s="14"/>
      <c r="B121" s="14"/>
      <c r="C121" s="14"/>
      <c r="D121" s="14"/>
      <c r="E121" s="14"/>
      <c r="F121" s="14"/>
      <c r="G121" s="14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93"/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6"/>
      <c r="BR121" s="96"/>
      <c r="BS121" s="96"/>
      <c r="BT121" s="96"/>
      <c r="BU121" s="96"/>
      <c r="BV121" s="96"/>
      <c r="BW121" s="96"/>
    </row>
    <row r="122" ht="15.75" customHeight="1">
      <c r="A122" s="74"/>
      <c r="B122" s="74"/>
      <c r="C122" s="54" t="s">
        <v>135</v>
      </c>
      <c r="D122" s="54"/>
      <c r="E122" s="54"/>
      <c r="F122" s="54"/>
      <c r="G122" s="54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96"/>
      <c r="BR122" s="96"/>
      <c r="BS122" s="96"/>
      <c r="BT122" s="96"/>
      <c r="BU122" s="96"/>
      <c r="BV122" s="96"/>
      <c r="BW122" s="96"/>
    </row>
    <row r="123" ht="15.75" customHeight="1" outlineLevel="1">
      <c r="A123" s="74"/>
      <c r="B123" s="74"/>
      <c r="C123" s="80"/>
      <c r="D123" s="14" t="s">
        <v>136</v>
      </c>
      <c r="E123" s="80"/>
      <c r="F123" s="80"/>
      <c r="G123" s="80"/>
      <c r="H123" s="126">
        <f>'3.Premissas de Despesas'!B19</f>
        <v>0</v>
      </c>
      <c r="I123" s="96">
        <f t="shared" ref="I123:T123" si="162">$H123</f>
        <v>0</v>
      </c>
      <c r="J123" s="96">
        <f t="shared" si="162"/>
        <v>0</v>
      </c>
      <c r="K123" s="96">
        <f t="shared" si="162"/>
        <v>0</v>
      </c>
      <c r="L123" s="96">
        <f t="shared" si="162"/>
        <v>0</v>
      </c>
      <c r="M123" s="96">
        <f t="shared" si="162"/>
        <v>0</v>
      </c>
      <c r="N123" s="96">
        <f t="shared" si="162"/>
        <v>0</v>
      </c>
      <c r="O123" s="96">
        <f t="shared" si="162"/>
        <v>0</v>
      </c>
      <c r="P123" s="96">
        <f t="shared" si="162"/>
        <v>0</v>
      </c>
      <c r="Q123" s="96">
        <f t="shared" si="162"/>
        <v>0</v>
      </c>
      <c r="R123" s="96">
        <f t="shared" si="162"/>
        <v>0</v>
      </c>
      <c r="S123" s="96">
        <f t="shared" si="162"/>
        <v>0</v>
      </c>
      <c r="T123" s="96">
        <f t="shared" si="162"/>
        <v>0</v>
      </c>
      <c r="U123" s="96">
        <f>$H123+(H123*'3.Premissas de Despesas'!$B$24)</f>
        <v>0</v>
      </c>
      <c r="V123" s="96">
        <f t="shared" ref="V123:AF123" si="163">$U$123</f>
        <v>0</v>
      </c>
      <c r="W123" s="96">
        <f t="shared" si="163"/>
        <v>0</v>
      </c>
      <c r="X123" s="96">
        <f t="shared" si="163"/>
        <v>0</v>
      </c>
      <c r="Y123" s="96">
        <f t="shared" si="163"/>
        <v>0</v>
      </c>
      <c r="Z123" s="96">
        <f t="shared" si="163"/>
        <v>0</v>
      </c>
      <c r="AA123" s="96">
        <f t="shared" si="163"/>
        <v>0</v>
      </c>
      <c r="AB123" s="96">
        <f t="shared" si="163"/>
        <v>0</v>
      </c>
      <c r="AC123" s="96">
        <f t="shared" si="163"/>
        <v>0</v>
      </c>
      <c r="AD123" s="96">
        <f t="shared" si="163"/>
        <v>0</v>
      </c>
      <c r="AE123" s="96">
        <f t="shared" si="163"/>
        <v>0</v>
      </c>
      <c r="AF123" s="96">
        <f t="shared" si="163"/>
        <v>0</v>
      </c>
      <c r="AG123" s="96">
        <f>$H123+(T123*'3.Premissas de Despesas'!$B$25)</f>
        <v>0</v>
      </c>
      <c r="AH123" s="96">
        <f t="shared" ref="AH123:AR123" si="164">$AG$123</f>
        <v>0</v>
      </c>
      <c r="AI123" s="96">
        <f t="shared" si="164"/>
        <v>0</v>
      </c>
      <c r="AJ123" s="96">
        <f t="shared" si="164"/>
        <v>0</v>
      </c>
      <c r="AK123" s="96">
        <f t="shared" si="164"/>
        <v>0</v>
      </c>
      <c r="AL123" s="96">
        <f t="shared" si="164"/>
        <v>0</v>
      </c>
      <c r="AM123" s="96">
        <f t="shared" si="164"/>
        <v>0</v>
      </c>
      <c r="AN123" s="96">
        <f t="shared" si="164"/>
        <v>0</v>
      </c>
      <c r="AO123" s="96">
        <f t="shared" si="164"/>
        <v>0</v>
      </c>
      <c r="AP123" s="96">
        <f t="shared" si="164"/>
        <v>0</v>
      </c>
      <c r="AQ123" s="96">
        <f t="shared" si="164"/>
        <v>0</v>
      </c>
      <c r="AR123" s="96">
        <f t="shared" si="164"/>
        <v>0</v>
      </c>
      <c r="AS123" s="96">
        <f>$H123+(AF123*'3.Premissas de Despesas'!$B$26)</f>
        <v>0</v>
      </c>
      <c r="AT123" s="96">
        <f t="shared" ref="AT123:BP123" si="165">$AS$123</f>
        <v>0</v>
      </c>
      <c r="AU123" s="96">
        <f t="shared" si="165"/>
        <v>0</v>
      </c>
      <c r="AV123" s="96">
        <f t="shared" si="165"/>
        <v>0</v>
      </c>
      <c r="AW123" s="96">
        <f t="shared" si="165"/>
        <v>0</v>
      </c>
      <c r="AX123" s="96">
        <f t="shared" si="165"/>
        <v>0</v>
      </c>
      <c r="AY123" s="96">
        <f t="shared" si="165"/>
        <v>0</v>
      </c>
      <c r="AZ123" s="96">
        <f t="shared" si="165"/>
        <v>0</v>
      </c>
      <c r="BA123" s="96">
        <f t="shared" si="165"/>
        <v>0</v>
      </c>
      <c r="BB123" s="96">
        <f t="shared" si="165"/>
        <v>0</v>
      </c>
      <c r="BC123" s="96">
        <f t="shared" si="165"/>
        <v>0</v>
      </c>
      <c r="BD123" s="96">
        <f t="shared" si="165"/>
        <v>0</v>
      </c>
      <c r="BE123" s="96">
        <f t="shared" si="165"/>
        <v>0</v>
      </c>
      <c r="BF123" s="96">
        <f t="shared" si="165"/>
        <v>0</v>
      </c>
      <c r="BG123" s="96">
        <f t="shared" si="165"/>
        <v>0</v>
      </c>
      <c r="BH123" s="96">
        <f t="shared" si="165"/>
        <v>0</v>
      </c>
      <c r="BI123" s="96">
        <f t="shared" si="165"/>
        <v>0</v>
      </c>
      <c r="BJ123" s="96">
        <f t="shared" si="165"/>
        <v>0</v>
      </c>
      <c r="BK123" s="96">
        <f t="shared" si="165"/>
        <v>0</v>
      </c>
      <c r="BL123" s="96">
        <f t="shared" si="165"/>
        <v>0</v>
      </c>
      <c r="BM123" s="96">
        <f t="shared" si="165"/>
        <v>0</v>
      </c>
      <c r="BN123" s="96">
        <f t="shared" si="165"/>
        <v>0</v>
      </c>
      <c r="BO123" s="96">
        <f t="shared" si="165"/>
        <v>0</v>
      </c>
      <c r="BP123" s="96">
        <f t="shared" si="165"/>
        <v>0</v>
      </c>
      <c r="BQ123" s="96"/>
      <c r="BR123" s="96">
        <f t="shared" ref="BR123:BV123" si="166">sum(I123:T123)</f>
        <v>0</v>
      </c>
      <c r="BS123" s="96">
        <f t="shared" si="166"/>
        <v>0</v>
      </c>
      <c r="BT123" s="96">
        <f t="shared" si="166"/>
        <v>0</v>
      </c>
      <c r="BU123" s="96">
        <f t="shared" si="166"/>
        <v>0</v>
      </c>
      <c r="BV123" s="96">
        <f t="shared" si="166"/>
        <v>0</v>
      </c>
      <c r="BW123" s="96"/>
    </row>
    <row r="124" ht="15.75" customHeight="1" outlineLevel="1">
      <c r="A124" s="74"/>
      <c r="B124" s="74"/>
      <c r="C124" s="14"/>
      <c r="D124" s="14" t="s">
        <v>185</v>
      </c>
      <c r="E124" s="14"/>
      <c r="F124" s="14"/>
      <c r="G124" s="14"/>
      <c r="H124" s="126">
        <f>'3.Premissas de Despesas'!B20</f>
        <v>5000</v>
      </c>
      <c r="I124" s="96">
        <f t="shared" ref="I124:T124" si="167">$H124</f>
        <v>5000</v>
      </c>
      <c r="J124" s="96">
        <f t="shared" si="167"/>
        <v>5000</v>
      </c>
      <c r="K124" s="96">
        <f t="shared" si="167"/>
        <v>5000</v>
      </c>
      <c r="L124" s="96">
        <f t="shared" si="167"/>
        <v>5000</v>
      </c>
      <c r="M124" s="96">
        <f t="shared" si="167"/>
        <v>5000</v>
      </c>
      <c r="N124" s="96">
        <f t="shared" si="167"/>
        <v>5000</v>
      </c>
      <c r="O124" s="96">
        <f t="shared" si="167"/>
        <v>5000</v>
      </c>
      <c r="P124" s="96">
        <f t="shared" si="167"/>
        <v>5000</v>
      </c>
      <c r="Q124" s="96">
        <f t="shared" si="167"/>
        <v>5000</v>
      </c>
      <c r="R124" s="96">
        <f t="shared" si="167"/>
        <v>5000</v>
      </c>
      <c r="S124" s="96">
        <f t="shared" si="167"/>
        <v>5000</v>
      </c>
      <c r="T124" s="96">
        <f t="shared" si="167"/>
        <v>5000</v>
      </c>
      <c r="U124" s="96">
        <f>$H124+(H124*'3.Premissas de Despesas'!$B$24)</f>
        <v>5500</v>
      </c>
      <c r="V124" s="96">
        <f t="shared" ref="V124:AF124" si="168">$U$124</f>
        <v>5500</v>
      </c>
      <c r="W124" s="96">
        <f t="shared" si="168"/>
        <v>5500</v>
      </c>
      <c r="X124" s="96">
        <f t="shared" si="168"/>
        <v>5500</v>
      </c>
      <c r="Y124" s="96">
        <f t="shared" si="168"/>
        <v>5500</v>
      </c>
      <c r="Z124" s="96">
        <f t="shared" si="168"/>
        <v>5500</v>
      </c>
      <c r="AA124" s="96">
        <f t="shared" si="168"/>
        <v>5500</v>
      </c>
      <c r="AB124" s="96">
        <f t="shared" si="168"/>
        <v>5500</v>
      </c>
      <c r="AC124" s="96">
        <f t="shared" si="168"/>
        <v>5500</v>
      </c>
      <c r="AD124" s="96">
        <f t="shared" si="168"/>
        <v>5500</v>
      </c>
      <c r="AE124" s="96">
        <f t="shared" si="168"/>
        <v>5500</v>
      </c>
      <c r="AF124" s="96">
        <f t="shared" si="168"/>
        <v>5500</v>
      </c>
      <c r="AG124" s="96">
        <f>$H124+(T124*'3.Premissas de Despesas'!$B$25)</f>
        <v>5750</v>
      </c>
      <c r="AH124" s="96">
        <f t="shared" ref="AH124:AR124" si="169">$AG$124</f>
        <v>5750</v>
      </c>
      <c r="AI124" s="96">
        <f t="shared" si="169"/>
        <v>5750</v>
      </c>
      <c r="AJ124" s="96">
        <f t="shared" si="169"/>
        <v>5750</v>
      </c>
      <c r="AK124" s="96">
        <f t="shared" si="169"/>
        <v>5750</v>
      </c>
      <c r="AL124" s="96">
        <f t="shared" si="169"/>
        <v>5750</v>
      </c>
      <c r="AM124" s="96">
        <f t="shared" si="169"/>
        <v>5750</v>
      </c>
      <c r="AN124" s="96">
        <f t="shared" si="169"/>
        <v>5750</v>
      </c>
      <c r="AO124" s="96">
        <f t="shared" si="169"/>
        <v>5750</v>
      </c>
      <c r="AP124" s="96">
        <f t="shared" si="169"/>
        <v>5750</v>
      </c>
      <c r="AQ124" s="96">
        <f t="shared" si="169"/>
        <v>5750</v>
      </c>
      <c r="AR124" s="96">
        <f t="shared" si="169"/>
        <v>5750</v>
      </c>
      <c r="AS124" s="96">
        <f>$H124+(AF124*'3.Premissas de Despesas'!$B$26)</f>
        <v>6100</v>
      </c>
      <c r="AT124" s="96">
        <f t="shared" ref="AT124:BP124" si="170">$AS$124</f>
        <v>6100</v>
      </c>
      <c r="AU124" s="96">
        <f t="shared" si="170"/>
        <v>6100</v>
      </c>
      <c r="AV124" s="96">
        <f t="shared" si="170"/>
        <v>6100</v>
      </c>
      <c r="AW124" s="96">
        <f t="shared" si="170"/>
        <v>6100</v>
      </c>
      <c r="AX124" s="96">
        <f t="shared" si="170"/>
        <v>6100</v>
      </c>
      <c r="AY124" s="96">
        <f t="shared" si="170"/>
        <v>6100</v>
      </c>
      <c r="AZ124" s="96">
        <f t="shared" si="170"/>
        <v>6100</v>
      </c>
      <c r="BA124" s="96">
        <f t="shared" si="170"/>
        <v>6100</v>
      </c>
      <c r="BB124" s="96">
        <f t="shared" si="170"/>
        <v>6100</v>
      </c>
      <c r="BC124" s="96">
        <f t="shared" si="170"/>
        <v>6100</v>
      </c>
      <c r="BD124" s="96">
        <f t="shared" si="170"/>
        <v>6100</v>
      </c>
      <c r="BE124" s="96">
        <f t="shared" si="170"/>
        <v>6100</v>
      </c>
      <c r="BF124" s="96">
        <f t="shared" si="170"/>
        <v>6100</v>
      </c>
      <c r="BG124" s="96">
        <f t="shared" si="170"/>
        <v>6100</v>
      </c>
      <c r="BH124" s="96">
        <f t="shared" si="170"/>
        <v>6100</v>
      </c>
      <c r="BI124" s="96">
        <f t="shared" si="170"/>
        <v>6100</v>
      </c>
      <c r="BJ124" s="96">
        <f t="shared" si="170"/>
        <v>6100</v>
      </c>
      <c r="BK124" s="96">
        <f t="shared" si="170"/>
        <v>6100</v>
      </c>
      <c r="BL124" s="96">
        <f t="shared" si="170"/>
        <v>6100</v>
      </c>
      <c r="BM124" s="96">
        <f t="shared" si="170"/>
        <v>6100</v>
      </c>
      <c r="BN124" s="96">
        <f t="shared" si="170"/>
        <v>6100</v>
      </c>
      <c r="BO124" s="96">
        <f t="shared" si="170"/>
        <v>6100</v>
      </c>
      <c r="BP124" s="96">
        <f t="shared" si="170"/>
        <v>6100</v>
      </c>
      <c r="BQ124" s="96"/>
      <c r="BR124" s="96">
        <f t="shared" ref="BR124:BV124" si="171">sum(I124:T124)</f>
        <v>60000</v>
      </c>
      <c r="BS124" s="96">
        <f t="shared" si="171"/>
        <v>60500</v>
      </c>
      <c r="BT124" s="96">
        <f t="shared" si="171"/>
        <v>61000</v>
      </c>
      <c r="BU124" s="96">
        <f t="shared" si="171"/>
        <v>61500</v>
      </c>
      <c r="BV124" s="96">
        <f t="shared" si="171"/>
        <v>62000</v>
      </c>
      <c r="BW124" s="96"/>
    </row>
    <row r="125" ht="15.75" customHeight="1" outlineLevel="1">
      <c r="A125" s="74"/>
      <c r="B125" s="74"/>
      <c r="C125" s="14"/>
      <c r="D125" s="14" t="s">
        <v>138</v>
      </c>
      <c r="E125" s="14"/>
      <c r="F125" s="14"/>
      <c r="G125" s="14"/>
      <c r="H125" s="126">
        <f>'3.Premissas de Despesas'!B21</f>
        <v>0</v>
      </c>
      <c r="I125" s="96">
        <f t="shared" ref="I125:T125" si="172">$H125</f>
        <v>0</v>
      </c>
      <c r="J125" s="96">
        <f t="shared" si="172"/>
        <v>0</v>
      </c>
      <c r="K125" s="96">
        <f t="shared" si="172"/>
        <v>0</v>
      </c>
      <c r="L125" s="96">
        <f t="shared" si="172"/>
        <v>0</v>
      </c>
      <c r="M125" s="96">
        <f t="shared" si="172"/>
        <v>0</v>
      </c>
      <c r="N125" s="96">
        <f t="shared" si="172"/>
        <v>0</v>
      </c>
      <c r="O125" s="96">
        <f t="shared" si="172"/>
        <v>0</v>
      </c>
      <c r="P125" s="96">
        <f t="shared" si="172"/>
        <v>0</v>
      </c>
      <c r="Q125" s="96">
        <f t="shared" si="172"/>
        <v>0</v>
      </c>
      <c r="R125" s="96">
        <f t="shared" si="172"/>
        <v>0</v>
      </c>
      <c r="S125" s="96">
        <f t="shared" si="172"/>
        <v>0</v>
      </c>
      <c r="T125" s="96">
        <f t="shared" si="172"/>
        <v>0</v>
      </c>
      <c r="U125" s="96">
        <f>$H125+(H125*'3.Premissas de Despesas'!$B$24)</f>
        <v>0</v>
      </c>
      <c r="V125" s="96">
        <f t="shared" ref="V125:AF125" si="173">$U$125</f>
        <v>0</v>
      </c>
      <c r="W125" s="96">
        <f t="shared" si="173"/>
        <v>0</v>
      </c>
      <c r="X125" s="96">
        <f t="shared" si="173"/>
        <v>0</v>
      </c>
      <c r="Y125" s="96">
        <f t="shared" si="173"/>
        <v>0</v>
      </c>
      <c r="Z125" s="96">
        <f t="shared" si="173"/>
        <v>0</v>
      </c>
      <c r="AA125" s="96">
        <f t="shared" si="173"/>
        <v>0</v>
      </c>
      <c r="AB125" s="96">
        <f t="shared" si="173"/>
        <v>0</v>
      </c>
      <c r="AC125" s="96">
        <f t="shared" si="173"/>
        <v>0</v>
      </c>
      <c r="AD125" s="96">
        <f t="shared" si="173"/>
        <v>0</v>
      </c>
      <c r="AE125" s="96">
        <f t="shared" si="173"/>
        <v>0</v>
      </c>
      <c r="AF125" s="96">
        <f t="shared" si="173"/>
        <v>0</v>
      </c>
      <c r="AG125" s="96">
        <f>$H125+(T125*'3.Premissas de Despesas'!$B$25)</f>
        <v>0</v>
      </c>
      <c r="AH125" s="96">
        <f t="shared" ref="AH125:AR125" si="174">$AG$125</f>
        <v>0</v>
      </c>
      <c r="AI125" s="96">
        <f t="shared" si="174"/>
        <v>0</v>
      </c>
      <c r="AJ125" s="96">
        <f t="shared" si="174"/>
        <v>0</v>
      </c>
      <c r="AK125" s="96">
        <f t="shared" si="174"/>
        <v>0</v>
      </c>
      <c r="AL125" s="96">
        <f t="shared" si="174"/>
        <v>0</v>
      </c>
      <c r="AM125" s="96">
        <f t="shared" si="174"/>
        <v>0</v>
      </c>
      <c r="AN125" s="96">
        <f t="shared" si="174"/>
        <v>0</v>
      </c>
      <c r="AO125" s="96">
        <f t="shared" si="174"/>
        <v>0</v>
      </c>
      <c r="AP125" s="96">
        <f t="shared" si="174"/>
        <v>0</v>
      </c>
      <c r="AQ125" s="96">
        <f t="shared" si="174"/>
        <v>0</v>
      </c>
      <c r="AR125" s="96">
        <f t="shared" si="174"/>
        <v>0</v>
      </c>
      <c r="AS125" s="96">
        <f>$H125+(AF125*'3.Premissas de Despesas'!$B$26)</f>
        <v>0</v>
      </c>
      <c r="AT125" s="96">
        <f t="shared" ref="AT125:BP125" si="175">$AS$125</f>
        <v>0</v>
      </c>
      <c r="AU125" s="96">
        <f t="shared" si="175"/>
        <v>0</v>
      </c>
      <c r="AV125" s="96">
        <f t="shared" si="175"/>
        <v>0</v>
      </c>
      <c r="AW125" s="96">
        <f t="shared" si="175"/>
        <v>0</v>
      </c>
      <c r="AX125" s="96">
        <f t="shared" si="175"/>
        <v>0</v>
      </c>
      <c r="AY125" s="96">
        <f t="shared" si="175"/>
        <v>0</v>
      </c>
      <c r="AZ125" s="96">
        <f t="shared" si="175"/>
        <v>0</v>
      </c>
      <c r="BA125" s="96">
        <f t="shared" si="175"/>
        <v>0</v>
      </c>
      <c r="BB125" s="96">
        <f t="shared" si="175"/>
        <v>0</v>
      </c>
      <c r="BC125" s="96">
        <f t="shared" si="175"/>
        <v>0</v>
      </c>
      <c r="BD125" s="96">
        <f t="shared" si="175"/>
        <v>0</v>
      </c>
      <c r="BE125" s="96">
        <f t="shared" si="175"/>
        <v>0</v>
      </c>
      <c r="BF125" s="96">
        <f t="shared" si="175"/>
        <v>0</v>
      </c>
      <c r="BG125" s="96">
        <f t="shared" si="175"/>
        <v>0</v>
      </c>
      <c r="BH125" s="96">
        <f t="shared" si="175"/>
        <v>0</v>
      </c>
      <c r="BI125" s="96">
        <f t="shared" si="175"/>
        <v>0</v>
      </c>
      <c r="BJ125" s="96">
        <f t="shared" si="175"/>
        <v>0</v>
      </c>
      <c r="BK125" s="96">
        <f t="shared" si="175"/>
        <v>0</v>
      </c>
      <c r="BL125" s="96">
        <f t="shared" si="175"/>
        <v>0</v>
      </c>
      <c r="BM125" s="96">
        <f t="shared" si="175"/>
        <v>0</v>
      </c>
      <c r="BN125" s="96">
        <f t="shared" si="175"/>
        <v>0</v>
      </c>
      <c r="BO125" s="96">
        <f t="shared" si="175"/>
        <v>0</v>
      </c>
      <c r="BP125" s="96">
        <f t="shared" si="175"/>
        <v>0</v>
      </c>
      <c r="BQ125" s="96"/>
      <c r="BR125" s="96">
        <f t="shared" ref="BR125:BV125" si="176">sum(I125:T125)</f>
        <v>0</v>
      </c>
      <c r="BS125" s="96">
        <f t="shared" si="176"/>
        <v>0</v>
      </c>
      <c r="BT125" s="96">
        <f t="shared" si="176"/>
        <v>0</v>
      </c>
      <c r="BU125" s="96">
        <f t="shared" si="176"/>
        <v>0</v>
      </c>
      <c r="BV125" s="96">
        <f t="shared" si="176"/>
        <v>0</v>
      </c>
      <c r="BW125" s="96"/>
    </row>
    <row r="126" ht="15.75" customHeight="1">
      <c r="A126" s="74"/>
      <c r="B126" s="74"/>
      <c r="C126" s="90" t="s">
        <v>186</v>
      </c>
      <c r="D126" s="90"/>
      <c r="E126" s="90"/>
      <c r="F126" s="90"/>
      <c r="G126" s="90"/>
      <c r="H126" s="97"/>
      <c r="I126" s="97">
        <f t="shared" ref="I126:BP126" si="177">+SUM(I123:I125)</f>
        <v>5000</v>
      </c>
      <c r="J126" s="97">
        <f t="shared" si="177"/>
        <v>5000</v>
      </c>
      <c r="K126" s="97">
        <f t="shared" si="177"/>
        <v>5000</v>
      </c>
      <c r="L126" s="97">
        <f t="shared" si="177"/>
        <v>5000</v>
      </c>
      <c r="M126" s="97">
        <f t="shared" si="177"/>
        <v>5000</v>
      </c>
      <c r="N126" s="97">
        <f t="shared" si="177"/>
        <v>5000</v>
      </c>
      <c r="O126" s="97">
        <f t="shared" si="177"/>
        <v>5000</v>
      </c>
      <c r="P126" s="97">
        <f t="shared" si="177"/>
        <v>5000</v>
      </c>
      <c r="Q126" s="97">
        <f t="shared" si="177"/>
        <v>5000</v>
      </c>
      <c r="R126" s="97">
        <f t="shared" si="177"/>
        <v>5000</v>
      </c>
      <c r="S126" s="97">
        <f t="shared" si="177"/>
        <v>5000</v>
      </c>
      <c r="T126" s="97">
        <f t="shared" si="177"/>
        <v>5000</v>
      </c>
      <c r="U126" s="97">
        <f t="shared" si="177"/>
        <v>5500</v>
      </c>
      <c r="V126" s="97">
        <f t="shared" si="177"/>
        <v>5500</v>
      </c>
      <c r="W126" s="97">
        <f t="shared" si="177"/>
        <v>5500</v>
      </c>
      <c r="X126" s="97">
        <f t="shared" si="177"/>
        <v>5500</v>
      </c>
      <c r="Y126" s="97">
        <f t="shared" si="177"/>
        <v>5500</v>
      </c>
      <c r="Z126" s="97">
        <f t="shared" si="177"/>
        <v>5500</v>
      </c>
      <c r="AA126" s="97">
        <f t="shared" si="177"/>
        <v>5500</v>
      </c>
      <c r="AB126" s="97">
        <f t="shared" si="177"/>
        <v>5500</v>
      </c>
      <c r="AC126" s="97">
        <f t="shared" si="177"/>
        <v>5500</v>
      </c>
      <c r="AD126" s="97">
        <f t="shared" si="177"/>
        <v>5500</v>
      </c>
      <c r="AE126" s="97">
        <f t="shared" si="177"/>
        <v>5500</v>
      </c>
      <c r="AF126" s="97">
        <f t="shared" si="177"/>
        <v>5500</v>
      </c>
      <c r="AG126" s="97">
        <f t="shared" si="177"/>
        <v>5750</v>
      </c>
      <c r="AH126" s="97">
        <f t="shared" si="177"/>
        <v>5750</v>
      </c>
      <c r="AI126" s="97">
        <f t="shared" si="177"/>
        <v>5750</v>
      </c>
      <c r="AJ126" s="97">
        <f t="shared" si="177"/>
        <v>5750</v>
      </c>
      <c r="AK126" s="97">
        <f t="shared" si="177"/>
        <v>5750</v>
      </c>
      <c r="AL126" s="97">
        <f t="shared" si="177"/>
        <v>5750</v>
      </c>
      <c r="AM126" s="97">
        <f t="shared" si="177"/>
        <v>5750</v>
      </c>
      <c r="AN126" s="97">
        <f t="shared" si="177"/>
        <v>5750</v>
      </c>
      <c r="AO126" s="97">
        <f t="shared" si="177"/>
        <v>5750</v>
      </c>
      <c r="AP126" s="97">
        <f t="shared" si="177"/>
        <v>5750</v>
      </c>
      <c r="AQ126" s="97">
        <f t="shared" si="177"/>
        <v>5750</v>
      </c>
      <c r="AR126" s="97">
        <f t="shared" si="177"/>
        <v>5750</v>
      </c>
      <c r="AS126" s="97">
        <f t="shared" si="177"/>
        <v>6100</v>
      </c>
      <c r="AT126" s="97">
        <f t="shared" si="177"/>
        <v>6100</v>
      </c>
      <c r="AU126" s="97">
        <f t="shared" si="177"/>
        <v>6100</v>
      </c>
      <c r="AV126" s="97">
        <f t="shared" si="177"/>
        <v>6100</v>
      </c>
      <c r="AW126" s="97">
        <f t="shared" si="177"/>
        <v>6100</v>
      </c>
      <c r="AX126" s="97">
        <f t="shared" si="177"/>
        <v>6100</v>
      </c>
      <c r="AY126" s="97">
        <f t="shared" si="177"/>
        <v>6100</v>
      </c>
      <c r="AZ126" s="97">
        <f t="shared" si="177"/>
        <v>6100</v>
      </c>
      <c r="BA126" s="97">
        <f t="shared" si="177"/>
        <v>6100</v>
      </c>
      <c r="BB126" s="97">
        <f t="shared" si="177"/>
        <v>6100</v>
      </c>
      <c r="BC126" s="97">
        <f t="shared" si="177"/>
        <v>6100</v>
      </c>
      <c r="BD126" s="97">
        <f t="shared" si="177"/>
        <v>6100</v>
      </c>
      <c r="BE126" s="97">
        <f t="shared" si="177"/>
        <v>6100</v>
      </c>
      <c r="BF126" s="97">
        <f t="shared" si="177"/>
        <v>6100</v>
      </c>
      <c r="BG126" s="97">
        <f t="shared" si="177"/>
        <v>6100</v>
      </c>
      <c r="BH126" s="97">
        <f t="shared" si="177"/>
        <v>6100</v>
      </c>
      <c r="BI126" s="97">
        <f t="shared" si="177"/>
        <v>6100</v>
      </c>
      <c r="BJ126" s="97">
        <f t="shared" si="177"/>
        <v>6100</v>
      </c>
      <c r="BK126" s="97">
        <f t="shared" si="177"/>
        <v>6100</v>
      </c>
      <c r="BL126" s="97">
        <f t="shared" si="177"/>
        <v>6100</v>
      </c>
      <c r="BM126" s="97">
        <f t="shared" si="177"/>
        <v>6100</v>
      </c>
      <c r="BN126" s="97">
        <f t="shared" si="177"/>
        <v>6100</v>
      </c>
      <c r="BO126" s="97">
        <f t="shared" si="177"/>
        <v>6100</v>
      </c>
      <c r="BP126" s="97">
        <f t="shared" si="177"/>
        <v>6100</v>
      </c>
      <c r="BQ126" s="96"/>
      <c r="BR126" s="97">
        <f t="shared" ref="BR126:BV126" si="178">+SUM(BR123:BR125)</f>
        <v>60000</v>
      </c>
      <c r="BS126" s="97">
        <f t="shared" si="178"/>
        <v>60500</v>
      </c>
      <c r="BT126" s="97">
        <f t="shared" si="178"/>
        <v>61000</v>
      </c>
      <c r="BU126" s="97">
        <f t="shared" si="178"/>
        <v>61500</v>
      </c>
      <c r="BV126" s="97">
        <f t="shared" si="178"/>
        <v>62000</v>
      </c>
      <c r="BW126" s="96"/>
    </row>
    <row r="127" ht="15.75" customHeight="1">
      <c r="A127" s="74"/>
      <c r="B127" s="74"/>
      <c r="C127" s="14"/>
      <c r="D127" s="14"/>
      <c r="E127" s="14"/>
      <c r="F127" s="14"/>
      <c r="G127" s="14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93"/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6"/>
      <c r="BR127" s="96"/>
      <c r="BS127" s="96"/>
      <c r="BT127" s="96"/>
      <c r="BU127" s="96"/>
      <c r="BV127" s="96"/>
      <c r="BW127" s="96"/>
    </row>
    <row r="128" ht="15.75" customHeight="1">
      <c r="A128" s="74"/>
      <c r="B128" s="74"/>
      <c r="C128" s="14"/>
      <c r="D128" s="14"/>
      <c r="E128" s="14"/>
      <c r="F128" s="14"/>
      <c r="G128" s="14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  <c r="BJ128" s="93"/>
      <c r="BK128" s="93"/>
      <c r="BL128" s="93"/>
      <c r="BM128" s="93"/>
      <c r="BN128" s="93"/>
      <c r="BO128" s="93"/>
      <c r="BP128" s="93"/>
      <c r="BQ128" s="96"/>
      <c r="BR128" s="96"/>
      <c r="BS128" s="96"/>
      <c r="BT128" s="96"/>
      <c r="BU128" s="96"/>
      <c r="BV128" s="96"/>
      <c r="BW128" s="96"/>
    </row>
    <row r="129" ht="15.75" customHeight="1">
      <c r="A129" s="74"/>
      <c r="B129" s="74"/>
      <c r="C129" s="14"/>
      <c r="D129" s="14"/>
      <c r="E129" s="14"/>
      <c r="F129" s="14"/>
      <c r="G129" s="14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6"/>
      <c r="BR129" s="96"/>
      <c r="BS129" s="96"/>
      <c r="BT129" s="96"/>
      <c r="BU129" s="96"/>
      <c r="BV129" s="96"/>
      <c r="BW129" s="96"/>
    </row>
    <row r="130" ht="15.75" customHeight="1">
      <c r="A130" s="74"/>
      <c r="B130" s="74"/>
      <c r="C130" s="122" t="s">
        <v>187</v>
      </c>
      <c r="D130" s="122"/>
      <c r="E130" s="122"/>
      <c r="F130" s="122"/>
      <c r="G130" s="122"/>
      <c r="H130" s="122"/>
      <c r="I130" s="128">
        <f t="shared" ref="I130:BP130" si="179">I103-I120-I126</f>
        <v>-50668.68912</v>
      </c>
      <c r="J130" s="128">
        <f t="shared" si="179"/>
        <v>-13313.14714</v>
      </c>
      <c r="K130" s="128">
        <f t="shared" si="179"/>
        <v>30536.30549</v>
      </c>
      <c r="L130" s="128">
        <f t="shared" si="179"/>
        <v>78770.70339</v>
      </c>
      <c r="M130" s="128">
        <f t="shared" si="179"/>
        <v>131828.5411</v>
      </c>
      <c r="N130" s="128">
        <f t="shared" si="179"/>
        <v>190192.1625</v>
      </c>
      <c r="O130" s="128">
        <f t="shared" si="179"/>
        <v>254392.1461</v>
      </c>
      <c r="P130" s="128">
        <f t="shared" si="179"/>
        <v>325012.1281</v>
      </c>
      <c r="Q130" s="128">
        <f t="shared" si="179"/>
        <v>402694.1082</v>
      </c>
      <c r="R130" s="128">
        <f t="shared" si="179"/>
        <v>488144.2864</v>
      </c>
      <c r="S130" s="128">
        <f t="shared" si="179"/>
        <v>582139.4824</v>
      </c>
      <c r="T130" s="128">
        <f t="shared" si="179"/>
        <v>685534.198</v>
      </c>
      <c r="U130" s="128">
        <f t="shared" si="179"/>
        <v>794906.3179</v>
      </c>
      <c r="V130" s="128">
        <f t="shared" si="179"/>
        <v>925699.5004</v>
      </c>
      <c r="W130" s="128">
        <f t="shared" si="179"/>
        <v>1069573.247</v>
      </c>
      <c r="X130" s="128">
        <f t="shared" si="179"/>
        <v>1227834.369</v>
      </c>
      <c r="Y130" s="128">
        <f t="shared" si="179"/>
        <v>1401921.602</v>
      </c>
      <c r="Z130" s="128">
        <f t="shared" si="179"/>
        <v>1593417.559</v>
      </c>
      <c r="AA130" s="128">
        <f t="shared" si="179"/>
        <v>1804063.112</v>
      </c>
      <c r="AB130" s="128">
        <f t="shared" si="179"/>
        <v>2035773.22</v>
      </c>
      <c r="AC130" s="128">
        <f t="shared" si="179"/>
        <v>2290654.338</v>
      </c>
      <c r="AD130" s="128">
        <f t="shared" si="179"/>
        <v>2571023.569</v>
      </c>
      <c r="AE130" s="128">
        <f t="shared" si="179"/>
        <v>2879429.722</v>
      </c>
      <c r="AF130" s="128">
        <f t="shared" si="179"/>
        <v>3218676.491</v>
      </c>
      <c r="AG130" s="128">
        <f t="shared" si="179"/>
        <v>3598171.272</v>
      </c>
      <c r="AH130" s="128">
        <f t="shared" si="179"/>
        <v>4027314.718</v>
      </c>
      <c r="AI130" s="128">
        <f t="shared" si="179"/>
        <v>4499376.597</v>
      </c>
      <c r="AJ130" s="128">
        <f t="shared" si="179"/>
        <v>5018644.664</v>
      </c>
      <c r="AK130" s="128">
        <f t="shared" si="179"/>
        <v>5589839.538</v>
      </c>
      <c r="AL130" s="128">
        <f t="shared" si="179"/>
        <v>6218153.898</v>
      </c>
      <c r="AM130" s="128">
        <f t="shared" si="179"/>
        <v>6909299.695</v>
      </c>
      <c r="AN130" s="128">
        <f t="shared" si="179"/>
        <v>7669560.072</v>
      </c>
      <c r="AO130" s="128">
        <f t="shared" si="179"/>
        <v>8505846.486</v>
      </c>
      <c r="AP130" s="128">
        <f t="shared" si="179"/>
        <v>9425761.542</v>
      </c>
      <c r="AQ130" s="128">
        <f t="shared" si="179"/>
        <v>10437668.1</v>
      </c>
      <c r="AR130" s="128">
        <f t="shared" si="179"/>
        <v>11550765.32</v>
      </c>
      <c r="AS130" s="128">
        <f t="shared" si="179"/>
        <v>12769978.26</v>
      </c>
      <c r="AT130" s="128">
        <f t="shared" si="179"/>
        <v>14116825.89</v>
      </c>
      <c r="AU130" s="128">
        <f t="shared" si="179"/>
        <v>15598358.29</v>
      </c>
      <c r="AV130" s="128">
        <f t="shared" si="179"/>
        <v>17228043.93</v>
      </c>
      <c r="AW130" s="128">
        <f t="shared" si="179"/>
        <v>19020698.13</v>
      </c>
      <c r="AX130" s="128">
        <f t="shared" si="179"/>
        <v>23791050.42</v>
      </c>
      <c r="AY130" s="128">
        <f t="shared" si="179"/>
        <v>29038437.94</v>
      </c>
      <c r="AZ130" s="128">
        <f t="shared" si="179"/>
        <v>34810564.21</v>
      </c>
      <c r="BA130" s="128">
        <f t="shared" si="179"/>
        <v>41159903.11</v>
      </c>
      <c r="BB130" s="128">
        <f t="shared" si="179"/>
        <v>48144175.9</v>
      </c>
      <c r="BC130" s="128">
        <f t="shared" si="179"/>
        <v>55826875.97</v>
      </c>
      <c r="BD130" s="128">
        <f t="shared" si="179"/>
        <v>64277846.05</v>
      </c>
      <c r="BE130" s="128">
        <f t="shared" si="179"/>
        <v>73569242.13</v>
      </c>
      <c r="BF130" s="128">
        <f t="shared" si="179"/>
        <v>83794915.93</v>
      </c>
      <c r="BG130" s="128">
        <f t="shared" si="179"/>
        <v>95043157.1</v>
      </c>
      <c r="BH130" s="128">
        <f t="shared" si="179"/>
        <v>107416222.4</v>
      </c>
      <c r="BI130" s="128">
        <f t="shared" si="179"/>
        <v>121026594.2</v>
      </c>
      <c r="BJ130" s="128">
        <f t="shared" si="179"/>
        <v>135998003.2</v>
      </c>
      <c r="BK130" s="128">
        <f t="shared" si="179"/>
        <v>152466553.1</v>
      </c>
      <c r="BL130" s="128">
        <f t="shared" si="179"/>
        <v>170581958</v>
      </c>
      <c r="BM130" s="128">
        <f t="shared" si="179"/>
        <v>190508903.4</v>
      </c>
      <c r="BN130" s="128">
        <f t="shared" si="179"/>
        <v>212428543.3</v>
      </c>
      <c r="BO130" s="128">
        <f t="shared" si="179"/>
        <v>236540147.2</v>
      </c>
      <c r="BP130" s="128">
        <f t="shared" si="179"/>
        <v>263065313.5</v>
      </c>
      <c r="BQ130" s="83"/>
      <c r="BR130" s="128">
        <f t="shared" ref="BR130:BV130" si="180">BR103-BR120-BR126</f>
        <v>610818.7254</v>
      </c>
      <c r="BS130" s="128">
        <f t="shared" si="180"/>
        <v>5824622.226</v>
      </c>
      <c r="BT130" s="128">
        <f t="shared" si="180"/>
        <v>23568666.46</v>
      </c>
      <c r="BU130" s="128">
        <f t="shared" si="180"/>
        <v>79900054.41</v>
      </c>
      <c r="BV130" s="128">
        <f t="shared" si="180"/>
        <v>256821897.2</v>
      </c>
      <c r="BW130" s="83"/>
    </row>
    <row r="131" ht="15.75" customHeight="1">
      <c r="A131" s="74"/>
      <c r="B131" s="74"/>
      <c r="C131" s="14"/>
      <c r="D131" s="99" t="s">
        <v>178</v>
      </c>
      <c r="E131" s="14"/>
      <c r="F131" s="14"/>
      <c r="G131" s="14"/>
      <c r="H131" s="14"/>
      <c r="I131" s="124" t="str">
        <f t="shared" ref="I131:BP131" si="181">+IFERROR(I130/H130,"-")</f>
        <v>-</v>
      </c>
      <c r="J131" s="124">
        <f t="shared" si="181"/>
        <v>0.262748995</v>
      </c>
      <c r="K131" s="124">
        <f t="shared" si="181"/>
        <v>-2.293695485</v>
      </c>
      <c r="L131" s="124">
        <f t="shared" si="181"/>
        <v>2.579575431</v>
      </c>
      <c r="M131" s="124">
        <f t="shared" si="181"/>
        <v>1.673573237</v>
      </c>
      <c r="N131" s="124">
        <f t="shared" si="181"/>
        <v>1.442723715</v>
      </c>
      <c r="O131" s="124">
        <f t="shared" si="181"/>
        <v>1.337553255</v>
      </c>
      <c r="P131" s="124">
        <f t="shared" si="181"/>
        <v>1.277602839</v>
      </c>
      <c r="Q131" s="124">
        <f t="shared" si="181"/>
        <v>1.239012558</v>
      </c>
      <c r="R131" s="124">
        <f t="shared" si="181"/>
        <v>1.212196246</v>
      </c>
      <c r="S131" s="124">
        <f t="shared" si="181"/>
        <v>1.192556174</v>
      </c>
      <c r="T131" s="124">
        <f t="shared" si="181"/>
        <v>1.177611584</v>
      </c>
      <c r="U131" s="124">
        <f t="shared" si="181"/>
        <v>1.159542909</v>
      </c>
      <c r="V131" s="124">
        <f t="shared" si="181"/>
        <v>1.164539116</v>
      </c>
      <c r="W131" s="124">
        <f t="shared" si="181"/>
        <v>1.155421653</v>
      </c>
      <c r="X131" s="124">
        <f t="shared" si="181"/>
        <v>1.147966604</v>
      </c>
      <c r="Y131" s="124">
        <f t="shared" si="181"/>
        <v>1.141783972</v>
      </c>
      <c r="Z131" s="124">
        <f t="shared" si="181"/>
        <v>1.136595339</v>
      </c>
      <c r="AA131" s="124">
        <f t="shared" si="181"/>
        <v>1.132197334</v>
      </c>
      <c r="AB131" s="124">
        <f t="shared" si="181"/>
        <v>1.128437917</v>
      </c>
      <c r="AC131" s="124">
        <f t="shared" si="181"/>
        <v>1.125201135</v>
      </c>
      <c r="AD131" s="124">
        <f t="shared" si="181"/>
        <v>1.122397005</v>
      </c>
      <c r="AE131" s="124">
        <f t="shared" si="181"/>
        <v>1.119954619</v>
      </c>
      <c r="AF131" s="124">
        <f t="shared" si="181"/>
        <v>1.117817346</v>
      </c>
      <c r="AG131" s="124">
        <f t="shared" si="181"/>
        <v>1.117903984</v>
      </c>
      <c r="AH131" s="124">
        <f t="shared" si="181"/>
        <v>1.119267098</v>
      </c>
      <c r="AI131" s="124">
        <f t="shared" si="181"/>
        <v>1.117215046</v>
      </c>
      <c r="AJ131" s="124">
        <f t="shared" si="181"/>
        <v>1.115408892</v>
      </c>
      <c r="AK131" s="124">
        <f t="shared" si="181"/>
        <v>1.113814568</v>
      </c>
      <c r="AL131" s="124">
        <f t="shared" si="181"/>
        <v>1.112402933</v>
      </c>
      <c r="AM131" s="124">
        <f t="shared" si="181"/>
        <v>1.111149677</v>
      </c>
      <c r="AN131" s="124">
        <f t="shared" si="181"/>
        <v>1.110034361</v>
      </c>
      <c r="AO131" s="124">
        <f t="shared" si="181"/>
        <v>1.109039685</v>
      </c>
      <c r="AP131" s="124">
        <f t="shared" si="181"/>
        <v>1.108150912</v>
      </c>
      <c r="AQ131" s="124">
        <f t="shared" si="181"/>
        <v>1.107355417</v>
      </c>
      <c r="AR131" s="124">
        <f t="shared" si="181"/>
        <v>1.106642327</v>
      </c>
      <c r="AS131" s="124">
        <f t="shared" si="181"/>
        <v>1.105552568</v>
      </c>
      <c r="AT131" s="124">
        <f t="shared" si="181"/>
        <v>1.105469845</v>
      </c>
      <c r="AU131" s="124">
        <f t="shared" si="181"/>
        <v>1.104947982</v>
      </c>
      <c r="AV131" s="124">
        <f t="shared" si="181"/>
        <v>1.104478023</v>
      </c>
      <c r="AW131" s="124">
        <f t="shared" si="181"/>
        <v>1.104054425</v>
      </c>
      <c r="AX131" s="124">
        <f t="shared" si="181"/>
        <v>1.25079796</v>
      </c>
      <c r="AY131" s="124">
        <f t="shared" si="181"/>
        <v>1.220561406</v>
      </c>
      <c r="AZ131" s="124">
        <f t="shared" si="181"/>
        <v>1.198775371</v>
      </c>
      <c r="BA131" s="124">
        <f t="shared" si="181"/>
        <v>1.182396897</v>
      </c>
      <c r="BB131" s="124">
        <f t="shared" si="181"/>
        <v>1.169686327</v>
      </c>
      <c r="BC131" s="124">
        <f t="shared" si="181"/>
        <v>1.159576936</v>
      </c>
      <c r="BD131" s="124">
        <f t="shared" si="181"/>
        <v>1.151378166</v>
      </c>
      <c r="BE131" s="124">
        <f t="shared" si="181"/>
        <v>1.14455052</v>
      </c>
      <c r="BF131" s="124">
        <f t="shared" si="181"/>
        <v>1.138993872</v>
      </c>
      <c r="BG131" s="124">
        <f t="shared" si="181"/>
        <v>1.134235366</v>
      </c>
      <c r="BH131" s="124">
        <f t="shared" si="181"/>
        <v>1.130183652</v>
      </c>
      <c r="BI131" s="124">
        <f t="shared" si="181"/>
        <v>1.126706856</v>
      </c>
      <c r="BJ131" s="124">
        <f t="shared" si="181"/>
        <v>1.123703465</v>
      </c>
      <c r="BK131" s="124">
        <f t="shared" si="181"/>
        <v>1.121094057</v>
      </c>
      <c r="BL131" s="124">
        <f t="shared" si="181"/>
        <v>1.118815599</v>
      </c>
      <c r="BM131" s="124">
        <f t="shared" si="181"/>
        <v>1.116817427</v>
      </c>
      <c r="BN131" s="124">
        <f t="shared" si="181"/>
        <v>1.115058349</v>
      </c>
      <c r="BO131" s="124">
        <f t="shared" si="181"/>
        <v>1.113504539</v>
      </c>
      <c r="BP131" s="124">
        <f t="shared" si="181"/>
        <v>1.112138115</v>
      </c>
      <c r="BQ131" s="83"/>
      <c r="BR131" s="83"/>
      <c r="BS131" s="83"/>
      <c r="BT131" s="83"/>
      <c r="BU131" s="83"/>
      <c r="BV131" s="83"/>
      <c r="BW131" s="83"/>
    </row>
    <row r="132" ht="15.75" customHeight="1">
      <c r="A132" s="74"/>
      <c r="B132" s="7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83"/>
      <c r="BR132" s="83"/>
      <c r="BS132" s="83"/>
      <c r="BT132" s="83"/>
      <c r="BU132" s="83"/>
      <c r="BV132" s="83"/>
      <c r="BW132" s="83"/>
    </row>
    <row r="133" ht="15.75" customHeight="1">
      <c r="A133" s="74"/>
      <c r="B133" s="7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83"/>
      <c r="BR133" s="83"/>
      <c r="BS133" s="83"/>
      <c r="BT133" s="83"/>
      <c r="BU133" s="83"/>
      <c r="BV133" s="83"/>
      <c r="BW133" s="83"/>
    </row>
    <row r="134" ht="15.75" customHeight="1">
      <c r="A134" s="74"/>
      <c r="B134" s="7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</row>
    <row r="135" ht="15.75" customHeight="1">
      <c r="A135" s="74"/>
      <c r="B135" s="7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</row>
    <row r="136" ht="15.75" customHeight="1">
      <c r="A136" s="74"/>
      <c r="B136" s="7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</row>
    <row r="137" ht="15.75" customHeight="1">
      <c r="A137" s="74"/>
      <c r="B137" s="7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</row>
    <row r="138" ht="15.75" customHeight="1">
      <c r="A138" s="74"/>
      <c r="B138" s="7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</row>
    <row r="139" ht="15.75" customHeight="1">
      <c r="A139" s="74"/>
      <c r="B139" s="7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</row>
    <row r="140" ht="15.75" customHeight="1">
      <c r="A140" s="74"/>
      <c r="B140" s="7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</row>
    <row r="141" ht="15.75" customHeight="1">
      <c r="A141" s="74"/>
      <c r="B141" s="7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</row>
    <row r="142" ht="15.75" customHeight="1">
      <c r="A142" s="74"/>
      <c r="B142" s="7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</row>
    <row r="143" ht="15.75" customHeight="1">
      <c r="A143" s="74"/>
      <c r="B143" s="7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</row>
    <row r="144" ht="15.75" customHeight="1">
      <c r="A144" s="74"/>
      <c r="B144" s="7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</row>
    <row r="145" ht="15.75" customHeight="1">
      <c r="A145" s="74"/>
      <c r="B145" s="7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</row>
    <row r="146" ht="15.75" customHeight="1">
      <c r="A146" s="74"/>
      <c r="B146" s="7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</row>
    <row r="147" ht="15.75" customHeight="1">
      <c r="A147" s="74"/>
      <c r="B147" s="7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</row>
    <row r="148" ht="15.75" customHeight="1">
      <c r="A148" s="74"/>
      <c r="B148" s="7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</row>
    <row r="149" ht="15.75" customHeight="1">
      <c r="A149" s="74"/>
      <c r="B149" s="7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</row>
    <row r="150" ht="15.75" customHeight="1">
      <c r="A150" s="74"/>
      <c r="B150" s="7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</row>
    <row r="151" ht="15.75" customHeight="1">
      <c r="A151" s="74"/>
      <c r="B151" s="7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</row>
    <row r="152" ht="15.75" customHeight="1">
      <c r="A152" s="74"/>
      <c r="B152" s="7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</row>
    <row r="153" ht="15.75" customHeight="1">
      <c r="A153" s="74"/>
      <c r="B153" s="7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</row>
    <row r="154" ht="15.75" customHeight="1">
      <c r="A154" s="74"/>
      <c r="B154" s="7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</row>
    <row r="155" ht="15.75" customHeight="1">
      <c r="A155" s="74"/>
      <c r="B155" s="7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</row>
    <row r="156" ht="15.75" customHeight="1">
      <c r="A156" s="74"/>
      <c r="B156" s="7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</row>
    <row r="157" ht="15.75" customHeight="1">
      <c r="A157" s="74"/>
      <c r="B157" s="7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</row>
    <row r="158" ht="15.75" customHeight="1">
      <c r="A158" s="74"/>
      <c r="B158" s="7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</row>
    <row r="159" ht="15.75" customHeight="1">
      <c r="A159" s="74"/>
      <c r="B159" s="7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</row>
    <row r="160" ht="15.75" customHeight="1">
      <c r="A160" s="74"/>
      <c r="B160" s="7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</row>
    <row r="161" ht="15.75" customHeight="1">
      <c r="A161" s="74"/>
      <c r="B161" s="7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</row>
    <row r="162" ht="15.75" customHeight="1">
      <c r="A162" s="74"/>
      <c r="B162" s="7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</row>
    <row r="163" ht="15.75" customHeight="1">
      <c r="A163" s="74"/>
      <c r="B163" s="7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</row>
    <row r="164" ht="15.75" customHeight="1">
      <c r="A164" s="74"/>
      <c r="B164" s="7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</row>
    <row r="165" ht="15.75" customHeight="1">
      <c r="A165" s="74"/>
      <c r="B165" s="7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</row>
    <row r="166" ht="15.75" customHeight="1">
      <c r="A166" s="74"/>
      <c r="B166" s="7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</row>
    <row r="167" ht="15.75" customHeight="1">
      <c r="A167" s="74"/>
      <c r="B167" s="7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</row>
    <row r="168" ht="15.75" customHeight="1">
      <c r="A168" s="74"/>
      <c r="B168" s="7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</row>
    <row r="169" ht="15.75" customHeight="1">
      <c r="A169" s="74"/>
      <c r="B169" s="7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</row>
    <row r="170" ht="15.75" customHeight="1">
      <c r="A170" s="74"/>
      <c r="B170" s="7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</row>
    <row r="171" ht="15.75" customHeight="1">
      <c r="A171" s="74"/>
      <c r="B171" s="7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</row>
    <row r="172" ht="15.75" customHeight="1">
      <c r="A172" s="74"/>
      <c r="B172" s="7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</row>
    <row r="173" ht="15.75" customHeight="1">
      <c r="A173" s="74"/>
      <c r="B173" s="7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</row>
    <row r="174" ht="15.75" customHeight="1">
      <c r="A174" s="74"/>
      <c r="B174" s="7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</row>
    <row r="175" ht="15.75" customHeight="1">
      <c r="A175" s="74"/>
      <c r="B175" s="7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</row>
    <row r="176" ht="15.75" customHeight="1">
      <c r="A176" s="74"/>
      <c r="B176" s="7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</row>
    <row r="177" ht="15.75" customHeight="1">
      <c r="A177" s="74"/>
      <c r="B177" s="7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</row>
    <row r="178" ht="15.75" customHeight="1">
      <c r="A178" s="74"/>
      <c r="B178" s="7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</row>
    <row r="179" ht="15.75" customHeight="1">
      <c r="A179" s="74"/>
      <c r="B179" s="7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</row>
    <row r="180" ht="15.75" customHeight="1">
      <c r="A180" s="74"/>
      <c r="B180" s="7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</row>
    <row r="181" ht="15.75" customHeight="1">
      <c r="A181" s="74"/>
      <c r="B181" s="7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</row>
    <row r="182" ht="15.75" customHeight="1">
      <c r="A182" s="74"/>
      <c r="B182" s="7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</row>
    <row r="183" ht="15.75" customHeight="1">
      <c r="A183" s="74"/>
      <c r="B183" s="7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</row>
    <row r="184" ht="15.75" customHeight="1">
      <c r="A184" s="74"/>
      <c r="B184" s="7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</row>
    <row r="185" ht="15.75" customHeight="1">
      <c r="A185" s="74"/>
      <c r="B185" s="7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</row>
    <row r="186" ht="15.75" customHeight="1">
      <c r="A186" s="74"/>
      <c r="B186" s="7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</row>
    <row r="187" ht="15.75" customHeight="1">
      <c r="A187" s="74"/>
      <c r="B187" s="7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</row>
    <row r="188" ht="15.75" customHeight="1">
      <c r="A188" s="74"/>
      <c r="B188" s="7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</row>
    <row r="189" ht="15.75" customHeight="1">
      <c r="A189" s="74"/>
      <c r="B189" s="7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</row>
    <row r="190" ht="15.75" customHeight="1">
      <c r="A190" s="74"/>
      <c r="B190" s="7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</row>
    <row r="191" ht="15.75" customHeight="1">
      <c r="A191" s="74"/>
      <c r="B191" s="7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</row>
    <row r="192" ht="15.75" customHeight="1">
      <c r="A192" s="74"/>
      <c r="B192" s="7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</row>
    <row r="193" ht="15.75" customHeight="1">
      <c r="A193" s="74"/>
      <c r="B193" s="7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</row>
    <row r="194" ht="15.75" customHeight="1">
      <c r="A194" s="74"/>
      <c r="B194" s="7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</row>
    <row r="195" ht="15.75" customHeight="1">
      <c r="A195" s="74"/>
      <c r="B195" s="7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</row>
    <row r="196" ht="15.75" customHeight="1">
      <c r="A196" s="74"/>
      <c r="B196" s="7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</row>
    <row r="197" ht="15.75" customHeight="1">
      <c r="A197" s="74"/>
      <c r="B197" s="7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</row>
    <row r="198" ht="15.75" customHeight="1">
      <c r="A198" s="74"/>
      <c r="B198" s="7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</row>
    <row r="199" ht="15.75" customHeight="1">
      <c r="A199" s="74"/>
      <c r="B199" s="7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</row>
    <row r="200" ht="15.75" customHeight="1">
      <c r="A200" s="74"/>
      <c r="B200" s="7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</row>
    <row r="201" ht="15.75" customHeight="1">
      <c r="A201" s="74"/>
      <c r="B201" s="7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</row>
    <row r="202" ht="15.75" customHeight="1">
      <c r="A202" s="74"/>
      <c r="B202" s="7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</row>
    <row r="203" ht="15.75" customHeight="1">
      <c r="A203" s="74"/>
      <c r="B203" s="7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</row>
    <row r="204" ht="15.75" customHeight="1">
      <c r="A204" s="74"/>
      <c r="B204" s="7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</row>
    <row r="205" ht="15.75" customHeight="1">
      <c r="A205" s="74"/>
      <c r="B205" s="7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</row>
    <row r="206" ht="15.75" customHeight="1">
      <c r="A206" s="74"/>
      <c r="B206" s="7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</row>
    <row r="207" ht="15.75" customHeight="1">
      <c r="A207" s="74"/>
      <c r="B207" s="7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</row>
    <row r="208" ht="15.75" customHeight="1">
      <c r="A208" s="74"/>
      <c r="B208" s="7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</row>
    <row r="209" ht="15.75" customHeight="1">
      <c r="A209" s="74"/>
      <c r="B209" s="7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</row>
    <row r="210" ht="15.75" customHeight="1">
      <c r="A210" s="74"/>
      <c r="B210" s="7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</row>
    <row r="211" ht="15.75" customHeight="1">
      <c r="A211" s="74"/>
      <c r="B211" s="7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</row>
    <row r="212" ht="15.75" customHeight="1">
      <c r="A212" s="74"/>
      <c r="B212" s="7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</row>
    <row r="213" ht="15.75" customHeight="1">
      <c r="A213" s="74"/>
      <c r="B213" s="7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</row>
    <row r="214" ht="15.75" customHeight="1">
      <c r="A214" s="74"/>
      <c r="B214" s="7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</row>
    <row r="215" ht="15.75" customHeight="1">
      <c r="A215" s="74"/>
      <c r="B215" s="7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</row>
    <row r="216" ht="15.75" customHeight="1">
      <c r="A216" s="74"/>
      <c r="B216" s="7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</row>
    <row r="217" ht="15.75" customHeight="1">
      <c r="A217" s="74"/>
      <c r="B217" s="7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</row>
    <row r="218" ht="15.75" customHeight="1">
      <c r="A218" s="74"/>
      <c r="B218" s="7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</row>
    <row r="219" ht="15.75" customHeight="1">
      <c r="A219" s="74"/>
      <c r="B219" s="7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</row>
    <row r="220" ht="15.75" customHeight="1">
      <c r="A220" s="74"/>
      <c r="B220" s="7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</row>
    <row r="221" ht="15.75" customHeight="1">
      <c r="A221" s="74"/>
      <c r="B221" s="7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</row>
    <row r="222" ht="15.75" customHeight="1">
      <c r="A222" s="74"/>
      <c r="B222" s="7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</row>
    <row r="223" ht="15.75" customHeight="1">
      <c r="A223" s="74"/>
      <c r="B223" s="7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</row>
    <row r="224" ht="15.75" customHeight="1">
      <c r="A224" s="74"/>
      <c r="B224" s="7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</row>
    <row r="225" ht="15.75" customHeight="1">
      <c r="A225" s="74"/>
      <c r="B225" s="7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</row>
    <row r="226" ht="15.75" customHeight="1">
      <c r="A226" s="74"/>
      <c r="B226" s="7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</row>
    <row r="227" ht="15.75" customHeight="1">
      <c r="A227" s="74"/>
      <c r="B227" s="7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</row>
    <row r="228" ht="15.75" customHeight="1">
      <c r="A228" s="74"/>
      <c r="B228" s="7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</row>
    <row r="229" ht="15.75" customHeight="1">
      <c r="A229" s="74"/>
      <c r="B229" s="7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</row>
    <row r="230" ht="15.75" customHeight="1">
      <c r="A230" s="74"/>
      <c r="B230" s="7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</row>
    <row r="231" ht="15.75" customHeight="1">
      <c r="A231" s="74"/>
      <c r="B231" s="7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</row>
    <row r="232" ht="15.75" customHeight="1">
      <c r="A232" s="74"/>
      <c r="B232" s="7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</row>
    <row r="233" ht="15.75" customHeight="1">
      <c r="A233" s="74"/>
      <c r="B233" s="7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</row>
    <row r="234" ht="15.75" customHeight="1">
      <c r="A234" s="74"/>
      <c r="B234" s="7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</row>
    <row r="235" ht="15.75" customHeight="1">
      <c r="A235" s="74"/>
      <c r="B235" s="7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</row>
    <row r="236" ht="15.75" customHeight="1">
      <c r="A236" s="74"/>
      <c r="B236" s="7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</row>
    <row r="237" ht="15.75" customHeight="1">
      <c r="A237" s="74"/>
      <c r="B237" s="7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</row>
    <row r="238" ht="15.75" customHeight="1">
      <c r="A238" s="74"/>
      <c r="B238" s="7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</row>
    <row r="239" ht="15.75" customHeight="1">
      <c r="A239" s="74"/>
      <c r="B239" s="7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</row>
    <row r="240" ht="15.75" customHeight="1">
      <c r="A240" s="74"/>
      <c r="B240" s="7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</row>
    <row r="241" ht="15.75" customHeight="1">
      <c r="A241" s="74"/>
      <c r="B241" s="7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</row>
    <row r="242" ht="15.75" customHeight="1">
      <c r="A242" s="74"/>
      <c r="B242" s="7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</row>
    <row r="243" ht="15.75" customHeight="1">
      <c r="A243" s="74"/>
      <c r="B243" s="7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</row>
    <row r="244" ht="15.75" customHeight="1">
      <c r="A244" s="74"/>
      <c r="B244" s="7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</row>
    <row r="245" ht="15.75" customHeight="1">
      <c r="A245" s="74"/>
      <c r="B245" s="7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</row>
    <row r="246" ht="15.75" customHeight="1">
      <c r="A246" s="74"/>
      <c r="B246" s="7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</row>
    <row r="247" ht="15.75" customHeight="1">
      <c r="A247" s="74"/>
      <c r="B247" s="7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</row>
    <row r="248" ht="15.75" customHeight="1">
      <c r="A248" s="74"/>
      <c r="B248" s="7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</row>
    <row r="249" ht="15.75" customHeight="1">
      <c r="A249" s="74"/>
      <c r="B249" s="7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</row>
    <row r="250" ht="15.75" customHeight="1">
      <c r="A250" s="74"/>
      <c r="B250" s="7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</row>
    <row r="251" ht="15.75" customHeight="1">
      <c r="A251" s="74"/>
      <c r="B251" s="7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</row>
    <row r="252" ht="15.75" customHeight="1">
      <c r="A252" s="74"/>
      <c r="B252" s="7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</row>
    <row r="253" ht="15.75" customHeight="1">
      <c r="A253" s="74"/>
      <c r="B253" s="7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</row>
    <row r="254" ht="15.75" customHeight="1">
      <c r="A254" s="74"/>
      <c r="B254" s="7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</row>
    <row r="255" ht="15.75" customHeight="1">
      <c r="A255" s="74"/>
      <c r="B255" s="7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</row>
    <row r="256" ht="15.75" customHeight="1">
      <c r="A256" s="74"/>
      <c r="B256" s="7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</row>
    <row r="257" ht="15.75" customHeight="1">
      <c r="A257" s="74"/>
      <c r="B257" s="7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</row>
    <row r="258" ht="15.75" customHeight="1">
      <c r="A258" s="74"/>
      <c r="B258" s="7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</row>
    <row r="259" ht="15.75" customHeight="1">
      <c r="A259" s="74"/>
      <c r="B259" s="7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</row>
    <row r="260" ht="15.75" customHeight="1">
      <c r="A260" s="74"/>
      <c r="B260" s="7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</row>
    <row r="261" ht="15.75" customHeight="1">
      <c r="A261" s="74"/>
      <c r="B261" s="7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</row>
    <row r="262" ht="15.75" customHeight="1">
      <c r="A262" s="74"/>
      <c r="B262" s="7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</row>
    <row r="263" ht="15.75" customHeight="1">
      <c r="A263" s="74"/>
      <c r="B263" s="7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</row>
    <row r="264" ht="15.75" customHeight="1">
      <c r="A264" s="74"/>
      <c r="B264" s="7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</row>
    <row r="265" ht="15.75" customHeight="1">
      <c r="A265" s="74"/>
      <c r="B265" s="7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</row>
    <row r="266" ht="15.75" customHeight="1">
      <c r="A266" s="74"/>
      <c r="B266" s="7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</row>
    <row r="267" ht="15.75" customHeight="1">
      <c r="A267" s="74"/>
      <c r="B267" s="7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</row>
    <row r="268" ht="15.75" customHeight="1">
      <c r="A268" s="74"/>
      <c r="B268" s="7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</row>
    <row r="269" ht="15.75" customHeight="1">
      <c r="A269" s="74"/>
      <c r="B269" s="7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</row>
    <row r="270" ht="15.75" customHeight="1">
      <c r="A270" s="74"/>
      <c r="B270" s="7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</row>
    <row r="271" ht="15.75" customHeight="1">
      <c r="A271" s="74"/>
      <c r="B271" s="7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</row>
    <row r="272" ht="15.75" customHeight="1">
      <c r="A272" s="74"/>
      <c r="B272" s="7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</row>
    <row r="273" ht="15.75" customHeight="1">
      <c r="A273" s="74"/>
      <c r="B273" s="7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</row>
    <row r="274" ht="15.75" customHeight="1">
      <c r="A274" s="74"/>
      <c r="B274" s="7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</row>
    <row r="275" ht="15.75" customHeight="1">
      <c r="A275" s="74"/>
      <c r="B275" s="7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</row>
    <row r="276" ht="15.75" customHeight="1">
      <c r="A276" s="74"/>
      <c r="B276" s="7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</row>
    <row r="277" ht="15.75" customHeight="1">
      <c r="A277" s="74"/>
      <c r="B277" s="7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</row>
    <row r="278" ht="15.75" customHeight="1">
      <c r="A278" s="74"/>
      <c r="B278" s="7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</row>
    <row r="279" ht="15.75" customHeight="1">
      <c r="A279" s="74"/>
      <c r="B279" s="7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</row>
    <row r="280" ht="15.75" customHeight="1">
      <c r="A280" s="74"/>
      <c r="B280" s="7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</row>
    <row r="281" ht="15.75" customHeight="1">
      <c r="A281" s="74"/>
      <c r="B281" s="7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</row>
    <row r="282" ht="15.75" customHeight="1">
      <c r="A282" s="74"/>
      <c r="B282" s="7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</row>
    <row r="283" ht="15.75" customHeight="1">
      <c r="A283" s="74"/>
      <c r="B283" s="7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</row>
    <row r="284" ht="15.75" customHeight="1">
      <c r="A284" s="74"/>
      <c r="B284" s="7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</row>
    <row r="285" ht="15.75" customHeight="1">
      <c r="A285" s="74"/>
      <c r="B285" s="7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</row>
    <row r="286" ht="15.75" customHeight="1">
      <c r="A286" s="74"/>
      <c r="B286" s="7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</row>
    <row r="287" ht="15.75" customHeight="1">
      <c r="A287" s="74"/>
      <c r="B287" s="7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</row>
    <row r="288" ht="15.75" customHeight="1">
      <c r="A288" s="74"/>
      <c r="B288" s="7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</row>
    <row r="289" ht="15.75" customHeight="1">
      <c r="A289" s="74"/>
      <c r="B289" s="7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</row>
    <row r="290" ht="15.75" customHeight="1">
      <c r="A290" s="74"/>
      <c r="B290" s="7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</row>
    <row r="291" ht="15.75" customHeight="1">
      <c r="A291" s="74"/>
      <c r="B291" s="7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</row>
    <row r="292" ht="15.75" customHeight="1">
      <c r="A292" s="74"/>
      <c r="B292" s="7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</row>
    <row r="293" ht="15.75" customHeight="1">
      <c r="A293" s="74"/>
      <c r="B293" s="7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</row>
    <row r="294" ht="15.75" customHeight="1">
      <c r="A294" s="74"/>
      <c r="B294" s="7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</row>
    <row r="295" ht="15.75" customHeight="1">
      <c r="A295" s="74"/>
      <c r="B295" s="7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</row>
    <row r="296" ht="15.75" customHeight="1">
      <c r="A296" s="74"/>
      <c r="B296" s="7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</row>
    <row r="297" ht="15.75" customHeight="1">
      <c r="A297" s="74"/>
      <c r="B297" s="7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</row>
    <row r="298" ht="15.75" customHeight="1">
      <c r="A298" s="74"/>
      <c r="B298" s="7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</row>
    <row r="299" ht="15.75" customHeight="1">
      <c r="A299" s="74"/>
      <c r="B299" s="7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</row>
    <row r="300" ht="15.75" customHeight="1">
      <c r="A300" s="74"/>
      <c r="B300" s="7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</row>
    <row r="301" ht="15.75" customHeight="1">
      <c r="A301" s="74"/>
      <c r="B301" s="7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</row>
    <row r="302" ht="15.75" customHeight="1">
      <c r="A302" s="74"/>
      <c r="B302" s="7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</row>
    <row r="303" ht="15.75" customHeight="1">
      <c r="A303" s="74"/>
      <c r="B303" s="7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</row>
    <row r="304" ht="15.75" customHeight="1">
      <c r="A304" s="74"/>
      <c r="B304" s="7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</row>
    <row r="305" ht="15.75" customHeight="1">
      <c r="A305" s="74"/>
      <c r="B305" s="7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</row>
    <row r="306" ht="15.75" customHeight="1">
      <c r="A306" s="74"/>
      <c r="B306" s="7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</row>
    <row r="307" ht="15.75" customHeight="1">
      <c r="A307" s="74"/>
      <c r="B307" s="7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</row>
    <row r="308" ht="15.75" customHeight="1">
      <c r="A308" s="74"/>
      <c r="B308" s="7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</row>
    <row r="309" ht="15.75" customHeight="1">
      <c r="A309" s="74"/>
      <c r="B309" s="7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</row>
    <row r="310" ht="15.75" customHeight="1">
      <c r="A310" s="74"/>
      <c r="B310" s="7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</row>
    <row r="311" ht="15.75" customHeight="1">
      <c r="A311" s="74"/>
      <c r="B311" s="7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</row>
    <row r="312" ht="15.75" customHeight="1">
      <c r="A312" s="74"/>
      <c r="B312" s="7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</row>
    <row r="313" ht="15.75" customHeight="1">
      <c r="A313" s="74"/>
      <c r="B313" s="7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</row>
    <row r="314" ht="15.75" customHeight="1">
      <c r="A314" s="74"/>
      <c r="B314" s="7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</row>
    <row r="315" ht="15.75" customHeight="1">
      <c r="A315" s="74"/>
      <c r="B315" s="7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</row>
    <row r="316" ht="15.75" customHeight="1">
      <c r="A316" s="74"/>
      <c r="B316" s="7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</row>
    <row r="317" ht="15.75" customHeight="1">
      <c r="A317" s="74"/>
      <c r="B317" s="7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</row>
    <row r="318" ht="15.75" customHeight="1">
      <c r="A318" s="74"/>
      <c r="B318" s="7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</row>
    <row r="319" ht="15.75" customHeight="1">
      <c r="A319" s="74"/>
      <c r="B319" s="7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</row>
    <row r="320" ht="15.75" customHeight="1">
      <c r="A320" s="74"/>
      <c r="B320" s="7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</row>
    <row r="321" ht="15.75" customHeight="1">
      <c r="A321" s="74"/>
      <c r="B321" s="7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</row>
    <row r="322" ht="15.75" customHeight="1">
      <c r="A322" s="74"/>
      <c r="B322" s="7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</row>
    <row r="323" ht="15.75" customHeight="1">
      <c r="A323" s="74"/>
      <c r="B323" s="7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</row>
    <row r="324" ht="15.75" customHeight="1">
      <c r="A324" s="74"/>
      <c r="B324" s="7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</row>
    <row r="325" ht="15.75" customHeight="1">
      <c r="A325" s="74"/>
      <c r="B325" s="7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</row>
    <row r="326" ht="15.75" customHeight="1">
      <c r="A326" s="74"/>
      <c r="B326" s="7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</row>
    <row r="327" ht="15.75" customHeight="1">
      <c r="A327" s="74"/>
      <c r="B327" s="7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</row>
    <row r="328" ht="15.75" customHeight="1">
      <c r="A328" s="74"/>
      <c r="B328" s="7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</row>
    <row r="329" ht="15.75" customHeight="1">
      <c r="A329" s="74"/>
      <c r="B329" s="7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46.43"/>
  </cols>
  <sheetData>
    <row r="1">
      <c r="A1" s="103" t="s">
        <v>188</v>
      </c>
    </row>
    <row r="2">
      <c r="A2" s="12" t="s">
        <v>189</v>
      </c>
      <c r="B2" s="12"/>
      <c r="C2" s="12"/>
      <c r="D2" s="12"/>
      <c r="E2" s="12"/>
      <c r="F2" s="12"/>
      <c r="G2" s="12"/>
    </row>
    <row r="3">
      <c r="A3" s="71"/>
      <c r="B3" s="71"/>
      <c r="C3" s="71"/>
      <c r="D3" s="71"/>
      <c r="E3" s="71"/>
      <c r="F3" s="71"/>
    </row>
    <row r="4">
      <c r="A4" s="71"/>
      <c r="C4" s="122" t="s">
        <v>190</v>
      </c>
      <c r="D4" s="122" t="s">
        <v>140</v>
      </c>
      <c r="E4" s="122" t="s">
        <v>141</v>
      </c>
      <c r="F4" s="122" t="s">
        <v>142</v>
      </c>
      <c r="G4" s="122" t="s">
        <v>143</v>
      </c>
    </row>
    <row r="5" collapsed="1">
      <c r="A5" s="12" t="s">
        <v>191</v>
      </c>
      <c r="B5" s="12"/>
      <c r="C5" s="129">
        <f>'5.Projeção Financeira'!BR62</f>
        <v>2055125.067</v>
      </c>
      <c r="D5" s="129">
        <f>'5.Projeção Financeira'!BS62</f>
        <v>8680133.907</v>
      </c>
      <c r="E5" s="129">
        <f>'5.Projeção Financeira'!BT62</f>
        <v>31483716.95</v>
      </c>
      <c r="F5" s="129">
        <f>'5.Projeção Financeira'!BU62</f>
        <v>103051129.1</v>
      </c>
      <c r="G5" s="129">
        <f>'5.Projeção Financeira'!BV62</f>
        <v>327660326.1</v>
      </c>
    </row>
    <row r="6" hidden="1" outlineLevel="1">
      <c r="A6" s="14" t="s">
        <v>192</v>
      </c>
      <c r="C6" s="96">
        <f>IF('1.Premissas Receitas'!B8=1,0.18,IF('1.Premissas Receitas'!B8=2,0.05,IF('1.Premissas Receitas'!B8=1,0.1,0.1)))*C5</f>
        <v>102756.2534</v>
      </c>
      <c r="D6" s="96">
        <f>IF('1.Premissas Receitas'!C8=1,0.18,IF('1.Premissas Receitas'!C8=2,0.05,IF('1.Premissas Receitas'!C8=1,0.1,0.1)))*D5</f>
        <v>868013.3907</v>
      </c>
      <c r="E6" s="96">
        <f>IF('1.Premissas Receitas'!D8=1,0.18,IF('1.Premissas Receitas'!D8=2,0.05,IF('1.Premissas Receitas'!D8=1,0.1,0.1)))*E5</f>
        <v>3148371.695</v>
      </c>
      <c r="F6" s="96">
        <f>IF('1.Premissas Receitas'!E8=1,0.18,IF('1.Premissas Receitas'!E8=2,0.05,IF('1.Premissas Receitas'!E8=1,0.1,0.1)))*F5</f>
        <v>10305112.91</v>
      </c>
      <c r="G6" s="96">
        <f>IF('1.Premissas Receitas'!F8=1,0.18,IF('1.Premissas Receitas'!F8=2,0.05,IF('1.Premissas Receitas'!F8=1,0.1,0.1)))*G5</f>
        <v>32766032.61</v>
      </c>
    </row>
    <row r="7" hidden="1" outlineLevel="1">
      <c r="A7" s="12" t="s">
        <v>193</v>
      </c>
      <c r="B7" s="12"/>
      <c r="C7" s="129">
        <f t="shared" ref="C7:G7" si="1">C5-C6</f>
        <v>1952368.814</v>
      </c>
      <c r="D7" s="129">
        <f t="shared" si="1"/>
        <v>7812120.516</v>
      </c>
      <c r="E7" s="129">
        <f t="shared" si="1"/>
        <v>28335345.26</v>
      </c>
      <c r="F7" s="129">
        <f t="shared" si="1"/>
        <v>92746016.17</v>
      </c>
      <c r="G7" s="129">
        <f t="shared" si="1"/>
        <v>294894293.5</v>
      </c>
    </row>
    <row r="8" hidden="1" outlineLevel="1">
      <c r="A8" s="14" t="s">
        <v>194</v>
      </c>
      <c r="C8" s="96">
        <f>'5.Projeção Financeira'!BR101</f>
        <v>348235.0166</v>
      </c>
      <c r="D8" s="96">
        <f>'5.Projeção Financeira'!BS101</f>
        <v>1089157.193</v>
      </c>
      <c r="E8" s="96">
        <f>'5.Projeção Financeira'!BT101</f>
        <v>3748928.809</v>
      </c>
      <c r="F8" s="96">
        <f>'5.Projeção Financeira'!BU101</f>
        <v>11765744.56</v>
      </c>
      <c r="G8" s="96">
        <f>'5.Projeção Financeira'!BV101</f>
        <v>36925946.59</v>
      </c>
    </row>
    <row r="9" hidden="1" outlineLevel="1">
      <c r="A9" s="14" t="s">
        <v>195</v>
      </c>
      <c r="C9" s="96">
        <f>'5.Projeção Financeira'!BR120</f>
        <v>830400</v>
      </c>
      <c r="D9" s="96">
        <f>'5.Projeção Financeira'!BS120</f>
        <v>837320</v>
      </c>
      <c r="E9" s="96">
        <f>'5.Projeção Financeira'!BT120</f>
        <v>954960</v>
      </c>
      <c r="F9" s="96">
        <f>'5.Projeção Financeira'!BU120</f>
        <v>1013088</v>
      </c>
      <c r="G9" s="96">
        <f>'5.Projeção Financeira'!BV120</f>
        <v>1069140</v>
      </c>
    </row>
    <row r="10" hidden="1" outlineLevel="1">
      <c r="A10" s="14" t="s">
        <v>195</v>
      </c>
      <c r="C10" s="96">
        <f>'5.Projeção Financeira'!BR126</f>
        <v>60000</v>
      </c>
      <c r="D10" s="96">
        <f>'5.Projeção Financeira'!BS126</f>
        <v>60500</v>
      </c>
      <c r="E10" s="96">
        <f>'5.Projeção Financeira'!BT126</f>
        <v>61000</v>
      </c>
      <c r="F10" s="96">
        <f>'5.Projeção Financeira'!BU126</f>
        <v>61500</v>
      </c>
      <c r="G10" s="96">
        <f>'5.Projeção Financeira'!BV126</f>
        <v>62000</v>
      </c>
      <c r="I10" s="45"/>
    </row>
    <row r="11" hidden="1" outlineLevel="1">
      <c r="A11" s="14" t="s">
        <v>196</v>
      </c>
      <c r="C11" s="96">
        <f t="shared" ref="C11:G11" si="2">C7-C9-C8-C10</f>
        <v>713733.7971</v>
      </c>
      <c r="D11" s="96">
        <f t="shared" si="2"/>
        <v>5825143.323</v>
      </c>
      <c r="E11" s="96">
        <f t="shared" si="2"/>
        <v>23570456.45</v>
      </c>
      <c r="F11" s="96">
        <f t="shared" si="2"/>
        <v>79905683.61</v>
      </c>
      <c r="G11" s="96">
        <f t="shared" si="2"/>
        <v>256837206.9</v>
      </c>
    </row>
    <row r="12" hidden="1" outlineLevel="1">
      <c r="A12" s="14" t="s">
        <v>197</v>
      </c>
      <c r="C12" s="96">
        <f t="shared" ref="C12:G12" si="3">IF(C11&gt;0,C11*0.25,0)</f>
        <v>178433.4493</v>
      </c>
      <c r="D12" s="96">
        <f t="shared" si="3"/>
        <v>1456285.831</v>
      </c>
      <c r="E12" s="96">
        <f t="shared" si="3"/>
        <v>5892614.112</v>
      </c>
      <c r="F12" s="96">
        <f t="shared" si="3"/>
        <v>19976420.9</v>
      </c>
      <c r="G12" s="96">
        <f t="shared" si="3"/>
        <v>64209301.73</v>
      </c>
    </row>
    <row r="13">
      <c r="A13" s="12" t="s">
        <v>198</v>
      </c>
      <c r="B13" s="12"/>
      <c r="C13" s="129">
        <f t="shared" ref="C13:G13" si="4">C11-C12</f>
        <v>535300.3479</v>
      </c>
      <c r="D13" s="129">
        <f t="shared" si="4"/>
        <v>4368857.492</v>
      </c>
      <c r="E13" s="129">
        <f t="shared" si="4"/>
        <v>17677842.34</v>
      </c>
      <c r="F13" s="129">
        <f t="shared" si="4"/>
        <v>59929262.71</v>
      </c>
      <c r="G13" s="129">
        <f t="shared" si="4"/>
        <v>192627905.2</v>
      </c>
    </row>
    <row r="14">
      <c r="A14" s="71"/>
      <c r="C14" s="71"/>
      <c r="D14" s="71"/>
      <c r="E14" s="71"/>
      <c r="F14" s="71"/>
      <c r="G14" s="71"/>
    </row>
    <row r="15">
      <c r="A15" s="71"/>
      <c r="C15" s="71"/>
      <c r="D15" s="71"/>
      <c r="E15" s="71"/>
      <c r="F15" s="71"/>
      <c r="G15" s="71"/>
    </row>
    <row r="16">
      <c r="A16" s="12" t="s">
        <v>199</v>
      </c>
      <c r="B16" s="12"/>
      <c r="C16" s="12"/>
      <c r="D16" s="12"/>
      <c r="E16" s="12"/>
      <c r="F16" s="12"/>
      <c r="G16" s="12"/>
    </row>
    <row r="17">
      <c r="A17" s="71"/>
      <c r="C17" s="122" t="s">
        <v>190</v>
      </c>
      <c r="D17" s="122" t="s">
        <v>140</v>
      </c>
      <c r="E17" s="122" t="s">
        <v>141</v>
      </c>
      <c r="F17" s="122" t="s">
        <v>142</v>
      </c>
      <c r="G17" s="122" t="s">
        <v>143</v>
      </c>
    </row>
    <row r="18">
      <c r="A18" s="12" t="s">
        <v>200</v>
      </c>
      <c r="B18" s="12"/>
      <c r="C18" s="129">
        <f t="shared" ref="C18:G18" si="5">C5</f>
        <v>2055125.067</v>
      </c>
      <c r="D18" s="129">
        <f t="shared" si="5"/>
        <v>8680133.907</v>
      </c>
      <c r="E18" s="129">
        <f t="shared" si="5"/>
        <v>31483716.95</v>
      </c>
      <c r="F18" s="129">
        <f t="shared" si="5"/>
        <v>103051129.1</v>
      </c>
      <c r="G18" s="129">
        <f t="shared" si="5"/>
        <v>327660326.1</v>
      </c>
    </row>
    <row r="19">
      <c r="A19" s="14" t="s">
        <v>201</v>
      </c>
      <c r="C19" s="96">
        <f t="shared" ref="C19:G19" si="6">C6+C9+C12+C8</f>
        <v>1459824.719</v>
      </c>
      <c r="D19" s="96">
        <f t="shared" si="6"/>
        <v>4250776.414</v>
      </c>
      <c r="E19" s="96">
        <f t="shared" si="6"/>
        <v>13744874.62</v>
      </c>
      <c r="F19" s="96">
        <f t="shared" si="6"/>
        <v>43060366.37</v>
      </c>
      <c r="G19" s="96">
        <f t="shared" si="6"/>
        <v>134970420.9</v>
      </c>
    </row>
    <row r="20">
      <c r="A20" s="14" t="s">
        <v>202</v>
      </c>
      <c r="C20" s="130"/>
      <c r="D20" s="130"/>
      <c r="E20" s="130"/>
      <c r="F20" s="130"/>
      <c r="G20" s="130"/>
    </row>
    <row r="21">
      <c r="A21" s="12" t="s">
        <v>203</v>
      </c>
      <c r="B21" s="12"/>
      <c r="C21" s="129">
        <f t="shared" ref="C21:G21" si="7">C18-C19+C20</f>
        <v>595300.3479</v>
      </c>
      <c r="D21" s="129">
        <f t="shared" si="7"/>
        <v>4429357.492</v>
      </c>
      <c r="E21" s="129">
        <f t="shared" si="7"/>
        <v>17738842.34</v>
      </c>
      <c r="F21" s="129">
        <f t="shared" si="7"/>
        <v>59990762.71</v>
      </c>
      <c r="G21" s="129">
        <f t="shared" si="7"/>
        <v>192689905.2</v>
      </c>
    </row>
    <row r="22">
      <c r="A22" s="71"/>
      <c r="C22" s="71"/>
      <c r="D22" s="71"/>
      <c r="E22" s="71"/>
      <c r="F22" s="71"/>
      <c r="G22" s="71"/>
    </row>
    <row r="23">
      <c r="A23" s="71"/>
      <c r="C23" s="71"/>
      <c r="D23" s="71"/>
      <c r="E23" s="71"/>
      <c r="F23" s="71"/>
      <c r="G23" s="71"/>
    </row>
    <row r="24">
      <c r="A24" s="71"/>
      <c r="C24" s="71"/>
      <c r="D24" s="71"/>
      <c r="E24" s="71"/>
      <c r="F24" s="71"/>
      <c r="G24" s="71"/>
    </row>
    <row r="25">
      <c r="A25" s="12" t="s">
        <v>204</v>
      </c>
      <c r="B25" s="12"/>
      <c r="C25" s="12"/>
      <c r="D25" s="131">
        <f>IRR(B29:G29)</f>
        <v>7.151100629</v>
      </c>
      <c r="E25" s="12" t="s">
        <v>205</v>
      </c>
      <c r="F25" s="12"/>
      <c r="G25" s="12"/>
    </row>
    <row r="27">
      <c r="A27" s="12" t="s">
        <v>206</v>
      </c>
      <c r="B27" s="12"/>
      <c r="C27" s="12"/>
      <c r="D27" s="12"/>
      <c r="E27" s="12"/>
      <c r="F27" s="12"/>
      <c r="G27" s="12"/>
    </row>
    <row r="28">
      <c r="A28" s="14" t="s">
        <v>207</v>
      </c>
      <c r="B28" s="122" t="s">
        <v>208</v>
      </c>
      <c r="C28" s="122" t="s">
        <v>190</v>
      </c>
      <c r="D28" s="122" t="s">
        <v>140</v>
      </c>
      <c r="E28" s="122" t="s">
        <v>141</v>
      </c>
      <c r="F28" s="122" t="s">
        <v>142</v>
      </c>
      <c r="G28" s="122" t="s">
        <v>143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14" t="s">
        <v>203</v>
      </c>
      <c r="B29" s="96">
        <f>-'4.Premissas de Investimento'!B1</f>
        <v>-183000</v>
      </c>
      <c r="C29" s="96">
        <f t="shared" ref="C29:G29" si="8">C13+C20</f>
        <v>535300.3479</v>
      </c>
      <c r="D29" s="96">
        <f t="shared" si="8"/>
        <v>4368857.492</v>
      </c>
      <c r="E29" s="96">
        <f t="shared" si="8"/>
        <v>17677842.34</v>
      </c>
      <c r="F29" s="96">
        <f t="shared" si="8"/>
        <v>59929262.71</v>
      </c>
      <c r="G29" s="132">
        <f t="shared" si="8"/>
        <v>192627905.2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</sheetData>
  <drawing r:id="rId1"/>
</worksheet>
</file>