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eastmanchem-my.sharepoint.com/personal/u144455_emn_com/Documents/Desktop/personal/"/>
    </mc:Choice>
  </mc:AlternateContent>
  <xr:revisionPtr revIDLastSave="293" documentId="11_F25DC773A252ABDACC10487839187A525BDE58F0" xr6:coauthVersionLast="47" xr6:coauthVersionMax="47" xr10:uidLastSave="{9BB0215A-A13E-4EC2-9AC4-B8B2CE0EFADB}"/>
  <bookViews>
    <workbookView xWindow="14400" yWindow="0" windowWidth="14400" windowHeight="15600" activeTab="1" xr2:uid="{00000000-000D-0000-FFFF-FFFF00000000}"/>
  </bookViews>
  <sheets>
    <sheet name="Mia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2" l="1"/>
  <c r="F20" i="2"/>
  <c r="F21" i="2" s="1"/>
  <c r="F11" i="2"/>
  <c r="F17" i="2" s="1"/>
  <c r="J25" i="2"/>
  <c r="J17" i="2"/>
  <c r="J20" i="2"/>
  <c r="J21" i="2" s="1"/>
  <c r="J16" i="2"/>
  <c r="J11" i="2"/>
  <c r="G29" i="2"/>
  <c r="K29" i="2"/>
  <c r="K24" i="2"/>
  <c r="G20" i="2"/>
  <c r="G21" i="2" s="1"/>
  <c r="G11" i="2"/>
  <c r="G25" i="2" s="1"/>
  <c r="K20" i="2"/>
  <c r="K21" i="2" s="1"/>
  <c r="K16" i="2"/>
  <c r="K11" i="2"/>
  <c r="K25" i="2" s="1"/>
  <c r="H29" i="2"/>
  <c r="L29" i="2"/>
  <c r="L24" i="2"/>
  <c r="H20" i="2"/>
  <c r="H21" i="2" s="1"/>
  <c r="L20" i="2"/>
  <c r="L21" i="2" s="1"/>
  <c r="H16" i="2"/>
  <c r="L16" i="2"/>
  <c r="L11" i="2"/>
  <c r="H11" i="2"/>
  <c r="H25" i="2" s="1"/>
  <c r="K6" i="1"/>
  <c r="K4" i="1"/>
  <c r="K5" i="1" s="1"/>
  <c r="K8" i="1" s="1"/>
  <c r="L17" i="2" l="1"/>
  <c r="G17" i="2"/>
  <c r="K17" i="2"/>
  <c r="L25" i="2"/>
  <c r="H17" i="2"/>
</calcChain>
</file>

<file path=xl/sharedStrings.xml><?xml version="1.0" encoding="utf-8"?>
<sst xmlns="http://schemas.openxmlformats.org/spreadsheetml/2006/main" count="42" uniqueCount="38">
  <si>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</si>
  <si>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</si>
  <si>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</si>
  <si>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</si>
  <si>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</si>
  <si>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</si>
  <si>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</si>
  <si>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</si>
  <si>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</si>
  <si>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</si>
  <si>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</si>
  <si>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</si>
  <si>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</si>
  <si>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</si>
  <si>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Gross Profit</t>
  </si>
  <si>
    <t>COGS</t>
  </si>
  <si>
    <t>Marketing</t>
  </si>
  <si>
    <t>Operations &amp; Suport</t>
  </si>
  <si>
    <t>TD</t>
  </si>
  <si>
    <t>G&amp;A</t>
  </si>
  <si>
    <t>Operating Expenses</t>
  </si>
  <si>
    <t>Operating Income</t>
  </si>
  <si>
    <t>Pretax Income</t>
  </si>
  <si>
    <t>Taxes</t>
  </si>
  <si>
    <t>Net Income</t>
  </si>
  <si>
    <t>EPS</t>
  </si>
  <si>
    <t>Revenue y/y</t>
  </si>
  <si>
    <t>Gross Margin</t>
  </si>
  <si>
    <t>CFFO</t>
  </si>
  <si>
    <t>Capex</t>
  </si>
  <si>
    <t>Subscribers</t>
  </si>
  <si>
    <t>Net Orders</t>
  </si>
  <si>
    <t>AOV</t>
  </si>
  <si>
    <t>FCF</t>
  </si>
  <si>
    <t>Q422</t>
  </si>
  <si>
    <t>Q322</t>
  </si>
  <si>
    <t>Q222</t>
  </si>
  <si>
    <t>Q122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</si>
</sst>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9" fontId="3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16565</xdr:rowOff>
    </xdr:from>
    <xdr:to>
      <xdr:col>12</xdr:col>
      <xdr:colOff>0</xdr:colOff>
      <xdr:row>22</xdr:row>
      <xdr:rowOff>16565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A63ADF2-606D-CC97-25E7-95DDD3998914}"/>
            </a:ext>
          </a:extLst>
        </xdr:cNvPr>
        <xdr:cNvCxnSpPr/>
      </xdr:nvCxnSpPr>
      <xdr:spPr>
        <a:xfrm>
          <a:off x="5151783" y="182217"/>
          <a:ext cx="0" cy="2484783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3:L8"/>
  <sheetViews>
    <sheetView topLeftCell="A10" workbookViewId="0">
      <selection activeCell="K4" sqref="K4"/>
    </sheetView>
  </sheetViews>
  <sheetFormatPr defaultRowHeight="15" x14ac:dyDescent="0.25"/>
  <cols>
    <col min="11" max="11" width="13.85546875" bestFit="1" customWidth="1"/>
  </cols>
  <sheetData>
    <row r="3" spans="10:12" x14ac:dyDescent="0.25">
      <c r="J3" s="1" t="s">
        <v>0</v>
      </c>
      <c r="K3">
        <v>16.600000000000001</v>
      </c>
    </row>
    <row r="4" spans="10:12" x14ac:dyDescent="0.25">
      <c r="J4" t="s">
        <v>1</v>
      </c>
      <c r="K4" s="2">
        <f>208.70225+8.377623</f>
        <v>217.07987299999999</v>
      </c>
      <c r="L4" s="3" t="s">
        <v>6</v>
      </c>
    </row>
    <row r="5" spans="10:12" x14ac:dyDescent="0.25">
      <c r="J5" t="s">
        <v>2</v>
      </c>
      <c r="K5" s="2">
        <f>+K4*K3</f>
        <v>3603.5258918</v>
      </c>
    </row>
    <row r="6" spans="10:12" x14ac:dyDescent="0.25">
      <c r="J6" t="s">
        <v>3</v>
      </c>
      <c r="K6" s="2">
        <f>129.295+97.977+0.856</f>
        <v>228.12799999999999</v>
      </c>
      <c r="L6" s="3" t="s">
        <v>6</v>
      </c>
    </row>
    <row r="7" spans="10:12" x14ac:dyDescent="0.25">
      <c r="J7" t="s">
        <v>4</v>
      </c>
      <c r="K7" s="2">
        <v>0</v>
      </c>
      <c r="L7" s="3" t="s">
        <v>6</v>
      </c>
    </row>
    <row r="8" spans="10:12" x14ac:dyDescent="0.25">
      <c r="J8" t="s">
        <v>5</v>
      </c>
      <c r="K8" s="2">
        <f>+K5-K6+K7</f>
        <v>3375.3978917999998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792E-046F-45A2-8BB4-C04B35530D77}">
  <dimension ref="A1:L29"/>
  <sheetViews>
    <sheetView tabSelected="1" zoomScale="115" zoomScaleNormal="11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H14" sqref="H14"/>
    </sheetView>
  </sheetViews>
  <sheetFormatPr defaultRowHeight="12.75" x14ac:dyDescent="0.2"/>
  <cols>
    <col min="1" max="1" width="9.140625" style="4"/>
    <col min="2" max="2" width="18.140625" style="4" bestFit="1" customWidth="1"/>
    <col min="3" max="6" width="18.140625" style="4" customWidth="1"/>
    <col min="7" max="12" width="8.28515625" style="4" customWidth="1"/>
    <col min="13" max="16384" width="9.140625" style="4"/>
  </cols>
  <sheetData>
    <row r="1" spans="1:12" x14ac:dyDescent="0.2">
      <c r="A1" s="4" t="s">
        <v>7</v>
      </c>
    </row>
    <row r="2" spans="1:12" x14ac:dyDescent="0.2">
      <c r="C2" s="4" t="s">
        <v>37</v>
      </c>
      <c r="D2" s="4" t="s">
        <v>36</v>
      </c>
      <c r="E2" s="4" t="s">
        <v>35</v>
      </c>
      <c r="F2" s="4" t="s">
        <v>34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6</v>
      </c>
    </row>
    <row r="3" spans="1:12" x14ac:dyDescent="0.2">
      <c r="B3" s="4" t="s">
        <v>30</v>
      </c>
      <c r="C3" s="6"/>
      <c r="D3" s="6"/>
      <c r="E3" s="6"/>
      <c r="F3" s="6">
        <v>1040</v>
      </c>
      <c r="G3" s="6"/>
      <c r="H3" s="6">
        <v>1300</v>
      </c>
      <c r="I3" s="6"/>
      <c r="J3" s="6">
        <v>1537</v>
      </c>
      <c r="K3" s="6"/>
      <c r="L3" s="6">
        <v>1864</v>
      </c>
    </row>
    <row r="4" spans="1:12" x14ac:dyDescent="0.2">
      <c r="B4" s="4" t="s">
        <v>31</v>
      </c>
      <c r="C4" s="6"/>
      <c r="D4" s="6"/>
      <c r="E4" s="6"/>
      <c r="F4" s="6">
        <v>1855</v>
      </c>
      <c r="G4" s="6"/>
      <c r="H4" s="6">
        <v>2109</v>
      </c>
      <c r="I4" s="6"/>
      <c r="J4" s="6">
        <v>2298</v>
      </c>
      <c r="K4" s="6"/>
      <c r="L4" s="6">
        <v>2527</v>
      </c>
    </row>
    <row r="5" spans="1:12" x14ac:dyDescent="0.2">
      <c r="B5" s="4" t="s">
        <v>32</v>
      </c>
      <c r="F5" s="4">
        <v>87</v>
      </c>
      <c r="H5" s="4">
        <v>95</v>
      </c>
      <c r="J5" s="4">
        <v>103</v>
      </c>
      <c r="L5" s="4">
        <v>121</v>
      </c>
    </row>
    <row r="9" spans="1:12" x14ac:dyDescent="0.2">
      <c r="B9" s="4" t="s">
        <v>8</v>
      </c>
      <c r="F9" s="6">
        <v>167.203</v>
      </c>
      <c r="G9" s="6">
        <v>190.77</v>
      </c>
      <c r="H9" s="6">
        <v>207.91200000000001</v>
      </c>
      <c r="I9" s="6"/>
      <c r="J9" s="6">
        <v>246.619</v>
      </c>
      <c r="K9" s="6">
        <v>278.17099999999999</v>
      </c>
      <c r="L9" s="6">
        <v>315.64800000000002</v>
      </c>
    </row>
    <row r="10" spans="1:12" x14ac:dyDescent="0.2">
      <c r="B10" s="4" t="s">
        <v>15</v>
      </c>
      <c r="F10" s="6">
        <v>34.866</v>
      </c>
      <c r="G10" s="6">
        <v>37.344999999999999</v>
      </c>
      <c r="H10" s="6">
        <v>37.753999999999998</v>
      </c>
      <c r="I10" s="6"/>
      <c r="J10" s="6">
        <v>42.561</v>
      </c>
      <c r="K10" s="6">
        <v>49.076000000000001</v>
      </c>
      <c r="L10" s="6">
        <v>59.034999999999997</v>
      </c>
    </row>
    <row r="11" spans="1:12" x14ac:dyDescent="0.2">
      <c r="B11" s="4" t="s">
        <v>14</v>
      </c>
      <c r="F11" s="6">
        <f>+F9-F10</f>
        <v>132.33699999999999</v>
      </c>
      <c r="G11" s="6">
        <f>+G9-G10</f>
        <v>153.42500000000001</v>
      </c>
      <c r="H11" s="6">
        <f>+H9-H10</f>
        <v>170.15800000000002</v>
      </c>
      <c r="I11" s="6"/>
      <c r="J11" s="6">
        <f>+J9-J10</f>
        <v>204.05799999999999</v>
      </c>
      <c r="K11" s="6">
        <f>+K9-K10</f>
        <v>229.095</v>
      </c>
      <c r="L11" s="6">
        <f>+L9-L10</f>
        <v>256.61300000000006</v>
      </c>
    </row>
    <row r="12" spans="1:12" x14ac:dyDescent="0.2">
      <c r="B12" s="4" t="s">
        <v>16</v>
      </c>
      <c r="F12" s="6">
        <v>85.542000000000002</v>
      </c>
      <c r="G12" s="6">
        <v>97.245000000000005</v>
      </c>
      <c r="H12" s="6">
        <v>107.21899999999999</v>
      </c>
      <c r="I12" s="6"/>
      <c r="J12" s="6">
        <v>125.895</v>
      </c>
      <c r="K12" s="6">
        <v>130.553</v>
      </c>
      <c r="L12" s="6">
        <v>144.922</v>
      </c>
    </row>
    <row r="13" spans="1:12" x14ac:dyDescent="0.2">
      <c r="B13" s="4" t="s">
        <v>17</v>
      </c>
      <c r="F13" s="6">
        <v>22.521000000000001</v>
      </c>
      <c r="G13" s="6">
        <v>26.181999999999999</v>
      </c>
      <c r="H13" s="6">
        <v>29.227</v>
      </c>
      <c r="I13" s="6"/>
      <c r="J13" s="6">
        <v>32.838999999999999</v>
      </c>
      <c r="K13" s="6">
        <v>38.747</v>
      </c>
      <c r="L13" s="6">
        <v>41.453000000000003</v>
      </c>
    </row>
    <row r="14" spans="1:12" x14ac:dyDescent="0.2">
      <c r="B14" s="4" t="s">
        <v>18</v>
      </c>
      <c r="F14" s="6">
        <v>8.3109999999999999</v>
      </c>
      <c r="G14" s="6">
        <v>10.747999999999999</v>
      </c>
      <c r="H14" s="6">
        <v>11.804</v>
      </c>
      <c r="I14" s="6"/>
      <c r="J14" s="6">
        <v>13.404999999999999</v>
      </c>
      <c r="K14" s="6">
        <v>15.324</v>
      </c>
      <c r="L14" s="6">
        <v>18.654</v>
      </c>
    </row>
    <row r="15" spans="1:12" x14ac:dyDescent="0.2">
      <c r="B15" s="4" t="s">
        <v>19</v>
      </c>
      <c r="F15" s="6">
        <v>27.568000000000001</v>
      </c>
      <c r="G15" s="6">
        <v>30.513000000000002</v>
      </c>
      <c r="H15" s="6">
        <v>31.143999999999998</v>
      </c>
      <c r="I15" s="6"/>
      <c r="J15" s="6">
        <v>32.319000000000003</v>
      </c>
      <c r="K15" s="6">
        <v>34.567999999999998</v>
      </c>
      <c r="L15" s="6">
        <v>40.554000000000002</v>
      </c>
    </row>
    <row r="16" spans="1:12" x14ac:dyDescent="0.2">
      <c r="B16" s="4" t="s">
        <v>20</v>
      </c>
      <c r="F16" s="6">
        <v>143.94200000000001</v>
      </c>
      <c r="G16" s="6">
        <v>164.68799999999999</v>
      </c>
      <c r="H16" s="6">
        <f>+H12+H13+H14+H15</f>
        <v>179.39400000000001</v>
      </c>
      <c r="I16" s="6"/>
      <c r="J16" s="6">
        <f>+J12+J13+J14+J15</f>
        <v>204.45799999999997</v>
      </c>
      <c r="K16" s="6">
        <f>+K12+K13+K14+K15</f>
        <v>219.19200000000001</v>
      </c>
      <c r="L16" s="6">
        <f>+L12+L13+L14+L15</f>
        <v>245.583</v>
      </c>
    </row>
    <row r="17" spans="2:12" x14ac:dyDescent="0.2">
      <c r="B17" s="4" t="s">
        <v>21</v>
      </c>
      <c r="F17" s="6">
        <f>+F11-F16</f>
        <v>-11.605000000000018</v>
      </c>
      <c r="G17" s="6">
        <f>+G11-G16</f>
        <v>-11.262999999999977</v>
      </c>
      <c r="H17" s="6">
        <f>+H11-H16</f>
        <v>-9.23599999999999</v>
      </c>
      <c r="I17" s="6"/>
      <c r="J17" s="6">
        <f>+J11-J16</f>
        <v>-0.39999999999997726</v>
      </c>
      <c r="K17" s="6">
        <f>+K11-K16</f>
        <v>9.9029999999999916</v>
      </c>
      <c r="L17" s="6">
        <f>+L11-L16</f>
        <v>11.030000000000058</v>
      </c>
    </row>
    <row r="18" spans="2:12" x14ac:dyDescent="0.2">
      <c r="B18" s="4" t="s">
        <v>22</v>
      </c>
      <c r="F18" s="4">
        <v>-11.028</v>
      </c>
      <c r="G18" s="4">
        <v>-9.6809999999999992</v>
      </c>
      <c r="H18" s="4">
        <v>-7.17</v>
      </c>
      <c r="J18" s="4">
        <v>2.1960000000000002</v>
      </c>
      <c r="K18" s="4">
        <v>12.403</v>
      </c>
      <c r="L18" s="4">
        <v>13.423999999999999</v>
      </c>
    </row>
    <row r="19" spans="2:12" x14ac:dyDescent="0.2">
      <c r="B19" s="4" t="s">
        <v>23</v>
      </c>
      <c r="F19" s="4">
        <v>0.121</v>
      </c>
      <c r="G19" s="4">
        <v>-0.38600000000000001</v>
      </c>
      <c r="H19" s="4">
        <v>1.2999999999999999E-2</v>
      </c>
      <c r="J19" s="4">
        <v>-0.95099999999999996</v>
      </c>
      <c r="K19" s="4">
        <v>-1.2749999999999999</v>
      </c>
      <c r="L19" s="4">
        <v>-0.127</v>
      </c>
    </row>
    <row r="20" spans="2:12" x14ac:dyDescent="0.2">
      <c r="B20" s="4" t="s">
        <v>24</v>
      </c>
      <c r="F20" s="4">
        <f>F18+F19</f>
        <v>-10.907</v>
      </c>
      <c r="G20" s="4">
        <f>G18+G19</f>
        <v>-10.066999999999998</v>
      </c>
      <c r="H20" s="4">
        <f>H18+H19</f>
        <v>-7.157</v>
      </c>
      <c r="J20" s="4">
        <f>J18+J19</f>
        <v>1.2450000000000001</v>
      </c>
      <c r="K20" s="4">
        <f>K18+K19</f>
        <v>11.128</v>
      </c>
      <c r="L20" s="4">
        <f>L18+L19</f>
        <v>13.296999999999999</v>
      </c>
    </row>
    <row r="21" spans="2:12" x14ac:dyDescent="0.2">
      <c r="B21" s="4" t="s">
        <v>25</v>
      </c>
      <c r="F21" s="5">
        <f>+F20/F22</f>
        <v>-5.2910570613701927E-2</v>
      </c>
      <c r="G21" s="5">
        <f>+G20/G22</f>
        <v>-4.8599910771587276E-2</v>
      </c>
      <c r="H21" s="5">
        <f>+H20/H22</f>
        <v>-3.4338849403850083E-2</v>
      </c>
      <c r="J21" s="5">
        <f>+J20/J22</f>
        <v>5.6118782791624664E-3</v>
      </c>
      <c r="K21" s="5">
        <f>+K20/K22</f>
        <v>4.85166443633833E-2</v>
      </c>
      <c r="L21" s="5">
        <f>+L20/L22</f>
        <v>5.6633108664250177E-2</v>
      </c>
    </row>
    <row r="22" spans="2:12" x14ac:dyDescent="0.2">
      <c r="B22" s="4" t="s">
        <v>1</v>
      </c>
      <c r="F22" s="6">
        <v>206.14028300000001</v>
      </c>
      <c r="G22" s="6">
        <v>207.140298</v>
      </c>
      <c r="H22" s="6">
        <v>208.42282499999999</v>
      </c>
      <c r="I22" s="6"/>
      <c r="J22" s="6">
        <v>221.85085599999999</v>
      </c>
      <c r="K22" s="6">
        <v>229.36458500000001</v>
      </c>
      <c r="L22" s="6">
        <v>234.79198500000001</v>
      </c>
    </row>
    <row r="24" spans="2:12" x14ac:dyDescent="0.2">
      <c r="B24" s="4" t="s">
        <v>26</v>
      </c>
      <c r="J24" s="7"/>
      <c r="K24" s="7">
        <f>+K9/G9 - 1</f>
        <v>0.45814855585259728</v>
      </c>
      <c r="L24" s="7">
        <f>+L9/H9 - 1</f>
        <v>0.51818076878679453</v>
      </c>
    </row>
    <row r="25" spans="2:12" x14ac:dyDescent="0.2">
      <c r="B25" s="4" t="s">
        <v>27</v>
      </c>
      <c r="F25" s="7">
        <f>+F11/F9</f>
        <v>0.79147503334270308</v>
      </c>
      <c r="G25" s="7">
        <f>+G11/G9</f>
        <v>0.80424070870681974</v>
      </c>
      <c r="H25" s="7">
        <f>+H11/H9</f>
        <v>0.81841355958290052</v>
      </c>
      <c r="J25" s="7">
        <f>+J11/J9</f>
        <v>0.82742205588377216</v>
      </c>
      <c r="K25" s="7">
        <f>+K11/K9</f>
        <v>0.82357614560827697</v>
      </c>
      <c r="L25" s="7">
        <f>+L11/L9</f>
        <v>0.8129720448094081</v>
      </c>
    </row>
    <row r="27" spans="2:12" x14ac:dyDescent="0.2">
      <c r="B27" s="4" t="s">
        <v>28</v>
      </c>
      <c r="C27" s="6"/>
      <c r="D27" s="6"/>
      <c r="E27" s="6"/>
      <c r="F27" s="6"/>
      <c r="G27" s="6">
        <v>9.4830000000000005</v>
      </c>
      <c r="H27" s="6">
        <v>26.309000000000001</v>
      </c>
      <c r="I27" s="6"/>
      <c r="J27" s="6"/>
      <c r="K27" s="6">
        <v>25.838000000000001</v>
      </c>
      <c r="L27" s="6">
        <v>79.432000000000002</v>
      </c>
    </row>
    <row r="28" spans="2:12" x14ac:dyDescent="0.2">
      <c r="B28" s="4" t="s">
        <v>29</v>
      </c>
      <c r="C28" s="6"/>
      <c r="D28" s="6"/>
      <c r="E28" s="6"/>
      <c r="F28" s="6"/>
      <c r="G28" s="6">
        <v>-0.65300000000000002</v>
      </c>
      <c r="H28" s="6">
        <v>-5.3120000000000003</v>
      </c>
      <c r="I28" s="6"/>
      <c r="J28" s="6"/>
      <c r="K28" s="6">
        <v>-10.581</v>
      </c>
      <c r="L28" s="6">
        <v>-13.792999999999999</v>
      </c>
    </row>
    <row r="29" spans="2:12" x14ac:dyDescent="0.2">
      <c r="B29" s="4" t="s">
        <v>33</v>
      </c>
      <c r="C29" s="6"/>
      <c r="D29" s="6"/>
      <c r="E29" s="6"/>
      <c r="F29" s="6"/>
      <c r="G29" s="6">
        <f>+G27+G28</f>
        <v>8.83</v>
      </c>
      <c r="H29" s="6">
        <f>+H27+H28</f>
        <v>20.997</v>
      </c>
      <c r="I29" s="6"/>
      <c r="J29" s="6"/>
      <c r="K29" s="6">
        <f>+K27+K28</f>
        <v>15.257000000000001</v>
      </c>
      <c r="L29" s="6">
        <f>+L27+L28</f>
        <v>65.63900000000001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Metadata/LabelInfo.xml><?xml version="1.0" encoding="utf-8"?>
<clbl:labelList xmlns:clbl="http://schemas.microsoft.com/office/2020/mipLabelMetadata">
  <clbl:label id="{86aeaee7-1dd3-447c-b847-acd05944d29f}" enabled="1" method="Privileged" siteId="{9b50c80f-103b-4433-a91c-b4b06c50738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Mian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Kirpach (US)</dc:creator>
  <cp:lastModifiedBy>Albert Kirpach (US)</cp:lastModifiedBy>
  <dcterms:created xsi:type="dcterms:W3CDTF">2015-06-05T18:17:20Z</dcterms:created>
  <dcterms:modified xsi:type="dcterms:W3CDTF">2024-10-04T15:41:04Z</dcterms:modified>
</cp:coreProperties>
</file>