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total" sheetId="1" r:id="rId1"/>
    <sheet name="parts" sheetId="8" r:id="rId2"/>
  </sheets>
  <calcPr calcId="144525" concurrentCalc="0"/>
</workbook>
</file>

<file path=xl/sharedStrings.xml><?xml version="1.0" encoding="utf-8"?>
<sst xmlns="http://schemas.openxmlformats.org/spreadsheetml/2006/main" count="115">
  <si>
    <t>Elecrow PCBA Quotation</t>
  </si>
  <si>
    <t>Basic info:</t>
  </si>
  <si>
    <t xml:space="preserve"> Customer address </t>
  </si>
  <si>
    <t>Elecrow address</t>
  </si>
  <si>
    <r>
      <rPr>
        <b/>
        <sz val="10"/>
        <rFont val="Tahoma"/>
        <charset val="134"/>
      </rPr>
      <t xml:space="preserve">Vendor: </t>
    </r>
    <r>
      <rPr>
        <sz val="10"/>
        <rFont val="Tahoma"/>
        <charset val="134"/>
      </rPr>
      <t>Elecrow</t>
    </r>
  </si>
  <si>
    <r>
      <rPr>
        <b/>
        <sz val="10"/>
        <rFont val="Tahoma"/>
        <charset val="134"/>
      </rPr>
      <t xml:space="preserve">Customer: </t>
    </r>
    <r>
      <rPr>
        <sz val="10"/>
        <rFont val="Tahoma"/>
        <charset val="134"/>
      </rPr>
      <t xml:space="preserve"> </t>
    </r>
  </si>
  <si>
    <t>Japan</t>
  </si>
  <si>
    <t>5 Floor F1 Building, 
Fanshen Hua Feng Industrial Park, 
Hangcheng Road, Gushu, Bao'an District, 
Shenzhen, 518126
China
Tel: +86 0755 66814728</t>
  </si>
  <si>
    <r>
      <rPr>
        <b/>
        <sz val="10"/>
        <rFont val="Tahoma"/>
        <charset val="134"/>
      </rPr>
      <t>Contact Person:</t>
    </r>
    <r>
      <rPr>
        <sz val="10"/>
        <rFont val="Tahoma"/>
        <charset val="134"/>
      </rPr>
      <t xml:space="preserve"> Mike</t>
    </r>
  </si>
  <si>
    <r>
      <rPr>
        <b/>
        <sz val="10"/>
        <rFont val="Tahoma"/>
        <charset val="134"/>
      </rPr>
      <t>Contact Person:</t>
    </r>
    <r>
      <rPr>
        <sz val="10"/>
        <rFont val="Tahoma"/>
        <charset val="134"/>
      </rPr>
      <t xml:space="preserve"> </t>
    </r>
  </si>
  <si>
    <r>
      <rPr>
        <b/>
        <sz val="10"/>
        <rFont val="Tahoma"/>
        <charset val="134"/>
      </rPr>
      <t>Tel:</t>
    </r>
    <r>
      <rPr>
        <sz val="10"/>
        <rFont val="Tahoma"/>
        <charset val="134"/>
      </rPr>
      <t xml:space="preserve"> +86 15814683773</t>
    </r>
  </si>
  <si>
    <r>
      <rPr>
        <b/>
        <sz val="10"/>
        <rFont val="Tahoma"/>
        <charset val="134"/>
      </rPr>
      <t>Tel:</t>
    </r>
    <r>
      <rPr>
        <sz val="10"/>
        <rFont val="Tahoma"/>
        <charset val="134"/>
      </rPr>
      <t xml:space="preserve"> </t>
    </r>
  </si>
  <si>
    <r>
      <rPr>
        <b/>
        <sz val="10"/>
        <rFont val="Tahoma"/>
        <charset val="134"/>
      </rPr>
      <t>Email:</t>
    </r>
    <r>
      <rPr>
        <sz val="10"/>
        <rFont val="Tahoma"/>
        <charset val="134"/>
      </rPr>
      <t xml:space="preserve"> mike@elecrow.com</t>
    </r>
  </si>
  <si>
    <r>
      <rPr>
        <b/>
        <sz val="10"/>
        <rFont val="Tahoma"/>
        <charset val="134"/>
      </rPr>
      <t>Email:</t>
    </r>
    <r>
      <rPr>
        <sz val="10"/>
        <rFont val="Tahoma"/>
        <charset val="134"/>
      </rPr>
      <t xml:space="preserve">
</t>
    </r>
  </si>
  <si>
    <r>
      <rPr>
        <b/>
        <sz val="10"/>
        <rFont val="Tahoma"/>
        <charset val="134"/>
      </rPr>
      <t xml:space="preserve">lead time </t>
    </r>
    <r>
      <rPr>
        <b/>
        <sz val="10"/>
        <rFont val="宋体"/>
        <charset val="134"/>
      </rPr>
      <t>：</t>
    </r>
    <r>
      <rPr>
        <sz val="10"/>
        <rFont val="Tahoma"/>
        <charset val="134"/>
      </rPr>
      <t>2-3weeks</t>
    </r>
  </si>
  <si>
    <t xml:space="preserve"> Date: 2017/3</t>
  </si>
  <si>
    <t xml:space="preserve">Important: </t>
  </si>
  <si>
    <r>
      <rPr>
        <sz val="11"/>
        <color theme="1"/>
        <rFont val="宋体"/>
        <charset val="134"/>
      </rPr>
      <t xml:space="preserve">     </t>
    </r>
    <r>
      <rPr>
        <i/>
        <sz val="11"/>
        <color theme="1"/>
        <rFont val="Calibri"/>
        <charset val="134"/>
      </rPr>
      <t xml:space="preserve">Elecrow may use substitute brand components for your project, please refer to Elecrow PCBA Service: </t>
    </r>
    <r>
      <rPr>
        <i/>
        <sz val="11"/>
        <color rgb="FFFF0000"/>
        <rFont val="Calibri"/>
        <charset val="134"/>
      </rPr>
      <t xml:space="preserve">http://www.elecrow.com/pcb-assembly-p-366.html </t>
    </r>
    <r>
      <rPr>
        <i/>
        <sz val="11"/>
        <color theme="1"/>
        <rFont val="Calibri"/>
        <charset val="134"/>
      </rPr>
      <t>for the detaile explantion. If you have strict requirements on brand/spec for some important components, please leave us a message</t>
    </r>
  </si>
  <si>
    <t>For PCB fabricate</t>
  </si>
  <si>
    <t>Name</t>
  </si>
  <si>
    <t>layers</t>
  </si>
  <si>
    <t>dimension</t>
  </si>
  <si>
    <t>Thickness</t>
  </si>
  <si>
    <t>surface finished</t>
  </si>
  <si>
    <t>Solder Mask</t>
  </si>
  <si>
    <t>Qty</t>
  </si>
  <si>
    <t>Quotation（$)</t>
  </si>
  <si>
    <t>weight(g)</t>
  </si>
  <si>
    <t>Remark</t>
  </si>
  <si>
    <t>TPT02</t>
  </si>
  <si>
    <t>5*5cm</t>
  </si>
  <si>
    <t>0.6mm</t>
  </si>
  <si>
    <t>hasl(lead free)</t>
  </si>
  <si>
    <t>blue</t>
  </si>
  <si>
    <t>Stencil</t>
  </si>
  <si>
    <t>Total:</t>
  </si>
  <si>
    <t>For PCB Assembly</t>
  </si>
  <si>
    <t>Pads</t>
  </si>
  <si>
    <t>quatity</t>
  </si>
  <si>
    <t>price</t>
  </si>
  <si>
    <t>qty of boards</t>
  </si>
  <si>
    <t>Quotation</t>
  </si>
  <si>
    <t>SMT</t>
  </si>
  <si>
    <t>starting fee</t>
  </si>
  <si>
    <t>THT</t>
  </si>
  <si>
    <t>$5 extra for less than 30pcs PCBA</t>
  </si>
  <si>
    <t>Engineer Start</t>
  </si>
  <si>
    <t>Components purchased by Eelcrow</t>
  </si>
  <si>
    <t>10pcs</t>
  </si>
  <si>
    <t>25pcs</t>
  </si>
  <si>
    <t xml:space="preserve"> </t>
  </si>
  <si>
    <t>Shipping</t>
  </si>
  <si>
    <t>Products</t>
  </si>
  <si>
    <t>Shipping Method</t>
  </si>
  <si>
    <t>Weight</t>
  </si>
  <si>
    <t>PCBAs</t>
  </si>
  <si>
    <t>OCS</t>
  </si>
  <si>
    <t>0.5kg</t>
  </si>
  <si>
    <t>2-4days</t>
  </si>
  <si>
    <t>0.8kg</t>
  </si>
  <si>
    <t>Total Quotation($):</t>
  </si>
  <si>
    <t>BOM for TPT02</t>
  </si>
  <si>
    <t>Elecrow PN</t>
  </si>
  <si>
    <t>Parts</t>
  </si>
  <si>
    <t>Value</t>
  </si>
  <si>
    <t>Package</t>
  </si>
  <si>
    <t>QTY</t>
  </si>
  <si>
    <t>unit price</t>
  </si>
  <si>
    <t>total</t>
  </si>
  <si>
    <t>Original</t>
  </si>
  <si>
    <t>Notes</t>
  </si>
  <si>
    <t>Digikey/Mouser/Manufacturer Part</t>
  </si>
  <si>
    <t>Remark/ Link</t>
  </si>
  <si>
    <t>2014210A</t>
  </si>
  <si>
    <t>C1,C2</t>
  </si>
  <si>
    <t>10u</t>
  </si>
  <si>
    <t>C0603</t>
  </si>
  <si>
    <t>free</t>
  </si>
  <si>
    <t>4040806A</t>
  </si>
  <si>
    <t>D1</t>
  </si>
  <si>
    <t>LED, blue</t>
  </si>
  <si>
    <t>N</t>
  </si>
  <si>
    <t>L1</t>
  </si>
  <si>
    <t>4.7uH</t>
  </si>
  <si>
    <t>C2016</t>
  </si>
  <si>
    <t>732-2956-1-ND</t>
  </si>
  <si>
    <t>Wurth, 74479776247</t>
  </si>
  <si>
    <t>1022847A</t>
  </si>
  <si>
    <t>R1</t>
  </si>
  <si>
    <t>4.7k</t>
  </si>
  <si>
    <t>SW1</t>
  </si>
  <si>
    <t>EVQ-P2T02W</t>
  </si>
  <si>
    <t>P11083SCT-ND</t>
  </si>
  <si>
    <t>Panasonic, EVQ-P2T02W</t>
  </si>
  <si>
    <t>SW2,SW3</t>
  </si>
  <si>
    <t>EVQ-PLFA08</t>
  </si>
  <si>
    <t>P12275SCT-ND</t>
  </si>
  <si>
    <t>Panasonic, EVQ-PLFA08</t>
  </si>
  <si>
    <t>SW4</t>
  </si>
  <si>
    <t>CUS-12TB</t>
  </si>
  <si>
    <t>563-1102-1-ND</t>
  </si>
  <si>
    <t>Copal, CUS-12TB</t>
  </si>
  <si>
    <t>SW5</t>
  </si>
  <si>
    <t>EVQP7A01P</t>
  </si>
  <si>
    <t>P16763CT-ND</t>
  </si>
  <si>
    <t>Panasonic, EVQP7A01P</t>
  </si>
  <si>
    <t>U1</t>
  </si>
  <si>
    <t>CYBLE-014008-00</t>
  </si>
  <si>
    <t>Y</t>
  </si>
  <si>
    <t>428-3600-1-ND</t>
  </si>
  <si>
    <t>Cypress, CYBLE-014008-00</t>
  </si>
  <si>
    <t>U2</t>
  </si>
  <si>
    <t>TPS61221DCKR</t>
  </si>
  <si>
    <t>296-41854-1-ND</t>
  </si>
  <si>
    <t>TI, TPS61221DCKR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</si>
</sst>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26" formatCode="\$#,##0.00_);[Red]\(\$#,##0.00\)"/>
    <numFmt numFmtId="41" formatCode="_ * #,##0_ ;_ * \-#,##0_ ;_ * &quot;-&quot;_ ;_ @_ "/>
    <numFmt numFmtId="176" formatCode="0_);[Red]\(0\)"/>
    <numFmt numFmtId="177" formatCode="0.0_);[Red]\(0.0\)"/>
    <numFmt numFmtId="178" formatCode="\$#,##0.00;\-\$#,##0.00"/>
    <numFmt numFmtId="179" formatCode="[$-409]d\-mmm;@"/>
    <numFmt numFmtId="180" formatCode="0.000_);[Red]\(0.000\)"/>
    <numFmt numFmtId="181" formatCode="0.00_);[Red]\(0.00\)"/>
    <numFmt numFmtId="182" formatCode="\$#,##0.00;[Red]\$#,##0.00"/>
  </numFmts>
  <fonts count="5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2"/>
      <name val="Arial Unicode MS"/>
      <charset val="128"/>
    </font>
    <font>
      <sz val="12"/>
      <color rgb="FFFF0000"/>
      <name val="宋体"/>
      <charset val="134"/>
    </font>
    <font>
      <sz val="12"/>
      <color rgb="FFFF0000"/>
      <name val="Arial Unicode MS"/>
      <charset val="128"/>
    </font>
    <font>
      <sz val="12"/>
      <color rgb="FF0070C0"/>
      <name val="Arial Unicode MS"/>
      <charset val="128"/>
    </font>
    <font>
      <b/>
      <sz val="11"/>
      <color rgb="FFFF0000"/>
      <name val="宋体"/>
      <charset val="134"/>
      <scheme val="minor"/>
    </font>
    <font>
      <b/>
      <i/>
      <sz val="11"/>
      <name val="宋体"/>
      <charset val="134"/>
      <scheme val="minor"/>
    </font>
    <font>
      <b/>
      <sz val="10"/>
      <name val="Tahoma"/>
      <charset val="134"/>
    </font>
    <font>
      <sz val="12"/>
      <name val="Tahoma"/>
      <charset val="134"/>
    </font>
    <font>
      <i/>
      <sz val="11"/>
      <color rgb="FFFF0000"/>
      <name val="宋体"/>
      <charset val="134"/>
      <scheme val="minor"/>
    </font>
    <font>
      <sz val="10"/>
      <name val="Tahoma"/>
      <charset val="134"/>
    </font>
    <font>
      <sz val="11"/>
      <color theme="1"/>
      <name val="Tahoma"/>
      <charset val="134"/>
    </font>
    <font>
      <u/>
      <sz val="10"/>
      <color indexed="12"/>
      <name val="Tahoma"/>
      <charset val="134"/>
    </font>
    <font>
      <b/>
      <i/>
      <sz val="10"/>
      <color rgb="FFFF0000"/>
      <name val="Tahoma"/>
      <charset val="134"/>
    </font>
    <font>
      <i/>
      <sz val="10"/>
      <color rgb="FFFF0000"/>
      <name val="Tahoma"/>
      <charset val="134"/>
    </font>
    <font>
      <sz val="11"/>
      <color theme="1"/>
      <name val="微软雅黑"/>
      <charset val="134"/>
    </font>
    <font>
      <sz val="11"/>
      <color theme="1"/>
      <name val="Arial Unicode MS"/>
      <charset val="134"/>
    </font>
    <font>
      <b/>
      <sz val="11"/>
      <color theme="1"/>
      <name val="Arial Unicode MS"/>
      <charset val="134"/>
    </font>
    <font>
      <b/>
      <sz val="11"/>
      <color rgb="FFFF0000"/>
      <name val="Arial Unicode MS"/>
      <charset val="134"/>
    </font>
    <font>
      <sz val="11"/>
      <color rgb="FFFF0000"/>
      <name val="Arial Unicode MS"/>
      <charset val="134"/>
    </font>
    <font>
      <b/>
      <sz val="11"/>
      <name val="Arial Unicode MS"/>
      <charset val="134"/>
    </font>
    <font>
      <sz val="12"/>
      <color rgb="FF000000"/>
      <name val="Arial Unicode MS"/>
      <charset val="134"/>
    </font>
    <font>
      <b/>
      <sz val="14"/>
      <color rgb="FFFF0000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theme="10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0"/>
      <color indexed="8"/>
      <name val="MS Sans Serif"/>
      <charset val="134"/>
    </font>
    <font>
      <b/>
      <sz val="11"/>
      <color rgb="FF3F3F3F"/>
      <name val="宋体"/>
      <charset val="0"/>
      <scheme val="minor"/>
    </font>
    <font>
      <sz val="11"/>
      <color rgb="FF000000"/>
      <name val="Calibri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0"/>
      <name val="宋体"/>
      <charset val="134"/>
    </font>
    <font>
      <sz val="11"/>
      <color theme="1"/>
      <name val="宋体"/>
      <charset val="134"/>
    </font>
    <font>
      <i/>
      <sz val="11"/>
      <color theme="1"/>
      <name val="Calibri"/>
      <charset val="134"/>
    </font>
    <font>
      <i/>
      <sz val="11"/>
      <color rgb="FFFF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2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1" fillId="27" borderId="20" applyNumberFormat="0" applyAlignment="0" applyProtection="0">
      <alignment vertical="center"/>
    </xf>
    <xf numFmtId="0" fontId="44" fillId="27" borderId="14" applyNumberFormat="0" applyAlignment="0" applyProtection="0">
      <alignment vertical="center"/>
    </xf>
    <xf numFmtId="0" fontId="31" fillId="12" borderId="13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42" fillId="0" borderId="0">
      <alignment vertical="center"/>
    </xf>
    <xf numFmtId="0" fontId="27" fillId="3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5" fillId="0" borderId="0"/>
    <xf numFmtId="0" fontId="40" fillId="0" borderId="0"/>
  </cellStyleXfs>
  <cellXfs count="1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176" fontId="0" fillId="0" borderId="0" xfId="0" applyNumberFormat="1" applyFill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Alignment="1"/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7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left" vertical="center"/>
    </xf>
    <xf numFmtId="176" fontId="7" fillId="0" borderId="2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center" vertical="center"/>
    </xf>
    <xf numFmtId="179" fontId="9" fillId="0" borderId="1" xfId="0" applyNumberFormat="1" applyFont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left" vertical="center" wrapText="1"/>
    </xf>
    <xf numFmtId="176" fontId="0" fillId="0" borderId="4" xfId="0" applyNumberForma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9" fontId="12" fillId="0" borderId="1" xfId="0" applyNumberFormat="1" applyFont="1" applyBorder="1" applyAlignment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176" fontId="11" fillId="0" borderId="5" xfId="0" applyNumberFormat="1" applyFont="1" applyBorder="1" applyAlignment="1">
      <alignment horizontal="left" vertical="center" wrapText="1"/>
    </xf>
    <xf numFmtId="176" fontId="0" fillId="0" borderId="5" xfId="0" applyNumberFormat="1" applyBorder="1" applyAlignment="1">
      <alignment horizontal="left" vertical="center" wrapText="1"/>
    </xf>
    <xf numFmtId="176" fontId="0" fillId="0" borderId="6" xfId="0" applyNumberForma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 wrapText="1"/>
    </xf>
    <xf numFmtId="179" fontId="13" fillId="0" borderId="1" xfId="0" applyNumberFormat="1" applyFont="1" applyFill="1" applyBorder="1" applyAlignment="1">
      <alignment horizontal="center" vertical="center"/>
    </xf>
    <xf numFmtId="176" fontId="14" fillId="0" borderId="1" xfId="10" applyNumberFormat="1" applyFont="1" applyBorder="1" applyAlignment="1" applyProtection="1">
      <alignment horizontal="center" vertical="center"/>
    </xf>
    <xf numFmtId="179" fontId="9" fillId="0" borderId="1" xfId="0" applyNumberFormat="1" applyFont="1" applyBorder="1" applyAlignment="1">
      <alignment vertical="center" wrapText="1"/>
    </xf>
    <xf numFmtId="179" fontId="9" fillId="0" borderId="1" xfId="0" applyNumberFormat="1" applyFont="1" applyBorder="1" applyAlignment="1">
      <alignment horizontal="left" vertical="center"/>
    </xf>
    <xf numFmtId="176" fontId="15" fillId="0" borderId="1" xfId="0" applyNumberFormat="1" applyFont="1" applyBorder="1" applyAlignment="1">
      <alignment horizontal="left" vertical="center"/>
    </xf>
    <xf numFmtId="176" fontId="12" fillId="0" borderId="1" xfId="10" applyNumberFormat="1" applyFont="1" applyBorder="1" applyAlignment="1" applyProtection="1">
      <alignment horizontal="center" vertical="center"/>
    </xf>
    <xf numFmtId="176" fontId="0" fillId="0" borderId="1" xfId="0" applyNumberFormat="1" applyBorder="1" applyAlignment="1">
      <alignment vertical="center" wrapText="1"/>
    </xf>
    <xf numFmtId="176" fontId="0" fillId="0" borderId="7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/>
    </xf>
    <xf numFmtId="176" fontId="16" fillId="0" borderId="0" xfId="0" applyNumberFormat="1" applyFont="1" applyBorder="1" applyAlignment="1">
      <alignment vertical="top" wrapText="1"/>
    </xf>
    <xf numFmtId="176" fontId="0" fillId="0" borderId="0" xfId="0" applyNumberFormat="1" applyAlignment="1">
      <alignment horizontal="left" vertical="center"/>
    </xf>
    <xf numFmtId="176" fontId="17" fillId="2" borderId="8" xfId="0" applyNumberFormat="1" applyFont="1" applyFill="1" applyBorder="1" applyAlignment="1">
      <alignment horizontal="left" vertical="center"/>
    </xf>
    <xf numFmtId="176" fontId="17" fillId="2" borderId="9" xfId="0" applyNumberFormat="1" applyFont="1" applyFill="1" applyBorder="1" applyAlignment="1">
      <alignment horizontal="left" vertical="center"/>
    </xf>
    <xf numFmtId="176" fontId="18" fillId="3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Border="1" applyAlignment="1">
      <alignment horizontal="left" vertical="center"/>
    </xf>
    <xf numFmtId="176" fontId="18" fillId="0" borderId="1" xfId="0" applyNumberFormat="1" applyFont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/>
    </xf>
    <xf numFmtId="26" fontId="19" fillId="0" borderId="1" xfId="0" applyNumberFormat="1" applyFont="1" applyBorder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176" fontId="20" fillId="4" borderId="2" xfId="0" applyNumberFormat="1" applyFont="1" applyFill="1" applyBorder="1" applyAlignment="1">
      <alignment horizontal="center" vertical="center"/>
    </xf>
    <xf numFmtId="26" fontId="19" fillId="0" borderId="2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176" fontId="17" fillId="2" borderId="3" xfId="0" applyNumberFormat="1" applyFont="1" applyFill="1" applyBorder="1" applyAlignment="1">
      <alignment horizontal="left"/>
    </xf>
    <xf numFmtId="176" fontId="0" fillId="0" borderId="0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18" fillId="3" borderId="1" xfId="0" applyNumberFormat="1" applyFont="1" applyFill="1" applyBorder="1" applyAlignment="1">
      <alignment horizontal="center"/>
    </xf>
    <xf numFmtId="176" fontId="18" fillId="0" borderId="1" xfId="0" applyNumberFormat="1" applyFont="1" applyFill="1" applyBorder="1" applyAlignment="1">
      <alignment vertical="center"/>
    </xf>
    <xf numFmtId="176" fontId="18" fillId="0" borderId="1" xfId="0" applyNumberFormat="1" applyFont="1" applyFill="1" applyBorder="1" applyAlignment="1">
      <alignment horizontal="center" vertical="center"/>
    </xf>
    <xf numFmtId="180" fontId="18" fillId="0" borderId="1" xfId="0" applyNumberFormat="1" applyFont="1" applyFill="1" applyBorder="1" applyAlignment="1">
      <alignment horizontal="center" vertical="center"/>
    </xf>
    <xf numFmtId="26" fontId="19" fillId="0" borderId="1" xfId="0" applyNumberFormat="1" applyFont="1" applyFill="1" applyBorder="1" applyAlignment="1">
      <alignment horizontal="center" vertical="center"/>
    </xf>
    <xf numFmtId="176" fontId="21" fillId="0" borderId="3" xfId="0" applyNumberFormat="1" applyFont="1" applyFill="1" applyBorder="1" applyAlignment="1">
      <alignment horizontal="left" vertical="center"/>
    </xf>
    <xf numFmtId="176" fontId="0" fillId="0" borderId="0" xfId="0" applyNumberFormat="1" applyFill="1" applyAlignment="1">
      <alignment horizontal="center" vertical="center"/>
    </xf>
    <xf numFmtId="176" fontId="21" fillId="0" borderId="2" xfId="0" applyNumberFormat="1" applyFont="1" applyFill="1" applyBorder="1" applyAlignment="1">
      <alignment horizontal="left" vertical="center"/>
    </xf>
    <xf numFmtId="176" fontId="18" fillId="0" borderId="6" xfId="0" applyNumberFormat="1" applyFont="1" applyFill="1" applyBorder="1" applyAlignment="1">
      <alignment horizontal="center" vertical="center"/>
    </xf>
    <xf numFmtId="176" fontId="18" fillId="0" borderId="0" xfId="0" applyNumberFormat="1" applyFont="1" applyFill="1" applyBorder="1" applyAlignment="1">
      <alignment horizontal="center" vertical="center"/>
    </xf>
    <xf numFmtId="180" fontId="18" fillId="0" borderId="0" xfId="0" applyNumberFormat="1" applyFont="1" applyFill="1" applyBorder="1" applyAlignment="1">
      <alignment horizontal="center" vertical="center"/>
    </xf>
    <xf numFmtId="26" fontId="18" fillId="0" borderId="2" xfId="0" applyNumberFormat="1" applyFont="1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176" fontId="20" fillId="4" borderId="1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/>
    </xf>
    <xf numFmtId="181" fontId="0" fillId="0" borderId="0" xfId="0" applyNumberFormat="1" applyFill="1" applyBorder="1" applyAlignment="1">
      <alignment horizontal="left" vertical="center"/>
    </xf>
    <xf numFmtId="176" fontId="18" fillId="0" borderId="1" xfId="0" applyNumberFormat="1" applyFont="1" applyFill="1" applyBorder="1" applyAlignment="1">
      <alignment horizontal="left" vertical="center"/>
    </xf>
    <xf numFmtId="26" fontId="22" fillId="0" borderId="1" xfId="0" applyNumberFormat="1" applyFont="1" applyFill="1" applyBorder="1" applyAlignment="1">
      <alignment horizontal="center" vertical="center"/>
    </xf>
    <xf numFmtId="176" fontId="21" fillId="0" borderId="1" xfId="0" applyNumberFormat="1" applyFont="1" applyFill="1" applyBorder="1" applyAlignment="1">
      <alignment horizontal="left" vertical="center"/>
    </xf>
    <xf numFmtId="176" fontId="7" fillId="4" borderId="1" xfId="0" applyNumberFormat="1" applyFon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/>
    </xf>
    <xf numFmtId="176" fontId="0" fillId="0" borderId="0" xfId="0" applyNumberFormat="1" applyFill="1" applyBorder="1" applyAlignment="1">
      <alignment horizontal="left"/>
    </xf>
    <xf numFmtId="178" fontId="0" fillId="0" borderId="0" xfId="0" applyNumberForma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horizontal="left"/>
    </xf>
    <xf numFmtId="176" fontId="18" fillId="0" borderId="0" xfId="0" applyNumberFormat="1" applyFont="1" applyFill="1" applyAlignment="1">
      <alignment horizontal="center" vertical="center"/>
    </xf>
    <xf numFmtId="178" fontId="18" fillId="0" borderId="0" xfId="0" applyNumberFormat="1" applyFont="1" applyFill="1" applyBorder="1" applyAlignment="1">
      <alignment horizontal="center"/>
    </xf>
    <xf numFmtId="176" fontId="18" fillId="0" borderId="0" xfId="0" applyNumberFormat="1" applyFont="1" applyFill="1" applyBorder="1" applyAlignment="1">
      <alignment horizontal="center"/>
    </xf>
    <xf numFmtId="176" fontId="18" fillId="3" borderId="3" xfId="0" applyNumberFormat="1" applyFont="1" applyFill="1" applyBorder="1" applyAlignment="1"/>
    <xf numFmtId="178" fontId="18" fillId="3" borderId="3" xfId="0" applyNumberFormat="1" applyFont="1" applyFill="1" applyBorder="1" applyAlignment="1"/>
    <xf numFmtId="176" fontId="18" fillId="3" borderId="3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left"/>
    </xf>
    <xf numFmtId="0" fontId="23" fillId="0" borderId="1" xfId="0" applyFont="1" applyBorder="1">
      <alignment vertical="center"/>
    </xf>
    <xf numFmtId="178" fontId="19" fillId="0" borderId="1" xfId="0" applyNumberFormat="1" applyFont="1" applyFill="1" applyBorder="1" applyAlignment="1">
      <alignment horizontal="center" vertical="center"/>
    </xf>
    <xf numFmtId="176" fontId="18" fillId="0" borderId="0" xfId="0" applyNumberFormat="1" applyFont="1" applyFill="1" applyAlignment="1">
      <alignment horizontal="left"/>
    </xf>
    <xf numFmtId="0" fontId="23" fillId="0" borderId="0" xfId="0" applyFont="1">
      <alignment vertical="center"/>
    </xf>
    <xf numFmtId="178" fontId="19" fillId="0" borderId="1" xfId="0" applyNumberFormat="1" applyFont="1" applyFill="1" applyBorder="1" applyAlignment="1">
      <alignment horizontal="center" vertical="center"/>
    </xf>
    <xf numFmtId="176" fontId="18" fillId="0" borderId="0" xfId="0" applyNumberFormat="1" applyFont="1" applyFill="1" applyAlignment="1">
      <alignment horizontal="left" vertical="center"/>
    </xf>
    <xf numFmtId="178" fontId="18" fillId="0" borderId="0" xfId="0" applyNumberFormat="1" applyFont="1" applyAlignment="1">
      <alignment horizontal="center" vertical="center"/>
    </xf>
    <xf numFmtId="181" fontId="24" fillId="5" borderId="4" xfId="0" applyNumberFormat="1" applyFont="1" applyFill="1" applyBorder="1" applyAlignment="1">
      <alignment horizontal="center" vertical="center"/>
    </xf>
    <xf numFmtId="182" fontId="20" fillId="0" borderId="1" xfId="0" applyNumberFormat="1" applyFont="1" applyFill="1" applyBorder="1" applyAlignment="1">
      <alignment vertical="center"/>
    </xf>
    <xf numFmtId="178" fontId="0" fillId="0" borderId="0" xfId="0" applyNumberFormat="1" applyAlignment="1">
      <alignment horizontal="center" vertical="center"/>
    </xf>
    <xf numFmtId="181" fontId="24" fillId="5" borderId="7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178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18" fillId="0" borderId="1" xfId="0" applyNumberFormat="1" applyFont="1" applyBorder="1">
      <alignment vertical="center"/>
    </xf>
    <xf numFmtId="176" fontId="21" fillId="0" borderId="1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 5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9525</xdr:colOff>
      <xdr:row>2</xdr:row>
      <xdr:rowOff>28575</xdr:rowOff>
    </xdr:from>
    <xdr:to>
      <xdr:col>8</xdr:col>
      <xdr:colOff>676275</xdr:colOff>
      <xdr:row>7</xdr:row>
      <xdr:rowOff>219075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06965" y="371475"/>
          <a:ext cx="1668145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K45"/>
  <sheetViews>
    <sheetView tabSelected="1" workbookViewId="0">
      <selection activeCell="G41" sqref="G41"/>
    </sheetView>
  </sheetViews>
  <sheetFormatPr defaultColWidth="9" defaultRowHeight="13.5"/>
  <cols>
    <col min="1" max="1" width="20.25" style="15" customWidth="1"/>
    <col min="2" max="2" width="19.25" style="15" customWidth="1"/>
    <col min="3" max="3" width="16.1416666666667" style="15" customWidth="1"/>
    <col min="4" max="4" width="13.1416666666667" style="15" customWidth="1"/>
    <col min="5" max="5" width="14.425" style="15" customWidth="1"/>
    <col min="6" max="6" width="25.425" style="15" customWidth="1"/>
    <col min="7" max="7" width="22.5666666666667" style="15" customWidth="1"/>
    <col min="8" max="8" width="13.1416666666667" style="15" customWidth="1"/>
    <col min="9" max="9" width="10.425" style="15" customWidth="1"/>
    <col min="10" max="10" width="15.7083333333333" style="15" customWidth="1"/>
    <col min="11" max="11" width="9" style="15"/>
    <col min="12" max="16384" width="9" style="16"/>
  </cols>
  <sheetData>
    <row r="1" spans="1:9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customHeight="1" spans="1:9">
      <c r="A2" s="18" t="s">
        <v>1</v>
      </c>
      <c r="B2" s="18"/>
      <c r="C2" s="18"/>
      <c r="D2" s="18"/>
      <c r="E2" s="18"/>
      <c r="F2" s="19" t="s">
        <v>2</v>
      </c>
      <c r="G2" s="19" t="s">
        <v>3</v>
      </c>
      <c r="H2" s="20"/>
      <c r="I2" s="109"/>
    </row>
    <row r="3" ht="21" customHeight="1" spans="1:9">
      <c r="A3" s="21" t="s">
        <v>4</v>
      </c>
      <c r="B3" s="22"/>
      <c r="C3" s="23" t="s">
        <v>5</v>
      </c>
      <c r="D3" s="24"/>
      <c r="E3" s="25"/>
      <c r="F3" s="26" t="s">
        <v>6</v>
      </c>
      <c r="G3" s="27" t="s">
        <v>7</v>
      </c>
      <c r="H3" s="28"/>
      <c r="I3" s="110"/>
    </row>
    <row r="4" ht="21" customHeight="1" spans="1:9">
      <c r="A4" s="21" t="s">
        <v>8</v>
      </c>
      <c r="B4" s="29"/>
      <c r="C4" s="30" t="s">
        <v>9</v>
      </c>
      <c r="D4" s="24"/>
      <c r="E4" s="31"/>
      <c r="F4" s="32"/>
      <c r="G4" s="33"/>
      <c r="H4" s="34"/>
      <c r="I4" s="109"/>
    </row>
    <row r="5" ht="21" customHeight="1" spans="1:9">
      <c r="A5" s="21" t="s">
        <v>10</v>
      </c>
      <c r="B5" s="35"/>
      <c r="C5" s="23" t="s">
        <v>11</v>
      </c>
      <c r="D5" s="24"/>
      <c r="E5" s="36"/>
      <c r="F5" s="32"/>
      <c r="G5" s="33"/>
      <c r="H5" s="34"/>
      <c r="I5" s="109"/>
    </row>
    <row r="6" ht="21" customHeight="1" spans="1:9">
      <c r="A6" s="21" t="s">
        <v>12</v>
      </c>
      <c r="B6" s="37"/>
      <c r="C6" s="23" t="s">
        <v>13</v>
      </c>
      <c r="D6" s="24"/>
      <c r="E6" s="38"/>
      <c r="F6" s="32"/>
      <c r="G6" s="33"/>
      <c r="H6" s="34"/>
      <c r="I6" s="109"/>
    </row>
    <row r="7" ht="21" customHeight="1" spans="1:9">
      <c r="A7" s="21" t="s">
        <v>14</v>
      </c>
      <c r="B7" s="37"/>
      <c r="C7" s="39" t="s">
        <v>15</v>
      </c>
      <c r="D7" s="30"/>
      <c r="E7" s="30"/>
      <c r="F7" s="32"/>
      <c r="G7" s="33"/>
      <c r="H7" s="34"/>
      <c r="I7" s="109"/>
    </row>
    <row r="8" ht="21" customHeight="1" spans="1:9">
      <c r="A8" s="40" t="s">
        <v>16</v>
      </c>
      <c r="B8" s="41"/>
      <c r="C8" s="29"/>
      <c r="D8" s="42"/>
      <c r="E8" s="42"/>
      <c r="F8" s="32"/>
      <c r="G8" s="33"/>
      <c r="H8" s="43"/>
      <c r="I8" s="111"/>
    </row>
    <row r="9" spans="1:11">
      <c r="A9" s="44" t="s">
        <v>17</v>
      </c>
      <c r="B9" s="45"/>
      <c r="C9" s="45"/>
      <c r="D9" s="45"/>
      <c r="E9" s="45"/>
      <c r="F9" s="45"/>
      <c r="G9" s="45"/>
      <c r="H9" s="45"/>
      <c r="I9" s="45"/>
      <c r="K9" s="16"/>
    </row>
    <row r="10" ht="15" customHeight="1" spans="1:11">
      <c r="A10" s="45"/>
      <c r="B10" s="45"/>
      <c r="C10" s="45"/>
      <c r="D10" s="45"/>
      <c r="E10" s="45"/>
      <c r="F10" s="45"/>
      <c r="G10" s="45"/>
      <c r="H10" s="45"/>
      <c r="I10" s="45"/>
      <c r="K10" s="16"/>
    </row>
    <row r="11" spans="1:11">
      <c r="A11" s="46"/>
      <c r="B11" s="46"/>
      <c r="C11" s="46"/>
      <c r="D11" s="46"/>
      <c r="E11" s="46"/>
      <c r="F11" s="46"/>
      <c r="G11" s="46"/>
      <c r="H11" s="46"/>
      <c r="I11" s="46"/>
      <c r="K11" s="16"/>
    </row>
    <row r="12" spans="1:11">
      <c r="A12" s="47"/>
      <c r="K12" s="16"/>
    </row>
    <row r="13" ht="16.5" spans="1:11">
      <c r="A13" s="48" t="s">
        <v>18</v>
      </c>
      <c r="B13" s="49"/>
      <c r="C13" s="20"/>
      <c r="D13" s="20"/>
      <c r="E13" s="20"/>
      <c r="F13" s="20"/>
      <c r="G13" s="20"/>
      <c r="H13" s="20"/>
      <c r="I13" s="20"/>
      <c r="J13" s="20"/>
      <c r="K13" s="16"/>
    </row>
    <row r="14" s="12" customFormat="1" ht="16.5" spans="1:10">
      <c r="A14" s="50" t="s">
        <v>19</v>
      </c>
      <c r="B14" s="50" t="s">
        <v>20</v>
      </c>
      <c r="C14" s="50" t="s">
        <v>21</v>
      </c>
      <c r="D14" s="50" t="s">
        <v>22</v>
      </c>
      <c r="E14" s="50" t="s">
        <v>23</v>
      </c>
      <c r="F14" s="50" t="s">
        <v>24</v>
      </c>
      <c r="G14" s="50" t="s">
        <v>25</v>
      </c>
      <c r="H14" s="50" t="s">
        <v>26</v>
      </c>
      <c r="I14" s="50" t="s">
        <v>27</v>
      </c>
      <c r="J14" s="63" t="s">
        <v>28</v>
      </c>
    </row>
    <row r="15" ht="16.5" spans="1:11">
      <c r="A15" s="51" t="s">
        <v>29</v>
      </c>
      <c r="B15" s="52">
        <v>2</v>
      </c>
      <c r="C15" s="52" t="s">
        <v>30</v>
      </c>
      <c r="D15" s="53" t="s">
        <v>31</v>
      </c>
      <c r="E15" s="52" t="s">
        <v>32</v>
      </c>
      <c r="F15" s="52" t="s">
        <v>33</v>
      </c>
      <c r="G15" s="52">
        <v>10</v>
      </c>
      <c r="H15" s="54">
        <v>9.5</v>
      </c>
      <c r="I15" s="52"/>
      <c r="J15" s="112"/>
      <c r="K15" s="16"/>
    </row>
    <row r="16" ht="16.5" spans="1:11">
      <c r="A16" s="51" t="s">
        <v>29</v>
      </c>
      <c r="B16" s="52">
        <v>2</v>
      </c>
      <c r="C16" s="52" t="s">
        <v>30</v>
      </c>
      <c r="D16" s="53" t="s">
        <v>31</v>
      </c>
      <c r="E16" s="52" t="s">
        <v>32</v>
      </c>
      <c r="F16" s="52" t="s">
        <v>33</v>
      </c>
      <c r="G16" s="52">
        <v>25</v>
      </c>
      <c r="H16" s="54">
        <v>22.9</v>
      </c>
      <c r="I16" s="52"/>
      <c r="J16" s="112"/>
      <c r="K16" s="16"/>
    </row>
    <row r="17" ht="16.5" spans="1:11">
      <c r="A17" s="52" t="s">
        <v>34</v>
      </c>
      <c r="B17" s="52"/>
      <c r="C17" s="52"/>
      <c r="D17" s="53"/>
      <c r="E17" s="52"/>
      <c r="F17" s="52"/>
      <c r="G17" s="52">
        <v>1</v>
      </c>
      <c r="H17" s="54">
        <v>18</v>
      </c>
      <c r="I17" s="52"/>
      <c r="J17" s="113"/>
      <c r="K17" s="16"/>
    </row>
    <row r="18" ht="16.5" spans="1:11">
      <c r="A18" s="55"/>
      <c r="B18" s="55"/>
      <c r="C18" s="55"/>
      <c r="D18" s="55"/>
      <c r="E18" s="55"/>
      <c r="F18" s="55"/>
      <c r="G18" s="56" t="s">
        <v>35</v>
      </c>
      <c r="H18" s="57"/>
      <c r="I18" s="114"/>
      <c r="J18" s="52"/>
      <c r="K18" s="16"/>
    </row>
    <row r="19" s="13" customFormat="1" spans="1:10">
      <c r="A19" s="58"/>
      <c r="B19" s="58"/>
      <c r="C19" s="58"/>
      <c r="D19" s="58"/>
      <c r="E19" s="58"/>
      <c r="F19" s="58"/>
      <c r="G19" s="59"/>
      <c r="H19" s="58"/>
      <c r="I19" s="58"/>
      <c r="J19" s="58"/>
    </row>
    <row r="20" s="14" customFormat="1" ht="16.5" spans="1:8">
      <c r="A20" s="60" t="s">
        <v>36</v>
      </c>
      <c r="B20" s="60"/>
      <c r="C20" s="61"/>
      <c r="D20" s="61"/>
      <c r="E20" s="61"/>
      <c r="F20" s="61"/>
      <c r="G20" s="61"/>
      <c r="H20" s="62"/>
    </row>
    <row r="21" s="14" customFormat="1" ht="16.5" spans="1:8">
      <c r="A21" s="50" t="s">
        <v>19</v>
      </c>
      <c r="B21" s="63" t="s">
        <v>37</v>
      </c>
      <c r="C21" s="63" t="s">
        <v>38</v>
      </c>
      <c r="D21" s="63" t="s">
        <v>39</v>
      </c>
      <c r="E21" s="50" t="s">
        <v>40</v>
      </c>
      <c r="F21" s="63" t="s">
        <v>41</v>
      </c>
      <c r="G21" s="63" t="s">
        <v>28</v>
      </c>
      <c r="H21" s="62"/>
    </row>
    <row r="22" s="12" customFormat="1" ht="16.5" spans="1:8">
      <c r="A22" s="64" t="str">
        <f>A15</f>
        <v>TPT02</v>
      </c>
      <c r="B22" s="65" t="s">
        <v>42</v>
      </c>
      <c r="C22" s="65">
        <f>parts!H14</f>
        <v>71</v>
      </c>
      <c r="D22" s="66">
        <v>0.03</v>
      </c>
      <c r="E22" s="65">
        <v>10</v>
      </c>
      <c r="F22" s="67">
        <v>30</v>
      </c>
      <c r="G22" s="68" t="s">
        <v>43</v>
      </c>
      <c r="H22" s="69"/>
    </row>
    <row r="23" s="12" customFormat="1" ht="16.5" spans="1:8">
      <c r="A23" s="64"/>
      <c r="B23" s="65" t="s">
        <v>44</v>
      </c>
      <c r="C23" s="65"/>
      <c r="D23" s="66">
        <v>0.04</v>
      </c>
      <c r="E23" s="65"/>
      <c r="F23" s="67"/>
      <c r="G23" s="70"/>
      <c r="H23" s="69"/>
    </row>
    <row r="24" s="12" customFormat="1" ht="16.5" spans="1:8">
      <c r="A24" s="64" t="str">
        <f>A16</f>
        <v>TPT02</v>
      </c>
      <c r="B24" s="65" t="s">
        <v>42</v>
      </c>
      <c r="C24" s="65">
        <f>parts!H14</f>
        <v>71</v>
      </c>
      <c r="D24" s="66">
        <v>0.03</v>
      </c>
      <c r="E24" s="65">
        <v>25</v>
      </c>
      <c r="F24" s="67">
        <f>C24*D24*E24+5</f>
        <v>58.25</v>
      </c>
      <c r="G24" s="68" t="s">
        <v>45</v>
      </c>
      <c r="H24" s="69"/>
    </row>
    <row r="25" s="12" customFormat="1" ht="16.5" spans="1:8">
      <c r="A25" s="64"/>
      <c r="B25" s="65" t="s">
        <v>44</v>
      </c>
      <c r="C25" s="65"/>
      <c r="D25" s="66">
        <v>0.04</v>
      </c>
      <c r="E25" s="65"/>
      <c r="F25" s="67"/>
      <c r="G25" s="70"/>
      <c r="H25" s="69"/>
    </row>
    <row r="26" s="12" customFormat="1" ht="16.5" spans="1:8">
      <c r="A26" s="71"/>
      <c r="B26" s="72"/>
      <c r="C26" s="72"/>
      <c r="D26" s="73"/>
      <c r="E26" s="56" t="s">
        <v>35</v>
      </c>
      <c r="F26" s="74"/>
      <c r="G26" s="72"/>
      <c r="H26" s="69"/>
    </row>
    <row r="27" s="13" customFormat="1" spans="1:8">
      <c r="A27" s="58"/>
      <c r="B27" s="58"/>
      <c r="C27" s="58"/>
      <c r="D27" s="75"/>
      <c r="E27" s="59"/>
      <c r="F27" s="76"/>
      <c r="G27" s="58"/>
      <c r="H27" s="58"/>
    </row>
    <row r="28" s="12" customFormat="1" ht="16.5" spans="1:11">
      <c r="A28" s="60" t="s">
        <v>46</v>
      </c>
      <c r="B28" s="60"/>
      <c r="C28" s="58"/>
      <c r="D28" s="58"/>
      <c r="E28" s="58"/>
      <c r="H28" s="69"/>
      <c r="I28" s="69"/>
      <c r="J28" s="69"/>
      <c r="K28" s="69"/>
    </row>
    <row r="29" ht="16.5" spans="1:2">
      <c r="A29" s="77" t="s">
        <v>35</v>
      </c>
      <c r="B29" s="67">
        <v>10</v>
      </c>
    </row>
    <row r="30" s="13" customFormat="1" ht="15.75" customHeight="1" spans="1:11">
      <c r="A30" s="59"/>
      <c r="B30" s="58"/>
      <c r="C30" s="58"/>
      <c r="D30" s="58"/>
      <c r="E30" s="58"/>
      <c r="F30" s="58"/>
      <c r="G30" s="58"/>
      <c r="H30" s="58"/>
      <c r="I30" s="58"/>
      <c r="J30" s="58"/>
      <c r="K30" s="58"/>
    </row>
    <row r="31" s="13" customFormat="1" ht="16.5" spans="1:11">
      <c r="A31" s="60" t="s">
        <v>47</v>
      </c>
      <c r="B31" s="60"/>
      <c r="C31" s="63" t="s">
        <v>28</v>
      </c>
      <c r="D31" s="58"/>
      <c r="E31" s="78"/>
      <c r="F31" s="79"/>
      <c r="G31" s="58"/>
      <c r="H31" s="58"/>
      <c r="I31" s="58"/>
      <c r="J31" s="58"/>
      <c r="K31" s="58"/>
    </row>
    <row r="32" s="13" customFormat="1" ht="16.5" spans="1:11">
      <c r="A32" s="80" t="s">
        <v>48</v>
      </c>
      <c r="B32" s="81">
        <f>parts!G14*10</f>
        <v>199.5</v>
      </c>
      <c r="C32" s="82"/>
      <c r="D32" s="58"/>
      <c r="E32" s="78"/>
      <c r="F32" s="79"/>
      <c r="G32" s="58"/>
      <c r="H32" s="58"/>
      <c r="I32" s="58"/>
      <c r="J32" s="58"/>
      <c r="K32" s="58"/>
    </row>
    <row r="33" s="12" customFormat="1" ht="16.5" spans="1:11">
      <c r="A33" s="80" t="s">
        <v>49</v>
      </c>
      <c r="B33" s="81">
        <f>parts!G14*25</f>
        <v>498.75</v>
      </c>
      <c r="C33" s="82"/>
      <c r="D33" s="58"/>
      <c r="E33" s="78"/>
      <c r="F33" s="79"/>
      <c r="G33" s="58"/>
      <c r="H33" s="69"/>
      <c r="I33" s="69"/>
      <c r="J33" s="69"/>
      <c r="K33" s="69"/>
    </row>
    <row r="34" s="12" customFormat="1" ht="16.5" spans="1:11">
      <c r="A34" s="83" t="s">
        <v>35</v>
      </c>
      <c r="B34" s="81"/>
      <c r="C34" s="80" t="s">
        <v>50</v>
      </c>
      <c r="D34" s="84"/>
      <c r="E34" s="78"/>
      <c r="F34" s="79"/>
      <c r="G34" s="58"/>
      <c r="H34" s="69"/>
      <c r="I34" s="69"/>
      <c r="J34" s="69"/>
      <c r="K34" s="69"/>
    </row>
    <row r="35" s="12" customFormat="1" spans="1:11">
      <c r="A35" s="85"/>
      <c r="B35" s="59"/>
      <c r="C35" s="58"/>
      <c r="D35" s="86"/>
      <c r="E35" s="58"/>
      <c r="F35" s="76"/>
      <c r="H35" s="69"/>
      <c r="I35" s="69"/>
      <c r="J35" s="69"/>
      <c r="K35" s="69"/>
    </row>
    <row r="36" s="12" customFormat="1" ht="16.5" spans="1:11">
      <c r="A36" s="87" t="s">
        <v>51</v>
      </c>
      <c r="B36" s="87"/>
      <c r="C36" s="88"/>
      <c r="D36" s="89"/>
      <c r="E36" s="90"/>
      <c r="F36" s="79"/>
      <c r="H36" s="69"/>
      <c r="I36" s="69"/>
      <c r="J36" s="69"/>
      <c r="K36" s="69"/>
    </row>
    <row r="37" s="12" customFormat="1" ht="16.5" spans="1:11">
      <c r="A37" s="91" t="s">
        <v>52</v>
      </c>
      <c r="B37" s="91" t="s">
        <v>53</v>
      </c>
      <c r="C37" s="91" t="s">
        <v>54</v>
      </c>
      <c r="D37" s="92" t="s">
        <v>41</v>
      </c>
      <c r="E37" s="93" t="s">
        <v>28</v>
      </c>
      <c r="G37" s="69"/>
      <c r="H37" s="69"/>
      <c r="I37" s="69"/>
      <c r="J37" s="69"/>
      <c r="K37" s="69"/>
    </row>
    <row r="38" ht="17.25" spans="1:11">
      <c r="A38" s="94" t="s">
        <v>55</v>
      </c>
      <c r="B38" s="95" t="s">
        <v>56</v>
      </c>
      <c r="C38" s="65" t="s">
        <v>57</v>
      </c>
      <c r="D38" s="96">
        <v>13.23</v>
      </c>
      <c r="E38" s="80" t="s">
        <v>58</v>
      </c>
      <c r="F38" s="12"/>
      <c r="G38" s="16"/>
      <c r="H38" s="16"/>
      <c r="I38" s="16"/>
      <c r="J38" s="16"/>
      <c r="K38" s="16"/>
    </row>
    <row r="39" ht="17.25" spans="1:11">
      <c r="A39" s="97"/>
      <c r="B39" s="98"/>
      <c r="C39" s="65" t="s">
        <v>59</v>
      </c>
      <c r="D39" s="99">
        <v>16.19</v>
      </c>
      <c r="E39" s="100"/>
      <c r="F39" s="12"/>
      <c r="G39" s="16"/>
      <c r="H39" s="16"/>
      <c r="I39" s="16"/>
      <c r="J39" s="16"/>
      <c r="K39" s="16"/>
    </row>
    <row r="40" ht="16.5" spans="1:11">
      <c r="A40" s="55"/>
      <c r="B40" s="55"/>
      <c r="C40" s="56" t="s">
        <v>35</v>
      </c>
      <c r="D40" s="101"/>
      <c r="E40" s="55"/>
      <c r="F40" s="102" t="s">
        <v>60</v>
      </c>
      <c r="G40" s="103">
        <f>H15+H17+F22+B29+B32+D38</f>
        <v>280.23</v>
      </c>
      <c r="H40" s="16"/>
      <c r="I40" s="16"/>
      <c r="J40" s="16"/>
      <c r="K40" s="16"/>
    </row>
    <row r="41" ht="16.5" spans="4:11">
      <c r="D41" s="104"/>
      <c r="F41" s="105"/>
      <c r="G41" s="103">
        <f>H16+H17+F24+B29+B33+D39</f>
        <v>624.09</v>
      </c>
      <c r="H41" s="16"/>
      <c r="I41" s="16"/>
      <c r="J41" s="16"/>
      <c r="K41" s="16"/>
    </row>
    <row r="42" spans="4:11">
      <c r="D42" s="104"/>
      <c r="G42" s="16"/>
      <c r="H42" s="16"/>
      <c r="I42" s="16"/>
      <c r="J42" s="16"/>
      <c r="K42" s="16"/>
    </row>
    <row r="43" spans="1:4">
      <c r="A43" s="106"/>
      <c r="B43" s="106"/>
      <c r="D43" s="107"/>
    </row>
    <row r="44" spans="1:4">
      <c r="A44" s="106"/>
      <c r="B44" s="106"/>
      <c r="C44" s="108"/>
      <c r="D44" s="107"/>
    </row>
    <row r="45" spans="3:3">
      <c r="C45" s="108"/>
    </row>
  </sheetData>
  <mergeCells count="20">
    <mergeCell ref="A1:I1"/>
    <mergeCell ref="A2:E2"/>
    <mergeCell ref="A13:B13"/>
    <mergeCell ref="A20:B20"/>
    <mergeCell ref="A28:B28"/>
    <mergeCell ref="A31:B31"/>
    <mergeCell ref="A36:B36"/>
    <mergeCell ref="A22:A23"/>
    <mergeCell ref="A24:A25"/>
    <mergeCell ref="E22:E23"/>
    <mergeCell ref="E24:E25"/>
    <mergeCell ref="F3:F8"/>
    <mergeCell ref="F22:F23"/>
    <mergeCell ref="F24:F25"/>
    <mergeCell ref="F40:F41"/>
    <mergeCell ref="G3:G8"/>
    <mergeCell ref="G22:G23"/>
    <mergeCell ref="G24:G25"/>
    <mergeCell ref="A9:I10"/>
    <mergeCell ref="H3:I8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"/>
  <sheetViews>
    <sheetView workbookViewId="0">
      <selection activeCell="H18" sqref="H18"/>
    </sheetView>
  </sheetViews>
  <sheetFormatPr defaultColWidth="9" defaultRowHeight="14.25"/>
  <cols>
    <col min="1" max="1" width="15.75" style="1" customWidth="1"/>
    <col min="2" max="2" width="11" style="1" customWidth="1"/>
    <col min="3" max="3" width="19.125" style="1" customWidth="1"/>
    <col min="4" max="4" width="8.625" style="1" customWidth="1"/>
    <col min="5" max="5" width="5.75" style="2" customWidth="1"/>
    <col min="6" max="6" width="10.25" style="2" customWidth="1"/>
    <col min="7" max="7" width="11.375" style="2" customWidth="1"/>
    <col min="8" max="8" width="5.75" style="2" customWidth="1"/>
    <col min="9" max="9" width="11.625" style="2" customWidth="1"/>
    <col min="10" max="10" width="16.625" style="2" customWidth="1"/>
    <col min="11" max="11" width="34.875" style="1" customWidth="1"/>
    <col min="12" max="12" width="34.5" style="1" customWidth="1"/>
    <col min="13" max="16383" width="9" style="1"/>
  </cols>
  <sheetData>
    <row r="1" ht="17.25" spans="1:13">
      <c r="A1" s="3" t="s">
        <v>61</v>
      </c>
      <c r="B1" s="3"/>
      <c r="C1" s="3"/>
      <c r="D1" s="3"/>
      <c r="E1" s="4"/>
      <c r="F1" s="4"/>
      <c r="G1" s="4"/>
      <c r="H1" s="4"/>
      <c r="I1" s="4"/>
      <c r="J1" s="4"/>
      <c r="K1" s="3"/>
      <c r="L1" s="3"/>
      <c r="M1" s="8"/>
    </row>
    <row r="2" ht="17.25" spans="1:13">
      <c r="A2" s="5" t="s">
        <v>62</v>
      </c>
      <c r="B2" s="5" t="s">
        <v>63</v>
      </c>
      <c r="C2" s="5" t="s">
        <v>64</v>
      </c>
      <c r="D2" s="5" t="s">
        <v>65</v>
      </c>
      <c r="E2" s="6" t="s">
        <v>66</v>
      </c>
      <c r="F2" s="6" t="s">
        <v>67</v>
      </c>
      <c r="G2" s="6" t="s">
        <v>68</v>
      </c>
      <c r="H2" s="6" t="s">
        <v>42</v>
      </c>
      <c r="I2" s="6" t="s">
        <v>69</v>
      </c>
      <c r="J2" s="6" t="s">
        <v>70</v>
      </c>
      <c r="K2" s="5" t="s">
        <v>71</v>
      </c>
      <c r="L2" s="5" t="s">
        <v>72</v>
      </c>
      <c r="M2" s="8"/>
    </row>
    <row r="3" ht="17.25" spans="1:13">
      <c r="A3" s="5" t="s">
        <v>73</v>
      </c>
      <c r="B3" s="5" t="s">
        <v>74</v>
      </c>
      <c r="C3" s="5" t="s">
        <v>75</v>
      </c>
      <c r="D3" s="5" t="s">
        <v>76</v>
      </c>
      <c r="E3" s="6">
        <v>2</v>
      </c>
      <c r="F3" s="6">
        <v>0</v>
      </c>
      <c r="G3" s="6">
        <f>F3*E3</f>
        <v>0</v>
      </c>
      <c r="H3" s="6">
        <f t="shared" ref="H3:H6" si="0">2*E3</f>
        <v>4</v>
      </c>
      <c r="I3" s="9" t="s">
        <v>77</v>
      </c>
      <c r="J3" s="6"/>
      <c r="K3" s="10"/>
      <c r="L3" s="5"/>
      <c r="M3" s="8"/>
    </row>
    <row r="4" ht="17.25" spans="1:13">
      <c r="A4" s="5" t="s">
        <v>78</v>
      </c>
      <c r="B4" s="5" t="s">
        <v>79</v>
      </c>
      <c r="C4" s="5" t="s">
        <v>80</v>
      </c>
      <c r="D4" s="5" t="s">
        <v>76</v>
      </c>
      <c r="E4" s="6">
        <v>1</v>
      </c>
      <c r="F4" s="6">
        <v>0.08</v>
      </c>
      <c r="G4" s="6">
        <f t="shared" ref="G4:G12" si="1">F4*E4</f>
        <v>0.08</v>
      </c>
      <c r="H4" s="6">
        <f t="shared" si="0"/>
        <v>2</v>
      </c>
      <c r="I4" s="9" t="s">
        <v>81</v>
      </c>
      <c r="J4" s="6"/>
      <c r="K4" s="10"/>
      <c r="L4" s="5"/>
      <c r="M4" s="8"/>
    </row>
    <row r="5" ht="17.25" spans="1:13">
      <c r="A5" s="5"/>
      <c r="B5" s="5" t="s">
        <v>82</v>
      </c>
      <c r="C5" s="5" t="s">
        <v>83</v>
      </c>
      <c r="D5" s="5" t="s">
        <v>84</v>
      </c>
      <c r="E5" s="6">
        <v>1</v>
      </c>
      <c r="F5" s="6">
        <v>0.58</v>
      </c>
      <c r="G5" s="6">
        <f t="shared" si="1"/>
        <v>0.58</v>
      </c>
      <c r="H5" s="6">
        <f t="shared" si="0"/>
        <v>2</v>
      </c>
      <c r="I5" s="9" t="s">
        <v>81</v>
      </c>
      <c r="J5" s="6"/>
      <c r="K5" s="10" t="s">
        <v>85</v>
      </c>
      <c r="L5" s="5" t="s">
        <v>86</v>
      </c>
      <c r="M5" s="8"/>
    </row>
    <row r="6" ht="17.25" spans="1:13">
      <c r="A6" s="5" t="s">
        <v>87</v>
      </c>
      <c r="B6" s="5" t="s">
        <v>88</v>
      </c>
      <c r="C6" s="5" t="s">
        <v>89</v>
      </c>
      <c r="D6" s="5" t="s">
        <v>76</v>
      </c>
      <c r="E6" s="6">
        <v>1</v>
      </c>
      <c r="F6" s="6">
        <v>0</v>
      </c>
      <c r="G6" s="6">
        <f t="shared" si="1"/>
        <v>0</v>
      </c>
      <c r="H6" s="6">
        <f t="shared" si="0"/>
        <v>2</v>
      </c>
      <c r="I6" s="9" t="s">
        <v>77</v>
      </c>
      <c r="J6" s="6"/>
      <c r="K6" s="10"/>
      <c r="L6" s="5"/>
      <c r="M6" s="8"/>
    </row>
    <row r="7" ht="17.25" spans="1:13">
      <c r="A7" s="5"/>
      <c r="B7" s="5" t="s">
        <v>90</v>
      </c>
      <c r="C7" s="5" t="s">
        <v>91</v>
      </c>
      <c r="D7" s="5"/>
      <c r="E7" s="6">
        <v>1</v>
      </c>
      <c r="F7" s="6">
        <v>0.61</v>
      </c>
      <c r="G7" s="6">
        <f t="shared" si="1"/>
        <v>0.61</v>
      </c>
      <c r="H7" s="6">
        <v>4</v>
      </c>
      <c r="I7" s="9" t="s">
        <v>81</v>
      </c>
      <c r="J7" s="6"/>
      <c r="K7" s="10" t="s">
        <v>92</v>
      </c>
      <c r="L7" s="5" t="s">
        <v>93</v>
      </c>
      <c r="M7" s="8"/>
    </row>
    <row r="8" ht="17.25" spans="1:13">
      <c r="A8" s="5"/>
      <c r="B8" s="5" t="s">
        <v>94</v>
      </c>
      <c r="C8" s="5" t="s">
        <v>95</v>
      </c>
      <c r="D8" s="5"/>
      <c r="E8" s="6">
        <v>2</v>
      </c>
      <c r="F8" s="6">
        <v>0.33</v>
      </c>
      <c r="G8" s="6">
        <f t="shared" si="1"/>
        <v>0.66</v>
      </c>
      <c r="H8" s="6">
        <f>4*E8</f>
        <v>8</v>
      </c>
      <c r="I8" s="9" t="s">
        <v>81</v>
      </c>
      <c r="J8" s="6"/>
      <c r="K8" s="10" t="s">
        <v>96</v>
      </c>
      <c r="L8" s="5" t="s">
        <v>97</v>
      </c>
      <c r="M8" s="8"/>
    </row>
    <row r="9" ht="17.25" spans="1:13">
      <c r="A9" s="5"/>
      <c r="B9" s="5" t="s">
        <v>98</v>
      </c>
      <c r="C9" s="5" t="s">
        <v>99</v>
      </c>
      <c r="D9" s="5"/>
      <c r="E9" s="6">
        <v>1</v>
      </c>
      <c r="F9" s="6">
        <v>0.48</v>
      </c>
      <c r="G9" s="6">
        <f t="shared" si="1"/>
        <v>0.48</v>
      </c>
      <c r="H9" s="6">
        <v>7</v>
      </c>
      <c r="I9" s="9" t="s">
        <v>81</v>
      </c>
      <c r="J9" s="6"/>
      <c r="K9" s="10" t="s">
        <v>100</v>
      </c>
      <c r="L9" s="5" t="s">
        <v>101</v>
      </c>
      <c r="M9" s="8"/>
    </row>
    <row r="10" ht="17.25" spans="1:12">
      <c r="A10" s="5"/>
      <c r="B10" s="5" t="s">
        <v>102</v>
      </c>
      <c r="C10" s="5" t="s">
        <v>103</v>
      </c>
      <c r="D10" s="5"/>
      <c r="E10" s="6">
        <v>1</v>
      </c>
      <c r="F10" s="6">
        <v>0.44</v>
      </c>
      <c r="G10" s="6">
        <f t="shared" si="1"/>
        <v>0.44</v>
      </c>
      <c r="H10" s="6">
        <v>4</v>
      </c>
      <c r="I10" s="9" t="s">
        <v>81</v>
      </c>
      <c r="J10" s="6"/>
      <c r="K10" s="10" t="s">
        <v>104</v>
      </c>
      <c r="L10" s="5" t="s">
        <v>105</v>
      </c>
    </row>
    <row r="11" ht="17.25" spans="1:12">
      <c r="A11" s="5"/>
      <c r="B11" s="5" t="s">
        <v>106</v>
      </c>
      <c r="C11" s="5" t="s">
        <v>107</v>
      </c>
      <c r="D11" s="5"/>
      <c r="E11" s="6">
        <v>1</v>
      </c>
      <c r="F11" s="6">
        <v>15.6</v>
      </c>
      <c r="G11" s="6">
        <f t="shared" si="1"/>
        <v>15.6</v>
      </c>
      <c r="H11" s="6">
        <v>32</v>
      </c>
      <c r="I11" s="11" t="s">
        <v>108</v>
      </c>
      <c r="J11" s="6"/>
      <c r="K11" s="10" t="s">
        <v>109</v>
      </c>
      <c r="L11" s="5" t="s">
        <v>110</v>
      </c>
    </row>
    <row r="12" ht="17.25" spans="1:12">
      <c r="A12" s="5"/>
      <c r="B12" s="5" t="s">
        <v>111</v>
      </c>
      <c r="C12" s="5" t="s">
        <v>112</v>
      </c>
      <c r="D12" s="5"/>
      <c r="E12" s="6">
        <v>1</v>
      </c>
      <c r="F12" s="6">
        <v>1.5</v>
      </c>
      <c r="G12" s="6">
        <f t="shared" si="1"/>
        <v>1.5</v>
      </c>
      <c r="H12" s="6">
        <v>6</v>
      </c>
      <c r="I12" s="11" t="s">
        <v>108</v>
      </c>
      <c r="J12" s="6"/>
      <c r="K12" s="10" t="s">
        <v>113</v>
      </c>
      <c r="L12" s="5" t="s">
        <v>114</v>
      </c>
    </row>
    <row r="14" spans="6:8">
      <c r="F14" s="7" t="s">
        <v>68</v>
      </c>
      <c r="G14" s="7">
        <f>SUM(G3:G13)</f>
        <v>19.95</v>
      </c>
      <c r="H14" s="7">
        <f>SUM(H3:H13)</f>
        <v>71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</vt:lpstr>
      <vt:lpstr>parts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2017-03-14T08:46:42Z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