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Sheet" state="visible" r:id="rId4"/>
  </sheets>
  <calcPr calcId="171027"/>
</workbook>
</file>

<file path=xl/sharedStrings.xml><?xml version="1.0" encoding="utf-8"?>
<sst xmlns="http://schemas.openxmlformats.org/spreadsheetml/2006/main" count="170" uniqueCount="70">
  <si>
    <t/>
  </si>
  <si>
    <t>Bunker calculation sheet</t>
  </si>
  <si>
    <t>1 Vessel Information</t>
  </si>
  <si>
    <t>5 Minimum bunker reserve requirement</t>
  </si>
  <si>
    <t>6 Fuel price information</t>
  </si>
  <si>
    <t>8 Comments for Shore</t>
  </si>
  <si>
    <t>Primary grade</t>
  </si>
  <si>
    <t>MGO</t>
  </si>
  <si>
    <t>Remarks</t>
  </si>
  <si>
    <t>Port name</t>
  </si>
  <si>
    <t>(mt)</t>
  </si>
  <si>
    <t>(-)</t>
  </si>
  <si>
    <t>(USD/mt)</t>
  </si>
  <si>
    <t>Vessel Name</t>
  </si>
  <si>
    <t>Stolt Capability (SCAPA)</t>
  </si>
  <si>
    <t>Season (Summer/Winter)</t>
  </si>
  <si>
    <t>Combined reserve</t>
  </si>
  <si>
    <t>1st bunker port</t>
  </si>
  <si>
    <t>Class</t>
  </si>
  <si>
    <t>D37</t>
  </si>
  <si>
    <t>Longest Passage(From - To)</t>
  </si>
  <si>
    <t>Unpumpable</t>
  </si>
  <si>
    <t>2nd bunker port</t>
  </si>
  <si>
    <t>Aux on MGO (y/n)</t>
  </si>
  <si>
    <t>Passage distance (nm)</t>
  </si>
  <si>
    <t>5 days waiting time</t>
  </si>
  <si>
    <t>3rd bunker port</t>
  </si>
  <si>
    <t>Types of RMG in use (Primary grade = v/HSFO = H)</t>
  </si>
  <si>
    <t>Total reserve</t>
  </si>
  <si>
    <t>Total combine reserve =</t>
  </si>
  <si>
    <t>4th bunker port</t>
  </si>
  <si>
    <t>5th bunker port</t>
  </si>
  <si>
    <t>3 Itinerary</t>
  </si>
  <si>
    <t>4 Consumption</t>
  </si>
  <si>
    <t>7 Bunker Information</t>
  </si>
  <si>
    <t>Passage or Port</t>
  </si>
  <si>
    <t>MGO required</t>
  </si>
  <si>
    <t>Distance</t>
  </si>
  <si>
    <t>Speed</t>
  </si>
  <si>
    <t>Time at sea</t>
  </si>
  <si>
    <t>Time at port</t>
  </si>
  <si>
    <t>Time heating</t>
  </si>
  <si>
    <t>Time cleaning</t>
  </si>
  <si>
    <t>Prof + Shaft gen</t>
  </si>
  <si>
    <t>Aux</t>
  </si>
  <si>
    <t>Tank heating</t>
  </si>
  <si>
    <t>Tank cleaning</t>
  </si>
  <si>
    <t>Total</t>
  </si>
  <si>
    <t>ROB</t>
  </si>
  <si>
    <t>Bunkers to Order</t>
  </si>
  <si>
    <t>Daily cons</t>
  </si>
  <si>
    <t>(y/n)</t>
  </si>
  <si>
    <t>(nm)</t>
  </si>
  <si>
    <t>(kn)</t>
  </si>
  <si>
    <t>(days)</t>
  </si>
  <si>
    <t>(mt/day)</t>
  </si>
  <si>
    <t>Start</t>
  </si>
  <si>
    <t>2 Start Bunker ROB =</t>
  </si>
  <si>
    <t>FREEPORT (USA)</t>
  </si>
  <si>
    <t>y</t>
  </si>
  <si>
    <t>FREEPORT (USA) -&gt; GALVESTON</t>
  </si>
  <si>
    <t>GALVESTON</t>
  </si>
  <si>
    <t>GALVESTON -&gt; NA 200NM</t>
  </si>
  <si>
    <t>NA 200NM -&gt; ECA - PANAMA CANAL</t>
  </si>
  <si>
    <t>ECA - PANAMA CANAL -&gt; PANAMA CANAL</t>
  </si>
  <si>
    <t>PANAMA CANAL</t>
  </si>
  <si>
    <t>PANAMA CANAL -&gt; ECA - PANAMA CANAL</t>
  </si>
  <si>
    <t>ECA - PANAMA CANAL -&gt; KOBE</t>
  </si>
  <si>
    <t>n</t>
  </si>
  <si>
    <t>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</si>
</sst>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;[Red](#,##0.0);0"/>
    <numFmt numFmtId="165" formatCode="#######"/>
    <numFmt numFmtId="166" formatCode="######0"/>
  </numFmts>
  <fonts count="9" x14ac:knownFonts="1">
    <font>
      <color theme="1"/>
      <family val="2"/>
      <scheme val="minor"/>
      <sz val="11"/>
      <name val="Calibri"/>
    </font>
    <font>
      <b/>
      <color rgb="FFFFFFFF"/>
      <sz val="18"/>
    </font>
    <font>
      <b/>
      <sz val="12"/>
    </font>
    <font>
      <b/>
      <sz val="10"/>
    </font>
    <font>
      <b/>
      <color rgb="ea6464"/>
      <sz val="8"/>
    </font>
    <font>
      <b/>
      <color rgb="FFFFFFFF"/>
      <sz val="12"/>
    </font>
    <font>
      <b/>
      <color rgb="03254c"/>
      <sz val="8"/>
    </font>
    <font>
      <color rgb="03254c"/>
      <sz val="8"/>
    </font>
    <font>
      <color rgb="ea6464"/>
      <sz val="8"/>
    </font>
  </fonts>
  <fills count="14">
    <fill>
      <patternFill patternType="none"/>
    </fill>
    <fill>
      <patternFill patternType="gray125"/>
    </fill>
    <fill>
      <patternFill patternType="solid">
        <fgColor rgb="#FF0000"/>
      </patternFill>
    </fill>
    <fill>
      <patternFill patternType="solid">
        <fgColor rgb="f7ba92"/>
      </patternFill>
    </fill>
    <fill>
      <patternFill patternType="solid">
        <fgColor rgb="dedede"/>
      </patternFill>
    </fill>
    <fill>
      <patternFill patternType="solid">
        <fgColor rgb="FFFF00"/>
      </patternFill>
    </fill>
    <fill>
      <patternFill patternType="solid">
        <fgColor rgb="bfc9c8"/>
      </patternFill>
    </fill>
    <fill>
      <patternFill patternType="solid">
        <fgColor rgb="fdeeee"/>
      </patternFill>
    </fill>
    <fill>
      <patternFill patternType="solid">
        <fgColor rgb="f3f0dc"/>
      </patternFill>
    </fill>
    <fill>
      <patternFill patternType="solid">
        <fgColor rgb="e8cab3"/>
      </patternFill>
    </fill>
    <fill>
      <patternFill patternType="solid">
        <fgColor rgb="97989b"/>
      </patternFill>
    </fill>
    <fill>
      <patternFill patternType="solid">
        <fgColor rgb="d0d0d0"/>
      </patternFill>
    </fill>
    <fill>
      <patternFill patternType="solid">
        <fgColor rgb="e2e5e5"/>
      </patternFill>
    </fill>
    <fill>
      <patternFill patternType="solid">
        <fgColor rgb="fbe2cb 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 style="medium"/>
      <top/>
      <bottom style="medium"/>
      <diagonal/>
    </border>
    <border>
      <left style="thin">
        <color rgb="00F"/>
      </left>
      <right style="medium"/>
      <top style="thin">
        <color rgb="00F"/>
      </top>
      <bottom style="thin">
        <color rgb="00F"/>
      </bottom>
      <diagonal/>
    </border>
    <border>
      <left style="thin">
        <color rgb="00F"/>
      </left>
      <right style="thin">
        <color rgb="00F"/>
      </right>
      <top style="thin">
        <color rgb="00F"/>
      </top>
      <bottom style="thin">
        <color rgb="00F"/>
      </bottom>
      <diagonal/>
    </border>
    <border>
      <left style="medium"/>
      <right/>
      <top/>
      <bottom style="medium"/>
      <diagonal/>
    </border>
    <border>
      <left style="thin">
        <color rgb="00F"/>
      </left>
      <right style="medium"/>
      <top style="thin">
        <color rgb="00F"/>
      </top>
      <bottom style="medium"/>
      <diagonal/>
    </border>
    <border>
      <left/>
      <right/>
      <top/>
      <bottom style="medium"/>
      <diagonal/>
    </border>
    <border>
      <left style="thin">
        <color rgb="00F"/>
      </left>
      <right style="thin">
        <color rgb="00F"/>
      </right>
      <top style="thin">
        <color rgb="00F"/>
      </top>
      <bottom style="medium"/>
      <diagonal/>
    </border>
    <border>
      <left/>
      <right style="medium"/>
      <top/>
      <bottom style="medium"/>
      <diagonal/>
    </border>
    <border>
      <left style="medium"/>
      <right style="thin">
        <color rgb="00F"/>
      </right>
      <top/>
      <bottom/>
      <diagonal/>
    </border>
    <border>
      <left/>
      <right style="thin">
        <color rgb="00F"/>
      </right>
      <top/>
      <bottom/>
      <diagonal/>
    </border>
    <border>
      <left style="medium"/>
      <right style="medium"/>
      <top/>
      <bottom/>
      <diagonal/>
    </border>
    <border>
      <left style="medium"/>
      <right style="thin">
        <color rgb="00F"/>
      </right>
      <top style="thin">
        <color rgb="00F"/>
      </top>
      <bottom style="thin">
        <color rgb="00F"/>
      </bottom>
      <diagonal/>
    </border>
    <border>
      <left style="medium"/>
      <right style="thin">
        <color rgb="00F"/>
      </right>
      <top style="thin">
        <color rgb="00F"/>
      </top>
      <bottom style="medium"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left"/>
    </xf>
    <xf numFmtId="164" fontId="0" fillId="3" borderId="6" xfId="0" applyNumberFormat="1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6" xfId="0" applyFill="1" applyBorder="1" applyAlignment="1" applyProtection="1">
      <alignment horizontal="left"/>
      <protection locked="0"/>
    </xf>
    <xf numFmtId="164" fontId="0" fillId="3" borderId="6" xfId="0" applyNumberFormat="1" applyFill="1" applyBorder="1" applyAlignment="1" applyProtection="1">
      <alignment horizontal="right"/>
      <protection locked="0"/>
    </xf>
    <xf numFmtId="164" fontId="0" fillId="3" borderId="5" xfId="0" applyNumberFormat="1" applyFill="1" applyBorder="1" applyAlignment="1" applyProtection="1">
      <alignment horizontal="right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3" fillId="0" borderId="7" xfId="0" applyFont="1" applyBorder="1" applyAlignment="1">
      <alignment horizontal="left"/>
    </xf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0" borderId="7" xfId="0" applyBorder="1"/>
    <xf numFmtId="0" fontId="0" fillId="0" borderId="9" xfId="0" applyBorder="1"/>
    <xf numFmtId="0" fontId="3" fillId="0" borderId="9" xfId="0" applyFont="1" applyBorder="1"/>
    <xf numFmtId="165" fontId="4" fillId="4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165" fontId="4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 applyProtection="1">
      <alignment horizontal="left"/>
      <protection locked="0"/>
    </xf>
    <xf numFmtId="164" fontId="0" fillId="3" borderId="10" xfId="0" applyNumberFormat="1" applyFill="1" applyBorder="1" applyAlignment="1" applyProtection="1">
      <alignment horizontal="right"/>
      <protection locked="0"/>
    </xf>
    <xf numFmtId="164" fontId="0" fillId="3" borderId="8" xfId="0" applyNumberFormat="1" applyFill="1" applyBorder="1" applyAlignment="1" applyProtection="1">
      <alignment horizontal="right"/>
      <protection locked="0"/>
    </xf>
    <xf numFmtId="0" fontId="3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164" fontId="0" fillId="3" borderId="2" xfId="0" applyNumberFormat="1" applyFill="1" applyBorder="1" applyAlignment="1" applyProtection="1">
      <alignment horizontal="center"/>
      <protection locked="0"/>
    </xf>
    <xf numFmtId="164" fontId="0" fillId="3" borderId="13" xfId="0" applyNumberFormat="1" applyFill="1" applyBorder="1" applyAlignment="1" applyProtection="1">
      <alignment horizontal="center"/>
      <protection locked="0"/>
    </xf>
    <xf numFmtId="0" fontId="6" fillId="3" borderId="15" xfId="0" applyFont="1" applyFill="1" applyBorder="1"/>
    <xf numFmtId="0" fontId="6" fillId="3" borderId="6" xfId="0" applyFont="1" applyFill="1" applyBorder="1" applyAlignment="1" applyProtection="1">
      <alignment horizontal="center"/>
      <protection locked="0"/>
    </xf>
    <xf numFmtId="164" fontId="6" fillId="3" borderId="6" xfId="0" applyNumberFormat="1" applyFont="1" applyFill="1" applyBorder="1" applyProtection="1">
      <protection locked="0"/>
    </xf>
    <xf numFmtId="164" fontId="4" fillId="12" borderId="6" xfId="0" applyNumberFormat="1" applyFont="1" applyFill="1" applyBorder="1"/>
    <xf numFmtId="164" fontId="6" fillId="3" borderId="5" xfId="0" applyNumberFormat="1" applyFont="1" applyFill="1" applyBorder="1" applyProtection="1">
      <protection locked="0"/>
    </xf>
    <xf numFmtId="164" fontId="6" fillId="3" borderId="15" xfId="0" applyNumberFormat="1" applyFont="1" applyFill="1" applyBorder="1" applyProtection="1">
      <protection locked="0"/>
    </xf>
    <xf numFmtId="165" fontId="4" fillId="12" borderId="6" xfId="0" applyNumberFormat="1" applyFont="1" applyFill="1" applyBorder="1" applyAlignment="1">
      <alignment horizontal="right"/>
    </xf>
    <xf numFmtId="165" fontId="4" fillId="12" borderId="6" xfId="0" applyNumberFormat="1" applyFont="1" applyFill="1" applyBorder="1"/>
    <xf numFmtId="165" fontId="4" fillId="12" borderId="5" xfId="0" applyNumberFormat="1" applyFont="1" applyFill="1" applyBorder="1"/>
    <xf numFmtId="166" fontId="4" fillId="12" borderId="15" xfId="0" applyNumberFormat="1" applyFont="1" applyFill="1" applyBorder="1"/>
    <xf numFmtId="166" fontId="4" fillId="12" borderId="6" xfId="0" applyNumberFormat="1" applyFont="1" applyFill="1" applyBorder="1"/>
    <xf numFmtId="0" fontId="7" fillId="13" borderId="15" xfId="0" applyFont="1" applyFill="1" applyBorder="1"/>
    <xf numFmtId="0" fontId="7" fillId="13" borderId="6" xfId="0" applyFont="1" applyFill="1" applyBorder="1" applyAlignment="1" applyProtection="1">
      <alignment horizontal="center"/>
      <protection locked="0"/>
    </xf>
    <xf numFmtId="164" fontId="7" fillId="13" borderId="6" xfId="0" applyNumberFormat="1" applyFont="1" applyFill="1" applyBorder="1" applyProtection="1">
      <protection locked="0"/>
    </xf>
    <xf numFmtId="164" fontId="8" fillId="12" borderId="6" xfId="0" applyNumberFormat="1" applyFont="1" applyFill="1" applyBorder="1"/>
    <xf numFmtId="164" fontId="7" fillId="13" borderId="5" xfId="0" applyNumberFormat="1" applyFont="1" applyFill="1" applyBorder="1" applyProtection="1">
      <protection locked="0"/>
    </xf>
    <xf numFmtId="164" fontId="7" fillId="13" borderId="15" xfId="0" applyNumberFormat="1" applyFont="1" applyFill="1" applyBorder="1" applyProtection="1">
      <protection locked="0"/>
    </xf>
    <xf numFmtId="165" fontId="8" fillId="12" borderId="6" xfId="0" applyNumberFormat="1" applyFont="1" applyFill="1" applyBorder="1" applyAlignment="1">
      <alignment horizontal="right"/>
    </xf>
    <xf numFmtId="165" fontId="8" fillId="12" borderId="6" xfId="0" applyNumberFormat="1" applyFont="1" applyFill="1" applyBorder="1"/>
    <xf numFmtId="165" fontId="8" fillId="12" borderId="5" xfId="0" applyNumberFormat="1" applyFont="1" applyFill="1" applyBorder="1"/>
    <xf numFmtId="166" fontId="8" fillId="12" borderId="15" xfId="0" applyNumberFormat="1" applyFont="1" applyFill="1" applyBorder="1"/>
    <xf numFmtId="166" fontId="8" fillId="12" borderId="6" xfId="0" applyNumberFormat="1" applyFont="1" applyFill="1" applyBorder="1"/>
    <xf numFmtId="0" fontId="6" fillId="3" borderId="16" xfId="0" applyFont="1" applyFill="1" applyBorder="1"/>
    <xf numFmtId="0" fontId="6" fillId="3" borderId="10" xfId="0" applyFont="1" applyFill="1" applyBorder="1" applyAlignment="1" applyProtection="1">
      <alignment horizontal="center"/>
      <protection locked="0"/>
    </xf>
    <xf numFmtId="164" fontId="6" fillId="3" borderId="10" xfId="0" applyNumberFormat="1" applyFont="1" applyFill="1" applyBorder="1" applyProtection="1">
      <protection locked="0"/>
    </xf>
    <xf numFmtId="164" fontId="4" fillId="12" borderId="10" xfId="0" applyNumberFormat="1" applyFont="1" applyFill="1" applyBorder="1"/>
    <xf numFmtId="164" fontId="6" fillId="3" borderId="8" xfId="0" applyNumberFormat="1" applyFont="1" applyFill="1" applyBorder="1" applyProtection="1">
      <protection locked="0"/>
    </xf>
    <xf numFmtId="164" fontId="6" fillId="3" borderId="16" xfId="0" applyNumberFormat="1" applyFont="1" applyFill="1" applyBorder="1" applyProtection="1">
      <protection locked="0"/>
    </xf>
    <xf numFmtId="165" fontId="4" fillId="12" borderId="10" xfId="0" applyNumberFormat="1" applyFont="1" applyFill="1" applyBorder="1" applyAlignment="1">
      <alignment horizontal="right"/>
    </xf>
    <xf numFmtId="165" fontId="4" fillId="12" borderId="10" xfId="0" applyNumberFormat="1" applyFont="1" applyFill="1" applyBorder="1"/>
    <xf numFmtId="165" fontId="4" fillId="12" borderId="8" xfId="0" applyNumberFormat="1" applyFont="1" applyFill="1" applyBorder="1"/>
    <xf numFmtId="166" fontId="4" fillId="12" borderId="16" xfId="0" applyNumberFormat="1" applyFont="1" applyFill="1" applyBorder="1"/>
    <xf numFmtId="166" fontId="4" fillId="1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FormatPr defaultRowHeight="15" outlineLevelRow="0" outlineLevelCol="0" x14ac:dyDescent="55"/>
  <cols>
    <col min="1" max="1" width="1.5" customWidth="1"/>
    <col min="2" max="2" width="42" customWidth="1"/>
    <col min="3" max="3" width="25" customWidth="1"/>
    <col min="4" max="4" width="10" customWidth="1"/>
    <col min="5" max="5" width="11.5" customWidth="1"/>
    <col min="6" max="6" width="13" customWidth="1"/>
    <col min="7" max="9" width="12" customWidth="1"/>
    <col min="10" max="10" width="10" customWidth="1"/>
    <col min="11" max="12" width="12" customWidth="1"/>
    <col min="13" max="13" width="10" customWidth="1"/>
    <col min="14" max="14" width="12" customWidth="1"/>
    <col min="15" max="16" width="10" customWidth="1"/>
    <col min="17" max="17" width="12" customWidth="1"/>
    <col min="18" max="18" width="13" customWidth="1"/>
    <col min="19" max="21" width="12" customWidth="1"/>
    <col min="22" max="22" width="10" customWidth="1"/>
    <col min="23" max="23" width="12" customWidth="1"/>
    <col min="24" max="24" width="10" customWidth="1"/>
    <col min="25" max="25" width="12" customWidth="1"/>
    <col min="26" max="27" width="10" customWidth="1"/>
  </cols>
  <sheetData>
    <row r="1" spans="1:2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2:26" x14ac:dyDescent="0.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1" x14ac:dyDescent="0.25">
      <c r="A4" t="s">
        <v>0</v>
      </c>
    </row>
    <row r="5" spans="1:26" x14ac:dyDescent="0.25">
      <c r="A5" t="s">
        <v>0</v>
      </c>
      <c r="B5" s="2" t="s">
        <v>2</v>
      </c>
      <c r="C5" s="2"/>
      <c r="E5" s="2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R5" s="2" t="s">
        <v>4</v>
      </c>
      <c r="S5" s="2"/>
      <c r="T5" s="2"/>
      <c r="U5" s="2"/>
      <c r="W5" s="2" t="s">
        <v>5</v>
      </c>
      <c r="X5" s="2"/>
      <c r="Y5" s="2"/>
      <c r="Z5" s="2"/>
    </row>
    <row r="6" spans="2:26" x14ac:dyDescent="0.25">
      <c r="B6" s="3"/>
      <c r="C6" s="4"/>
      <c r="E6" s="3"/>
      <c r="L6" s="5" t="s">
        <v>6</v>
      </c>
      <c r="M6" s="5" t="s">
        <v>7</v>
      </c>
      <c r="N6" s="6" t="s">
        <v>8</v>
      </c>
      <c r="O6" s="6"/>
      <c r="P6" s="6"/>
      <c r="R6" s="3"/>
      <c r="S6" s="5" t="s">
        <v>9</v>
      </c>
      <c r="T6" s="5" t="s">
        <v>6</v>
      </c>
      <c r="U6" s="6" t="s">
        <v>7</v>
      </c>
      <c r="W6" s="3"/>
      <c r="Z6" s="4"/>
    </row>
    <row r="7" spans="2:26" x14ac:dyDescent="0.25">
      <c r="B7" s="3"/>
      <c r="C7" s="4"/>
      <c r="E7" s="3"/>
      <c r="L7" s="5" t="s">
        <v>10</v>
      </c>
      <c r="M7" s="5" t="s">
        <v>10</v>
      </c>
      <c r="N7" s="4"/>
      <c r="O7" s="4"/>
      <c r="P7" s="4"/>
      <c r="R7" s="3"/>
      <c r="S7" s="5" t="s">
        <v>11</v>
      </c>
      <c r="T7" s="5" t="s">
        <v>12</v>
      </c>
      <c r="U7" s="6" t="s">
        <v>12</v>
      </c>
      <c r="W7" s="7" t="s">
        <v>0</v>
      </c>
      <c r="X7" s="7"/>
      <c r="Y7" s="7"/>
      <c r="Z7" s="7"/>
    </row>
    <row r="8" spans="2:26" x14ac:dyDescent="0.25">
      <c r="B8" s="8" t="s">
        <v>13</v>
      </c>
      <c r="C8" s="9" t="s">
        <v>14</v>
      </c>
      <c r="E8" s="8" t="s">
        <v>15</v>
      </c>
      <c r="F8" s="8"/>
      <c r="G8" s="10" t="s">
        <v>0</v>
      </c>
      <c r="H8" s="10"/>
      <c r="J8" s="11" t="s">
        <v>16</v>
      </c>
      <c r="K8" s="11"/>
      <c r="L8" s="12" t="s">
        <v>0</v>
      </c>
      <c r="M8" s="12" t="s">
        <v>0</v>
      </c>
      <c r="N8" s="13" t="s">
        <v>0</v>
      </c>
      <c r="O8" s="13"/>
      <c r="P8" s="13"/>
      <c r="R8" s="8" t="s">
        <v>17</v>
      </c>
      <c r="S8" s="14"/>
      <c r="T8" s="15"/>
      <c r="U8" s="16"/>
      <c r="W8" s="7"/>
      <c r="X8" s="7"/>
      <c r="Y8" s="7"/>
      <c r="Z8" s="7"/>
    </row>
    <row r="9" spans="2:26" x14ac:dyDescent="0.25">
      <c r="B9" s="8" t="s">
        <v>18</v>
      </c>
      <c r="C9" s="9" t="s">
        <v>19</v>
      </c>
      <c r="E9" s="8" t="s">
        <v>20</v>
      </c>
      <c r="F9" s="8"/>
      <c r="G9" s="10" t="s">
        <v>0</v>
      </c>
      <c r="H9" s="10"/>
      <c r="J9" s="11" t="s">
        <v>21</v>
      </c>
      <c r="K9" s="11"/>
      <c r="L9" s="12" t="s">
        <v>0</v>
      </c>
      <c r="M9" s="12" t="s">
        <v>0</v>
      </c>
      <c r="N9" s="13" t="s">
        <v>0</v>
      </c>
      <c r="O9" s="13"/>
      <c r="P9" s="13"/>
      <c r="R9" s="8" t="s">
        <v>22</v>
      </c>
      <c r="S9" s="14"/>
      <c r="T9" s="15"/>
      <c r="U9" s="16"/>
      <c r="W9" s="7"/>
      <c r="X9" s="7"/>
      <c r="Y9" s="7"/>
      <c r="Z9" s="7"/>
    </row>
    <row r="10" spans="2:26" x14ac:dyDescent="0.25">
      <c r="B10" s="8" t="s">
        <v>23</v>
      </c>
      <c r="C10" s="17"/>
      <c r="E10" s="8" t="s">
        <v>24</v>
      </c>
      <c r="F10" s="8"/>
      <c r="G10" s="12" t="s">
        <v>0</v>
      </c>
      <c r="H10" s="12"/>
      <c r="J10" s="11" t="s">
        <v>25</v>
      </c>
      <c r="K10" s="11"/>
      <c r="L10" s="12" t="s">
        <v>0</v>
      </c>
      <c r="M10" s="12" t="s">
        <v>0</v>
      </c>
      <c r="N10" s="13" t="s">
        <v>0</v>
      </c>
      <c r="O10" s="13"/>
      <c r="P10" s="13"/>
      <c r="R10" s="8" t="s">
        <v>26</v>
      </c>
      <c r="S10" s="14"/>
      <c r="T10" s="15"/>
      <c r="U10" s="16"/>
      <c r="W10" s="7"/>
      <c r="X10" s="7"/>
      <c r="Y10" s="7"/>
      <c r="Z10" s="7"/>
    </row>
    <row r="11" spans="2:26" x14ac:dyDescent="0.25">
      <c r="B11" s="18" t="s">
        <v>27</v>
      </c>
      <c r="C11" s="19"/>
      <c r="E11" s="20"/>
      <c r="F11" s="21"/>
      <c r="G11" s="21"/>
      <c r="H11" s="21"/>
      <c r="I11" s="21"/>
      <c r="J11" s="22" t="s">
        <v>28</v>
      </c>
      <c r="K11" s="22"/>
      <c r="L11" s="23">
        <f>SUM(L8:L10)</f>
      </c>
      <c r="M11" s="23">
        <f>SUM(M8:M10)</f>
      </c>
      <c r="N11" s="24" t="s">
        <v>29</v>
      </c>
      <c r="O11" s="24"/>
      <c r="P11" s="25">
        <f>SUM(L11:M11)</f>
      </c>
      <c r="R11" s="8" t="s">
        <v>30</v>
      </c>
      <c r="S11" s="14"/>
      <c r="T11" s="15"/>
      <c r="U11" s="16"/>
      <c r="W11" s="7"/>
      <c r="X11" s="7"/>
      <c r="Y11" s="7"/>
      <c r="Z11" s="7"/>
    </row>
    <row r="12" spans="18:26" x14ac:dyDescent="0.25">
      <c r="R12" s="18" t="s">
        <v>31</v>
      </c>
      <c r="S12" s="26"/>
      <c r="T12" s="27"/>
      <c r="U12" s="28"/>
      <c r="W12" s="7"/>
      <c r="X12" s="7"/>
      <c r="Y12" s="7"/>
      <c r="Z12" s="7"/>
    </row>
    <row r="13" spans="1:1" x14ac:dyDescent="0.25">
      <c r="A13" t="s">
        <v>0</v>
      </c>
    </row>
    <row r="14" spans="2:26" x14ac:dyDescent="0.25">
      <c r="B14" s="29" t="s">
        <v>32</v>
      </c>
      <c r="C14" s="29"/>
      <c r="D14" s="29"/>
      <c r="E14" s="29"/>
      <c r="F14" s="29"/>
      <c r="G14" s="29"/>
      <c r="H14" s="29"/>
      <c r="I14" s="29"/>
      <c r="J14" s="30" t="s">
        <v>33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29" t="s">
        <v>34</v>
      </c>
      <c r="X14" s="29"/>
      <c r="Y14" s="29"/>
      <c r="Z14" s="29"/>
    </row>
    <row r="15" spans="2:26" s="31" customFormat="1" x14ac:dyDescent="0.25">
      <c r="B15" s="32" t="s">
        <v>35</v>
      </c>
      <c r="C15" s="33" t="s">
        <v>36</v>
      </c>
      <c r="D15" s="33" t="s">
        <v>37</v>
      </c>
      <c r="E15" s="33" t="s">
        <v>38</v>
      </c>
      <c r="F15" s="33" t="s">
        <v>39</v>
      </c>
      <c r="G15" s="33" t="s">
        <v>40</v>
      </c>
      <c r="H15" s="33" t="s">
        <v>41</v>
      </c>
      <c r="I15" s="34" t="s">
        <v>42</v>
      </c>
      <c r="J15" s="35" t="s">
        <v>43</v>
      </c>
      <c r="K15" s="35"/>
      <c r="L15" s="35"/>
      <c r="M15" s="36" t="s">
        <v>44</v>
      </c>
      <c r="N15" s="36"/>
      <c r="O15" s="36"/>
      <c r="P15" s="37" t="s">
        <v>45</v>
      </c>
      <c r="Q15" s="37"/>
      <c r="R15" s="37"/>
      <c r="S15" s="38" t="s">
        <v>46</v>
      </c>
      <c r="T15" s="38"/>
      <c r="U15" s="39" t="s">
        <v>47</v>
      </c>
      <c r="V15" s="39"/>
      <c r="W15" s="32" t="s">
        <v>48</v>
      </c>
      <c r="X15" s="32"/>
      <c r="Y15" s="34" t="s">
        <v>49</v>
      </c>
      <c r="Z15" s="34"/>
    </row>
    <row r="16" spans="2:26" s="31" customFormat="1" x14ac:dyDescent="0.25">
      <c r="B16" s="40"/>
      <c r="C16" s="40"/>
      <c r="D16" s="40"/>
      <c r="E16" s="40"/>
      <c r="F16" s="40"/>
      <c r="G16" s="40"/>
      <c r="H16" s="40"/>
      <c r="I16" s="40"/>
      <c r="J16" s="41" t="s">
        <v>50</v>
      </c>
      <c r="K16" s="42" t="s">
        <v>6</v>
      </c>
      <c r="L16" s="43" t="s">
        <v>7</v>
      </c>
      <c r="M16" s="42" t="s">
        <v>50</v>
      </c>
      <c r="N16" s="42" t="s">
        <v>6</v>
      </c>
      <c r="O16" s="43" t="s">
        <v>7</v>
      </c>
      <c r="P16" s="42" t="s">
        <v>50</v>
      </c>
      <c r="Q16" s="42" t="s">
        <v>6</v>
      </c>
      <c r="R16" s="43" t="s">
        <v>7</v>
      </c>
      <c r="S16" s="42" t="s">
        <v>6</v>
      </c>
      <c r="T16" s="43" t="s">
        <v>7</v>
      </c>
      <c r="U16" s="42" t="s">
        <v>6</v>
      </c>
      <c r="V16" s="44" t="s">
        <v>7</v>
      </c>
      <c r="W16" s="41" t="s">
        <v>6</v>
      </c>
      <c r="X16" s="43" t="s">
        <v>7</v>
      </c>
      <c r="Y16" s="42" t="s">
        <v>6</v>
      </c>
      <c r="Z16" s="44" t="s">
        <v>7</v>
      </c>
    </row>
    <row r="17" spans="2:26" x14ac:dyDescent="0.25">
      <c r="B17" s="45" t="s">
        <v>11</v>
      </c>
      <c r="C17" s="46" t="s">
        <v>51</v>
      </c>
      <c r="D17" s="46" t="s">
        <v>52</v>
      </c>
      <c r="E17" s="46" t="s">
        <v>53</v>
      </c>
      <c r="F17" s="46" t="s">
        <v>54</v>
      </c>
      <c r="G17" s="46" t="s">
        <v>54</v>
      </c>
      <c r="H17" s="46" t="s">
        <v>54</v>
      </c>
      <c r="I17" s="47" t="s">
        <v>54</v>
      </c>
      <c r="J17" s="45" t="s">
        <v>55</v>
      </c>
      <c r="K17" s="46" t="s">
        <v>10</v>
      </c>
      <c r="L17" s="48" t="s">
        <v>10</v>
      </c>
      <c r="M17" s="46" t="s">
        <v>55</v>
      </c>
      <c r="N17" s="46" t="s">
        <v>10</v>
      </c>
      <c r="O17" s="48" t="s">
        <v>10</v>
      </c>
      <c r="P17" s="46" t="s">
        <v>55</v>
      </c>
      <c r="Q17" s="46" t="s">
        <v>10</v>
      </c>
      <c r="R17" s="48" t="s">
        <v>55</v>
      </c>
      <c r="S17" s="46" t="s">
        <v>10</v>
      </c>
      <c r="T17" s="48" t="s">
        <v>10</v>
      </c>
      <c r="U17" s="46" t="s">
        <v>10</v>
      </c>
      <c r="V17" s="47" t="s">
        <v>10</v>
      </c>
      <c r="W17" s="45" t="s">
        <v>10</v>
      </c>
      <c r="X17" s="48" t="s">
        <v>10</v>
      </c>
      <c r="Y17" s="46" t="s">
        <v>10</v>
      </c>
      <c r="Z17" s="47" t="s">
        <v>10</v>
      </c>
    </row>
    <row r="18" spans="2:26" x14ac:dyDescent="0.25">
      <c r="B18" s="49" t="s">
        <v>56</v>
      </c>
      <c r="C18" s="49"/>
      <c r="D18" s="49"/>
      <c r="E18" s="49"/>
      <c r="F18" s="49"/>
      <c r="G18" s="49"/>
      <c r="H18" s="49"/>
      <c r="I18" s="49"/>
      <c r="J18" s="50"/>
      <c r="K18" s="50"/>
      <c r="L18" s="50"/>
      <c r="M18" s="51"/>
      <c r="N18" s="51"/>
      <c r="O18" s="51"/>
      <c r="P18" s="51"/>
      <c r="Q18" s="51"/>
      <c r="R18" s="51"/>
      <c r="S18" s="51"/>
      <c r="T18" s="51"/>
      <c r="U18" s="11" t="s">
        <v>57</v>
      </c>
      <c r="V18" s="4"/>
      <c r="W18" s="52">
        <v>100</v>
      </c>
      <c r="X18" s="53">
        <v>200</v>
      </c>
      <c r="Z18" s="4"/>
    </row>
    <row r="19" spans="1:26" x14ac:dyDescent="0.25">
      <c r="A19" t="s">
        <v>0</v>
      </c>
      <c r="B19" s="54" t="s">
        <v>58</v>
      </c>
      <c r="C19" s="55" t="s">
        <v>59</v>
      </c>
      <c r="D19" s="56">
        <v>0</v>
      </c>
      <c r="E19" s="56">
        <v>0</v>
      </c>
      <c r="F19" s="57">
        <f>ROUND(IF(E19&gt;1,D19/(24*E19),"0"),1)</f>
        <v>0</v>
      </c>
      <c r="G19" s="56">
        <v>2.3</v>
      </c>
      <c r="H19" s="56">
        <v>0</v>
      </c>
      <c r="I19" s="58">
        <v>0</v>
      </c>
      <c r="J19" s="59">
        <v>0</v>
      </c>
      <c r="K19" s="60">
        <f>IF(LEFT(C19,1)="n",IF(F19="-","-",F19*J19),"-")</f>
        <v>0</v>
      </c>
      <c r="L19" s="60">
        <f>IF(LEFT(C19,1)="y",IF(F19="-","-",F19*J19),"-")</f>
        <v>0</v>
      </c>
      <c r="M19" s="56">
        <v>5</v>
      </c>
      <c r="N19" s="60">
        <f>IF(AND(LEFT($C$19,1)="n",LEFT($C19,1)="n"),IF(AND(F19="-",G19=0)=TRUE,"-",(IF(F19="-",0,F19)+G19)*M19),"-")</f>
        <v>0</v>
      </c>
      <c r="O19" s="60">
        <f>IF(AND(LEFT($C$19,1)="y",OR(LEFT($C19,1)="y",LEFT($C19,1)="n")),IF(AND(F19="-",G19=0)=TRUE,"-",(IF(F19="-",0,F19)+G19)*M19),IF(AND(LEFT($C$19,1)="n",LEFT($C19,1)="y"),(IF(F19="-",0,F19)+G19)*M19,"-"))</f>
        <v>12</v>
      </c>
      <c r="P19" s="56">
        <v>0</v>
      </c>
      <c r="Q19" s="60">
        <f>IF(LEFT(C19,1)="n",IF(H19=0,"-",H19*P19),"-")</f>
        <v>0</v>
      </c>
      <c r="R19" s="60">
        <f>IF(LEFT(C19,1)="y",IF(H19=0,"-",H19*P19),"-")</f>
        <v>0</v>
      </c>
      <c r="S19" s="56">
        <v>0</v>
      </c>
      <c r="T19" s="56">
        <v>0</v>
      </c>
      <c r="U19" s="61">
        <f>IF(B19="","-",(IF(K19="-",0,K19)+IF(N19="-",0,N19)+IF(Q19="-",0,Q19)+IF(S19="-",0,S19)))</f>
        <v>0</v>
      </c>
      <c r="V19" s="62">
        <f>IF(B19="","-",(IF(L19="-",0,L19)+IF(O19="-",0,O19)+IF(R19="-",0,R19)+IF(T19="-",0,T19)))</f>
        <v>12</v>
      </c>
      <c r="W19" s="63">
        <f>IF(B19="","-",(W18-U19+Y19))</f>
        <v>100</v>
      </c>
      <c r="X19" s="64">
        <f>IF(B19="","-",(X18-V19+Z19))</f>
        <v>188</v>
      </c>
      <c r="Y19" s="56">
        <v>0</v>
      </c>
      <c r="Z19" s="58">
        <v>0</v>
      </c>
    </row>
    <row r="20" spans="1:26" x14ac:dyDescent="0.25">
      <c r="A20" t="s">
        <v>0</v>
      </c>
      <c r="B20" s="65" t="s">
        <v>60</v>
      </c>
      <c r="C20" s="66" t="s">
        <v>59</v>
      </c>
      <c r="D20" s="67">
        <v>61</v>
      </c>
      <c r="E20" s="67">
        <v>11</v>
      </c>
      <c r="F20" s="68">
        <f>ROUND(IF(E20&gt;1,D20/(24*E20),"0"),1)</f>
        <v>0.2</v>
      </c>
      <c r="G20" s="67">
        <v>0</v>
      </c>
      <c r="H20" s="67">
        <v>0</v>
      </c>
      <c r="I20" s="69">
        <v>0</v>
      </c>
      <c r="J20" s="70">
        <v>10</v>
      </c>
      <c r="K20" s="71">
        <f>IF(LEFT(C20,1)="n",IF(F20="-","-",F20*J20),"-")</f>
        <v>0</v>
      </c>
      <c r="L20" s="71">
        <f>IF(LEFT(C20,1)="y",IF(F20="-","-",F20*J20),"-")</f>
        <v>2</v>
      </c>
      <c r="M20" s="67">
        <v>0</v>
      </c>
      <c r="N20" s="71">
        <f>IF(AND(LEFT($C$20,1)="n",LEFT($C20,1)="n"),IF(AND(F20="-",G20=0)=TRUE,"-",(IF(F20="-",0,F20)+G20)*M20),"-")</f>
        <v>0</v>
      </c>
      <c r="O20" s="71">
        <f>IF(AND(LEFT($C$20,1)="y",OR(LEFT($C20,1)="y",LEFT($C20,1)="n")),IF(AND(F20="-",G20=0)=TRUE,"-",(IF(F20="-",0,F20)+G20)*M20),IF(AND(LEFT($C$20,1)="n",LEFT($C20,1)="y"),(IF(F20="-",0,F20)+G20)*M20,"-"))</f>
        <v>0</v>
      </c>
      <c r="P20" s="67">
        <v>0</v>
      </c>
      <c r="Q20" s="71">
        <f>IF(LEFT(C20,1)="n",IF(H20=0,"-",H20*P20),"-")</f>
        <v>0</v>
      </c>
      <c r="R20" s="71">
        <f>IF(LEFT(C20,1)="y",IF(H20=0,"-",H20*P20),"-")</f>
        <v>0</v>
      </c>
      <c r="S20" s="67">
        <v>0</v>
      </c>
      <c r="T20" s="67">
        <v>0</v>
      </c>
      <c r="U20" s="72">
        <f>IF(B20="","-",(IF(K20="-",0,K20)+IF(N20="-",0,N20)+IF(Q20="-",0,Q20)+IF(S20="-",0,S20)))</f>
        <v>0</v>
      </c>
      <c r="V20" s="73">
        <f>IF(B20="","-",(IF(L20="-",0,L20)+IF(O20="-",0,O20)+IF(R20="-",0,R20)+IF(T20="-",0,T20)))</f>
        <v>2</v>
      </c>
      <c r="W20" s="74">
        <f>IF(B20="","-",(W19-U20+Y20))</f>
        <v>100</v>
      </c>
      <c r="X20" s="75">
        <f>IF(B20="","-",(X19-V20+Z20))</f>
        <v>186</v>
      </c>
      <c r="Y20" s="67">
        <v>0</v>
      </c>
      <c r="Z20" s="69">
        <v>0</v>
      </c>
    </row>
    <row r="21" spans="1:26" x14ac:dyDescent="0.25">
      <c r="A21" t="s">
        <v>0</v>
      </c>
      <c r="B21" s="54" t="s">
        <v>61</v>
      </c>
      <c r="C21" s="55" t="s">
        <v>59</v>
      </c>
      <c r="D21" s="56">
        <v>0</v>
      </c>
      <c r="E21" s="56">
        <v>0</v>
      </c>
      <c r="F21" s="57">
        <f>ROUND(IF(E21&gt;1,D21/(24*E21),"0"),1)</f>
        <v>0</v>
      </c>
      <c r="G21" s="56">
        <v>5</v>
      </c>
      <c r="H21" s="56">
        <v>0</v>
      </c>
      <c r="I21" s="58">
        <v>0</v>
      </c>
      <c r="J21" s="59">
        <v>0</v>
      </c>
      <c r="K21" s="60">
        <f>IF(LEFT(C21,1)="n",IF(F21="-","-",F21*J21),"-")</f>
        <v>0</v>
      </c>
      <c r="L21" s="60">
        <f>IF(LEFT(C21,1)="y",IF(F21="-","-",F21*J21),"-")</f>
        <v>0</v>
      </c>
      <c r="M21" s="56">
        <v>15</v>
      </c>
      <c r="N21" s="60">
        <f>IF(AND(LEFT($C$21,1)="n",LEFT($C21,1)="n"),IF(AND(F21="-",G21=0)=TRUE,"-",(IF(F21="-",0,F21)+G21)*M21),"-")</f>
        <v>0</v>
      </c>
      <c r="O21" s="60">
        <f>IF(AND(LEFT($C$21,1)="y",OR(LEFT($C21,1)="y",LEFT($C21,1)="n")),IF(AND(F21="-",G21=0)=TRUE,"-",(IF(F21="-",0,F21)+G21)*M21),IF(AND(LEFT($C$21,1)="n",LEFT($C21,1)="y"),(IF(F21="-",0,F21)+G21)*M21,"-"))</f>
        <v>75</v>
      </c>
      <c r="P21" s="56">
        <v>0</v>
      </c>
      <c r="Q21" s="60">
        <f>IF(LEFT(C21,1)="n",IF(H21=0,"-",H21*P21),"-")</f>
        <v>0</v>
      </c>
      <c r="R21" s="60">
        <f>IF(LEFT(C21,1)="y",IF(H21=0,"-",H21*P21),"-")</f>
        <v>0</v>
      </c>
      <c r="S21" s="56">
        <v>0</v>
      </c>
      <c r="T21" s="56">
        <v>0</v>
      </c>
      <c r="U21" s="61">
        <f>IF(B21="","-",(IF(K21="-",0,K21)+IF(N21="-",0,N21)+IF(Q21="-",0,Q21)+IF(S21="-",0,S21)))</f>
        <v>0</v>
      </c>
      <c r="V21" s="62">
        <f>IF(B21="","-",(IF(L21="-",0,L21)+IF(O21="-",0,O21)+IF(R21="-",0,R21)+IF(T21="-",0,T21)))</f>
        <v>75</v>
      </c>
      <c r="W21" s="63">
        <f>IF(B21="","-",(W20-U21+Y21))</f>
        <v>100</v>
      </c>
      <c r="X21" s="64">
        <f>IF(B21="","-",(X20-V21+Z21))</f>
        <v>111</v>
      </c>
      <c r="Y21" s="56">
        <v>0</v>
      </c>
      <c r="Z21" s="58">
        <v>0</v>
      </c>
    </row>
    <row r="22" spans="1:26" x14ac:dyDescent="0.25">
      <c r="A22" t="s">
        <v>0</v>
      </c>
      <c r="B22" s="65" t="s">
        <v>62</v>
      </c>
      <c r="C22" s="66" t="s">
        <v>59</v>
      </c>
      <c r="D22" s="67">
        <v>300</v>
      </c>
      <c r="E22" s="67">
        <v>11</v>
      </c>
      <c r="F22" s="68">
        <f>ROUND(IF(E22&gt;1,D22/(24*E22),"0"),1)</f>
        <v>1.1</v>
      </c>
      <c r="G22" s="67">
        <v>0</v>
      </c>
      <c r="H22" s="67">
        <v>0</v>
      </c>
      <c r="I22" s="69">
        <v>0</v>
      </c>
      <c r="J22" s="70">
        <v>10</v>
      </c>
      <c r="K22" s="71">
        <f>IF(LEFT(C22,1)="n",IF(F22="-","-",F22*J22),"-")</f>
        <v>0</v>
      </c>
      <c r="L22" s="71">
        <f>IF(LEFT(C22,1)="y",IF(F22="-","-",F22*J22),"-")</f>
        <v>11</v>
      </c>
      <c r="M22" s="67">
        <v>0</v>
      </c>
      <c r="N22" s="71">
        <f>IF(AND(LEFT($C$22,1)="n",LEFT($C22,1)="n"),IF(AND(F22="-",G22=0)=TRUE,"-",(IF(F22="-",0,F22)+G22)*M22),"-")</f>
        <v>0</v>
      </c>
      <c r="O22" s="71">
        <f>IF(AND(LEFT($C$22,1)="y",OR(LEFT($C22,1)="y",LEFT($C22,1)="n")),IF(AND(F22="-",G22=0)=TRUE,"-",(IF(F22="-",0,F22)+G22)*M22),IF(AND(LEFT($C$22,1)="n",LEFT($C22,1)="y"),(IF(F22="-",0,F22)+G22)*M22,"-"))</f>
        <v>0</v>
      </c>
      <c r="P22" s="67">
        <v>0</v>
      </c>
      <c r="Q22" s="71">
        <f>IF(LEFT(C22,1)="n",IF(H22=0,"-",H22*P22),"-")</f>
        <v>0</v>
      </c>
      <c r="R22" s="71">
        <f>IF(LEFT(C22,1)="y",IF(H22=0,"-",H22*P22),"-")</f>
        <v>0</v>
      </c>
      <c r="S22" s="67">
        <v>0</v>
      </c>
      <c r="T22" s="67">
        <v>0</v>
      </c>
      <c r="U22" s="72">
        <f>IF(B22="","-",(IF(K22="-",0,K22)+IF(N22="-",0,N22)+IF(Q22="-",0,Q22)+IF(S22="-",0,S22)))</f>
        <v>0</v>
      </c>
      <c r="V22" s="73">
        <f>IF(B22="","-",(IF(L22="-",0,L22)+IF(O22="-",0,O22)+IF(R22="-",0,R22)+IF(T22="-",0,T22)))</f>
        <v>11</v>
      </c>
      <c r="W22" s="74">
        <f>IF(B22="","-",(W21-U22+Y22))</f>
        <v>100</v>
      </c>
      <c r="X22" s="75">
        <f>IF(B22="","-",(X21-V22+Z22))</f>
        <v>100</v>
      </c>
      <c r="Y22" s="67">
        <v>0</v>
      </c>
      <c r="Z22" s="69">
        <v>0</v>
      </c>
    </row>
    <row r="23" spans="1:26" x14ac:dyDescent="0.25">
      <c r="A23" t="s">
        <v>0</v>
      </c>
      <c r="B23" s="65" t="s">
        <v>63</v>
      </c>
      <c r="C23" s="66" t="s">
        <v>59</v>
      </c>
      <c r="D23" s="67">
        <v>300</v>
      </c>
      <c r="E23" s="67">
        <v>11</v>
      </c>
      <c r="F23" s="68">
        <f>ROUND(IF(E23&gt;1,D23/(24*E23),"0"),1)</f>
        <v>1.1</v>
      </c>
      <c r="G23" s="67">
        <v>0</v>
      </c>
      <c r="H23" s="67">
        <v>0</v>
      </c>
      <c r="I23" s="69">
        <v>0</v>
      </c>
      <c r="J23" s="70">
        <v>10</v>
      </c>
      <c r="K23" s="71">
        <f>IF(LEFT(C23,1)="n",IF(F23="-","-",F23*J23),"-")</f>
        <v>0</v>
      </c>
      <c r="L23" s="71">
        <f>IF(LEFT(C23,1)="y",IF(F23="-","-",F23*J23),"-")</f>
        <v>11</v>
      </c>
      <c r="M23" s="67">
        <v>0</v>
      </c>
      <c r="N23" s="71">
        <f>IF(AND(LEFT($C$23,1)="n",LEFT($C23,1)="n"),IF(AND(F23="-",G23=0)=TRUE,"-",(IF(F23="-",0,F23)+G23)*M23),"-")</f>
        <v>0</v>
      </c>
      <c r="O23" s="71">
        <f>IF(AND(LEFT($C$23,1)="y",OR(LEFT($C23,1)="y",LEFT($C23,1)="n")),IF(AND(F23="-",G23=0)=TRUE,"-",(IF(F23="-",0,F23)+G23)*M23),IF(AND(LEFT($C$23,1)="n",LEFT($C23,1)="y"),(IF(F23="-",0,F23)+G23)*M23,"-"))</f>
        <v>0</v>
      </c>
      <c r="P23" s="67">
        <v>0</v>
      </c>
      <c r="Q23" s="71">
        <f>IF(LEFT(C23,1)="n",IF(H23=0,"-",H23*P23),"-")</f>
        <v>0</v>
      </c>
      <c r="R23" s="71">
        <f>IF(LEFT(C23,1)="y",IF(H23=0,"-",H23*P23),"-")</f>
        <v>0</v>
      </c>
      <c r="S23" s="67">
        <v>0</v>
      </c>
      <c r="T23" s="67">
        <v>0</v>
      </c>
      <c r="U23" s="72">
        <f>IF(B23="","-",(IF(K23="-",0,K23)+IF(N23="-",0,N23)+IF(Q23="-",0,Q23)+IF(S23="-",0,S23)))</f>
        <v>0</v>
      </c>
      <c r="V23" s="73">
        <f>IF(B23="","-",(IF(L23="-",0,L23)+IF(O23="-",0,O23)+IF(R23="-",0,R23)+IF(T23="-",0,T23)))</f>
        <v>11</v>
      </c>
      <c r="W23" s="74">
        <f>IF(B23="","-",(W22-U23+Y23))</f>
        <v>100</v>
      </c>
      <c r="X23" s="75">
        <f>IF(B23="","-",(X22-V23+Z23))</f>
        <v>89</v>
      </c>
      <c r="Y23" s="67">
        <v>0</v>
      </c>
      <c r="Z23" s="69">
        <v>0</v>
      </c>
    </row>
    <row r="24" spans="1:26" x14ac:dyDescent="0.25">
      <c r="A24" t="s">
        <v>0</v>
      </c>
      <c r="B24" s="65" t="s">
        <v>64</v>
      </c>
      <c r="C24" s="66" t="s">
        <v>59</v>
      </c>
      <c r="D24" s="67">
        <v>300</v>
      </c>
      <c r="E24" s="67">
        <v>11</v>
      </c>
      <c r="F24" s="68">
        <f>ROUND(IF(E24&gt;1,D24/(24*E24),"0"),1)</f>
        <v>1.1</v>
      </c>
      <c r="G24" s="67">
        <v>0</v>
      </c>
      <c r="H24" s="67">
        <v>0</v>
      </c>
      <c r="I24" s="69">
        <v>0</v>
      </c>
      <c r="J24" s="70">
        <v>10</v>
      </c>
      <c r="K24" s="71">
        <f>IF(LEFT(C24,1)="n",IF(F24="-","-",F24*J24),"-")</f>
        <v>0</v>
      </c>
      <c r="L24" s="71">
        <f>IF(LEFT(C24,1)="y",IF(F24="-","-",F24*J24),"-")</f>
        <v>11</v>
      </c>
      <c r="M24" s="67">
        <v>0</v>
      </c>
      <c r="N24" s="71">
        <f>IF(AND(LEFT($C$24,1)="n",LEFT($C24,1)="n"),IF(AND(F24="-",G24=0)=TRUE,"-",(IF(F24="-",0,F24)+G24)*M24),"-")</f>
        <v>0</v>
      </c>
      <c r="O24" s="71">
        <f>IF(AND(LEFT($C$24,1)="y",OR(LEFT($C24,1)="y",LEFT($C24,1)="n")),IF(AND(F24="-",G24=0)=TRUE,"-",(IF(F24="-",0,F24)+G24)*M24),IF(AND(LEFT($C$24,1)="n",LEFT($C24,1)="y"),(IF(F24="-",0,F24)+G24)*M24,"-"))</f>
        <v>0</v>
      </c>
      <c r="P24" s="67">
        <v>0</v>
      </c>
      <c r="Q24" s="71">
        <f>IF(LEFT(C24,1)="n",IF(H24=0,"-",H24*P24),"-")</f>
        <v>0</v>
      </c>
      <c r="R24" s="71">
        <f>IF(LEFT(C24,1)="y",IF(H24=0,"-",H24*P24),"-")</f>
        <v>0</v>
      </c>
      <c r="S24" s="67">
        <v>0</v>
      </c>
      <c r="T24" s="67">
        <v>0</v>
      </c>
      <c r="U24" s="72">
        <f>IF(B24="","-",(IF(K24="-",0,K24)+IF(N24="-",0,N24)+IF(Q24="-",0,Q24)+IF(S24="-",0,S24)))</f>
        <v>0</v>
      </c>
      <c r="V24" s="73">
        <f>IF(B24="","-",(IF(L24="-",0,L24)+IF(O24="-",0,O24)+IF(R24="-",0,R24)+IF(T24="-",0,T24)))</f>
        <v>11</v>
      </c>
      <c r="W24" s="74">
        <f>IF(B24="","-",(W23-U24+Y24))</f>
        <v>100</v>
      </c>
      <c r="X24" s="75">
        <f>IF(B24="","-",(X23-V24+Z24))</f>
        <v>78</v>
      </c>
      <c r="Y24" s="67">
        <v>0</v>
      </c>
      <c r="Z24" s="69">
        <v>0</v>
      </c>
    </row>
    <row r="25" spans="1:26" x14ac:dyDescent="0.25">
      <c r="A25" t="s">
        <v>0</v>
      </c>
      <c r="B25" s="54" t="s">
        <v>65</v>
      </c>
      <c r="C25" s="55" t="s">
        <v>59</v>
      </c>
      <c r="D25" s="56">
        <v>0</v>
      </c>
      <c r="E25" s="56">
        <v>0</v>
      </c>
      <c r="F25" s="57">
        <f>ROUND(IF(E25&gt;1,D25/(24*E25),"0"),1)</f>
        <v>0</v>
      </c>
      <c r="G25" s="56">
        <v>4</v>
      </c>
      <c r="H25" s="56">
        <v>0</v>
      </c>
      <c r="I25" s="58">
        <v>10</v>
      </c>
      <c r="J25" s="59">
        <v>0</v>
      </c>
      <c r="K25" s="60">
        <f>IF(LEFT(C25,1)="n",IF(F25="-","-",F25*J25),"-")</f>
        <v>0</v>
      </c>
      <c r="L25" s="60">
        <f>IF(LEFT(C25,1)="y",IF(F25="-","-",F25*J25),"-")</f>
        <v>0</v>
      </c>
      <c r="M25" s="56">
        <v>15</v>
      </c>
      <c r="N25" s="60">
        <f>IF(AND(LEFT($C$25,1)="n",LEFT($C25,1)="n"),IF(AND(F25="-",G25=0)=TRUE,"-",(IF(F25="-",0,F25)+G25)*M25),"-")</f>
        <v>0</v>
      </c>
      <c r="O25" s="60">
        <f>IF(AND(LEFT($C$25,1)="y",OR(LEFT($C25,1)="y",LEFT($C25,1)="n")),IF(AND(F25="-",G25=0)=TRUE,"-",(IF(F25="-",0,F25)+G25)*M25),IF(AND(LEFT($C$25,1)="n",LEFT($C25,1)="y"),(IF(F25="-",0,F25)+G25)*M25,"-"))</f>
        <v>60</v>
      </c>
      <c r="P25" s="56">
        <v>0</v>
      </c>
      <c r="Q25" s="60">
        <f>IF(LEFT(C25,1)="n",IF(H25=0,"-",H25*P25),"-")</f>
        <v>0</v>
      </c>
      <c r="R25" s="60">
        <f>IF(LEFT(C25,1)="y",IF(H25=0,"-",H25*P25),"-")</f>
        <v>0</v>
      </c>
      <c r="S25" s="56">
        <v>0</v>
      </c>
      <c r="T25" s="56">
        <v>0</v>
      </c>
      <c r="U25" s="61">
        <f>IF(B25="","-",(IF(K25="-",0,K25)+IF(N25="-",0,N25)+IF(Q25="-",0,Q25)+IF(S25="-",0,S25)))</f>
        <v>0</v>
      </c>
      <c r="V25" s="62">
        <f>IF(B25="","-",(IF(L25="-",0,L25)+IF(O25="-",0,O25)+IF(R25="-",0,R25)+IF(T25="-",0,T25)))</f>
        <v>60</v>
      </c>
      <c r="W25" s="63">
        <f>IF(B25="","-",(W24-U25+Y25))</f>
        <v>100</v>
      </c>
      <c r="X25" s="64">
        <f>IF(B25="","-",(X24-V25+Z25))</f>
        <v>18</v>
      </c>
      <c r="Y25" s="56">
        <v>0</v>
      </c>
      <c r="Z25" s="58">
        <v>0</v>
      </c>
    </row>
    <row r="26" spans="1:26" x14ac:dyDescent="0.25">
      <c r="A26" t="s">
        <v>0</v>
      </c>
      <c r="B26" s="65" t="s">
        <v>66</v>
      </c>
      <c r="C26" s="66" t="s">
        <v>59</v>
      </c>
      <c r="D26" s="67">
        <v>300</v>
      </c>
      <c r="E26" s="67">
        <v>11</v>
      </c>
      <c r="F26" s="68">
        <f>ROUND(IF(E26&gt;1,D26/(24*E26),"0"),1)</f>
        <v>1.1</v>
      </c>
      <c r="G26" s="67">
        <v>0</v>
      </c>
      <c r="H26" s="67">
        <v>0</v>
      </c>
      <c r="I26" s="69">
        <v>0</v>
      </c>
      <c r="J26" s="70">
        <v>10</v>
      </c>
      <c r="K26" s="71">
        <f>IF(LEFT(C26,1)="n",IF(F26="-","-",F26*J26),"-")</f>
        <v>0</v>
      </c>
      <c r="L26" s="71">
        <f>IF(LEFT(C26,1)="y",IF(F26="-","-",F26*J26),"-")</f>
        <v>11</v>
      </c>
      <c r="M26" s="67">
        <v>0</v>
      </c>
      <c r="N26" s="71">
        <f>IF(AND(LEFT($C$26,1)="n",LEFT($C26,1)="n"),IF(AND(F26="-",G26=0)=TRUE,"-",(IF(F26="-",0,F26)+G26)*M26),"-")</f>
        <v>0</v>
      </c>
      <c r="O26" s="71">
        <f>IF(AND(LEFT($C$26,1)="y",OR(LEFT($C26,1)="y",LEFT($C26,1)="n")),IF(AND(F26="-",G26=0)=TRUE,"-",(IF(F26="-",0,F26)+G26)*M26),IF(AND(LEFT($C$26,1)="n",LEFT($C26,1)="y"),(IF(F26="-",0,F26)+G26)*M26,"-"))</f>
        <v>0</v>
      </c>
      <c r="P26" s="67">
        <v>0</v>
      </c>
      <c r="Q26" s="71">
        <f>IF(LEFT(C26,1)="n",IF(H26=0,"-",H26*P26),"-")</f>
        <v>0</v>
      </c>
      <c r="R26" s="71">
        <f>IF(LEFT(C26,1)="y",IF(H26=0,"-",H26*P26),"-")</f>
        <v>0</v>
      </c>
      <c r="S26" s="67">
        <v>0</v>
      </c>
      <c r="T26" s="67">
        <v>0</v>
      </c>
      <c r="U26" s="72">
        <f>IF(B26="","-",(IF(K26="-",0,K26)+IF(N26="-",0,N26)+IF(Q26="-",0,Q26)+IF(S26="-",0,S26)))</f>
        <v>0</v>
      </c>
      <c r="V26" s="73">
        <f>IF(B26="","-",(IF(L26="-",0,L26)+IF(O26="-",0,O26)+IF(R26="-",0,R26)+IF(T26="-",0,T26)))</f>
        <v>11</v>
      </c>
      <c r="W26" s="74">
        <f>IF(B26="","-",(W25-U26+Y26))</f>
        <v>100</v>
      </c>
      <c r="X26" s="75">
        <f>IF(B26="","-",(X25-V26+Z26))</f>
        <v>7</v>
      </c>
      <c r="Y26" s="67">
        <v>0</v>
      </c>
      <c r="Z26" s="69">
        <v>0</v>
      </c>
    </row>
    <row r="27" spans="1:26" x14ac:dyDescent="0.25">
      <c r="A27" t="s">
        <v>0</v>
      </c>
      <c r="B27" s="65" t="s">
        <v>67</v>
      </c>
      <c r="C27" s="66" t="s">
        <v>68</v>
      </c>
      <c r="D27" s="67">
        <v>300</v>
      </c>
      <c r="E27" s="67">
        <v>11</v>
      </c>
      <c r="F27" s="68">
        <f>ROUND(IF(E27&gt;1,D27/(24*E27),"0"),1)</f>
        <v>1.1</v>
      </c>
      <c r="G27" s="67">
        <v>0</v>
      </c>
      <c r="H27" s="67">
        <v>0</v>
      </c>
      <c r="I27" s="69">
        <v>0</v>
      </c>
      <c r="J27" s="70">
        <v>10</v>
      </c>
      <c r="K27" s="71">
        <f>IF(LEFT(C27,1)="n",IF(F27="-","-",F27*J27),"-")</f>
        <v>11</v>
      </c>
      <c r="L27" s="71">
        <f>IF(LEFT(C27,1)="y",IF(F27="-","-",F27*J27),"-")</f>
        <v>0</v>
      </c>
      <c r="M27" s="67">
        <v>0</v>
      </c>
      <c r="N27" s="71">
        <f>IF(AND(LEFT($C$27,1)="n",LEFT($C27,1)="n"),IF(AND(F27="-",G27=0)=TRUE,"-",(IF(F27="-",0,F27)+G27)*M27),"-")</f>
        <v>0</v>
      </c>
      <c r="O27" s="71">
        <f>IF(AND(LEFT($C$27,1)="y",OR(LEFT($C27,1)="y",LEFT($C27,1)="n")),IF(AND(F27="-",G27=0)=TRUE,"-",(IF(F27="-",0,F27)+G27)*M27),IF(AND(LEFT($C$27,1)="n",LEFT($C27,1)="y"),(IF(F27="-",0,F27)+G27)*M27,"-"))</f>
        <v>0</v>
      </c>
      <c r="P27" s="67">
        <v>0</v>
      </c>
      <c r="Q27" s="71">
        <f>IF(LEFT(C27,1)="n",IF(H27=0,"-",H27*P27),"-")</f>
        <v>0</v>
      </c>
      <c r="R27" s="71">
        <f>IF(LEFT(C27,1)="y",IF(H27=0,"-",H27*P27),"-")</f>
        <v>0</v>
      </c>
      <c r="S27" s="67">
        <v>0</v>
      </c>
      <c r="T27" s="67">
        <v>0</v>
      </c>
      <c r="U27" s="72">
        <f>IF(B27="","-",(IF(K27="-",0,K27)+IF(N27="-",0,N27)+IF(Q27="-",0,Q27)+IF(S27="-",0,S27)))</f>
        <v>11</v>
      </c>
      <c r="V27" s="73">
        <f>IF(B27="","-",(IF(L27="-",0,L27)+IF(O27="-",0,O27)+IF(R27="-",0,R27)+IF(T27="-",0,T27)))</f>
        <v>0</v>
      </c>
      <c r="W27" s="74">
        <f>IF(B27="","-",(W26-U27+Y27))</f>
        <v>89</v>
      </c>
      <c r="X27" s="75">
        <f>IF(B27="","-",(X26-V27+Z27))</f>
        <v>7</v>
      </c>
      <c r="Y27" s="67">
        <v>0</v>
      </c>
      <c r="Z27" s="69">
        <v>0</v>
      </c>
    </row>
    <row r="28" spans="1:26" x14ac:dyDescent="0.25">
      <c r="A28" t="s">
        <v>0</v>
      </c>
      <c r="B28" s="76" t="s">
        <v>69</v>
      </c>
      <c r="C28" s="77" t="s">
        <v>68</v>
      </c>
      <c r="D28" s="78">
        <v>0</v>
      </c>
      <c r="E28" s="78">
        <v>0</v>
      </c>
      <c r="F28" s="79">
        <f>ROUND(IF(E28&gt;1,D28/(24*E28),"0"),1)</f>
        <v>0</v>
      </c>
      <c r="G28" s="78">
        <v>1.2</v>
      </c>
      <c r="H28" s="78">
        <v>0</v>
      </c>
      <c r="I28" s="80">
        <v>0</v>
      </c>
      <c r="J28" s="81">
        <v>0</v>
      </c>
      <c r="K28" s="82">
        <f>IF(LEFT(C28,1)="n",IF(F28="-","-",F28*J28),"-")</f>
        <v>0</v>
      </c>
      <c r="L28" s="82">
        <f>IF(LEFT(C28,1)="y",IF(F28="-","-",F28*J28),"-")</f>
        <v>0</v>
      </c>
      <c r="M28" s="78">
        <v>5</v>
      </c>
      <c r="N28" s="82">
        <f>IF(AND(LEFT($C$28,1)="n",LEFT($C28,1)="n"),IF(AND(F28="-",G28=0)=TRUE,"-",(IF(F28="-",0,F28)+G28)*M28),"-")</f>
        <v>6</v>
      </c>
      <c r="O28" s="82">
        <f>IF(AND(LEFT($C$28,1)="y",OR(LEFT($C28,1)="y",LEFT($C28,1)="n")),IF(AND(F28="-",G28=0)=TRUE,"-",(IF(F28="-",0,F28)+G28)*M28),IF(AND(LEFT($C$28,1)="n",LEFT($C28,1)="y"),(IF(F28="-",0,F28)+G28)*M28,"-"))</f>
        <v>0</v>
      </c>
      <c r="P28" s="78">
        <v>0</v>
      </c>
      <c r="Q28" s="82">
        <f>IF(LEFT(C28,1)="n",IF(H28=0,"-",H28*P28),"-")</f>
        <v>0</v>
      </c>
      <c r="R28" s="82">
        <f>IF(LEFT(C28,1)="y",IF(H28=0,"-",H28*P28),"-")</f>
        <v>0</v>
      </c>
      <c r="S28" s="78">
        <v>0</v>
      </c>
      <c r="T28" s="78">
        <v>0</v>
      </c>
      <c r="U28" s="83">
        <f>IF(B28="","-",(IF(K28="-",0,K28)+IF(N28="-",0,N28)+IF(Q28="-",0,Q28)+IF(S28="-",0,S28)))</f>
        <v>6</v>
      </c>
      <c r="V28" s="84">
        <f>IF(B28="","-",(IF(L28="-",0,L28)+IF(O28="-",0,O28)+IF(R28="-",0,R28)+IF(T28="-",0,T28)))</f>
        <v>0</v>
      </c>
      <c r="W28" s="85">
        <f>IF(B28="","-",(W27-U28+Y28))</f>
        <v>83</v>
      </c>
      <c r="X28" s="86">
        <f>IF(B28="","-",(X27-V28+Z28))</f>
        <v>7</v>
      </c>
      <c r="Y28" s="78">
        <v>0</v>
      </c>
      <c r="Z28" s="80">
        <v>0</v>
      </c>
    </row>
  </sheetData>
  <sheetProtection sheet="1" algorithmName="SHA-512" hashValue="/v9rh+ihm2gn+eqi1YGUiDqtNNxIru1Sn9GAWdBaBIPQpVvhFRxrxTsWoYHZW7OSnFO2BZG8ZeaIjD41oMiG1Q==" saltValue="TuKqGhYhN8nxTChzTZYoCg==" spinCount="100000"/>
  <mergeCells count="38">
    <mergeCell ref="B2:Z3"/>
    <mergeCell ref="B5:C5"/>
    <mergeCell ref="E5:P5"/>
    <mergeCell ref="R5:U5"/>
    <mergeCell ref="W5:Z5"/>
    <mergeCell ref="N6:P6"/>
    <mergeCell ref="N7:P7"/>
    <mergeCell ref="W7:Z12"/>
    <mergeCell ref="E8:F8"/>
    <mergeCell ref="G8:H8"/>
    <mergeCell ref="J8:K8"/>
    <mergeCell ref="N8:P8"/>
    <mergeCell ref="E9:F9"/>
    <mergeCell ref="G9:H9"/>
    <mergeCell ref="J9:K9"/>
    <mergeCell ref="N9:P9"/>
    <mergeCell ref="E10:F10"/>
    <mergeCell ref="G10:H10"/>
    <mergeCell ref="J10:K10"/>
    <mergeCell ref="N10:P10"/>
    <mergeCell ref="J11:K11"/>
    <mergeCell ref="N11:O11"/>
    <mergeCell ref="B14:I14"/>
    <mergeCell ref="J14:V14"/>
    <mergeCell ref="W14:Z14"/>
    <mergeCell ref="J15:L15"/>
    <mergeCell ref="M15:O15"/>
    <mergeCell ref="P15:R15"/>
    <mergeCell ref="S15:T15"/>
    <mergeCell ref="U15:V15"/>
    <mergeCell ref="W15:X15"/>
    <mergeCell ref="Y15:Z15"/>
    <mergeCell ref="B16:I16"/>
    <mergeCell ref="B18:I18"/>
    <mergeCell ref="J18:L18"/>
    <mergeCell ref="M18:O18"/>
    <mergeCell ref="P18:R18"/>
    <mergeCell ref="S18:T18"/>
  </mergeCells>
  <dataValidations count="1">
    <dataValidation type="list" allowBlank="1" showErrorMessage="1" errorStyle="error" errorTitle="Invalid value" error="The value can be either y or n" sqref="C19:C28">
      <formula1>"y,n"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2025-08-12T10:13:58Z</dcterms:created>
  <dcterms:modified xsi:type="dcterms:W3CDTF">2025-08-12T10:13:58Z</dcterms:modified>
</cp:coreProperties>
</file>