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lie/Desktop/Excel-Homework/"/>
    </mc:Choice>
  </mc:AlternateContent>
  <xr:revisionPtr revIDLastSave="0" documentId="13_ncr:1_{3D0C54C9-7EC1-B248-9D46-800C2099C8CF}" xr6:coauthVersionLast="45" xr6:coauthVersionMax="45" xr10:uidLastSave="{00000000-0000-0000-0000-000000000000}"/>
  <bookViews>
    <workbookView xWindow="2240" yWindow="460" windowWidth="16640" windowHeight="19160" xr2:uid="{00000000-000D-0000-FFFF-FFFF00000000}"/>
  </bookViews>
  <sheets>
    <sheet name="Kickstarter Data" sheetId="1" r:id="rId1"/>
    <sheet name="Pivot 1- State X Category" sheetId="2" r:id="rId2"/>
    <sheet name="Pivot 2- State X Sub-Category" sheetId="3" r:id="rId3"/>
    <sheet name="Pivot 3- State X Date" sheetId="4" r:id="rId4"/>
    <sheet name="Bonus" sheetId="5" r:id="rId5"/>
  </sheets>
  <definedNames>
    <definedName name="_xlnm._FilterDatabase" localSheetId="0" hidden="1">'Kickstarter Data'!$A$1:$R$4116</definedName>
  </definedNames>
  <calcPr calcId="191029"/>
  <pivotCaches>
    <pivotCache cacheId="63" r:id="rId6"/>
    <pivotCache cacheId="6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C13" i="5"/>
  <c r="C12" i="5"/>
  <c r="C11" i="5"/>
  <c r="C10" i="5"/>
  <c r="C9" i="5"/>
  <c r="C8" i="5"/>
  <c r="C7" i="5"/>
  <c r="D6" i="5"/>
  <c r="C6" i="5"/>
  <c r="B13" i="5"/>
  <c r="B12" i="5"/>
  <c r="B11" i="5"/>
  <c r="B10" i="5"/>
  <c r="B9" i="5"/>
  <c r="B8" i="5"/>
  <c r="B7" i="5"/>
  <c r="B6" i="5"/>
  <c r="D5" i="5"/>
  <c r="C5" i="5"/>
  <c r="B5" i="5"/>
  <c r="D4" i="5"/>
  <c r="C4" i="5"/>
  <c r="B4" i="5"/>
  <c r="D3" i="5"/>
  <c r="C3" i="5"/>
  <c r="B3" i="5"/>
  <c r="D2" i="5"/>
  <c r="C2" i="5"/>
  <c r="B2" i="5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<sst xmlns="http://schemas.openxmlformats.org/spreadsheetml/2006/main" count="24821" uniqueCount="8400">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</sst>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NumberFormat="1" applyFill="1"/>
  </cellXfs>
  <cellStyles count="2">
    <cellStyle name="Normal" xfId="0" builtinId="0"/>
    <cellStyle name="Percent" xfId="1" builtinId="5"/>
  </cellStyles>
  <dxfs count="27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6" tint="-0.499984740745262"/>
      </font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[StarterBook_AK.xlsx]Pivot 1- State X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1- State X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1- 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 State X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4-CB4A-903B-B9C3B651F752}"/>
            </c:ext>
          </c:extLst>
        </c:ser>
        <c:ser>
          <c:idx val="1"/>
          <c:order val="1"/>
          <c:tx>
            <c:strRef>
              <c:f>'Pivot 1- State X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1- 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 State X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4-CB4A-903B-B9C3B651F752}"/>
            </c:ext>
          </c:extLst>
        </c:ser>
        <c:ser>
          <c:idx val="2"/>
          <c:order val="2"/>
          <c:tx>
            <c:strRef>
              <c:f>'Pivot 1- State X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1- 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 State X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54-CB4A-903B-B9C3B651F752}"/>
            </c:ext>
          </c:extLst>
        </c:ser>
        <c:ser>
          <c:idx val="3"/>
          <c:order val="3"/>
          <c:tx>
            <c:strRef>
              <c:f>'Pivot 1- State X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1- 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 State X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54-CB4A-903B-B9C3B651F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825071"/>
        <c:axId val="474698815"/>
      </c:barChart>
      <c:catAx>
        <c:axId val="328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98815"/>
        <c:crosses val="autoZero"/>
        <c:auto val="1"/>
        <c:lblAlgn val="ctr"/>
        <c:lblOffset val="100"/>
        <c:noMultiLvlLbl val="0"/>
      </c:catAx>
      <c:valAx>
        <c:axId val="47469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[StarterBook_AK.xlsx]Pivot 2- State X Sub-Category!PivotTable11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2- State X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2-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 State X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C-2541-B659-564CE63E9D80}"/>
            </c:ext>
          </c:extLst>
        </c:ser>
        <c:ser>
          <c:idx val="1"/>
          <c:order val="1"/>
          <c:tx>
            <c:strRef>
              <c:f>'Pivot 2- State X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2-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 State X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C-2541-B659-564CE63E9D80}"/>
            </c:ext>
          </c:extLst>
        </c:ser>
        <c:ser>
          <c:idx val="2"/>
          <c:order val="2"/>
          <c:tx>
            <c:strRef>
              <c:f>'Pivot 2- State X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2-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 State X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AC-2541-B659-564CE63E9D80}"/>
            </c:ext>
          </c:extLst>
        </c:ser>
        <c:ser>
          <c:idx val="3"/>
          <c:order val="3"/>
          <c:tx>
            <c:strRef>
              <c:f>'Pivot 2- State X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2-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 State X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AC-2541-B659-564CE63E9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739967"/>
        <c:axId val="25648191"/>
      </c:barChart>
      <c:catAx>
        <c:axId val="3073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48191"/>
        <c:crosses val="autoZero"/>
        <c:auto val="1"/>
        <c:lblAlgn val="ctr"/>
        <c:lblOffset val="100"/>
        <c:noMultiLvlLbl val="0"/>
      </c:catAx>
      <c:valAx>
        <c:axId val="2564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[StarterBook_AK.xlsx]Pivot 3- State X Date!PivotTable12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3- State X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3- State X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3- State X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8-C848-A46D-2AEBEF6E6936}"/>
            </c:ext>
          </c:extLst>
        </c:ser>
        <c:ser>
          <c:idx val="1"/>
          <c:order val="1"/>
          <c:tx>
            <c:strRef>
              <c:f>'Pivot 3- State X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3- State X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3- State X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C8-C848-A46D-2AEBEF6E6936}"/>
            </c:ext>
          </c:extLst>
        </c:ser>
        <c:ser>
          <c:idx val="2"/>
          <c:order val="2"/>
          <c:tx>
            <c:strRef>
              <c:f>'Pivot 3- State X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3- State X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3- State X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C8-C848-A46D-2AEBEF6E6936}"/>
            </c:ext>
          </c:extLst>
        </c:ser>
        <c:ser>
          <c:idx val="3"/>
          <c:order val="3"/>
          <c:tx>
            <c:strRef>
              <c:f>'Pivot 3- State X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3- State X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3- State X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8-C848-A46D-2AEBEF6E6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56223"/>
        <c:axId val="44796767"/>
      </c:lineChart>
      <c:catAx>
        <c:axId val="4485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6767"/>
        <c:crosses val="autoZero"/>
        <c:auto val="1"/>
        <c:lblAlgn val="ctr"/>
        <c:lblOffset val="100"/>
        <c:noMultiLvlLbl val="0"/>
      </c:catAx>
      <c:valAx>
        <c:axId val="4479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D-E940-BE97-04BB3194980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D-E940-BE97-04BB3194980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D-E940-BE97-04BB31949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53007"/>
        <c:axId val="68731647"/>
      </c:lineChart>
      <c:catAx>
        <c:axId val="6855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1647"/>
        <c:crosses val="autoZero"/>
        <c:auto val="1"/>
        <c:lblAlgn val="ctr"/>
        <c:lblOffset val="100"/>
        <c:noMultiLvlLbl val="0"/>
      </c:catAx>
      <c:valAx>
        <c:axId val="687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5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133350</xdr:rowOff>
    </xdr:from>
    <xdr:to>
      <xdr:col>8</xdr:col>
      <xdr:colOff>1003300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7BBC8-0A5A-0643-A450-E259E9F37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107950</xdr:rowOff>
    </xdr:from>
    <xdr:to>
      <xdr:col>14</xdr:col>
      <xdr:colOff>812800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760E1-2373-6349-BCDB-C1497DD21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19</xdr:row>
      <xdr:rowOff>6350</xdr:rowOff>
    </xdr:from>
    <xdr:to>
      <xdr:col>9</xdr:col>
      <xdr:colOff>127000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E3B62-6955-FB43-B7F3-DAC2DB662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14</xdr:row>
      <xdr:rowOff>69850</xdr:rowOff>
    </xdr:from>
    <xdr:to>
      <xdr:col>11</xdr:col>
      <xdr:colOff>0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2444E-6F8C-B244-922C-78563FB59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Kennedy" refreshedDate="43781.816289120368" createdVersion="6" refreshedVersion="6" minRefreshableVersion="3" recordCount="4114" xr:uid="{E4D41580-67F6-FF4D-9D37-E1A2052523C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Kennedy" refreshedDate="43781.830908564814" createdVersion="6" refreshedVersion="6" minRefreshableVersion="3" recordCount="4114" xr:uid="{4ABCBFC2-6D39-7E46-9F38-46669393DAB8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23718-45FC-934C-BB96-20CF98723CD0}" name="PivotTable10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1A61B-0976-2B48-9041-0B38B1354A76}" name="PivotTable11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3">
    <format dxfId="22">
      <pivotArea collapsedLevelsAreSubtotals="1" fieldPosition="0">
        <references count="2">
          <reference field="5" count="1" selected="0">
            <x v="1"/>
          </reference>
          <reference field="17" count="1">
            <x v="0"/>
          </reference>
        </references>
      </pivotArea>
    </format>
    <format dxfId="21">
      <pivotArea collapsedLevelsAreSubtotals="1" fieldPosition="0">
        <references count="2">
          <reference field="5" count="1" selected="0">
            <x v="2"/>
          </reference>
          <reference field="17" count="1">
            <x v="1"/>
          </reference>
        </references>
      </pivotArea>
    </format>
    <format dxfId="20">
      <pivotArea collapsedLevelsAreSubtotals="1" fieldPosition="0">
        <references count="2">
          <reference field="5" count="1" selected="0">
            <x v="2"/>
          </reference>
          <reference field="17" count="1">
            <x v="2"/>
          </reference>
        </references>
      </pivotArea>
    </format>
    <format dxfId="19">
      <pivotArea collapsedLevelsAreSubtotals="1" fieldPosition="0">
        <references count="2">
          <reference field="5" count="1" selected="0">
            <x v="1"/>
          </reference>
          <reference field="17" count="1">
            <x v="3"/>
          </reference>
        </references>
      </pivotArea>
    </format>
    <format dxfId="18">
      <pivotArea collapsedLevelsAreSubtotals="1" fieldPosition="0">
        <references count="2">
          <reference field="5" count="1" selected="0">
            <x v="1"/>
          </reference>
          <reference field="17" count="1">
            <x v="5"/>
          </reference>
        </references>
      </pivotArea>
    </format>
    <format dxfId="17">
      <pivotArea collapsedLevelsAreSubtotals="1" fieldPosition="0">
        <references count="2">
          <reference field="5" count="1" selected="0">
            <x v="1"/>
          </reference>
          <reference field="17" count="1">
            <x v="6"/>
          </reference>
        </references>
      </pivotArea>
    </format>
    <format dxfId="16">
      <pivotArea collapsedLevelsAreSubtotals="1" fieldPosition="0">
        <references count="2">
          <reference field="5" count="1" selected="0">
            <x v="1"/>
          </reference>
          <reference field="17" count="1">
            <x v="8"/>
          </reference>
        </references>
      </pivotArea>
    </format>
    <format dxfId="15">
      <pivotArea collapsedLevelsAreSubtotals="1" fieldPosition="0">
        <references count="2">
          <reference field="5" count="1" selected="0">
            <x v="1"/>
          </reference>
          <reference field="17" count="1">
            <x v="9"/>
          </reference>
        </references>
      </pivotArea>
    </format>
    <format dxfId="14">
      <pivotArea collapsedLevelsAreSubtotals="1" fieldPosition="0">
        <references count="2">
          <reference field="5" count="1" selected="0">
            <x v="1"/>
          </reference>
          <reference field="17" count="1">
            <x v="10"/>
          </reference>
        </references>
      </pivotArea>
    </format>
    <format dxfId="13">
      <pivotArea collapsedLevelsAreSubtotals="1" fieldPosition="0">
        <references count="2">
          <reference field="5" count="1" selected="0">
            <x v="1"/>
          </reference>
          <reference field="17" count="1">
            <x v="11"/>
          </reference>
        </references>
      </pivotArea>
    </format>
    <format dxfId="12">
      <pivotArea collapsedLevelsAreSubtotals="1" fieldPosition="0">
        <references count="2">
          <reference field="5" count="1" selected="0">
            <x v="2"/>
          </reference>
          <reference field="17" count="1">
            <x v="10"/>
          </reference>
        </references>
      </pivotArea>
    </format>
    <format dxfId="11">
      <pivotArea collapsedLevelsAreSubtotals="1" fieldPosition="0">
        <references count="2">
          <reference field="5" count="1" selected="0">
            <x v="1"/>
          </reference>
          <reference field="17" count="1">
            <x v="14"/>
          </reference>
        </references>
      </pivotArea>
    </format>
    <format dxfId="10">
      <pivotArea collapsedLevelsAreSubtotals="1" fieldPosition="0">
        <references count="2">
          <reference field="5" count="1" selected="0">
            <x v="1"/>
          </reference>
          <reference field="17" count="1">
            <x v="17"/>
          </reference>
        </references>
      </pivotArea>
    </format>
    <format dxfId="9">
      <pivotArea collapsedLevelsAreSubtotals="1" fieldPosition="0">
        <references count="2">
          <reference field="5" count="1" selected="0">
            <x v="1"/>
          </reference>
          <reference field="17" count="1">
            <x v="19"/>
          </reference>
        </references>
      </pivotArea>
    </format>
    <format dxfId="8">
      <pivotArea collapsedLevelsAreSubtotals="1" fieldPosition="0">
        <references count="2">
          <reference field="5" count="1" selected="0">
            <x v="1"/>
          </reference>
          <reference field="17" count="1">
            <x v="21"/>
          </reference>
        </references>
      </pivotArea>
    </format>
    <format dxfId="7">
      <pivotArea collapsedLevelsAreSubtotals="1" fieldPosition="0">
        <references count="2">
          <reference field="5" count="1" selected="0">
            <x v="1"/>
          </reference>
          <reference field="17" count="1">
            <x v="23"/>
          </reference>
        </references>
      </pivotArea>
    </format>
    <format dxfId="6">
      <pivotArea collapsedLevelsAreSubtotals="1" fieldPosition="0">
        <references count="2">
          <reference field="5" count="1" selected="0">
            <x v="1"/>
          </reference>
          <reference field="17" count="1">
            <x v="27"/>
          </reference>
        </references>
      </pivotArea>
    </format>
    <format dxfId="5">
      <pivotArea collapsedLevelsAreSubtotals="1" fieldPosition="0">
        <references count="2">
          <reference field="5" count="1" selected="0">
            <x v="2"/>
          </reference>
          <reference field="17" count="1">
            <x v="29"/>
          </reference>
        </references>
      </pivotArea>
    </format>
    <format dxfId="4">
      <pivotArea collapsedLevelsAreSubtotals="1" fieldPosition="0">
        <references count="2">
          <reference field="5" count="1" selected="0">
            <x v="2"/>
          </reference>
          <reference field="17" count="1">
            <x v="36"/>
          </reference>
        </references>
      </pivotArea>
    </format>
    <format dxfId="3">
      <pivotArea collapsedLevelsAreSubtotals="1" fieldPosition="0">
        <references count="2">
          <reference field="5" count="1" selected="0">
            <x v="1"/>
          </reference>
          <reference field="17" count="1">
            <x v="36"/>
          </reference>
        </references>
      </pivotArea>
    </format>
    <format dxfId="2">
      <pivotArea collapsedLevelsAreSubtotals="1" fieldPosition="0">
        <references count="2">
          <reference field="5" count="1" selected="0">
            <x v="1"/>
          </reference>
          <reference field="17" count="1">
            <x v="38"/>
          </reference>
        </references>
      </pivotArea>
    </format>
    <format dxfId="1">
      <pivotArea collapsedLevelsAreSubtotals="1" fieldPosition="0">
        <references count="2">
          <reference field="5" count="1" selected="0">
            <x v="1"/>
          </reference>
          <reference field="17" count="1">
            <x v="37"/>
          </reference>
        </references>
      </pivotArea>
    </format>
    <format dxfId="0">
      <pivotArea collapsedLevelsAreSubtotals="1" fieldPosition="0">
        <references count="2">
          <reference field="5" count="1" selected="0">
            <x v="2"/>
          </reference>
          <reference field="17" count="1">
            <x v="4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029BB-2D94-7F43-9776-5F4A8A63AED3}" name="PivotTable12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80" zoomScaleNormal="8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33203125" bestFit="1" customWidth="1"/>
    <col min="16" max="16" width="21.6640625" bestFit="1" customWidth="1"/>
    <col min="17" max="17" width="14.5" bestFit="1" customWidth="1"/>
    <col min="18" max="18" width="18.1640625" bestFit="1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6" xr:uid="{0D0BDA3D-5BDD-0B4E-BF2F-93FEB2C1EEBA}"/>
  <conditionalFormatting sqref="F2:F4115">
    <cfRule type="containsText" dxfId="26" priority="2" operator="containsText" text="canceled">
      <formula>NOT(ISERROR(SEARCH("canceled",F2)))</formula>
    </cfRule>
    <cfRule type="containsText" dxfId="25" priority="3" operator="containsText" text="live">
      <formula>NOT(ISERROR(SEARCH("live",F2)))</formula>
    </cfRule>
    <cfRule type="containsText" dxfId="24" priority="4" operator="containsText" text="failed">
      <formula>NOT(ISERROR(SEARCH("failed",F2)))</formula>
    </cfRule>
    <cfRule type="containsText" dxfId="23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72948-65C0-FA48-B49E-386275479A1C}">
  <dimension ref="A1:F14"/>
  <sheetViews>
    <sheetView workbookViewId="0">
      <selection activeCell="I47" sqref="I4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8321</v>
      </c>
      <c r="B3" s="8" t="s">
        <v>8322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9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8314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794F3-55D1-AF44-A6FE-BC2FA0B4B8CB}">
  <dimension ref="A1:F47"/>
  <sheetViews>
    <sheetView workbookViewId="0">
      <selection activeCell="H40" sqref="H4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9" t="s">
        <v>8324</v>
      </c>
      <c r="B6" s="7"/>
      <c r="C6" s="13">
        <v>100</v>
      </c>
      <c r="D6" s="7"/>
      <c r="E6" s="7"/>
      <c r="F6" s="7">
        <v>100</v>
      </c>
    </row>
    <row r="7" spans="1:6" x14ac:dyDescent="0.2">
      <c r="A7" s="9" t="s">
        <v>8325</v>
      </c>
      <c r="B7" s="7"/>
      <c r="C7" s="7"/>
      <c r="D7" s="13">
        <v>20</v>
      </c>
      <c r="E7" s="7"/>
      <c r="F7" s="7">
        <v>20</v>
      </c>
    </row>
    <row r="8" spans="1:6" x14ac:dyDescent="0.2">
      <c r="A8" s="9" t="s">
        <v>8326</v>
      </c>
      <c r="B8" s="7"/>
      <c r="C8" s="7"/>
      <c r="D8" s="13">
        <v>24</v>
      </c>
      <c r="E8" s="7"/>
      <c r="F8" s="7">
        <v>24</v>
      </c>
    </row>
    <row r="9" spans="1:6" x14ac:dyDescent="0.2">
      <c r="A9" s="9" t="s">
        <v>8327</v>
      </c>
      <c r="B9" s="7"/>
      <c r="C9" s="13">
        <v>40</v>
      </c>
      <c r="D9" s="7"/>
      <c r="E9" s="7"/>
      <c r="F9" s="7">
        <v>40</v>
      </c>
    </row>
    <row r="10" spans="1:6" x14ac:dyDescent="0.2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8329</v>
      </c>
      <c r="B11" s="7">
        <v>180</v>
      </c>
      <c r="C11" s="13"/>
      <c r="D11" s="7"/>
      <c r="E11" s="7"/>
      <c r="F11" s="7">
        <v>180</v>
      </c>
    </row>
    <row r="12" spans="1:6" x14ac:dyDescent="0.2">
      <c r="A12" s="9" t="s">
        <v>8330</v>
      </c>
      <c r="B12" s="7"/>
      <c r="C12" s="13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8332</v>
      </c>
      <c r="B14" s="7"/>
      <c r="C14" s="13">
        <v>40</v>
      </c>
      <c r="D14" s="7"/>
      <c r="E14" s="7">
        <v>20</v>
      </c>
      <c r="F14" s="7">
        <v>60</v>
      </c>
    </row>
    <row r="15" spans="1:6" x14ac:dyDescent="0.2">
      <c r="A15" s="9" t="s">
        <v>8333</v>
      </c>
      <c r="B15" s="7"/>
      <c r="C15" s="13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/>
      <c r="C16" s="13">
        <v>120</v>
      </c>
      <c r="D16" s="13">
        <v>20</v>
      </c>
      <c r="E16" s="7"/>
      <c r="F16" s="7">
        <v>140</v>
      </c>
    </row>
    <row r="17" spans="1:6" x14ac:dyDescent="0.2">
      <c r="A17" s="9" t="s">
        <v>8335</v>
      </c>
      <c r="B17" s="7"/>
      <c r="C17" s="13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8338</v>
      </c>
      <c r="B20" s="7"/>
      <c r="C20" s="13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8341</v>
      </c>
      <c r="B23" s="7"/>
      <c r="C23" s="13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13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13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8347</v>
      </c>
      <c r="B29" s="7"/>
      <c r="C29" s="13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13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8353</v>
      </c>
      <c r="B35" s="7"/>
      <c r="C35" s="7"/>
      <c r="D35" s="13">
        <v>40</v>
      </c>
      <c r="E35" s="7"/>
      <c r="F35" s="7">
        <v>40</v>
      </c>
    </row>
    <row r="36" spans="1:6" x14ac:dyDescent="0.2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8360</v>
      </c>
      <c r="B42" s="7"/>
      <c r="C42" s="13">
        <v>47</v>
      </c>
      <c r="D42" s="13">
        <v>10</v>
      </c>
      <c r="E42" s="7"/>
      <c r="F42" s="7">
        <v>57</v>
      </c>
    </row>
    <row r="43" spans="1:6" x14ac:dyDescent="0.2">
      <c r="A43" s="9" t="s">
        <v>8361</v>
      </c>
      <c r="B43" s="7"/>
      <c r="C43" s="13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20</v>
      </c>
      <c r="C44" s="13">
        <v>120</v>
      </c>
      <c r="D44" s="7">
        <v>60</v>
      </c>
      <c r="E44" s="7"/>
      <c r="F44" s="7">
        <v>200</v>
      </c>
    </row>
    <row r="45" spans="1:6" x14ac:dyDescent="0.2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8364</v>
      </c>
      <c r="B46" s="7"/>
      <c r="C46" s="7"/>
      <c r="D46" s="13">
        <v>20</v>
      </c>
      <c r="E46" s="7"/>
      <c r="F46" s="7">
        <v>20</v>
      </c>
    </row>
    <row r="47" spans="1:6" x14ac:dyDescent="0.2">
      <c r="A47" s="9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1674E-90BB-A846-A9C9-26E9319DC4F0}">
  <dimension ref="A1:F18"/>
  <sheetViews>
    <sheetView workbookViewId="0">
      <selection activeCell="J47" sqref="J4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8308</v>
      </c>
      <c r="B1" t="s">
        <v>8323</v>
      </c>
    </row>
    <row r="2" spans="1:6" x14ac:dyDescent="0.2">
      <c r="A2" s="8" t="s">
        <v>8379</v>
      </c>
      <c r="B2" t="s">
        <v>8323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1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1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1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1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1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1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1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1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1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1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1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1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1" t="s">
        <v>8320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77975-2F22-1640-9EF7-11F750F0F7C9}">
  <dimension ref="A1:H13"/>
  <sheetViews>
    <sheetView workbookViewId="0">
      <selection activeCell="A47" sqref="A4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s="12" t="s">
        <v>8388</v>
      </c>
      <c r="B2">
        <f>COUNTIFS('Kickstarter Data'!$D$2:$D$4115,"&lt;1000",'Kickstarter Data'!$F$2:$F$4115,"successful")</f>
        <v>322</v>
      </c>
      <c r="C2">
        <f>COUNTIFS('Kickstarter Data'!$D$2:$D$4115,"&lt;1000",'Kickstarter Data'!$F$2:$F$4115,"failed")</f>
        <v>113</v>
      </c>
      <c r="D2">
        <f>COUNTIFS('Kickstarter Data'!$D$2:$D$4115,"&lt;1000",'Kickstarter Data'!$F$2:$F$4115,"canceled")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2" t="s">
        <v>8389</v>
      </c>
      <c r="B3">
        <f>COUNTIFS('Kickstarter Data'!$D$2:$D$4115,"&gt;=1000",'Kickstarter Data'!$D$2:$D$4115,"&lt;=4999",'Kickstarter Data'!$F$2:$F$4115,"successful")</f>
        <v>932</v>
      </c>
      <c r="C3">
        <f>COUNTIFS('Kickstarter Data'!$D$2:$D$4115,"&gt;=1000",'Kickstarter Data'!$D$2:$D$4115,"&lt;=4999",'Kickstarter Data'!$F$2:$F$4115,"failed")</f>
        <v>420</v>
      </c>
      <c r="D3">
        <f>COUNTIFS('Kickstarter Data'!$D$2:$D$4115,"&gt;=1000",'Kickstarter Data'!$D$2:$D$4115,"&lt;=4999",'Kickstarter Data'!$F$2:$F$4115,"canceled")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2" t="s">
        <v>8390</v>
      </c>
      <c r="B4">
        <f>COUNTIFS('Kickstarter Data'!$D$2:$D$4115,"&gt;=5000",'Kickstarter Data'!$D$2:$D$4115,"&lt;=9999",'Kickstarter Data'!$F$2:$F$4115,"successful")</f>
        <v>381</v>
      </c>
      <c r="C4">
        <f>COUNTIFS('Kickstarter Data'!$D$2:$D$4115,"&gt;=5000",'Kickstarter Data'!$D$2:$D$4115,"&lt;=9999",'Kickstarter Data'!$F$2:$F$4115,"failed")</f>
        <v>283</v>
      </c>
      <c r="D4">
        <f>COUNTIFS('Kickstarter Data'!$D$2:$D$4115,"&gt;=5000",'Kickstarter Data'!$D$2:$D$4115,"&lt;=9999",'Kickstarter Data'!$F$2:$F$4115,"canceled")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2" t="s">
        <v>8391</v>
      </c>
      <c r="B5">
        <f>COUNTIFS('Kickstarter Data'!$D$2:$D$4115,"&gt;=10000",'Kickstarter Data'!$D$2:$D$4115,"&lt;=14999",'Kickstarter Data'!$F$2:$F$4115,"successful")</f>
        <v>168</v>
      </c>
      <c r="C5">
        <f>COUNTIFS('Kickstarter Data'!$D$2:$D$4115,"&gt;=10000",'Kickstarter Data'!$D$2:$D$4115,"&lt;=14999",'Kickstarter Data'!$F$2:$F$4115,"failed")</f>
        <v>144</v>
      </c>
      <c r="D5">
        <f>COUNTIFS('Kickstarter Data'!$D$2:$D$4115,"&gt;=10000",'Kickstarter Data'!$D$2:$D$4115,"&lt;=14999",'Kickstarter Data'!$F$2:$F$4115,"canceled")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2" t="s">
        <v>8392</v>
      </c>
      <c r="B6">
        <f>COUNTIFS('Kickstarter Data'!$D$2:$D$4115,"&gt;=15000",'Kickstarter Data'!$D$2:$D$4115,"&lt;=19999",'Kickstarter Data'!$F$2:$F$4115,"successful")</f>
        <v>94</v>
      </c>
      <c r="C6">
        <f>COUNTIFS('Kickstarter Data'!$D$2:$D$4115,"&gt;=15000",'Kickstarter Data'!$D$2:$D$4115,"&lt;=19999",'Kickstarter Data'!$F$2:$F$4115,"failed")</f>
        <v>90</v>
      </c>
      <c r="D6">
        <f>COUNTIFS('Kickstarter Data'!$D$2:$D$4115,"&gt;=15000",'Kickstarter Data'!$D$2:$D$4115,"&lt;=19999",'Kickstarter Data'!$F$2:$F$4115,"canceled")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2" t="s">
        <v>8393</v>
      </c>
      <c r="B7">
        <f>COUNTIFS('Kickstarter Data'!$D$2:$D$4115,"&gt;=20000",'Kickstarter Data'!$D$2:$D$4115,"&lt;=24999",'Kickstarter Data'!$F$2:$F$4115,"successful")</f>
        <v>62</v>
      </c>
      <c r="C7">
        <f>COUNTIFS('Kickstarter Data'!$D$2:$D$4115,"&gt;=20000",'Kickstarter Data'!$D$2:$D$4115,"&lt;=24999",'Kickstarter Data'!$F$2:$F$4115,"failed")</f>
        <v>72</v>
      </c>
      <c r="D7">
        <f>COUNTIFS('Kickstarter Data'!$D$2:$D$4115,"&gt;=20000",'Kickstarter Data'!$D$2:$D$4115,"&lt;=24999",'Kickstarter Data'!$F$2:$F$4115,"canceled")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2" t="s">
        <v>8394</v>
      </c>
      <c r="B8">
        <f>COUNTIFS('Kickstarter Data'!$D$2:$D$4115,"&gt;=25000",'Kickstarter Data'!$D$2:$D$4115,"&lt;=29999",'Kickstarter Data'!$F$2:$F$4115,"successful")</f>
        <v>55</v>
      </c>
      <c r="C8">
        <f>COUNTIFS('Kickstarter Data'!$D$2:$D$4115,"&gt;=25000",'Kickstarter Data'!$D$2:$D$4115,"&lt;=29999",'Kickstarter Data'!$F$2:$F$4115,"failed")</f>
        <v>64</v>
      </c>
      <c r="D8">
        <f>COUNTIFS('Kickstarter Data'!$D$2:$D$4115,"&gt;=25000",'Kickstarter Data'!$D$2:$D$4115,"&lt;=29999",'Kickstarter Data'!$F$2:$F$4115,"canceled")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2" t="s">
        <v>8395</v>
      </c>
      <c r="B9">
        <f>COUNTIFS('Kickstarter Data'!$D$2:$D$4115,"&gt;=30000",'Kickstarter Data'!$D$2:$D$4115,"&lt;=34999",'Kickstarter Data'!$F$2:$F$4115,"successful")</f>
        <v>32</v>
      </c>
      <c r="C9">
        <f>COUNTIFS('Kickstarter Data'!$D$2:$D$4115,"&gt;=30000",'Kickstarter Data'!$D$2:$D$4115,"&lt;=34999",'Kickstarter Data'!$F$2:$F$4115,"failed")</f>
        <v>37</v>
      </c>
      <c r="D9">
        <f>COUNTIFS('Kickstarter Data'!$D$2:$D$4115,"&gt;=30000",'Kickstarter Data'!$D$2:$D$4115,"&lt;=34999",'Kickstarter Data'!$F$2:$F$4115,"canceled")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2" t="s">
        <v>8396</v>
      </c>
      <c r="B10">
        <f>COUNTIFS('Kickstarter Data'!$D$2:$D$4115,"&gt;=35000",'Kickstarter Data'!$D$2:$D$4115,"&lt;=39999",'Kickstarter Data'!$F$2:$F$4115,"successful")</f>
        <v>26</v>
      </c>
      <c r="C10">
        <f>COUNTIFS('Kickstarter Data'!$D$2:$D$4115,"&gt;=35000",'Kickstarter Data'!$D$2:$D$4115,"&lt;=39999",'Kickstarter Data'!$F$2:$F$4115,"failed")</f>
        <v>22</v>
      </c>
      <c r="D10">
        <f>COUNTIFS('Kickstarter Data'!$D$2:$D$4115,"&gt;=35000",'Kickstarter Data'!$D$2:$D$4115,"&lt;=39999",'Kickstarter Data'!$F$2:$F$4115,"canceled")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2" t="s">
        <v>8397</v>
      </c>
      <c r="B11">
        <f>COUNTIFS('Kickstarter Data'!$D$2:$D$4115,"&gt;=40000",'Kickstarter Data'!$D$2:$D$4115,"&lt;=44999",'Kickstarter Data'!$F$2:$F$4115,"successful")</f>
        <v>21</v>
      </c>
      <c r="C11">
        <f>COUNTIFS('Kickstarter Data'!$D$2:$D$4115,"&gt;=40000",'Kickstarter Data'!$D$2:$D$4115,"&lt;=44999",'Kickstarter Data'!$F$2:$F$4115,"failed")</f>
        <v>16</v>
      </c>
      <c r="D11">
        <f>COUNTIFS('Kickstarter Data'!$D$2:$D$4115,"&gt;=40000",'Kickstarter Data'!$D$2:$D$4115,"&lt;=44999",'Kickstarter Data'!$F$2:$F$4115,"canceled")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2" t="s">
        <v>8398</v>
      </c>
      <c r="B12">
        <f>COUNTIFS('Kickstarter Data'!$D$2:$D$4115,"&gt;=45000",'Kickstarter Data'!$D$2:$D$4115,"&lt;=49999",'Kickstarter Data'!$F$2:$F$4115,"successful")</f>
        <v>6</v>
      </c>
      <c r="C12">
        <f>COUNTIFS('Kickstarter Data'!$D$2:$D$4115,"&gt;=45000",'Kickstarter Data'!$D$2:$D$4115,"&lt;=49999",'Kickstarter Data'!$F$2:$F$4115,"failed")</f>
        <v>11</v>
      </c>
      <c r="D12">
        <f>COUNTIFS('Kickstarter Data'!$D$2:$D$4115,"&gt;=45000",'Kickstarter Data'!$D$2:$D$4115,"&lt;=49999",'Kickstarter Data'!$F$2:$F$4115,"canceled")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2" t="s">
        <v>8399</v>
      </c>
      <c r="B13">
        <f>COUNTIFS('Kickstarter Data'!$D$2:$D$4115,"&gt;=50000",'Kickstarter Data'!$F$2:$F$4115,"successful")</f>
        <v>86</v>
      </c>
      <c r="C13">
        <f>COUNTIFS('Kickstarter Data'!$D$2:$D$4115,"&gt;=50000",'Kickstarter Data'!$F$2:$F$4115,"failed")</f>
        <v>258</v>
      </c>
      <c r="D13">
        <f>COUNTIFS('Kickstarter Data'!$D$2:$D$4115,"&gt;=50000",'Kickstarter Data'!$F$2:$F$4115,"canceled")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 1- State X Category</vt:lpstr>
      <vt:lpstr>Pivot 2- State X Sub-Category</vt:lpstr>
      <vt:lpstr>Pivot 3- State X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Allison Kennedy</cp:lastModifiedBy>
  <dcterms:created xsi:type="dcterms:W3CDTF">2017-04-20T15:17:24Z</dcterms:created>
  <dcterms:modified xsi:type="dcterms:W3CDTF">2019-11-13T03:21:52Z</dcterms:modified>
</cp:coreProperties>
</file>