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tat-sheet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B27" i="1"/>
  <c r="B12" i="1" l="1"/>
  <c r="B15" i="1"/>
  <c r="B18" i="1"/>
  <c r="B21" i="1"/>
  <c r="B9" i="1"/>
  <c r="B6" i="1"/>
  <c r="M3" i="1"/>
  <c r="G2" i="1"/>
  <c r="C21" i="1" l="1"/>
  <c r="F26" i="1" s="1"/>
  <c r="C18" i="1"/>
  <c r="F19" i="1" s="1"/>
  <c r="C15" i="1"/>
  <c r="F27" i="1" s="1"/>
  <c r="C12" i="1"/>
  <c r="I6" i="1" s="1"/>
  <c r="C9" i="1"/>
  <c r="K3" i="1" s="1"/>
  <c r="C6" i="1"/>
  <c r="F16" i="1" s="1"/>
  <c r="F8" i="1" l="1"/>
  <c r="F6" i="1"/>
  <c r="F13" i="1"/>
  <c r="F20" i="1"/>
  <c r="F24" i="1"/>
  <c r="B24" i="1" s="1"/>
  <c r="F28" i="1"/>
  <c r="F7" i="1"/>
  <c r="F10" i="1"/>
  <c r="F17" i="1"/>
  <c r="F21" i="1"/>
  <c r="F25" i="1"/>
  <c r="F29" i="1"/>
  <c r="F14" i="1"/>
  <c r="F18" i="1"/>
  <c r="F22" i="1"/>
  <c r="F30" i="1"/>
  <c r="F9" i="1"/>
  <c r="F15" i="1"/>
  <c r="F23" i="1"/>
</calcChain>
</file>

<file path=xl/sharedStrings.xml><?xml version="1.0" encoding="utf-8"?>
<sst xmlns="http://schemas.openxmlformats.org/spreadsheetml/2006/main" count="284" uniqueCount="225">
  <si>
    <t>Common</t>
  </si>
  <si>
    <t>Elvish</t>
  </si>
  <si>
    <t>Giant</t>
  </si>
  <si>
    <t>Gnomish</t>
  </si>
  <si>
    <t>Goblin</t>
  </si>
  <si>
    <t>Halfling</t>
  </si>
  <si>
    <t>Orc</t>
  </si>
  <si>
    <t>Abyssal</t>
  </si>
  <si>
    <t>Celestial</t>
  </si>
  <si>
    <t>Draconic</t>
  </si>
  <si>
    <t>Deep Speech</t>
  </si>
  <si>
    <t>Infernal</t>
  </si>
  <si>
    <t>Primordial</t>
  </si>
  <si>
    <t>Sylvan</t>
  </si>
  <si>
    <t>Undercommon</t>
  </si>
  <si>
    <t>Burglar’s Pack</t>
  </si>
  <si>
    <t>Diplomat's Pack</t>
  </si>
  <si>
    <t>Dungeoneer’s Pack</t>
  </si>
  <si>
    <t>Entertainer’s Pack</t>
  </si>
  <si>
    <t>Explorer’s Pack</t>
  </si>
  <si>
    <t>Priest’s Pack</t>
  </si>
  <si>
    <t xml:space="preserve">Scholar’s Pack </t>
  </si>
  <si>
    <t>PACKS</t>
  </si>
  <si>
    <t>LANGUAGES</t>
  </si>
  <si>
    <t>LIGHT ARMOR</t>
  </si>
  <si>
    <t>Padded</t>
  </si>
  <si>
    <t>Leather</t>
  </si>
  <si>
    <t>Studded Leather</t>
  </si>
  <si>
    <t>ARMOR CLASS</t>
  </si>
  <si>
    <t>STRENGTH</t>
  </si>
  <si>
    <t>11+Dex</t>
  </si>
  <si>
    <t>12+Dex</t>
  </si>
  <si>
    <t>MEDIUM ARMOR</t>
  </si>
  <si>
    <t>Chain Shirt</t>
  </si>
  <si>
    <t>Hide</t>
  </si>
  <si>
    <t>Breastplate</t>
  </si>
  <si>
    <t>Half Plate</t>
  </si>
  <si>
    <t>HEAVY ARMOR</t>
  </si>
  <si>
    <t>Ring Mail</t>
  </si>
  <si>
    <t>Chain Mail</t>
  </si>
  <si>
    <t>Splint</t>
  </si>
  <si>
    <t>Plate</t>
  </si>
  <si>
    <t>SHIELD</t>
  </si>
  <si>
    <t>Shield</t>
  </si>
  <si>
    <t>13+Dex(&lt;=2)</t>
  </si>
  <si>
    <t>12+Dex(&lt;=2)</t>
  </si>
  <si>
    <t>14+Dex(&lt;=2)</t>
  </si>
  <si>
    <t>15+Dex(&lt;=2)</t>
  </si>
  <si>
    <t>Scale Mail</t>
  </si>
  <si>
    <t>WEIGHT lbs</t>
  </si>
  <si>
    <t>adds 2</t>
  </si>
  <si>
    <t>SIMPLE MELEE WEAPONS</t>
  </si>
  <si>
    <t>Club</t>
  </si>
  <si>
    <t>Dagger</t>
  </si>
  <si>
    <t>Greatclub</t>
  </si>
  <si>
    <t>Handaxe</t>
  </si>
  <si>
    <t>Javelin</t>
  </si>
  <si>
    <t>Light Hammer</t>
  </si>
  <si>
    <t>Mace</t>
  </si>
  <si>
    <t>Quarterstaff</t>
  </si>
  <si>
    <t>Sickle</t>
  </si>
  <si>
    <t>Spear</t>
  </si>
  <si>
    <t>SIMPLE RANGED WEAPONS</t>
  </si>
  <si>
    <t>Light Crossbow</t>
  </si>
  <si>
    <t>Dart</t>
  </si>
  <si>
    <t>Shortbow</t>
  </si>
  <si>
    <t>Sling</t>
  </si>
  <si>
    <t>MARTIAL MELEE WEAPONS</t>
  </si>
  <si>
    <t>Battleaxe</t>
  </si>
  <si>
    <t>Flail</t>
  </si>
  <si>
    <t>Glaive</t>
  </si>
  <si>
    <t>Greataxe</t>
  </si>
  <si>
    <t>Greatsword</t>
  </si>
  <si>
    <t>Halberd</t>
  </si>
  <si>
    <t>Lance</t>
  </si>
  <si>
    <t>Longsword</t>
  </si>
  <si>
    <t>Maul</t>
  </si>
  <si>
    <t>Morningstar</t>
  </si>
  <si>
    <t>Pike</t>
  </si>
  <si>
    <t>Rapier</t>
  </si>
  <si>
    <t>Scimitar</t>
  </si>
  <si>
    <t>Shortsword</t>
  </si>
  <si>
    <t>Trident</t>
  </si>
  <si>
    <t>War Pick</t>
  </si>
  <si>
    <t>Warhammer</t>
  </si>
  <si>
    <t>Whip</t>
  </si>
  <si>
    <t>MARTIAL RANGED WEAPONS</t>
  </si>
  <si>
    <t>Blowgun</t>
  </si>
  <si>
    <t>Hand Crossbow</t>
  </si>
  <si>
    <t>Heavy Crossbow</t>
  </si>
  <si>
    <t>Longbow</t>
  </si>
  <si>
    <t>DAMAGE</t>
  </si>
  <si>
    <t>1d4 bludgeoning</t>
  </si>
  <si>
    <t>1d4 piercing</t>
  </si>
  <si>
    <t>1d8 bludgeoning</t>
  </si>
  <si>
    <t>1d6 slashing</t>
  </si>
  <si>
    <t>1d6 piercing</t>
  </si>
  <si>
    <t>1d6 bludgeoning</t>
  </si>
  <si>
    <t>1d4 slashing</t>
  </si>
  <si>
    <t>1d8 piercing</t>
  </si>
  <si>
    <t>1d8 slashing</t>
  </si>
  <si>
    <t>1d10 slashing</t>
  </si>
  <si>
    <t>1d12 slashing</t>
  </si>
  <si>
    <t>2d6 slashing</t>
  </si>
  <si>
    <t>1d12 piercing</t>
  </si>
  <si>
    <t>2d6 bludgeoning</t>
  </si>
  <si>
    <t>1d10 piercing</t>
  </si>
  <si>
    <t>1 piercing</t>
  </si>
  <si>
    <t>1d6</t>
  </si>
  <si>
    <t>1d10</t>
  </si>
  <si>
    <t>base</t>
  </si>
  <si>
    <t>DEXTERITY</t>
  </si>
  <si>
    <t>CONSTITUTION</t>
  </si>
  <si>
    <t>INTELLIGENCE</t>
  </si>
  <si>
    <t>WISDOM</t>
  </si>
  <si>
    <t>CHARISMA</t>
  </si>
  <si>
    <t>Acrobatics</t>
  </si>
  <si>
    <t>Animal Handling</t>
  </si>
  <si>
    <t>Arcana</t>
  </si>
  <si>
    <t>Athletics</t>
  </si>
  <si>
    <t>Deception</t>
  </si>
  <si>
    <t>History</t>
  </si>
  <si>
    <t>Insight</t>
  </si>
  <si>
    <t>Intimidation</t>
  </si>
  <si>
    <t>Invesigation</t>
  </si>
  <si>
    <t>Medicine</t>
  </si>
  <si>
    <t>Nature</t>
  </si>
  <si>
    <t>Performance</t>
  </si>
  <si>
    <t>Persuasion</t>
  </si>
  <si>
    <t>Religion</t>
  </si>
  <si>
    <t>Sleight of Hand</t>
  </si>
  <si>
    <t>Stealth</t>
  </si>
  <si>
    <t>Survival</t>
  </si>
  <si>
    <t>SKILLS</t>
  </si>
  <si>
    <t>SAVING THROWS</t>
  </si>
  <si>
    <t>Strength</t>
  </si>
  <si>
    <t>Dexterity</t>
  </si>
  <si>
    <t>Constitution</t>
  </si>
  <si>
    <t>Intelligence</t>
  </si>
  <si>
    <t>Charisma</t>
  </si>
  <si>
    <t>INITIATIVE</t>
  </si>
  <si>
    <t>SPEED</t>
  </si>
  <si>
    <t>PERSONALITY TRAITS</t>
  </si>
  <si>
    <t>IDEALS</t>
  </si>
  <si>
    <t>FLAWS</t>
  </si>
  <si>
    <t>FEATURES &amp; TRAITS</t>
  </si>
  <si>
    <t>ATTACKS &amp; SPELLCASTING</t>
  </si>
  <si>
    <t>EQUIPMENT</t>
  </si>
  <si>
    <t>MAX HITPOINTS</t>
  </si>
  <si>
    <t>HIT DICE</t>
  </si>
  <si>
    <t>RACE</t>
  </si>
  <si>
    <t>CLASS</t>
  </si>
  <si>
    <t>PROFICIENCY BONUS</t>
  </si>
  <si>
    <t>ALIGNMENT</t>
  </si>
  <si>
    <t>VALUE</t>
  </si>
  <si>
    <t>Rogue</t>
  </si>
  <si>
    <t>Half-Elf</t>
  </si>
  <si>
    <t>Elf</t>
  </si>
  <si>
    <t>Human</t>
  </si>
  <si>
    <t>Gnome</t>
  </si>
  <si>
    <t>Tiefling</t>
  </si>
  <si>
    <t>Dragonborn</t>
  </si>
  <si>
    <t>Dwarf</t>
  </si>
  <si>
    <t>Half-Orc</t>
  </si>
  <si>
    <t>STR ADD</t>
  </si>
  <si>
    <t>DEX ADD</t>
  </si>
  <si>
    <t>INT ADD</t>
  </si>
  <si>
    <t>WIS ADD</t>
  </si>
  <si>
    <t>CHA ADD</t>
  </si>
  <si>
    <t>CON ADD</t>
  </si>
  <si>
    <t>CLASSES</t>
  </si>
  <si>
    <t>PROF BONUS</t>
  </si>
  <si>
    <t>Bard</t>
  </si>
  <si>
    <t>Cleric</t>
  </si>
  <si>
    <t>Fighter</t>
  </si>
  <si>
    <t>Monk</t>
  </si>
  <si>
    <t>Paladin</t>
  </si>
  <si>
    <t>Ranger</t>
  </si>
  <si>
    <t>Sorcerer</t>
  </si>
  <si>
    <t>Warlock</t>
  </si>
  <si>
    <t>Wizard</t>
  </si>
  <si>
    <t>1d12</t>
  </si>
  <si>
    <t>HITPOINT BASE</t>
  </si>
  <si>
    <t>1d8</t>
  </si>
  <si>
    <t>Druid</t>
  </si>
  <si>
    <t>Barbarian</t>
  </si>
  <si>
    <t>PROFICIENT</t>
  </si>
  <si>
    <t>race bonus</t>
  </si>
  <si>
    <t>RESULT</t>
  </si>
  <si>
    <t>PASSIVE WISDOM (PERCEPTION)</t>
  </si>
  <si>
    <t>Perception</t>
  </si>
  <si>
    <t>Common, Elvish</t>
  </si>
  <si>
    <t>Common, Dwarvish</t>
  </si>
  <si>
    <t>Common, Draconic</t>
  </si>
  <si>
    <t>Common, Gnomish</t>
  </si>
  <si>
    <t>Common, Infernal</t>
  </si>
  <si>
    <t>Common, Elvish, 1 extra</t>
  </si>
  <si>
    <t>Common, Halfling</t>
  </si>
  <si>
    <t>Common, Orc</t>
  </si>
  <si>
    <t>Common, 1 extra</t>
  </si>
  <si>
    <t>BACKGROUND</t>
  </si>
  <si>
    <t>ARMOR</t>
  </si>
  <si>
    <t>PROFICIENCES</t>
  </si>
  <si>
    <t>PROFICIENCIES</t>
  </si>
  <si>
    <t>WEAPONS</t>
  </si>
  <si>
    <t>Light, Medium, Shields</t>
  </si>
  <si>
    <t>TOOLS</t>
  </si>
  <si>
    <t>Simple, Martial</t>
  </si>
  <si>
    <t>Strength, Constitution</t>
  </si>
  <si>
    <t>SKILLS Number</t>
  </si>
  <si>
    <t>SKILLS Options</t>
  </si>
  <si>
    <t>Animal Handling, Athletics, Intimidation, Nature, Perception, and Survival</t>
  </si>
  <si>
    <t>BASE EQUIPMENT Gauranteed</t>
  </si>
  <si>
    <t>BASE EQUIPMENT or1</t>
  </si>
  <si>
    <t>Greataxe, martial melee weapon</t>
  </si>
  <si>
    <t>BASE EQUIPMENT or2</t>
  </si>
  <si>
    <t>two handaxes, any simple weapon</t>
  </si>
  <si>
    <t>An explorer’s pack and four javelins</t>
  </si>
  <si>
    <t>Light</t>
  </si>
  <si>
    <t>simple Weapons, hand crossbows, longswords, rapiers, shortswords</t>
  </si>
  <si>
    <t>3 musical instruments</t>
  </si>
  <si>
    <t>any</t>
  </si>
  <si>
    <t>a Rapier, a Longsword, or any simple weapon</t>
  </si>
  <si>
    <t>Leather Armor, and a Dagger</t>
  </si>
  <si>
    <t>a Diplomat's Pack or an Entertainer's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</si>
</sst>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E$6" lockText="1" noThreeD="1"/>
</file>

<file path=xl/ctrlProps/ctrlProp10.xml><?xml version="1.0" encoding="utf-8"?>
<formControlPr xmlns="http://schemas.microsoft.com/office/spreadsheetml/2009/9/main" objectType="CheckBox" checked="Checked" fmlaLink="$E$17" lockText="1" noThreeD="1"/>
</file>

<file path=xl/ctrlProps/ctrlProp11.xml><?xml version="1.0" encoding="utf-8"?>
<formControlPr xmlns="http://schemas.microsoft.com/office/spreadsheetml/2009/9/main" objectType="CheckBox" fmlaLink="$E$18" lockText="1" noThreeD="1"/>
</file>

<file path=xl/ctrlProps/ctrlProp12.xml><?xml version="1.0" encoding="utf-8"?>
<formControlPr xmlns="http://schemas.microsoft.com/office/spreadsheetml/2009/9/main" objectType="CheckBox" fmlaLink="$E$19" lockText="1" noThreeD="1"/>
</file>

<file path=xl/ctrlProps/ctrlProp13.xml><?xml version="1.0" encoding="utf-8"?>
<formControlPr xmlns="http://schemas.microsoft.com/office/spreadsheetml/2009/9/main" objectType="CheckBox" fmlaLink="$E$20" lockText="1" noThreeD="1"/>
</file>

<file path=xl/ctrlProps/ctrlProp14.xml><?xml version="1.0" encoding="utf-8"?>
<formControlPr xmlns="http://schemas.microsoft.com/office/spreadsheetml/2009/9/main" objectType="CheckBox" checked="Checked" fmlaLink="$E$21" lockText="1" noThreeD="1"/>
</file>

<file path=xl/ctrlProps/ctrlProp15.xml><?xml version="1.0" encoding="utf-8"?>
<formControlPr xmlns="http://schemas.microsoft.com/office/spreadsheetml/2009/9/main" objectType="CheckBox" fmlaLink="$E$22" lockText="1" noThreeD="1"/>
</file>

<file path=xl/ctrlProps/ctrlProp16.xml><?xml version="1.0" encoding="utf-8"?>
<formControlPr xmlns="http://schemas.microsoft.com/office/spreadsheetml/2009/9/main" objectType="CheckBox" fmlaLink="$E$23" lockText="1" noThreeD="1"/>
</file>

<file path=xl/ctrlProps/ctrlProp17.xml><?xml version="1.0" encoding="utf-8"?>
<formControlPr xmlns="http://schemas.microsoft.com/office/spreadsheetml/2009/9/main" objectType="CheckBox" checked="Checked" fmlaLink="$E$24" lockText="1" noThreeD="1"/>
</file>

<file path=xl/ctrlProps/ctrlProp18.xml><?xml version="1.0" encoding="utf-8"?>
<formControlPr xmlns="http://schemas.microsoft.com/office/spreadsheetml/2009/9/main" objectType="CheckBox" fmlaLink="$E$25" lockText="1" noThreeD="1"/>
</file>

<file path=xl/ctrlProps/ctrlProp19.xml><?xml version="1.0" encoding="utf-8"?>
<formControlPr xmlns="http://schemas.microsoft.com/office/spreadsheetml/2009/9/main" objectType="CheckBox" checked="Checked" fmlaLink="$E$26" lockText="1" noThreeD="1"/>
</file>

<file path=xl/ctrlProps/ctrlProp2.xml><?xml version="1.0" encoding="utf-8"?>
<formControlPr xmlns="http://schemas.microsoft.com/office/spreadsheetml/2009/9/main" objectType="CheckBox" checked="Checked" fmlaLink="$E$7" lockText="1" noThreeD="1"/>
</file>

<file path=xl/ctrlProps/ctrlProp20.xml><?xml version="1.0" encoding="utf-8"?>
<formControlPr xmlns="http://schemas.microsoft.com/office/spreadsheetml/2009/9/main" objectType="CheckBox" fmlaLink="$E$27" lockText="1" noThreeD="1"/>
</file>

<file path=xl/ctrlProps/ctrlProp21.xml><?xml version="1.0" encoding="utf-8"?>
<formControlPr xmlns="http://schemas.microsoft.com/office/spreadsheetml/2009/9/main" objectType="CheckBox" checked="Checked" fmlaLink="$E$28" lockText="1" noThreeD="1"/>
</file>

<file path=xl/ctrlProps/ctrlProp22.xml><?xml version="1.0" encoding="utf-8"?>
<formControlPr xmlns="http://schemas.microsoft.com/office/spreadsheetml/2009/9/main" objectType="CheckBox" checked="Checked" fmlaLink="$E$29" lockText="1" noThreeD="1"/>
</file>

<file path=xl/ctrlProps/ctrlProp23.xml><?xml version="1.0" encoding="utf-8"?>
<formControlPr xmlns="http://schemas.microsoft.com/office/spreadsheetml/2009/9/main" objectType="CheckBox" fmlaLink="$E$30" lockText="1" noThreeD="1"/>
</file>

<file path=xl/ctrlProps/ctrlProp3.xml><?xml version="1.0" encoding="utf-8"?>
<formControlPr xmlns="http://schemas.microsoft.com/office/spreadsheetml/2009/9/main" objectType="CheckBox" fmlaLink="$E$8" lockText="1" noThreeD="1"/>
</file>

<file path=xl/ctrlProps/ctrlProp4.xml><?xml version="1.0" encoding="utf-8"?>
<formControlPr xmlns="http://schemas.microsoft.com/office/spreadsheetml/2009/9/main" objectType="CheckBox" checked="Checked" fmlaLink="$E$9" lockText="1" noThreeD="1"/>
</file>

<file path=xl/ctrlProps/ctrlProp5.xml><?xml version="1.0" encoding="utf-8"?>
<formControlPr xmlns="http://schemas.microsoft.com/office/spreadsheetml/2009/9/main" objectType="CheckBox" fmlaLink="$E$10" lockText="1" noThreeD="1"/>
</file>

<file path=xl/ctrlProps/ctrlProp6.xml><?xml version="1.0" encoding="utf-8"?>
<formControlPr xmlns="http://schemas.microsoft.com/office/spreadsheetml/2009/9/main" objectType="CheckBox" checked="Checked" fmlaLink="$E$13" lockText="1" noThreeD="1"/>
</file>

<file path=xl/ctrlProps/ctrlProp7.xml><?xml version="1.0" encoding="utf-8"?>
<formControlPr xmlns="http://schemas.microsoft.com/office/spreadsheetml/2009/9/main" objectType="CheckBox" fmlaLink="$E$14" lockText="1" noThreeD="1"/>
</file>

<file path=xl/ctrlProps/ctrlProp8.xml><?xml version="1.0" encoding="utf-8"?>
<formControlPr xmlns="http://schemas.microsoft.com/office/spreadsheetml/2009/9/main" objectType="CheckBox" fmlaLink="$E$15" lockText="1" noThreeD="1"/>
</file>

<file path=xl/ctrlProps/ctrlProp9.xml><?xml version="1.0" encoding="utf-8"?>
<formControlPr xmlns="http://schemas.microsoft.com/office/spreadsheetml/2009/9/main" objectType="CheckBox" fmlaLink="$E$1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171450</xdr:rowOff>
        </xdr:from>
        <xdr:to>
          <xdr:col>4</xdr:col>
          <xdr:colOff>828675</xdr:colOff>
          <xdr:row>6</xdr:row>
          <xdr:rowOff>0</xdr:rowOff>
        </xdr:to>
        <xdr:sp macro="" textlink="">
          <xdr:nvSpPr>
            <xdr:cNvPr id="2049" name="Check Box 1" descr="&#10;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5</xdr:row>
          <xdr:rowOff>180975</xdr:rowOff>
        </xdr:from>
        <xdr:to>
          <xdr:col>4</xdr:col>
          <xdr:colOff>828675</xdr:colOff>
          <xdr:row>7</xdr:row>
          <xdr:rowOff>9525</xdr:rowOff>
        </xdr:to>
        <xdr:sp macro="" textlink="">
          <xdr:nvSpPr>
            <xdr:cNvPr id="2050" name="Check Box 2" descr="&#10;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6</xdr:row>
          <xdr:rowOff>190500</xdr:rowOff>
        </xdr:from>
        <xdr:to>
          <xdr:col>5</xdr:col>
          <xdr:colOff>0</xdr:colOff>
          <xdr:row>8</xdr:row>
          <xdr:rowOff>19050</xdr:rowOff>
        </xdr:to>
        <xdr:sp macro="" textlink="">
          <xdr:nvSpPr>
            <xdr:cNvPr id="2051" name="Check Box 3" descr="&#10;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7</xdr:row>
          <xdr:rowOff>180975</xdr:rowOff>
        </xdr:from>
        <xdr:to>
          <xdr:col>4</xdr:col>
          <xdr:colOff>828675</xdr:colOff>
          <xdr:row>9</xdr:row>
          <xdr:rowOff>9525</xdr:rowOff>
        </xdr:to>
        <xdr:sp macro="" textlink="">
          <xdr:nvSpPr>
            <xdr:cNvPr id="2052" name="Check Box 4" descr="&#10;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</xdr:row>
          <xdr:rowOff>180975</xdr:rowOff>
        </xdr:from>
        <xdr:to>
          <xdr:col>4</xdr:col>
          <xdr:colOff>819150</xdr:colOff>
          <xdr:row>10</xdr:row>
          <xdr:rowOff>9525</xdr:rowOff>
        </xdr:to>
        <xdr:sp macro="" textlink="">
          <xdr:nvSpPr>
            <xdr:cNvPr id="2053" name="Check Box 5" descr="&#10;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11</xdr:row>
          <xdr:rowOff>190500</xdr:rowOff>
        </xdr:from>
        <xdr:to>
          <xdr:col>4</xdr:col>
          <xdr:colOff>790575</xdr:colOff>
          <xdr:row>13</xdr:row>
          <xdr:rowOff>19050</xdr:rowOff>
        </xdr:to>
        <xdr:sp macro="" textlink="">
          <xdr:nvSpPr>
            <xdr:cNvPr id="2055" name="Check Box 7" descr="&#10;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12</xdr:row>
          <xdr:rowOff>190500</xdr:rowOff>
        </xdr:from>
        <xdr:to>
          <xdr:col>4</xdr:col>
          <xdr:colOff>790575</xdr:colOff>
          <xdr:row>14</xdr:row>
          <xdr:rowOff>19050</xdr:rowOff>
        </xdr:to>
        <xdr:sp macro="" textlink="">
          <xdr:nvSpPr>
            <xdr:cNvPr id="2056" name="Check Box 8" descr="&#10;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13</xdr:row>
          <xdr:rowOff>161925</xdr:rowOff>
        </xdr:from>
        <xdr:to>
          <xdr:col>4</xdr:col>
          <xdr:colOff>781050</xdr:colOff>
          <xdr:row>14</xdr:row>
          <xdr:rowOff>180975</xdr:rowOff>
        </xdr:to>
        <xdr:sp macro="" textlink="">
          <xdr:nvSpPr>
            <xdr:cNvPr id="2057" name="Check Box 9" descr="&#10;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14</xdr:row>
          <xdr:rowOff>190500</xdr:rowOff>
        </xdr:from>
        <xdr:to>
          <xdr:col>4</xdr:col>
          <xdr:colOff>762000</xdr:colOff>
          <xdr:row>16</xdr:row>
          <xdr:rowOff>19050</xdr:rowOff>
        </xdr:to>
        <xdr:sp macro="" textlink="">
          <xdr:nvSpPr>
            <xdr:cNvPr id="2058" name="Check Box 10" descr="&#10;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15</xdr:row>
          <xdr:rowOff>190500</xdr:rowOff>
        </xdr:from>
        <xdr:to>
          <xdr:col>4</xdr:col>
          <xdr:colOff>781050</xdr:colOff>
          <xdr:row>17</xdr:row>
          <xdr:rowOff>19050</xdr:rowOff>
        </xdr:to>
        <xdr:sp macro="" textlink="">
          <xdr:nvSpPr>
            <xdr:cNvPr id="2059" name="Check Box 11" descr="&#10;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16</xdr:row>
          <xdr:rowOff>180975</xdr:rowOff>
        </xdr:from>
        <xdr:to>
          <xdr:col>4</xdr:col>
          <xdr:colOff>781050</xdr:colOff>
          <xdr:row>18</xdr:row>
          <xdr:rowOff>9525</xdr:rowOff>
        </xdr:to>
        <xdr:sp macro="" textlink="">
          <xdr:nvSpPr>
            <xdr:cNvPr id="2060" name="Check Box 12" descr="&#10;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17</xdr:row>
          <xdr:rowOff>161925</xdr:rowOff>
        </xdr:from>
        <xdr:to>
          <xdr:col>4</xdr:col>
          <xdr:colOff>781050</xdr:colOff>
          <xdr:row>18</xdr:row>
          <xdr:rowOff>180975</xdr:rowOff>
        </xdr:to>
        <xdr:sp macro="" textlink="">
          <xdr:nvSpPr>
            <xdr:cNvPr id="2061" name="Check Box 13" descr="&#10;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18</xdr:row>
          <xdr:rowOff>180975</xdr:rowOff>
        </xdr:from>
        <xdr:to>
          <xdr:col>4</xdr:col>
          <xdr:colOff>790575</xdr:colOff>
          <xdr:row>20</xdr:row>
          <xdr:rowOff>9525</xdr:rowOff>
        </xdr:to>
        <xdr:sp macro="" textlink="">
          <xdr:nvSpPr>
            <xdr:cNvPr id="2062" name="Check Box 14" descr="&#10;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19</xdr:row>
          <xdr:rowOff>180975</xdr:rowOff>
        </xdr:from>
        <xdr:to>
          <xdr:col>4</xdr:col>
          <xdr:colOff>762000</xdr:colOff>
          <xdr:row>21</xdr:row>
          <xdr:rowOff>9525</xdr:rowOff>
        </xdr:to>
        <xdr:sp macro="" textlink="">
          <xdr:nvSpPr>
            <xdr:cNvPr id="2063" name="Check Box 15" descr="&#10;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20</xdr:row>
          <xdr:rowOff>180975</xdr:rowOff>
        </xdr:from>
        <xdr:to>
          <xdr:col>4</xdr:col>
          <xdr:colOff>752475</xdr:colOff>
          <xdr:row>22</xdr:row>
          <xdr:rowOff>9525</xdr:rowOff>
        </xdr:to>
        <xdr:sp macro="" textlink="">
          <xdr:nvSpPr>
            <xdr:cNvPr id="2064" name="Check Box 16" descr="&#10;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21</xdr:row>
          <xdr:rowOff>190500</xdr:rowOff>
        </xdr:from>
        <xdr:to>
          <xdr:col>4</xdr:col>
          <xdr:colOff>781050</xdr:colOff>
          <xdr:row>23</xdr:row>
          <xdr:rowOff>19050</xdr:rowOff>
        </xdr:to>
        <xdr:sp macro="" textlink="">
          <xdr:nvSpPr>
            <xdr:cNvPr id="2065" name="Check Box 17" descr="&#10;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22</xdr:row>
          <xdr:rowOff>180975</xdr:rowOff>
        </xdr:from>
        <xdr:to>
          <xdr:col>4</xdr:col>
          <xdr:colOff>790575</xdr:colOff>
          <xdr:row>24</xdr:row>
          <xdr:rowOff>9525</xdr:rowOff>
        </xdr:to>
        <xdr:sp macro="" textlink="">
          <xdr:nvSpPr>
            <xdr:cNvPr id="2066" name="Check Box 18" descr="&#10;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23</xdr:row>
          <xdr:rowOff>161925</xdr:rowOff>
        </xdr:from>
        <xdr:to>
          <xdr:col>4</xdr:col>
          <xdr:colOff>790575</xdr:colOff>
          <xdr:row>24</xdr:row>
          <xdr:rowOff>180975</xdr:rowOff>
        </xdr:to>
        <xdr:sp macro="" textlink="">
          <xdr:nvSpPr>
            <xdr:cNvPr id="2067" name="Check Box 19" descr="&#10;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24</xdr:row>
          <xdr:rowOff>161925</xdr:rowOff>
        </xdr:from>
        <xdr:to>
          <xdr:col>4</xdr:col>
          <xdr:colOff>790575</xdr:colOff>
          <xdr:row>25</xdr:row>
          <xdr:rowOff>180975</xdr:rowOff>
        </xdr:to>
        <xdr:sp macro="" textlink="">
          <xdr:nvSpPr>
            <xdr:cNvPr id="2068" name="Check Box 20" descr="&#10;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25</xdr:row>
          <xdr:rowOff>180975</xdr:rowOff>
        </xdr:from>
        <xdr:to>
          <xdr:col>4</xdr:col>
          <xdr:colOff>781050</xdr:colOff>
          <xdr:row>27</xdr:row>
          <xdr:rowOff>9525</xdr:rowOff>
        </xdr:to>
        <xdr:sp macro="" textlink="">
          <xdr:nvSpPr>
            <xdr:cNvPr id="2069" name="Check Box 21" descr="&#10;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26</xdr:row>
          <xdr:rowOff>161925</xdr:rowOff>
        </xdr:from>
        <xdr:to>
          <xdr:col>4</xdr:col>
          <xdr:colOff>771525</xdr:colOff>
          <xdr:row>27</xdr:row>
          <xdr:rowOff>180975</xdr:rowOff>
        </xdr:to>
        <xdr:sp macro="" textlink="">
          <xdr:nvSpPr>
            <xdr:cNvPr id="2070" name="Check Box 22" descr="&#10;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27</xdr:row>
          <xdr:rowOff>190500</xdr:rowOff>
        </xdr:from>
        <xdr:to>
          <xdr:col>4</xdr:col>
          <xdr:colOff>771525</xdr:colOff>
          <xdr:row>29</xdr:row>
          <xdr:rowOff>19050</xdr:rowOff>
        </xdr:to>
        <xdr:sp macro="" textlink="">
          <xdr:nvSpPr>
            <xdr:cNvPr id="2071" name="Check Box 23" descr="&#10;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28</xdr:row>
          <xdr:rowOff>180975</xdr:rowOff>
        </xdr:from>
        <xdr:to>
          <xdr:col>4</xdr:col>
          <xdr:colOff>762000</xdr:colOff>
          <xdr:row>30</xdr:row>
          <xdr:rowOff>9525</xdr:rowOff>
        </xdr:to>
        <xdr:sp macro="" textlink="">
          <xdr:nvSpPr>
            <xdr:cNvPr id="2072" name="Check Box 24" descr="&#10;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ll20.net/compendium/dnd5e/Greatax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zoomScale="85" zoomScaleNormal="85" workbookViewId="0">
      <selection activeCell="B31" sqref="B31"/>
    </sheetView>
  </sheetViews>
  <sheetFormatPr defaultRowHeight="15" x14ac:dyDescent="0.25"/>
  <cols>
    <col min="1" max="1" width="5.28515625" customWidth="1"/>
    <col min="2" max="2" width="14.140625" customWidth="1"/>
    <col min="3" max="3" width="13.5703125" customWidth="1"/>
    <col min="4" max="4" width="11.42578125" customWidth="1"/>
    <col min="5" max="5" width="12.5703125" customWidth="1"/>
    <col min="6" max="6" width="6.42578125" customWidth="1"/>
    <col min="7" max="7" width="18.5703125" customWidth="1"/>
    <col min="9" max="9" width="15" customWidth="1"/>
    <col min="10" max="10" width="15.5703125" customWidth="1"/>
    <col min="11" max="11" width="12.28515625" customWidth="1"/>
    <col min="12" max="12" width="10.85546875" customWidth="1"/>
    <col min="13" max="13" width="14.42578125" customWidth="1"/>
    <col min="15" max="15" width="21.7109375" customWidth="1"/>
  </cols>
  <sheetData>
    <row r="1" spans="1:15" x14ac:dyDescent="0.25">
      <c r="B1" t="s">
        <v>150</v>
      </c>
      <c r="C1" t="s">
        <v>200</v>
      </c>
      <c r="D1" t="s">
        <v>151</v>
      </c>
      <c r="E1" t="s">
        <v>153</v>
      </c>
      <c r="G1" t="s">
        <v>152</v>
      </c>
    </row>
    <row r="2" spans="1:15" x14ac:dyDescent="0.25">
      <c r="B2" t="s">
        <v>156</v>
      </c>
      <c r="D2" t="s">
        <v>155</v>
      </c>
      <c r="G2">
        <f ca="1">OFFSET(data!J24,MATCH(D2,data!J25:J36,0),3)</f>
        <v>2</v>
      </c>
      <c r="I2" t="s">
        <v>28</v>
      </c>
      <c r="K2" t="s">
        <v>140</v>
      </c>
      <c r="M2" t="s">
        <v>141</v>
      </c>
      <c r="O2" t="s">
        <v>142</v>
      </c>
    </row>
    <row r="3" spans="1:15" x14ac:dyDescent="0.25">
      <c r="K3">
        <f ca="1">C9</f>
        <v>3</v>
      </c>
      <c r="M3">
        <f ca="1">OFFSET(data!J1,MATCH(B2,data!J:J,0),1)</f>
        <v>30</v>
      </c>
    </row>
    <row r="4" spans="1:15" x14ac:dyDescent="0.25">
      <c r="B4" t="s">
        <v>29</v>
      </c>
    </row>
    <row r="5" spans="1:15" x14ac:dyDescent="0.25">
      <c r="A5" t="s">
        <v>110</v>
      </c>
      <c r="B5" t="s">
        <v>187</v>
      </c>
      <c r="C5" t="s">
        <v>188</v>
      </c>
      <c r="E5" t="s">
        <v>186</v>
      </c>
      <c r="F5" t="s">
        <v>154</v>
      </c>
      <c r="G5" t="s">
        <v>134</v>
      </c>
      <c r="I5" t="s">
        <v>148</v>
      </c>
      <c r="K5" t="s">
        <v>149</v>
      </c>
    </row>
    <row r="6" spans="1:15" x14ac:dyDescent="0.25">
      <c r="A6">
        <v>8</v>
      </c>
      <c r="B6">
        <f ca="1">OFFSET(data!J1,MATCH(B2,data!J:J,0)-1,2)</f>
        <v>0</v>
      </c>
      <c r="C6">
        <f ca="1">ROUNDDOWN((A6+B6-10)/2,0)</f>
        <v>-1</v>
      </c>
      <c r="E6" t="b">
        <v>0</v>
      </c>
      <c r="F6">
        <f ca="1">IF(E6=TRUE,C6+G2,C6)</f>
        <v>-1</v>
      </c>
      <c r="G6" t="s">
        <v>135</v>
      </c>
      <c r="I6">
        <f ca="1">OFFSET(data!J24,MATCH(D2,data!J25:J36,0),2)+C12</f>
        <v>10</v>
      </c>
      <c r="K6" t="str">
        <f ca="1">OFFSET(data!J1,MATCH(D2,data!J:J,0)-1,1)</f>
        <v>1d8</v>
      </c>
    </row>
    <row r="7" spans="1:15" x14ac:dyDescent="0.25">
      <c r="B7" t="s">
        <v>111</v>
      </c>
      <c r="E7" t="b">
        <v>1</v>
      </c>
      <c r="F7">
        <f ca="1">IF(E7=TRUE,C9+G2,C9)</f>
        <v>5</v>
      </c>
      <c r="G7" t="s">
        <v>136</v>
      </c>
    </row>
    <row r="8" spans="1:15" x14ac:dyDescent="0.25">
      <c r="A8" t="s">
        <v>110</v>
      </c>
      <c r="B8" t="s">
        <v>187</v>
      </c>
      <c r="C8" t="s">
        <v>188</v>
      </c>
      <c r="E8" t="b">
        <v>0</v>
      </c>
      <c r="F8">
        <f ca="1">IF(E8=TRUE,C12+G2,C12)</f>
        <v>2</v>
      </c>
      <c r="G8" t="s">
        <v>137</v>
      </c>
    </row>
    <row r="9" spans="1:15" x14ac:dyDescent="0.25">
      <c r="A9">
        <v>16</v>
      </c>
      <c r="B9">
        <f ca="1">OFFSET(data!J1,MATCH(B2,data!J:J,0)-1,3)</f>
        <v>0</v>
      </c>
      <c r="C9">
        <f ca="1">ROUNDDOWN((A9+B9-10)/2,0)</f>
        <v>3</v>
      </c>
      <c r="E9" t="b">
        <v>1</v>
      </c>
      <c r="F9">
        <f ca="1">IF(E9=TRUE,C15+G2,C15)</f>
        <v>4</v>
      </c>
      <c r="G9" t="s">
        <v>138</v>
      </c>
    </row>
    <row r="10" spans="1:15" x14ac:dyDescent="0.25">
      <c r="B10" t="s">
        <v>112</v>
      </c>
      <c r="E10" t="b">
        <v>0</v>
      </c>
      <c r="F10">
        <f ca="1">IF(E10=TRUE,C21+G2,C21)</f>
        <v>1</v>
      </c>
      <c r="G10" t="s">
        <v>139</v>
      </c>
      <c r="K10" t="s">
        <v>146</v>
      </c>
    </row>
    <row r="11" spans="1:15" x14ac:dyDescent="0.25">
      <c r="A11" t="s">
        <v>110</v>
      </c>
      <c r="B11" t="s">
        <v>187</v>
      </c>
      <c r="C11" t="s">
        <v>188</v>
      </c>
    </row>
    <row r="12" spans="1:15" x14ac:dyDescent="0.25">
      <c r="A12">
        <v>14</v>
      </c>
      <c r="B12">
        <f ca="1">OFFSET(data!J1,MATCH(B2,data!J:J,0)-1,4)</f>
        <v>0</v>
      </c>
      <c r="C12">
        <f ca="1">ROUNDDOWN((A12+B12-10)/2,0)</f>
        <v>2</v>
      </c>
      <c r="F12" t="s">
        <v>154</v>
      </c>
      <c r="G12" t="s">
        <v>133</v>
      </c>
      <c r="O12" t="s">
        <v>143</v>
      </c>
    </row>
    <row r="13" spans="1:15" x14ac:dyDescent="0.25">
      <c r="B13" t="s">
        <v>113</v>
      </c>
      <c r="E13" t="b">
        <v>1</v>
      </c>
      <c r="F13">
        <f ca="1">IF(E13=TRUE,C9+G2,C9)</f>
        <v>5</v>
      </c>
      <c r="G13" t="s">
        <v>116</v>
      </c>
    </row>
    <row r="14" spans="1:15" x14ac:dyDescent="0.25">
      <c r="A14" t="s">
        <v>110</v>
      </c>
      <c r="B14" t="s">
        <v>187</v>
      </c>
      <c r="C14" t="s">
        <v>188</v>
      </c>
      <c r="E14" t="b">
        <v>0</v>
      </c>
      <c r="F14">
        <f ca="1">IF(E14=TRUE,C18+G2,C18)</f>
        <v>0</v>
      </c>
      <c r="G14" t="s">
        <v>117</v>
      </c>
    </row>
    <row r="15" spans="1:15" x14ac:dyDescent="0.25">
      <c r="A15">
        <v>14</v>
      </c>
      <c r="B15">
        <f ca="1">OFFSET(data!J1,MATCH(B2,data!J:J,0)-1,5)</f>
        <v>0</v>
      </c>
      <c r="C15">
        <f ca="1">ROUNDDOWN((A15+B15-10)/2,0)</f>
        <v>2</v>
      </c>
      <c r="E15" t="b">
        <v>0</v>
      </c>
      <c r="F15">
        <f ca="1">IF(E15=TRUE,C15+G2,C15)</f>
        <v>2</v>
      </c>
      <c r="G15" t="s">
        <v>118</v>
      </c>
    </row>
    <row r="16" spans="1:15" x14ac:dyDescent="0.25">
      <c r="B16" t="s">
        <v>114</v>
      </c>
      <c r="E16" t="b">
        <v>0</v>
      </c>
      <c r="F16">
        <f ca="1">IF(E16=TRUE,C6+G2,C6)</f>
        <v>-1</v>
      </c>
      <c r="G16" t="s">
        <v>119</v>
      </c>
    </row>
    <row r="17" spans="1:15" x14ac:dyDescent="0.25">
      <c r="A17" t="s">
        <v>110</v>
      </c>
      <c r="B17" t="s">
        <v>187</v>
      </c>
      <c r="C17" t="s">
        <v>188</v>
      </c>
      <c r="E17" t="b">
        <v>1</v>
      </c>
      <c r="F17">
        <f ca="1">IF(E17=TRUE,C21+G2,C21)</f>
        <v>3</v>
      </c>
      <c r="G17" t="s">
        <v>120</v>
      </c>
    </row>
    <row r="18" spans="1:15" x14ac:dyDescent="0.25">
      <c r="A18">
        <v>10</v>
      </c>
      <c r="B18">
        <f ca="1">OFFSET(data!J1,MATCH(B2,data!J:J,0)-1,6)</f>
        <v>0</v>
      </c>
      <c r="C18">
        <f ca="1">ROUNDDOWN((A18+B18-10)/2,0)</f>
        <v>0</v>
      </c>
      <c r="E18" t="b">
        <v>0</v>
      </c>
      <c r="F18">
        <f ca="1">IF(E18=TRUE,C15+G2,C15)</f>
        <v>2</v>
      </c>
      <c r="G18" t="s">
        <v>121</v>
      </c>
    </row>
    <row r="19" spans="1:15" x14ac:dyDescent="0.25">
      <c r="B19" t="s">
        <v>115</v>
      </c>
      <c r="E19" t="b">
        <v>0</v>
      </c>
      <c r="F19">
        <f ca="1">IF(E19=TRUE,C18+G2,C18)</f>
        <v>0</v>
      </c>
      <c r="G19" t="s">
        <v>122</v>
      </c>
    </row>
    <row r="20" spans="1:15" x14ac:dyDescent="0.25">
      <c r="A20" t="s">
        <v>110</v>
      </c>
      <c r="B20" t="s">
        <v>187</v>
      </c>
      <c r="C20" t="s">
        <v>188</v>
      </c>
      <c r="E20" t="b">
        <v>0</v>
      </c>
      <c r="F20">
        <f ca="1">IF(E20=TRUE,C21+G2,C21)</f>
        <v>1</v>
      </c>
      <c r="G20" t="s">
        <v>123</v>
      </c>
    </row>
    <row r="21" spans="1:15" x14ac:dyDescent="0.25">
      <c r="A21">
        <v>10</v>
      </c>
      <c r="B21">
        <f ca="1">OFFSET(data!J1,MATCH(B2,data!J:J,0)-1,7)</f>
        <v>2</v>
      </c>
      <c r="C21">
        <f ca="1">ROUNDDOWN((A21+B21-10)/2,0)</f>
        <v>1</v>
      </c>
      <c r="E21" t="b">
        <v>1</v>
      </c>
      <c r="F21">
        <f ca="1">IF(E21=TRUE,C18+G2,C18)</f>
        <v>2</v>
      </c>
      <c r="G21" t="s">
        <v>124</v>
      </c>
    </row>
    <row r="22" spans="1:15" x14ac:dyDescent="0.25">
      <c r="E22" t="b">
        <v>0</v>
      </c>
      <c r="F22">
        <f ca="1">IF(E22=TRUE,C18+G2,C18)</f>
        <v>0</v>
      </c>
      <c r="G22" t="s">
        <v>125</v>
      </c>
      <c r="O22" t="s">
        <v>144</v>
      </c>
    </row>
    <row r="23" spans="1:15" x14ac:dyDescent="0.25">
      <c r="A23" t="s">
        <v>189</v>
      </c>
      <c r="B23" s="2"/>
      <c r="C23" s="2"/>
      <c r="E23" t="b">
        <v>0</v>
      </c>
      <c r="F23">
        <f ca="1">IF(E23=TRUE,C15+G2,C15)</f>
        <v>2</v>
      </c>
      <c r="G23" t="s">
        <v>126</v>
      </c>
      <c r="K23" t="s">
        <v>147</v>
      </c>
    </row>
    <row r="24" spans="1:15" x14ac:dyDescent="0.25">
      <c r="A24" s="2"/>
      <c r="B24" s="2">
        <f ca="1">A18+F24</f>
        <v>12</v>
      </c>
      <c r="C24" s="2"/>
      <c r="E24" t="b">
        <v>1</v>
      </c>
      <c r="F24">
        <f ca="1">IF(E24=TRUE,C18+G2,C18)</f>
        <v>2</v>
      </c>
      <c r="G24" t="s">
        <v>190</v>
      </c>
    </row>
    <row r="25" spans="1:15" x14ac:dyDescent="0.25">
      <c r="A25" s="2"/>
      <c r="C25" s="2"/>
      <c r="E25" t="b">
        <v>0</v>
      </c>
      <c r="F25">
        <f ca="1">IF(E25=TRUE,C21+G2,C21)</f>
        <v>1</v>
      </c>
      <c r="G25" t="s">
        <v>127</v>
      </c>
    </row>
    <row r="26" spans="1:15" x14ac:dyDescent="0.25">
      <c r="B26" t="s">
        <v>23</v>
      </c>
      <c r="C26" s="2"/>
      <c r="E26" t="b">
        <v>1</v>
      </c>
      <c r="F26">
        <f ca="1">IF(E26=TRUE,C21+G2,C21)</f>
        <v>3</v>
      </c>
      <c r="G26" t="s">
        <v>128</v>
      </c>
    </row>
    <row r="27" spans="1:15" x14ac:dyDescent="0.25">
      <c r="A27" s="2"/>
      <c r="B27" s="2" t="str">
        <f ca="1">OFFSET(data!J1,MATCH(B2,data!J:J,0)-1,8)</f>
        <v>Common, Elvish, 1 extra</v>
      </c>
      <c r="C27" s="2"/>
      <c r="E27" t="b">
        <v>0</v>
      </c>
      <c r="F27">
        <f ca="1">IF(E27=TRUE,C15+G2,C15)</f>
        <v>2</v>
      </c>
      <c r="G27" t="s">
        <v>129</v>
      </c>
    </row>
    <row r="28" spans="1:15" x14ac:dyDescent="0.25">
      <c r="A28" s="2"/>
      <c r="B28" s="2"/>
      <c r="C28" s="2"/>
      <c r="E28" t="b">
        <v>1</v>
      </c>
      <c r="F28">
        <f ca="1">IF(E28=TRUE,C9+G2,C9)</f>
        <v>5</v>
      </c>
      <c r="G28" t="s">
        <v>130</v>
      </c>
    </row>
    <row r="29" spans="1:15" x14ac:dyDescent="0.25">
      <c r="A29" s="2"/>
      <c r="B29" s="2"/>
      <c r="C29" s="2"/>
      <c r="E29" t="b">
        <v>1</v>
      </c>
      <c r="F29">
        <f ca="1">IF(E29=TRUE,C9+G2,C9)</f>
        <v>5</v>
      </c>
      <c r="G29" t="s">
        <v>131</v>
      </c>
    </row>
    <row r="30" spans="1:15" x14ac:dyDescent="0.25">
      <c r="A30" s="2"/>
      <c r="B30" s="2" t="s">
        <v>202</v>
      </c>
      <c r="C30" s="2"/>
      <c r="E30" t="b">
        <v>0</v>
      </c>
      <c r="F30">
        <f ca="1">IF(E30=TRUE,C18+G2,C18)</f>
        <v>0</v>
      </c>
      <c r="G30" t="s">
        <v>132</v>
      </c>
    </row>
    <row r="31" spans="1:15" x14ac:dyDescent="0.25">
      <c r="A31" s="2"/>
      <c r="B31" s="2"/>
      <c r="C31" s="2"/>
    </row>
    <row r="32" spans="1:15" x14ac:dyDescent="0.25">
      <c r="A32" s="2"/>
      <c r="B32" s="2"/>
      <c r="C32" s="2"/>
      <c r="O32" t="s">
        <v>145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 altText="_x000a_">
                <anchor moveWithCells="1">
                  <from>
                    <xdr:col>4</xdr:col>
                    <xdr:colOff>38100</xdr:colOff>
                    <xdr:row>4</xdr:row>
                    <xdr:rowOff>171450</xdr:rowOff>
                  </from>
                  <to>
                    <xdr:col>4</xdr:col>
                    <xdr:colOff>828675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 altText="_x000a_">
                <anchor moveWithCells="1">
                  <from>
                    <xdr:col>4</xdr:col>
                    <xdr:colOff>28575</xdr:colOff>
                    <xdr:row>5</xdr:row>
                    <xdr:rowOff>180975</xdr:rowOff>
                  </from>
                  <to>
                    <xdr:col>4</xdr:col>
                    <xdr:colOff>828675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 altText="_x000a_">
                <anchor moveWithCells="1">
                  <from>
                    <xdr:col>4</xdr:col>
                    <xdr:colOff>47625</xdr:colOff>
                    <xdr:row>6</xdr:row>
                    <xdr:rowOff>190500</xdr:rowOff>
                  </from>
                  <to>
                    <xdr:col>5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 altText="_x000a_">
                <anchor moveWithCells="1">
                  <from>
                    <xdr:col>4</xdr:col>
                    <xdr:colOff>28575</xdr:colOff>
                    <xdr:row>7</xdr:row>
                    <xdr:rowOff>180975</xdr:rowOff>
                  </from>
                  <to>
                    <xdr:col>4</xdr:col>
                    <xdr:colOff>828675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 altText="_x000a_">
                <anchor moveWithCells="1">
                  <from>
                    <xdr:col>4</xdr:col>
                    <xdr:colOff>19050</xdr:colOff>
                    <xdr:row>8</xdr:row>
                    <xdr:rowOff>180975</xdr:rowOff>
                  </from>
                  <to>
                    <xdr:col>4</xdr:col>
                    <xdr:colOff>819150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 altText="_x000a_">
                <anchor moveWithCells="1">
                  <from>
                    <xdr:col>3</xdr:col>
                    <xdr:colOff>752475</xdr:colOff>
                    <xdr:row>11</xdr:row>
                    <xdr:rowOff>190500</xdr:rowOff>
                  </from>
                  <to>
                    <xdr:col>4</xdr:col>
                    <xdr:colOff>790575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 altText="_x000a_">
                <anchor moveWithCells="1">
                  <from>
                    <xdr:col>3</xdr:col>
                    <xdr:colOff>752475</xdr:colOff>
                    <xdr:row>12</xdr:row>
                    <xdr:rowOff>190500</xdr:rowOff>
                  </from>
                  <to>
                    <xdr:col>4</xdr:col>
                    <xdr:colOff>790575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 altText="_x000a_">
                <anchor moveWithCells="1">
                  <from>
                    <xdr:col>3</xdr:col>
                    <xdr:colOff>742950</xdr:colOff>
                    <xdr:row>13</xdr:row>
                    <xdr:rowOff>161925</xdr:rowOff>
                  </from>
                  <to>
                    <xdr:col>4</xdr:col>
                    <xdr:colOff>781050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 altText="_x000a_">
                <anchor moveWithCells="1">
                  <from>
                    <xdr:col>3</xdr:col>
                    <xdr:colOff>723900</xdr:colOff>
                    <xdr:row>14</xdr:row>
                    <xdr:rowOff>190500</xdr:rowOff>
                  </from>
                  <to>
                    <xdr:col>4</xdr:col>
                    <xdr:colOff>762000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 altText="_x000a_">
                <anchor moveWithCells="1">
                  <from>
                    <xdr:col>3</xdr:col>
                    <xdr:colOff>742950</xdr:colOff>
                    <xdr:row>15</xdr:row>
                    <xdr:rowOff>190500</xdr:rowOff>
                  </from>
                  <to>
                    <xdr:col>4</xdr:col>
                    <xdr:colOff>781050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 altText="_x000a_">
                <anchor moveWithCells="1">
                  <from>
                    <xdr:col>3</xdr:col>
                    <xdr:colOff>742950</xdr:colOff>
                    <xdr:row>16</xdr:row>
                    <xdr:rowOff>180975</xdr:rowOff>
                  </from>
                  <to>
                    <xdr:col>4</xdr:col>
                    <xdr:colOff>781050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 altText="_x000a_">
                <anchor moveWithCells="1">
                  <from>
                    <xdr:col>3</xdr:col>
                    <xdr:colOff>742950</xdr:colOff>
                    <xdr:row>17</xdr:row>
                    <xdr:rowOff>161925</xdr:rowOff>
                  </from>
                  <to>
                    <xdr:col>4</xdr:col>
                    <xdr:colOff>781050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 altText="_x000a_">
                <anchor moveWithCells="1">
                  <from>
                    <xdr:col>3</xdr:col>
                    <xdr:colOff>752475</xdr:colOff>
                    <xdr:row>18</xdr:row>
                    <xdr:rowOff>180975</xdr:rowOff>
                  </from>
                  <to>
                    <xdr:col>4</xdr:col>
                    <xdr:colOff>790575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 altText="_x000a_">
                <anchor moveWithCells="1">
                  <from>
                    <xdr:col>3</xdr:col>
                    <xdr:colOff>723900</xdr:colOff>
                    <xdr:row>19</xdr:row>
                    <xdr:rowOff>180975</xdr:rowOff>
                  </from>
                  <to>
                    <xdr:col>4</xdr:col>
                    <xdr:colOff>762000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 altText="_x000a_">
                <anchor moveWithCells="1">
                  <from>
                    <xdr:col>3</xdr:col>
                    <xdr:colOff>714375</xdr:colOff>
                    <xdr:row>20</xdr:row>
                    <xdr:rowOff>180975</xdr:rowOff>
                  </from>
                  <to>
                    <xdr:col>4</xdr:col>
                    <xdr:colOff>752475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 altText="_x000a_">
                <anchor moveWithCells="1">
                  <from>
                    <xdr:col>3</xdr:col>
                    <xdr:colOff>742950</xdr:colOff>
                    <xdr:row>21</xdr:row>
                    <xdr:rowOff>190500</xdr:rowOff>
                  </from>
                  <to>
                    <xdr:col>4</xdr:col>
                    <xdr:colOff>781050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 altText="_x000a_">
                <anchor moveWithCells="1">
                  <from>
                    <xdr:col>3</xdr:col>
                    <xdr:colOff>752475</xdr:colOff>
                    <xdr:row>22</xdr:row>
                    <xdr:rowOff>180975</xdr:rowOff>
                  </from>
                  <to>
                    <xdr:col>4</xdr:col>
                    <xdr:colOff>790575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 altText="_x000a_">
                <anchor moveWithCells="1">
                  <from>
                    <xdr:col>3</xdr:col>
                    <xdr:colOff>752475</xdr:colOff>
                    <xdr:row>23</xdr:row>
                    <xdr:rowOff>161925</xdr:rowOff>
                  </from>
                  <to>
                    <xdr:col>4</xdr:col>
                    <xdr:colOff>790575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 altText="_x000a_">
                <anchor moveWithCells="1">
                  <from>
                    <xdr:col>3</xdr:col>
                    <xdr:colOff>752475</xdr:colOff>
                    <xdr:row>24</xdr:row>
                    <xdr:rowOff>161925</xdr:rowOff>
                  </from>
                  <to>
                    <xdr:col>4</xdr:col>
                    <xdr:colOff>790575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 altText="_x000a_">
                <anchor moveWithCells="1">
                  <from>
                    <xdr:col>3</xdr:col>
                    <xdr:colOff>742950</xdr:colOff>
                    <xdr:row>25</xdr:row>
                    <xdr:rowOff>180975</xdr:rowOff>
                  </from>
                  <to>
                    <xdr:col>4</xdr:col>
                    <xdr:colOff>781050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 altText="_x000a_">
                <anchor moveWithCells="1">
                  <from>
                    <xdr:col>3</xdr:col>
                    <xdr:colOff>733425</xdr:colOff>
                    <xdr:row>26</xdr:row>
                    <xdr:rowOff>161925</xdr:rowOff>
                  </from>
                  <to>
                    <xdr:col>4</xdr:col>
                    <xdr:colOff>771525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 altText="_x000a_">
                <anchor moveWithCells="1">
                  <from>
                    <xdr:col>3</xdr:col>
                    <xdr:colOff>733425</xdr:colOff>
                    <xdr:row>27</xdr:row>
                    <xdr:rowOff>190500</xdr:rowOff>
                  </from>
                  <to>
                    <xdr:col>4</xdr:col>
                    <xdr:colOff>771525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 altText="_x000a_">
                <anchor moveWithCells="1">
                  <from>
                    <xdr:col>3</xdr:col>
                    <xdr:colOff>723900</xdr:colOff>
                    <xdr:row>28</xdr:row>
                    <xdr:rowOff>180975</xdr:rowOff>
                  </from>
                  <to>
                    <xdr:col>4</xdr:col>
                    <xdr:colOff>762000</xdr:colOff>
                    <xdr:row>30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topLeftCell="S1" zoomScale="90" zoomScaleNormal="90" workbookViewId="0">
      <selection activeCell="V26" sqref="V26"/>
    </sheetView>
  </sheetViews>
  <sheetFormatPr defaultRowHeight="15" x14ac:dyDescent="0.25"/>
  <cols>
    <col min="1" max="1" width="18" customWidth="1"/>
    <col min="2" max="2" width="19.85546875" customWidth="1"/>
    <col min="3" max="3" width="16.140625" customWidth="1"/>
    <col min="4" max="4" width="15.140625" customWidth="1"/>
    <col min="5" max="5" width="16.140625" customWidth="1"/>
    <col min="6" max="6" width="19.140625" customWidth="1"/>
    <col min="7" max="7" width="34.5703125" customWidth="1"/>
    <col min="8" max="8" width="21.85546875" customWidth="1"/>
    <col min="9" max="9" width="15.5703125" customWidth="1"/>
    <col min="10" max="10" width="13.140625" customWidth="1"/>
    <col min="12" max="12" width="15" customWidth="1"/>
    <col min="13" max="13" width="12.5703125" customWidth="1"/>
    <col min="14" max="14" width="25.7109375" customWidth="1"/>
    <col min="15" max="15" width="19.5703125" customWidth="1"/>
    <col min="16" max="16" width="21" customWidth="1"/>
    <col min="18" max="18" width="20.140625" customWidth="1"/>
    <col min="19" max="19" width="15" customWidth="1"/>
    <col min="20" max="20" width="37.42578125" customWidth="1"/>
    <col min="21" max="21" width="28.85546875" customWidth="1"/>
    <col min="22" max="22" width="30.5703125" customWidth="1"/>
  </cols>
  <sheetData>
    <row r="1" spans="1:18" x14ac:dyDescent="0.25">
      <c r="A1" t="s">
        <v>23</v>
      </c>
      <c r="B1" t="s">
        <v>22</v>
      </c>
      <c r="C1" t="s">
        <v>24</v>
      </c>
      <c r="D1" t="s">
        <v>28</v>
      </c>
      <c r="E1" t="s">
        <v>49</v>
      </c>
      <c r="F1" t="s">
        <v>29</v>
      </c>
      <c r="G1" t="s">
        <v>51</v>
      </c>
      <c r="H1" t="s">
        <v>91</v>
      </c>
      <c r="I1" t="s">
        <v>49</v>
      </c>
      <c r="J1" t="s">
        <v>150</v>
      </c>
      <c r="K1" t="s">
        <v>141</v>
      </c>
      <c r="L1" t="s">
        <v>164</v>
      </c>
      <c r="M1" t="s">
        <v>165</v>
      </c>
      <c r="N1" t="s">
        <v>169</v>
      </c>
      <c r="O1" t="s">
        <v>166</v>
      </c>
      <c r="P1" t="s">
        <v>167</v>
      </c>
      <c r="Q1" t="s">
        <v>168</v>
      </c>
      <c r="R1" t="s">
        <v>23</v>
      </c>
    </row>
    <row r="2" spans="1:18" x14ac:dyDescent="0.25">
      <c r="A2" t="s">
        <v>0</v>
      </c>
      <c r="B2" s="1" t="s">
        <v>15</v>
      </c>
      <c r="C2" t="s">
        <v>25</v>
      </c>
      <c r="D2" t="s">
        <v>30</v>
      </c>
      <c r="E2">
        <v>8</v>
      </c>
      <c r="G2" t="s">
        <v>52</v>
      </c>
      <c r="H2" t="s">
        <v>92</v>
      </c>
      <c r="I2">
        <v>2</v>
      </c>
      <c r="J2" t="s">
        <v>157</v>
      </c>
      <c r="K2">
        <v>30</v>
      </c>
      <c r="M2">
        <v>2</v>
      </c>
      <c r="R2" t="s">
        <v>191</v>
      </c>
    </row>
    <row r="3" spans="1:18" x14ac:dyDescent="0.25">
      <c r="A3" t="s">
        <v>0</v>
      </c>
      <c r="B3" s="1" t="s">
        <v>16</v>
      </c>
      <c r="C3" t="s">
        <v>26</v>
      </c>
      <c r="D3" t="s">
        <v>30</v>
      </c>
      <c r="E3">
        <v>10</v>
      </c>
      <c r="G3" t="s">
        <v>53</v>
      </c>
      <c r="H3" t="s">
        <v>93</v>
      </c>
      <c r="I3">
        <v>1</v>
      </c>
      <c r="J3" t="s">
        <v>158</v>
      </c>
      <c r="K3">
        <v>30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t="s">
        <v>199</v>
      </c>
    </row>
    <row r="4" spans="1:18" x14ac:dyDescent="0.25">
      <c r="A4" t="s">
        <v>1</v>
      </c>
      <c r="B4" s="1" t="s">
        <v>17</v>
      </c>
      <c r="C4" t="s">
        <v>27</v>
      </c>
      <c r="D4" t="s">
        <v>31</v>
      </c>
      <c r="E4">
        <v>13</v>
      </c>
      <c r="G4" t="s">
        <v>54</v>
      </c>
      <c r="H4" t="s">
        <v>94</v>
      </c>
      <c r="I4">
        <v>10</v>
      </c>
      <c r="J4" t="s">
        <v>159</v>
      </c>
      <c r="K4">
        <v>25</v>
      </c>
      <c r="O4">
        <v>2</v>
      </c>
      <c r="R4" t="s">
        <v>194</v>
      </c>
    </row>
    <row r="5" spans="1:18" x14ac:dyDescent="0.25">
      <c r="A5" t="s">
        <v>2</v>
      </c>
      <c r="B5" s="1" t="s">
        <v>18</v>
      </c>
      <c r="C5" t="s">
        <v>32</v>
      </c>
      <c r="G5" t="s">
        <v>55</v>
      </c>
      <c r="H5" t="s">
        <v>95</v>
      </c>
      <c r="I5">
        <v>2</v>
      </c>
      <c r="J5" t="s">
        <v>160</v>
      </c>
      <c r="K5">
        <v>30</v>
      </c>
      <c r="O5">
        <v>1</v>
      </c>
      <c r="R5" t="s">
        <v>195</v>
      </c>
    </row>
    <row r="6" spans="1:18" x14ac:dyDescent="0.25">
      <c r="A6" t="s">
        <v>3</v>
      </c>
      <c r="B6" s="1" t="s">
        <v>19</v>
      </c>
      <c r="C6" t="s">
        <v>33</v>
      </c>
      <c r="D6" t="s">
        <v>44</v>
      </c>
      <c r="E6">
        <v>20</v>
      </c>
      <c r="G6" t="s">
        <v>56</v>
      </c>
      <c r="H6" t="s">
        <v>96</v>
      </c>
      <c r="I6">
        <v>2</v>
      </c>
      <c r="J6" t="s">
        <v>156</v>
      </c>
      <c r="K6">
        <v>30</v>
      </c>
      <c r="Q6">
        <v>2</v>
      </c>
      <c r="R6" t="s">
        <v>196</v>
      </c>
    </row>
    <row r="7" spans="1:18" x14ac:dyDescent="0.25">
      <c r="A7" t="s">
        <v>4</v>
      </c>
      <c r="B7" s="1" t="s">
        <v>20</v>
      </c>
      <c r="C7" t="s">
        <v>34</v>
      </c>
      <c r="D7" t="s">
        <v>45</v>
      </c>
      <c r="E7">
        <v>12</v>
      </c>
      <c r="G7" t="s">
        <v>57</v>
      </c>
      <c r="H7" t="s">
        <v>92</v>
      </c>
      <c r="I7">
        <v>2</v>
      </c>
      <c r="J7" t="s">
        <v>161</v>
      </c>
      <c r="K7">
        <v>30</v>
      </c>
      <c r="L7">
        <v>2</v>
      </c>
      <c r="Q7">
        <v>1</v>
      </c>
      <c r="R7" t="s">
        <v>193</v>
      </c>
    </row>
    <row r="8" spans="1:18" x14ac:dyDescent="0.25">
      <c r="A8" t="s">
        <v>5</v>
      </c>
      <c r="B8" s="1" t="s">
        <v>21</v>
      </c>
      <c r="C8" t="s">
        <v>48</v>
      </c>
      <c r="D8" t="s">
        <v>46</v>
      </c>
      <c r="E8">
        <v>45</v>
      </c>
      <c r="G8" t="s">
        <v>58</v>
      </c>
      <c r="H8" t="s">
        <v>97</v>
      </c>
      <c r="I8">
        <v>4</v>
      </c>
      <c r="J8" t="s">
        <v>162</v>
      </c>
      <c r="K8">
        <v>25</v>
      </c>
      <c r="N8">
        <v>2</v>
      </c>
      <c r="R8" t="s">
        <v>192</v>
      </c>
    </row>
    <row r="9" spans="1:18" x14ac:dyDescent="0.25">
      <c r="A9" t="s">
        <v>6</v>
      </c>
      <c r="C9" t="s">
        <v>35</v>
      </c>
      <c r="D9" t="s">
        <v>46</v>
      </c>
      <c r="E9">
        <v>20</v>
      </c>
      <c r="G9" t="s">
        <v>59</v>
      </c>
      <c r="H9" t="s">
        <v>97</v>
      </c>
      <c r="I9">
        <v>4</v>
      </c>
      <c r="J9" t="s">
        <v>5</v>
      </c>
      <c r="K9">
        <v>25</v>
      </c>
      <c r="M9">
        <v>2</v>
      </c>
      <c r="R9" t="s">
        <v>197</v>
      </c>
    </row>
    <row r="10" spans="1:18" x14ac:dyDescent="0.25">
      <c r="A10" t="s">
        <v>7</v>
      </c>
      <c r="C10" t="s">
        <v>36</v>
      </c>
      <c r="D10" t="s">
        <v>47</v>
      </c>
      <c r="E10">
        <v>40</v>
      </c>
      <c r="G10" t="s">
        <v>60</v>
      </c>
      <c r="H10" t="s">
        <v>98</v>
      </c>
      <c r="I10">
        <v>2</v>
      </c>
      <c r="J10" t="s">
        <v>163</v>
      </c>
      <c r="K10">
        <v>30</v>
      </c>
      <c r="L10">
        <v>2</v>
      </c>
      <c r="N10">
        <v>2</v>
      </c>
      <c r="R10" t="s">
        <v>198</v>
      </c>
    </row>
    <row r="11" spans="1:18" x14ac:dyDescent="0.25">
      <c r="A11" t="s">
        <v>8</v>
      </c>
      <c r="C11" t="s">
        <v>37</v>
      </c>
      <c r="G11" t="s">
        <v>61</v>
      </c>
      <c r="H11" t="s">
        <v>96</v>
      </c>
      <c r="I11">
        <v>3</v>
      </c>
    </row>
    <row r="12" spans="1:18" x14ac:dyDescent="0.25">
      <c r="A12" t="s">
        <v>9</v>
      </c>
      <c r="C12" t="s">
        <v>38</v>
      </c>
      <c r="D12">
        <v>14</v>
      </c>
      <c r="E12">
        <v>40</v>
      </c>
      <c r="G12" t="s">
        <v>62</v>
      </c>
    </row>
    <row r="13" spans="1:18" x14ac:dyDescent="0.25">
      <c r="A13" t="s">
        <v>10</v>
      </c>
      <c r="C13" t="s">
        <v>39</v>
      </c>
      <c r="D13">
        <v>16</v>
      </c>
      <c r="E13">
        <v>55</v>
      </c>
      <c r="F13">
        <v>13</v>
      </c>
      <c r="G13" t="s">
        <v>63</v>
      </c>
      <c r="H13" t="s">
        <v>99</v>
      </c>
      <c r="I13">
        <v>5</v>
      </c>
    </row>
    <row r="14" spans="1:18" x14ac:dyDescent="0.25">
      <c r="A14" t="s">
        <v>11</v>
      </c>
      <c r="C14" t="s">
        <v>40</v>
      </c>
      <c r="D14">
        <v>17</v>
      </c>
      <c r="E14">
        <v>60</v>
      </c>
      <c r="F14">
        <v>15</v>
      </c>
      <c r="G14" t="s">
        <v>64</v>
      </c>
      <c r="H14" t="s">
        <v>93</v>
      </c>
      <c r="I14">
        <v>0.25</v>
      </c>
    </row>
    <row r="15" spans="1:18" x14ac:dyDescent="0.25">
      <c r="A15" t="s">
        <v>12</v>
      </c>
      <c r="C15" t="s">
        <v>41</v>
      </c>
      <c r="D15">
        <v>18</v>
      </c>
      <c r="E15">
        <v>65</v>
      </c>
      <c r="F15">
        <v>15</v>
      </c>
      <c r="G15" t="s">
        <v>65</v>
      </c>
      <c r="H15" t="s">
        <v>96</v>
      </c>
      <c r="I15">
        <v>2</v>
      </c>
    </row>
    <row r="16" spans="1:18" x14ac:dyDescent="0.25">
      <c r="A16" t="s">
        <v>13</v>
      </c>
      <c r="C16" t="s">
        <v>42</v>
      </c>
      <c r="G16" t="s">
        <v>66</v>
      </c>
      <c r="H16" t="s">
        <v>92</v>
      </c>
      <c r="I16">
        <v>0</v>
      </c>
    </row>
    <row r="17" spans="1:22" x14ac:dyDescent="0.25">
      <c r="A17" t="s">
        <v>14</v>
      </c>
      <c r="C17" t="s">
        <v>43</v>
      </c>
      <c r="D17" t="s">
        <v>50</v>
      </c>
      <c r="E17">
        <v>6</v>
      </c>
      <c r="G17" t="s">
        <v>67</v>
      </c>
    </row>
    <row r="18" spans="1:22" x14ac:dyDescent="0.25">
      <c r="G18" t="s">
        <v>68</v>
      </c>
      <c r="H18" t="s">
        <v>100</v>
      </c>
      <c r="I18">
        <v>4</v>
      </c>
    </row>
    <row r="19" spans="1:22" x14ac:dyDescent="0.25">
      <c r="G19" t="s">
        <v>69</v>
      </c>
      <c r="H19" t="s">
        <v>94</v>
      </c>
      <c r="I19">
        <v>2</v>
      </c>
    </row>
    <row r="20" spans="1:22" x14ac:dyDescent="0.25">
      <c r="G20" t="s">
        <v>70</v>
      </c>
      <c r="H20" t="s">
        <v>101</v>
      </c>
      <c r="I20">
        <v>6</v>
      </c>
    </row>
    <row r="21" spans="1:22" x14ac:dyDescent="0.25">
      <c r="G21" t="s">
        <v>71</v>
      </c>
      <c r="H21" t="s">
        <v>102</v>
      </c>
      <c r="I21">
        <v>7</v>
      </c>
    </row>
    <row r="22" spans="1:22" x14ac:dyDescent="0.25">
      <c r="G22" t="s">
        <v>72</v>
      </c>
      <c r="H22" t="s">
        <v>103</v>
      </c>
      <c r="I22">
        <v>6</v>
      </c>
    </row>
    <row r="23" spans="1:22" x14ac:dyDescent="0.25">
      <c r="G23" t="s">
        <v>73</v>
      </c>
      <c r="H23" t="s">
        <v>101</v>
      </c>
      <c r="I23">
        <v>6</v>
      </c>
      <c r="N23" t="s">
        <v>203</v>
      </c>
    </row>
    <row r="24" spans="1:22" x14ac:dyDescent="0.25">
      <c r="G24" t="s">
        <v>74</v>
      </c>
      <c r="H24" t="s">
        <v>104</v>
      </c>
      <c r="I24">
        <v>6</v>
      </c>
      <c r="J24" t="s">
        <v>170</v>
      </c>
      <c r="K24" t="s">
        <v>149</v>
      </c>
      <c r="L24" t="s">
        <v>182</v>
      </c>
      <c r="M24" t="s">
        <v>171</v>
      </c>
      <c r="N24" t="s">
        <v>201</v>
      </c>
      <c r="O24" t="s">
        <v>204</v>
      </c>
      <c r="P24" t="s">
        <v>134</v>
      </c>
      <c r="Q24" t="s">
        <v>206</v>
      </c>
      <c r="R24" t="s">
        <v>209</v>
      </c>
      <c r="S24" t="s">
        <v>210</v>
      </c>
      <c r="T24" t="s">
        <v>212</v>
      </c>
      <c r="U24" t="s">
        <v>213</v>
      </c>
      <c r="V24" t="s">
        <v>215</v>
      </c>
    </row>
    <row r="25" spans="1:22" x14ac:dyDescent="0.25">
      <c r="G25" t="s">
        <v>75</v>
      </c>
      <c r="H25" t="s">
        <v>100</v>
      </c>
      <c r="I25">
        <v>3</v>
      </c>
      <c r="J25" t="s">
        <v>185</v>
      </c>
      <c r="K25" t="s">
        <v>181</v>
      </c>
      <c r="L25">
        <v>12</v>
      </c>
      <c r="M25">
        <v>2</v>
      </c>
      <c r="N25" t="s">
        <v>205</v>
      </c>
      <c r="O25" t="s">
        <v>207</v>
      </c>
      <c r="P25" t="s">
        <v>208</v>
      </c>
      <c r="R25">
        <v>2</v>
      </c>
      <c r="S25" t="s">
        <v>211</v>
      </c>
      <c r="T25" t="s">
        <v>217</v>
      </c>
      <c r="U25" s="3" t="s">
        <v>214</v>
      </c>
      <c r="V25" t="s">
        <v>216</v>
      </c>
    </row>
    <row r="26" spans="1:22" x14ac:dyDescent="0.25">
      <c r="G26" t="s">
        <v>76</v>
      </c>
      <c r="H26" t="s">
        <v>105</v>
      </c>
      <c r="I26">
        <v>10</v>
      </c>
      <c r="J26" t="s">
        <v>172</v>
      </c>
      <c r="K26" t="s">
        <v>183</v>
      </c>
      <c r="L26">
        <v>8</v>
      </c>
      <c r="M26">
        <v>2</v>
      </c>
      <c r="N26" t="s">
        <v>218</v>
      </c>
      <c r="O26" t="s">
        <v>219</v>
      </c>
      <c r="Q26" t="s">
        <v>220</v>
      </c>
      <c r="R26">
        <v>3</v>
      </c>
      <c r="S26" t="s">
        <v>221</v>
      </c>
      <c r="T26" t="s">
        <v>223</v>
      </c>
      <c r="U26" t="s">
        <v>222</v>
      </c>
      <c r="V26" t="s">
        <v>224</v>
      </c>
    </row>
    <row r="27" spans="1:22" x14ac:dyDescent="0.25">
      <c r="G27" t="s">
        <v>77</v>
      </c>
      <c r="H27" t="s">
        <v>99</v>
      </c>
      <c r="I27">
        <v>4</v>
      </c>
      <c r="J27" t="s">
        <v>173</v>
      </c>
      <c r="K27" t="s">
        <v>183</v>
      </c>
      <c r="L27">
        <v>8</v>
      </c>
      <c r="M27">
        <v>2</v>
      </c>
    </row>
    <row r="28" spans="1:22" x14ac:dyDescent="0.25">
      <c r="G28" t="s">
        <v>78</v>
      </c>
      <c r="H28" t="s">
        <v>106</v>
      </c>
      <c r="I28">
        <v>18</v>
      </c>
      <c r="J28" t="s">
        <v>184</v>
      </c>
      <c r="K28" t="s">
        <v>183</v>
      </c>
      <c r="L28">
        <v>8</v>
      </c>
      <c r="M28">
        <v>2</v>
      </c>
    </row>
    <row r="29" spans="1:22" x14ac:dyDescent="0.25">
      <c r="G29" t="s">
        <v>79</v>
      </c>
      <c r="H29" t="s">
        <v>99</v>
      </c>
      <c r="I29">
        <v>2</v>
      </c>
      <c r="J29" t="s">
        <v>174</v>
      </c>
      <c r="K29" t="s">
        <v>109</v>
      </c>
      <c r="L29">
        <v>10</v>
      </c>
      <c r="M29">
        <v>2</v>
      </c>
    </row>
    <row r="30" spans="1:22" x14ac:dyDescent="0.25">
      <c r="G30" t="s">
        <v>80</v>
      </c>
      <c r="H30" t="s">
        <v>95</v>
      </c>
      <c r="I30">
        <v>3</v>
      </c>
      <c r="J30" t="s">
        <v>175</v>
      </c>
      <c r="K30" t="s">
        <v>183</v>
      </c>
      <c r="L30">
        <v>8</v>
      </c>
      <c r="M30">
        <v>2</v>
      </c>
    </row>
    <row r="31" spans="1:22" x14ac:dyDescent="0.25">
      <c r="G31" t="s">
        <v>81</v>
      </c>
      <c r="H31" t="s">
        <v>96</v>
      </c>
      <c r="I31">
        <v>2</v>
      </c>
      <c r="J31" t="s">
        <v>176</v>
      </c>
      <c r="K31" t="s">
        <v>109</v>
      </c>
      <c r="L31">
        <v>10</v>
      </c>
      <c r="M31">
        <v>2</v>
      </c>
    </row>
    <row r="32" spans="1:22" x14ac:dyDescent="0.25">
      <c r="G32" t="s">
        <v>82</v>
      </c>
      <c r="H32" t="s">
        <v>96</v>
      </c>
      <c r="I32">
        <v>4</v>
      </c>
      <c r="J32" t="s">
        <v>177</v>
      </c>
      <c r="K32" t="s">
        <v>109</v>
      </c>
      <c r="L32">
        <v>10</v>
      </c>
      <c r="M32">
        <v>2</v>
      </c>
    </row>
    <row r="33" spans="7:13" x14ac:dyDescent="0.25">
      <c r="G33" t="s">
        <v>83</v>
      </c>
      <c r="H33" t="s">
        <v>99</v>
      </c>
      <c r="I33">
        <v>2</v>
      </c>
      <c r="J33" t="s">
        <v>155</v>
      </c>
      <c r="K33" t="s">
        <v>183</v>
      </c>
      <c r="L33">
        <v>8</v>
      </c>
      <c r="M33">
        <v>2</v>
      </c>
    </row>
    <row r="34" spans="7:13" x14ac:dyDescent="0.25">
      <c r="G34" t="s">
        <v>84</v>
      </c>
      <c r="H34" t="s">
        <v>94</v>
      </c>
      <c r="I34">
        <v>2</v>
      </c>
      <c r="J34" t="s">
        <v>178</v>
      </c>
      <c r="K34" t="s">
        <v>108</v>
      </c>
      <c r="L34">
        <v>6</v>
      </c>
      <c r="M34">
        <v>2</v>
      </c>
    </row>
    <row r="35" spans="7:13" x14ac:dyDescent="0.25">
      <c r="G35" t="s">
        <v>85</v>
      </c>
      <c r="H35" t="s">
        <v>98</v>
      </c>
      <c r="I35">
        <v>3</v>
      </c>
      <c r="J35" t="s">
        <v>179</v>
      </c>
      <c r="K35" t="s">
        <v>183</v>
      </c>
      <c r="L35">
        <v>8</v>
      </c>
      <c r="M35">
        <v>2</v>
      </c>
    </row>
    <row r="36" spans="7:13" x14ac:dyDescent="0.25">
      <c r="G36" t="s">
        <v>86</v>
      </c>
      <c r="J36" t="s">
        <v>180</v>
      </c>
      <c r="K36" t="s">
        <v>108</v>
      </c>
      <c r="L36">
        <v>6</v>
      </c>
      <c r="M36">
        <v>2</v>
      </c>
    </row>
    <row r="37" spans="7:13" x14ac:dyDescent="0.25">
      <c r="G37" t="s">
        <v>87</v>
      </c>
      <c r="H37" t="s">
        <v>107</v>
      </c>
      <c r="I37">
        <v>1</v>
      </c>
    </row>
    <row r="38" spans="7:13" x14ac:dyDescent="0.25">
      <c r="G38" t="s">
        <v>88</v>
      </c>
      <c r="H38" t="s">
        <v>96</v>
      </c>
      <c r="I38">
        <v>3</v>
      </c>
    </row>
    <row r="39" spans="7:13" x14ac:dyDescent="0.25">
      <c r="G39" t="s">
        <v>89</v>
      </c>
      <c r="H39" t="s">
        <v>106</v>
      </c>
      <c r="I39">
        <v>18</v>
      </c>
    </row>
    <row r="40" spans="7:13" x14ac:dyDescent="0.25">
      <c r="G40" t="s">
        <v>90</v>
      </c>
      <c r="H40" t="s">
        <v>99</v>
      </c>
      <c r="I40">
        <v>2</v>
      </c>
    </row>
  </sheetData>
  <hyperlinks>
    <hyperlink ref="U25" r:id="rId1" location="h-Greataxe" display="h-Greatax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stat-sheet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2018-02-22T19:42:47Z</dcterms:modified>
</cp:coreProperties>
</file>