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artbootstrap-landing-page-gh-pages\"/>
    </mc:Choice>
  </mc:AlternateContent>
  <xr:revisionPtr revIDLastSave="0" documentId="13_ncr:1_{CA2CF7BD-86CE-4254-BD41-2DF8B06B97F0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3" r:id="rId1"/>
    <sheet name="Enter scores" sheetId="2" r:id="rId2"/>
    <sheet name="Display Draw" sheetId="4" r:id="rId3"/>
  </sheets>
  <calcPr calcId="191029"/>
</workbook>
</file>

<file path=xl/calcChain.xml><?xml version="1.0" encoding="utf-8"?>
<calcChain xmlns="http://schemas.openxmlformats.org/spreadsheetml/2006/main">
  <c r="M15" i="2" l="1"/>
  <c r="O15" i="2" s="1"/>
  <c r="O16" i="2"/>
  <c r="O18" i="2"/>
  <c r="O19" i="2"/>
  <c r="O20" i="2"/>
  <c r="O22" i="2"/>
  <c r="O24" i="2"/>
  <c r="O25" i="2"/>
  <c r="O26" i="2"/>
  <c r="O28" i="2"/>
  <c r="O30" i="2"/>
  <c r="O31" i="2"/>
  <c r="O32" i="2"/>
  <c r="O34" i="2"/>
  <c r="O36" i="2"/>
  <c r="O37" i="2"/>
  <c r="O38" i="2"/>
  <c r="O40" i="2"/>
  <c r="O42" i="2"/>
  <c r="O43" i="2"/>
  <c r="O44" i="2"/>
  <c r="O46" i="2"/>
  <c r="O48" i="2"/>
  <c r="O49" i="2"/>
  <c r="O50" i="2"/>
  <c r="O52" i="2"/>
  <c r="O54" i="2"/>
  <c r="O55" i="2"/>
  <c r="O56" i="2"/>
  <c r="O58" i="2"/>
  <c r="O60" i="2"/>
  <c r="O61" i="2"/>
  <c r="O62" i="2"/>
  <c r="O64" i="2"/>
  <c r="O66" i="2"/>
  <c r="O67" i="2"/>
  <c r="O68" i="2"/>
  <c r="O70" i="2"/>
  <c r="O72" i="2"/>
  <c r="O73" i="2"/>
  <c r="O74" i="2"/>
  <c r="O76" i="2"/>
  <c r="O78" i="2"/>
  <c r="O79" i="2"/>
  <c r="O80" i="2"/>
  <c r="O82" i="2"/>
  <c r="O84" i="2"/>
  <c r="O85" i="2"/>
  <c r="O86" i="2"/>
  <c r="O88" i="2"/>
  <c r="O90" i="2"/>
  <c r="O91" i="2"/>
  <c r="O92" i="2"/>
  <c r="O94" i="2"/>
  <c r="M16" i="2"/>
  <c r="M17" i="2"/>
  <c r="O17" i="2" s="1"/>
  <c r="M18" i="2"/>
  <c r="M19" i="2"/>
  <c r="M20" i="2"/>
  <c r="M21" i="2"/>
  <c r="O21" i="2" s="1"/>
  <c r="M22" i="2"/>
  <c r="M23" i="2"/>
  <c r="O23" i="2" s="1"/>
  <c r="M24" i="2"/>
  <c r="M25" i="2"/>
  <c r="M26" i="2"/>
  <c r="M27" i="2"/>
  <c r="M28" i="2"/>
  <c r="M29" i="2"/>
  <c r="O29" i="2" s="1"/>
  <c r="M30" i="2"/>
  <c r="M31" i="2"/>
  <c r="M32" i="2"/>
  <c r="M33" i="2"/>
  <c r="O33" i="2" s="1"/>
  <c r="M34" i="2"/>
  <c r="M35" i="2"/>
  <c r="O35" i="2" s="1"/>
  <c r="M36" i="2"/>
  <c r="M37" i="2"/>
  <c r="M38" i="2"/>
  <c r="M39" i="2"/>
  <c r="O39" i="2" s="1"/>
  <c r="M40" i="2"/>
  <c r="M41" i="2"/>
  <c r="O41" i="2" s="1"/>
  <c r="M42" i="2"/>
  <c r="M43" i="2"/>
  <c r="M44" i="2"/>
  <c r="M45" i="2"/>
  <c r="O45" i="2" s="1"/>
  <c r="M46" i="2"/>
  <c r="M47" i="2"/>
  <c r="O47" i="2" s="1"/>
  <c r="M48" i="2"/>
  <c r="M49" i="2"/>
  <c r="M50" i="2"/>
  <c r="M51" i="2"/>
  <c r="O51" i="2" s="1"/>
  <c r="M52" i="2"/>
  <c r="M53" i="2"/>
  <c r="O53" i="2" s="1"/>
  <c r="M54" i="2"/>
  <c r="M55" i="2"/>
  <c r="M56" i="2"/>
  <c r="M57" i="2"/>
  <c r="O57" i="2" s="1"/>
  <c r="M58" i="2"/>
  <c r="M59" i="2"/>
  <c r="O59" i="2" s="1"/>
  <c r="M60" i="2"/>
  <c r="M61" i="2"/>
  <c r="M62" i="2"/>
  <c r="M63" i="2"/>
  <c r="O63" i="2" s="1"/>
  <c r="M64" i="2"/>
  <c r="M65" i="2"/>
  <c r="O65" i="2" s="1"/>
  <c r="M66" i="2"/>
  <c r="M67" i="2"/>
  <c r="M68" i="2"/>
  <c r="M69" i="2"/>
  <c r="O69" i="2" s="1"/>
  <c r="M70" i="2"/>
  <c r="M71" i="2"/>
  <c r="O71" i="2" s="1"/>
  <c r="M72" i="2"/>
  <c r="M73" i="2"/>
  <c r="M74" i="2"/>
  <c r="M75" i="2"/>
  <c r="O75" i="2" s="1"/>
  <c r="M76" i="2"/>
  <c r="M77" i="2"/>
  <c r="O77" i="2" s="1"/>
  <c r="M78" i="2"/>
  <c r="M79" i="2"/>
  <c r="M80" i="2"/>
  <c r="M81" i="2"/>
  <c r="O81" i="2" s="1"/>
  <c r="M82" i="2"/>
  <c r="M83" i="2"/>
  <c r="O83" i="2" s="1"/>
  <c r="M84" i="2"/>
  <c r="M85" i="2"/>
  <c r="M86" i="2"/>
  <c r="M87" i="2"/>
  <c r="O87" i="2" s="1"/>
  <c r="M88" i="2"/>
  <c r="M89" i="2"/>
  <c r="O89" i="2" s="1"/>
  <c r="M90" i="2"/>
  <c r="M91" i="2"/>
  <c r="M92" i="2"/>
  <c r="M93" i="2"/>
  <c r="O93" i="2" s="1"/>
  <c r="M94" i="2"/>
  <c r="M95" i="2"/>
  <c r="O95" i="2" s="1"/>
  <c r="F3" i="2"/>
  <c r="G62" i="4"/>
  <c r="G64" i="4"/>
  <c r="K62" i="4"/>
  <c r="K64" i="4"/>
  <c r="O62" i="4"/>
  <c r="N62" i="4"/>
  <c r="P62" i="4"/>
  <c r="R62" i="4"/>
  <c r="S62" i="4"/>
  <c r="N64" i="4"/>
  <c r="O64" i="4"/>
  <c r="P64" i="4"/>
  <c r="R64" i="4"/>
  <c r="S64" i="4"/>
  <c r="N60" i="4"/>
  <c r="O60" i="4"/>
  <c r="P60" i="4"/>
  <c r="Q60" i="4"/>
  <c r="R60" i="4"/>
  <c r="S60" i="4"/>
  <c r="D62" i="4"/>
  <c r="F62" i="4"/>
  <c r="H62" i="4"/>
  <c r="J62" i="4"/>
  <c r="D64" i="4"/>
  <c r="F64" i="4"/>
  <c r="H64" i="4"/>
  <c r="J64" i="4"/>
  <c r="C60" i="4"/>
  <c r="D60" i="4"/>
  <c r="E60" i="4"/>
  <c r="F60" i="4"/>
  <c r="G60" i="4"/>
  <c r="H60" i="4"/>
  <c r="I60" i="4"/>
  <c r="J60" i="4"/>
  <c r="K60" i="4"/>
  <c r="N54" i="4"/>
  <c r="O54" i="4"/>
  <c r="P54" i="4"/>
  <c r="R54" i="4"/>
  <c r="S54" i="4"/>
  <c r="N56" i="4"/>
  <c r="O56" i="4"/>
  <c r="P56" i="4"/>
  <c r="R56" i="4"/>
  <c r="S56" i="4"/>
  <c r="N52" i="4"/>
  <c r="O52" i="4"/>
  <c r="P52" i="4"/>
  <c r="Q52" i="4"/>
  <c r="R52" i="4"/>
  <c r="S52" i="4"/>
  <c r="D54" i="4"/>
  <c r="F54" i="4"/>
  <c r="G54" i="4"/>
  <c r="H54" i="4"/>
  <c r="J54" i="4"/>
  <c r="K54" i="4"/>
  <c r="D56" i="4"/>
  <c r="F56" i="4"/>
  <c r="G56" i="4"/>
  <c r="H56" i="4"/>
  <c r="J56" i="4"/>
  <c r="K56" i="4"/>
  <c r="C52" i="4"/>
  <c r="D52" i="4"/>
  <c r="E52" i="4"/>
  <c r="F52" i="4"/>
  <c r="G52" i="4"/>
  <c r="H52" i="4"/>
  <c r="I52" i="4"/>
  <c r="J52" i="4"/>
  <c r="K52" i="4"/>
  <c r="N46" i="4"/>
  <c r="O46" i="4"/>
  <c r="P46" i="4"/>
  <c r="R46" i="4"/>
  <c r="S46" i="4"/>
  <c r="N48" i="4"/>
  <c r="O48" i="4"/>
  <c r="P48" i="4"/>
  <c r="R48" i="4"/>
  <c r="S48" i="4"/>
  <c r="N44" i="4"/>
  <c r="O44" i="4"/>
  <c r="P44" i="4"/>
  <c r="Q44" i="4"/>
  <c r="R44" i="4"/>
  <c r="S44" i="4"/>
  <c r="D46" i="4"/>
  <c r="F46" i="4"/>
  <c r="G46" i="4"/>
  <c r="H46" i="4"/>
  <c r="J46" i="4"/>
  <c r="K46" i="4"/>
  <c r="D48" i="4"/>
  <c r="F48" i="4"/>
  <c r="G48" i="4"/>
  <c r="H48" i="4"/>
  <c r="I48" i="4"/>
  <c r="J48" i="4"/>
  <c r="K48" i="4"/>
  <c r="C44" i="4"/>
  <c r="D44" i="4"/>
  <c r="E44" i="4"/>
  <c r="F44" i="4"/>
  <c r="G44" i="4"/>
  <c r="H44" i="4"/>
  <c r="I44" i="4"/>
  <c r="J44" i="4"/>
  <c r="K44" i="4"/>
  <c r="N38" i="4"/>
  <c r="O38" i="4"/>
  <c r="P38" i="4"/>
  <c r="R38" i="4"/>
  <c r="S38" i="4"/>
  <c r="N40" i="4"/>
  <c r="O40" i="4"/>
  <c r="P40" i="4"/>
  <c r="R40" i="4"/>
  <c r="S40" i="4"/>
  <c r="N36" i="4"/>
  <c r="O36" i="4"/>
  <c r="P36" i="4"/>
  <c r="Q36" i="4"/>
  <c r="R36" i="4"/>
  <c r="S36" i="4"/>
  <c r="D38" i="4"/>
  <c r="F38" i="4"/>
  <c r="G38" i="4"/>
  <c r="H38" i="4"/>
  <c r="J38" i="4"/>
  <c r="K38" i="4"/>
  <c r="D40" i="4"/>
  <c r="F40" i="4"/>
  <c r="G40" i="4"/>
  <c r="H40" i="4"/>
  <c r="J40" i="4"/>
  <c r="K40" i="4"/>
  <c r="C36" i="4"/>
  <c r="D36" i="4"/>
  <c r="E36" i="4"/>
  <c r="F36" i="4"/>
  <c r="G36" i="4"/>
  <c r="H36" i="4"/>
  <c r="I36" i="4"/>
  <c r="J36" i="4"/>
  <c r="K36" i="4"/>
  <c r="N30" i="4"/>
  <c r="O30" i="4"/>
  <c r="P30" i="4"/>
  <c r="R30" i="4"/>
  <c r="S30" i="4"/>
  <c r="N32" i="4"/>
  <c r="O32" i="4"/>
  <c r="P32" i="4"/>
  <c r="R32" i="4"/>
  <c r="S32" i="4"/>
  <c r="N28" i="4"/>
  <c r="O28" i="4"/>
  <c r="P28" i="4"/>
  <c r="Q28" i="4"/>
  <c r="R28" i="4"/>
  <c r="S28" i="4"/>
  <c r="D30" i="4"/>
  <c r="F30" i="4"/>
  <c r="G30" i="4"/>
  <c r="H30" i="4"/>
  <c r="J30" i="4"/>
  <c r="K30" i="4"/>
  <c r="D32" i="4"/>
  <c r="F32" i="4"/>
  <c r="G32" i="4"/>
  <c r="H32" i="4"/>
  <c r="J32" i="4"/>
  <c r="K32" i="4"/>
  <c r="C28" i="4"/>
  <c r="D28" i="4"/>
  <c r="E28" i="4"/>
  <c r="F28" i="4"/>
  <c r="G28" i="4"/>
  <c r="H28" i="4"/>
  <c r="I28" i="4"/>
  <c r="J28" i="4"/>
  <c r="K28" i="4"/>
  <c r="N22" i="4"/>
  <c r="O22" i="4"/>
  <c r="P22" i="4"/>
  <c r="R22" i="4"/>
  <c r="S22" i="4"/>
  <c r="N24" i="4"/>
  <c r="O24" i="4"/>
  <c r="P24" i="4"/>
  <c r="R24" i="4"/>
  <c r="S24" i="4"/>
  <c r="N20" i="4"/>
  <c r="O20" i="4"/>
  <c r="P20" i="4"/>
  <c r="Q20" i="4"/>
  <c r="R20" i="4"/>
  <c r="S20" i="4"/>
  <c r="D22" i="4"/>
  <c r="F22" i="4"/>
  <c r="G22" i="4"/>
  <c r="H22" i="4"/>
  <c r="J22" i="4"/>
  <c r="K22" i="4"/>
  <c r="D24" i="4"/>
  <c r="F24" i="4"/>
  <c r="G24" i="4"/>
  <c r="H24" i="4"/>
  <c r="J24" i="4"/>
  <c r="K24" i="4"/>
  <c r="C20" i="4"/>
  <c r="D20" i="4"/>
  <c r="E20" i="4"/>
  <c r="F20" i="4"/>
  <c r="G20" i="4"/>
  <c r="H20" i="4"/>
  <c r="I20" i="4"/>
  <c r="J20" i="4"/>
  <c r="K20" i="4"/>
  <c r="N14" i="4"/>
  <c r="O14" i="4"/>
  <c r="P14" i="4"/>
  <c r="R14" i="4"/>
  <c r="S14" i="4"/>
  <c r="N16" i="4"/>
  <c r="O16" i="4"/>
  <c r="P16" i="4"/>
  <c r="R16" i="4"/>
  <c r="S16" i="4"/>
  <c r="N12" i="4"/>
  <c r="O12" i="4"/>
  <c r="P12" i="4"/>
  <c r="Q12" i="4"/>
  <c r="R12" i="4"/>
  <c r="S12" i="4"/>
  <c r="D14" i="4"/>
  <c r="F14" i="4"/>
  <c r="G14" i="4"/>
  <c r="H14" i="4"/>
  <c r="J14" i="4"/>
  <c r="K14" i="4"/>
  <c r="D16" i="4"/>
  <c r="F16" i="4"/>
  <c r="G16" i="4"/>
  <c r="H16" i="4"/>
  <c r="J16" i="4"/>
  <c r="K16" i="4"/>
  <c r="C12" i="4"/>
  <c r="D12" i="4"/>
  <c r="E12" i="4"/>
  <c r="F12" i="4"/>
  <c r="G12" i="4"/>
  <c r="H12" i="4"/>
  <c r="I12" i="4"/>
  <c r="J12" i="4"/>
  <c r="K12" i="4"/>
  <c r="M60" i="4"/>
  <c r="B60" i="4"/>
  <c r="M52" i="4"/>
  <c r="B52" i="4"/>
  <c r="M44" i="4"/>
  <c r="B44" i="4"/>
  <c r="M36" i="4"/>
  <c r="B36" i="4"/>
  <c r="M28" i="4"/>
  <c r="B28" i="4"/>
  <c r="M20" i="4"/>
  <c r="B20" i="4"/>
  <c r="M12" i="4"/>
  <c r="B12" i="4"/>
  <c r="N8" i="4"/>
  <c r="O8" i="4"/>
  <c r="P8" i="4"/>
  <c r="R8" i="4"/>
  <c r="S8" i="4"/>
  <c r="N6" i="4"/>
  <c r="O6" i="4"/>
  <c r="P6" i="4"/>
  <c r="R6" i="4"/>
  <c r="S6" i="4"/>
  <c r="N4" i="4"/>
  <c r="O4" i="4"/>
  <c r="P4" i="4"/>
  <c r="Q4" i="4"/>
  <c r="R4" i="4"/>
  <c r="S4" i="4"/>
  <c r="M4" i="4"/>
  <c r="D6" i="4"/>
  <c r="F6" i="4"/>
  <c r="G6" i="4"/>
  <c r="H6" i="4"/>
  <c r="J6" i="4"/>
  <c r="K6" i="4"/>
  <c r="D8" i="4"/>
  <c r="F8" i="4"/>
  <c r="G8" i="4"/>
  <c r="H8" i="4"/>
  <c r="J8" i="4"/>
  <c r="K8" i="4"/>
  <c r="F4" i="4"/>
  <c r="G4" i="4"/>
  <c r="H4" i="4"/>
  <c r="I4" i="4"/>
  <c r="J4" i="4"/>
  <c r="K4" i="4"/>
  <c r="C4" i="4"/>
  <c r="D4" i="4"/>
  <c r="E4" i="4"/>
  <c r="B4" i="4"/>
  <c r="F4" i="2"/>
  <c r="E51" i="2" s="1"/>
  <c r="F5" i="2"/>
  <c r="I83" i="2" s="1"/>
  <c r="Q48" i="4" s="1"/>
  <c r="F6" i="2"/>
  <c r="I81" i="2" s="1"/>
  <c r="Q46" i="4" s="1"/>
  <c r="F7" i="2"/>
  <c r="E59" i="2" s="1"/>
  <c r="M32" i="4" s="1"/>
  <c r="F8" i="2"/>
  <c r="I59" i="2" s="1"/>
  <c r="Q32" i="4" s="1"/>
  <c r="F9" i="2"/>
  <c r="I89" i="2" s="1"/>
  <c r="F10" i="2"/>
  <c r="I77" i="2" s="1"/>
  <c r="I71" i="2"/>
  <c r="Q40" i="4" s="1"/>
  <c r="I75" i="2"/>
  <c r="I46" i="4" s="1"/>
  <c r="E65" i="2"/>
  <c r="E40" i="4" s="1"/>
  <c r="I21" i="2"/>
  <c r="E81" i="2"/>
  <c r="I17" i="2"/>
  <c r="I8" i="4" s="1"/>
  <c r="E95" i="2"/>
  <c r="I69" i="2"/>
  <c r="Q38" i="4" s="1"/>
  <c r="I53" i="2"/>
  <c r="I41" i="2"/>
  <c r="I24" i="4" s="1"/>
  <c r="E21" i="2"/>
  <c r="M6" i="4" s="1"/>
  <c r="E63" i="2"/>
  <c r="E38" i="4" s="1"/>
  <c r="E17" i="2"/>
  <c r="E8" i="4" s="1"/>
  <c r="N17" i="2"/>
  <c r="P17" i="2"/>
  <c r="N21" i="2"/>
  <c r="P21" i="2"/>
  <c r="N23" i="2"/>
  <c r="P23" i="2"/>
  <c r="N27" i="2"/>
  <c r="P27" i="2"/>
  <c r="N29" i="2"/>
  <c r="P29" i="2"/>
  <c r="N33" i="2"/>
  <c r="P33" i="2"/>
  <c r="N35" i="2"/>
  <c r="P35" i="2"/>
  <c r="N39" i="2"/>
  <c r="P39" i="2"/>
  <c r="N41" i="2"/>
  <c r="P41" i="2"/>
  <c r="N45" i="2"/>
  <c r="P45" i="2"/>
  <c r="N47" i="2"/>
  <c r="P47" i="2"/>
  <c r="N51" i="2"/>
  <c r="P51" i="2"/>
  <c r="N53" i="2"/>
  <c r="P53" i="2"/>
  <c r="N57" i="2"/>
  <c r="P57" i="2"/>
  <c r="N59" i="2"/>
  <c r="P59" i="2"/>
  <c r="N63" i="2"/>
  <c r="P63" i="2"/>
  <c r="N65" i="2"/>
  <c r="P65" i="2"/>
  <c r="N69" i="2"/>
  <c r="P69" i="2"/>
  <c r="N71" i="2"/>
  <c r="P71" i="2"/>
  <c r="N75" i="2"/>
  <c r="P75" i="2"/>
  <c r="N77" i="2"/>
  <c r="P77" i="2"/>
  <c r="N81" i="2"/>
  <c r="P81" i="2"/>
  <c r="N83" i="2"/>
  <c r="P83" i="2"/>
  <c r="N87" i="2"/>
  <c r="P87" i="2"/>
  <c r="N89" i="2"/>
  <c r="P89" i="2"/>
  <c r="N93" i="2"/>
  <c r="P93" i="2"/>
  <c r="N95" i="2"/>
  <c r="P95" i="2"/>
  <c r="P15" i="2"/>
  <c r="N15" i="2"/>
  <c r="E29" i="2" l="1"/>
  <c r="E16" i="4" s="1"/>
  <c r="E75" i="2"/>
  <c r="E46" i="4" s="1"/>
  <c r="I27" i="2"/>
  <c r="I14" i="4" s="1"/>
  <c r="E89" i="2"/>
  <c r="E56" i="4" s="1"/>
  <c r="E41" i="2"/>
  <c r="E87" i="2"/>
  <c r="E54" i="4" s="1"/>
  <c r="I45" i="2"/>
  <c r="Q22" i="4" s="1"/>
  <c r="E71" i="2"/>
  <c r="M40" i="4" s="1"/>
  <c r="O27" i="2"/>
  <c r="E24" i="4"/>
  <c r="M46" i="4"/>
  <c r="I56" i="4"/>
  <c r="I32" i="4"/>
  <c r="E30" i="4"/>
  <c r="Q6" i="4"/>
  <c r="M56" i="4"/>
  <c r="I51" i="2"/>
  <c r="I30" i="4" s="1"/>
  <c r="I35" i="2"/>
  <c r="Q16" i="4" s="1"/>
  <c r="E57" i="2"/>
  <c r="I95" i="2"/>
  <c r="E27" i="2"/>
  <c r="E47" i="2"/>
  <c r="M24" i="4" s="1"/>
  <c r="E39" i="2"/>
  <c r="E45" i="2"/>
  <c r="E53" i="2"/>
  <c r="E23" i="2"/>
  <c r="M8" i="4" s="1"/>
  <c r="I65" i="2"/>
  <c r="I23" i="2"/>
  <c r="I63" i="2"/>
  <c r="E33" i="2"/>
  <c r="M14" i="4" s="1"/>
  <c r="E35" i="2"/>
  <c r="I93" i="2"/>
  <c r="I29" i="2"/>
  <c r="I16" i="4" s="1"/>
  <c r="I39" i="2"/>
  <c r="I22" i="4" s="1"/>
  <c r="I15" i="2"/>
  <c r="E83" i="2"/>
  <c r="E69" i="2"/>
  <c r="E93" i="2"/>
  <c r="M54" i="4" s="1"/>
  <c r="I33" i="2"/>
  <c r="E77" i="2"/>
  <c r="I47" i="2"/>
  <c r="I87" i="2"/>
  <c r="I57" i="2"/>
  <c r="E15" i="2"/>
  <c r="E6" i="4" s="1"/>
  <c r="Q30" i="4" l="1"/>
  <c r="M48" i="4"/>
  <c r="Q8" i="4"/>
  <c r="M22" i="4"/>
  <c r="Q14" i="4"/>
  <c r="I6" i="4"/>
  <c r="M16" i="4"/>
  <c r="I40" i="4"/>
  <c r="E22" i="4"/>
  <c r="M30" i="4"/>
  <c r="E48" i="4"/>
  <c r="Q56" i="4"/>
  <c r="I54" i="4"/>
  <c r="Q54" i="4"/>
  <c r="Q24" i="4"/>
  <c r="M38" i="4"/>
  <c r="I38" i="4"/>
  <c r="E32" i="4"/>
  <c r="E14" i="4"/>
  <c r="J5" i="2" l="1"/>
  <c r="I5" i="2" s="1"/>
  <c r="J8" i="2"/>
  <c r="I8" i="2" s="1"/>
  <c r="J3" i="2"/>
  <c r="I3" i="2" s="1"/>
  <c r="J9" i="2"/>
  <c r="I9" i="2" s="1"/>
  <c r="J10" i="2"/>
  <c r="I10" i="2" s="1"/>
  <c r="J7" i="2"/>
  <c r="I7" i="2" s="1"/>
  <c r="J4" i="2"/>
  <c r="I4" i="2" s="1"/>
  <c r="J6" i="2"/>
  <c r="I6" i="2" s="1"/>
  <c r="E3" i="2" l="1"/>
  <c r="E10" i="2" l="1"/>
  <c r="E5" i="2"/>
  <c r="E9" i="2"/>
  <c r="E8" i="2"/>
  <c r="E4" i="2"/>
  <c r="E6" i="2"/>
  <c r="E7" i="2"/>
  <c r="AB9" i="4" l="1"/>
  <c r="X6" i="4"/>
  <c r="AA8" i="4"/>
  <c r="E101" i="2"/>
  <c r="E64" i="4" s="1"/>
  <c r="AB6" i="4"/>
  <c r="X12" i="4"/>
  <c r="AB5" i="4"/>
  <c r="I107" i="2"/>
  <c r="Q64" i="4" s="1"/>
  <c r="AA11" i="4"/>
  <c r="AB12" i="4"/>
  <c r="AA12" i="4"/>
  <c r="AB8" i="4"/>
  <c r="AA10" i="4"/>
  <c r="AA5" i="4"/>
  <c r="E99" i="2"/>
  <c r="E62" i="4" s="1"/>
  <c r="I105" i="2"/>
  <c r="Q62" i="4" s="1"/>
  <c r="X7" i="4"/>
  <c r="X8" i="4"/>
  <c r="X5" i="4"/>
  <c r="E107" i="2"/>
  <c r="M64" i="4" s="1"/>
  <c r="AB10" i="4"/>
  <c r="X11" i="4"/>
  <c r="AB7" i="4"/>
  <c r="I99" i="2"/>
  <c r="I62" i="4" s="1"/>
  <c r="AA9" i="4"/>
  <c r="AA7" i="4"/>
  <c r="AA6" i="4"/>
  <c r="X10" i="4"/>
  <c r="E105" i="2"/>
  <c r="M62" i="4" s="1"/>
  <c r="AB11" i="4"/>
  <c r="X9" i="4"/>
  <c r="I101" i="2"/>
  <c r="I64" i="4" s="1"/>
</calcChain>
</file>

<file path=xl/sharedStrings.xml><?xml version="1.0" encoding="utf-8"?>
<sst xmlns="http://schemas.openxmlformats.org/spreadsheetml/2006/main" count="74" uniqueCount="18">
  <si>
    <t>Court 1</t>
  </si>
  <si>
    <t>Court 2</t>
  </si>
  <si>
    <t>EY Tigers</t>
  </si>
  <si>
    <t>v</t>
  </si>
  <si>
    <t>HuckHunters</t>
  </si>
  <si>
    <t>Frizoo</t>
  </si>
  <si>
    <t>ESR and Friends</t>
  </si>
  <si>
    <t>Teams</t>
  </si>
  <si>
    <t>GHD</t>
  </si>
  <si>
    <t>Vending Machine</t>
  </si>
  <si>
    <t>Martians</t>
  </si>
  <si>
    <t>One Team One Meme</t>
  </si>
  <si>
    <t>W</t>
  </si>
  <si>
    <t>Point diffrence</t>
  </si>
  <si>
    <t>Rank</t>
  </si>
  <si>
    <t>ENTER TEAM NAMES</t>
  </si>
  <si>
    <t>Add conditional formatting for new teams, in both Enter scores and Display Draw</t>
  </si>
  <si>
    <t>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</si>
</sst>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E2E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6E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9" sqref="B19"/>
    </sheetView>
  </sheetViews>
  <sheetFormatPr defaultRowHeight="15" x14ac:dyDescent="0.25"/>
  <cols>
    <col min="5" max="5" width="12.140625" customWidth="1"/>
    <col min="6" max="6" width="14.42578125" style="4" customWidth="1"/>
  </cols>
  <sheetData>
    <row r="2" spans="1:6" ht="15.75" thickBot="1" x14ac:dyDescent="0.3">
      <c r="B2" s="21" t="s">
        <v>15</v>
      </c>
      <c r="C2" s="21"/>
      <c r="D2" s="21"/>
    </row>
    <row r="3" spans="1:6" x14ac:dyDescent="0.25">
      <c r="B3" s="22" t="s">
        <v>2</v>
      </c>
      <c r="C3" s="23"/>
      <c r="D3" s="24"/>
      <c r="F3" s="16"/>
    </row>
    <row r="4" spans="1:6" x14ac:dyDescent="0.25">
      <c r="B4" s="28" t="s">
        <v>8</v>
      </c>
      <c r="C4" s="29"/>
      <c r="D4" s="30"/>
      <c r="F4" s="16"/>
    </row>
    <row r="5" spans="1:6" x14ac:dyDescent="0.25">
      <c r="B5" s="28" t="s">
        <v>5</v>
      </c>
      <c r="C5" s="29"/>
      <c r="D5" s="30"/>
      <c r="F5" s="16"/>
    </row>
    <row r="6" spans="1:6" x14ac:dyDescent="0.25">
      <c r="B6" s="28" t="s">
        <v>11</v>
      </c>
      <c r="C6" s="29"/>
      <c r="D6" s="30"/>
      <c r="F6" s="16"/>
    </row>
    <row r="7" spans="1:6" x14ac:dyDescent="0.25">
      <c r="B7" s="28" t="s">
        <v>4</v>
      </c>
      <c r="C7" s="29"/>
      <c r="D7" s="30"/>
      <c r="F7" s="16"/>
    </row>
    <row r="8" spans="1:6" x14ac:dyDescent="0.25">
      <c r="B8" s="28" t="s">
        <v>9</v>
      </c>
      <c r="C8" s="29"/>
      <c r="D8" s="30"/>
      <c r="F8" s="16"/>
    </row>
    <row r="9" spans="1:6" x14ac:dyDescent="0.25">
      <c r="B9" s="28" t="s">
        <v>6</v>
      </c>
      <c r="C9" s="29"/>
      <c r="D9" s="30"/>
      <c r="F9" s="16"/>
    </row>
    <row r="10" spans="1:6" ht="15.75" thickBot="1" x14ac:dyDescent="0.3">
      <c r="B10" s="25" t="s">
        <v>10</v>
      </c>
      <c r="C10" s="26"/>
      <c r="D10" s="27"/>
      <c r="F10" s="16"/>
    </row>
    <row r="15" spans="1:6" x14ac:dyDescent="0.25">
      <c r="A15" t="s">
        <v>16</v>
      </c>
    </row>
    <row r="17" spans="1:3" x14ac:dyDescent="0.25">
      <c r="A17" s="12"/>
      <c r="B17" s="12" t="s">
        <v>2</v>
      </c>
      <c r="C17" s="12"/>
    </row>
    <row r="18" spans="1:3" x14ac:dyDescent="0.25">
      <c r="A18" s="10"/>
      <c r="B18" s="10" t="s">
        <v>8</v>
      </c>
      <c r="C18" s="10"/>
    </row>
    <row r="19" spans="1:3" x14ac:dyDescent="0.25">
      <c r="A19" s="8"/>
      <c r="B19" s="8" t="s">
        <v>5</v>
      </c>
      <c r="C19" s="8"/>
    </row>
    <row r="20" spans="1:3" x14ac:dyDescent="0.25">
      <c r="A20" s="9"/>
      <c r="B20" s="9" t="s">
        <v>11</v>
      </c>
      <c r="C20" s="9"/>
    </row>
    <row r="21" spans="1:3" x14ac:dyDescent="0.25">
      <c r="A21" s="11"/>
      <c r="B21" s="11" t="s">
        <v>4</v>
      </c>
      <c r="C21" s="11"/>
    </row>
    <row r="22" spans="1:3" x14ac:dyDescent="0.25">
      <c r="A22" s="6"/>
      <c r="B22" s="6" t="s">
        <v>9</v>
      </c>
      <c r="C22" s="6"/>
    </row>
    <row r="23" spans="1:3" x14ac:dyDescent="0.25">
      <c r="A23" s="7"/>
      <c r="B23" s="7" t="s">
        <v>6</v>
      </c>
      <c r="C23" s="7"/>
    </row>
    <row r="24" spans="1:3" x14ac:dyDescent="0.25">
      <c r="A24" s="13"/>
      <c r="B24" s="13" t="s">
        <v>10</v>
      </c>
      <c r="C24" s="13"/>
    </row>
  </sheetData>
  <mergeCells count="9">
    <mergeCell ref="B2:D2"/>
    <mergeCell ref="B3:D3"/>
    <mergeCell ref="B10:D10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abSelected="1" zoomScale="85" zoomScaleNormal="55" workbookViewId="0">
      <selection activeCell="K27" sqref="K27"/>
    </sheetView>
  </sheetViews>
  <sheetFormatPr defaultRowHeight="15" x14ac:dyDescent="0.25"/>
  <cols>
    <col min="1" max="5" width="9.140625" style="1"/>
    <col min="6" max="6" width="17" style="1" customWidth="1"/>
    <col min="7" max="8" width="9.140625" style="1"/>
    <col min="9" max="9" width="10" style="1" customWidth="1"/>
    <col min="10" max="10" width="20.140625" style="1" bestFit="1" customWidth="1"/>
    <col min="11" max="12" width="9.140625" style="1"/>
    <col min="13" max="13" width="13.140625" style="1" customWidth="1"/>
    <col min="14" max="14" width="9.140625" style="1" customWidth="1"/>
    <col min="15" max="15" width="12.5703125" style="1" customWidth="1"/>
    <col min="16" max="16" width="9.140625" style="1" customWidth="1"/>
    <col min="17" max="22" width="9.140625" style="1"/>
    <col min="23" max="23" width="20.140625" style="1" bestFit="1" customWidth="1"/>
    <col min="24" max="16384" width="9.140625" style="1"/>
  </cols>
  <sheetData>
    <row r="1" spans="1:16" x14ac:dyDescent="0.25">
      <c r="A1" s="1" t="s">
        <v>17</v>
      </c>
    </row>
    <row r="2" spans="1:16" ht="15.75" thickBot="1" x14ac:dyDescent="0.3">
      <c r="E2" s="5" t="s">
        <v>14</v>
      </c>
      <c r="F2" s="5" t="s">
        <v>7</v>
      </c>
      <c r="I2" s="2" t="s">
        <v>12</v>
      </c>
      <c r="J2" s="2" t="s">
        <v>13</v>
      </c>
    </row>
    <row r="3" spans="1:16" x14ac:dyDescent="0.25">
      <c r="E3" s="2">
        <f>RANK(I3,$I$3:$I$10)</f>
        <v>8</v>
      </c>
      <c r="F3" s="22" t="str">
        <f>Cover!B3</f>
        <v>EY Tigers</v>
      </c>
      <c r="G3" s="23"/>
      <c r="H3" s="24"/>
      <c r="I3" s="20">
        <f>IF(($G$15+$K$15+$G$17+$K$17+$G$21+$K$21+$G$23+$K$23)=0,"",(COUNTIF(M:M,F3)+(J3/10000000000000)))</f>
        <v>1.9999999999989</v>
      </c>
      <c r="J3" s="1">
        <f t="shared" ref="J3:J10" si="0">(SUMIF(O:O,F3,P:P))+(SUMIF(M:M,F3,N:N))</f>
        <v>-11</v>
      </c>
    </row>
    <row r="4" spans="1:16" x14ac:dyDescent="0.25">
      <c r="E4" s="2">
        <f>RANK(I4,$I$3:$I$10)</f>
        <v>3</v>
      </c>
      <c r="F4" s="28" t="str">
        <f>Cover!B4</f>
        <v>GHD</v>
      </c>
      <c r="G4" s="29"/>
      <c r="H4" s="30"/>
      <c r="I4" s="20">
        <f t="shared" ref="I4:I10" si="1">IF(($G$15+$K$15+$G$17+$K$17+$G$21+$K$21+$G$23+$K$23)=0,"",(COUNTIF(M:M,F4)+(J4/10000000000000)))</f>
        <v>3.9999999999994</v>
      </c>
      <c r="J4" s="1">
        <f t="shared" si="0"/>
        <v>-6</v>
      </c>
    </row>
    <row r="5" spans="1:16" x14ac:dyDescent="0.25">
      <c r="E5" s="2">
        <f>RANK(I5,$I$3:$I$10)</f>
        <v>2</v>
      </c>
      <c r="F5" s="28" t="str">
        <f>Cover!B5</f>
        <v>Frizoo</v>
      </c>
      <c r="G5" s="29"/>
      <c r="H5" s="30"/>
      <c r="I5" s="20">
        <f t="shared" si="1"/>
        <v>4.0000000000003997</v>
      </c>
      <c r="J5" s="1">
        <f t="shared" si="0"/>
        <v>4</v>
      </c>
    </row>
    <row r="6" spans="1:16" x14ac:dyDescent="0.25">
      <c r="E6" s="2">
        <f>RANK(I6,$I$3:$I$10)</f>
        <v>6</v>
      </c>
      <c r="F6" s="28" t="str">
        <f>Cover!B6</f>
        <v>One Team One Meme</v>
      </c>
      <c r="G6" s="29"/>
      <c r="H6" s="30"/>
      <c r="I6" s="20">
        <f t="shared" si="1"/>
        <v>2.0000000000003002</v>
      </c>
      <c r="J6" s="1">
        <f t="shared" si="0"/>
        <v>3</v>
      </c>
    </row>
    <row r="7" spans="1:16" x14ac:dyDescent="0.25">
      <c r="E7" s="2">
        <f t="shared" ref="E7:E10" si="2">RANK(I7,$I$3:$I$10)</f>
        <v>1</v>
      </c>
      <c r="F7" s="28" t="str">
        <f>Cover!B7</f>
        <v>HuckHunters</v>
      </c>
      <c r="G7" s="29"/>
      <c r="H7" s="30"/>
      <c r="I7" s="20">
        <f t="shared" si="1"/>
        <v>4.0000000000020997</v>
      </c>
      <c r="J7" s="1">
        <f t="shared" si="0"/>
        <v>21</v>
      </c>
    </row>
    <row r="8" spans="1:16" x14ac:dyDescent="0.25">
      <c r="E8" s="2">
        <f t="shared" si="2"/>
        <v>5</v>
      </c>
      <c r="F8" s="28" t="str">
        <f>Cover!B8</f>
        <v>Vending Machine</v>
      </c>
      <c r="G8" s="29"/>
      <c r="H8" s="30"/>
      <c r="I8" s="20">
        <f t="shared" si="1"/>
        <v>2.9999999999968998</v>
      </c>
      <c r="J8" s="1">
        <f t="shared" si="0"/>
        <v>-31</v>
      </c>
    </row>
    <row r="9" spans="1:16" x14ac:dyDescent="0.25">
      <c r="E9" s="2">
        <f t="shared" si="2"/>
        <v>7</v>
      </c>
      <c r="F9" s="28" t="str">
        <f>Cover!B9</f>
        <v>ESR and Friends</v>
      </c>
      <c r="G9" s="29"/>
      <c r="H9" s="30"/>
      <c r="I9" s="20">
        <f t="shared" si="1"/>
        <v>2</v>
      </c>
      <c r="J9" s="1">
        <f t="shared" si="0"/>
        <v>0</v>
      </c>
    </row>
    <row r="10" spans="1:16" ht="15.75" thickBot="1" x14ac:dyDescent="0.3">
      <c r="E10" s="2">
        <f t="shared" si="2"/>
        <v>4</v>
      </c>
      <c r="F10" s="25" t="str">
        <f>Cover!B10</f>
        <v>Martians</v>
      </c>
      <c r="G10" s="26"/>
      <c r="H10" s="27"/>
      <c r="I10" s="20">
        <f t="shared" si="1"/>
        <v>3.0000000000020002</v>
      </c>
      <c r="J10" s="1">
        <f t="shared" si="0"/>
        <v>20</v>
      </c>
    </row>
    <row r="12" spans="1:16" ht="15.75" thickBot="1" x14ac:dyDescent="0.3"/>
    <row r="13" spans="1:16" ht="15.75" thickBot="1" x14ac:dyDescent="0.3">
      <c r="B13" s="31">
        <v>43360</v>
      </c>
      <c r="C13" s="32"/>
      <c r="D13" s="33"/>
      <c r="E13" s="34" t="s">
        <v>0</v>
      </c>
      <c r="F13" s="35"/>
      <c r="G13" s="35"/>
      <c r="H13" s="35"/>
      <c r="I13" s="35"/>
      <c r="J13" s="35"/>
      <c r="K13" s="36"/>
    </row>
    <row r="14" spans="1:16" ht="15.75" thickBot="1" x14ac:dyDescent="0.3">
      <c r="E14" s="1">
        <v>4</v>
      </c>
      <c r="G14" s="1">
        <v>6</v>
      </c>
      <c r="I14" s="1">
        <v>8</v>
      </c>
      <c r="K14" s="1">
        <v>10</v>
      </c>
    </row>
    <row r="15" spans="1:16" ht="16.5" thickBot="1" x14ac:dyDescent="0.3">
      <c r="D15" s="18">
        <v>0.27083333333333331</v>
      </c>
      <c r="E15" s="29" t="str">
        <f>'Enter scores'!$F$3</f>
        <v>EY Tigers</v>
      </c>
      <c r="F15" s="29"/>
      <c r="G15" s="14">
        <v>11</v>
      </c>
      <c r="H15" s="2" t="s">
        <v>3</v>
      </c>
      <c r="I15" s="29" t="str">
        <f>'Enter scores'!$F$7</f>
        <v>HuckHunters</v>
      </c>
      <c r="J15" s="29"/>
      <c r="K15" s="14">
        <v>15</v>
      </c>
      <c r="L15" s="3"/>
      <c r="M15" s="1" t="str">
        <f>IF((G15+K15)=0,"",IF(G15&gt;K15,E15,I15))</f>
        <v>HuckHunters</v>
      </c>
      <c r="N15" s="1">
        <f>IF(G15&gt;K15,G15-K15,K15-G15)</f>
        <v>4</v>
      </c>
      <c r="O15" s="1" t="str">
        <f>IF((G15+K15)=0,"",IF(E15=M15,I15,E15))</f>
        <v>EY Tigers</v>
      </c>
      <c r="P15" s="1">
        <f>IF(G15&gt;K15,K15-G15,G15-K15)</f>
        <v>-4</v>
      </c>
    </row>
    <row r="16" spans="1:16" ht="16.5" thickBot="1" x14ac:dyDescent="0.3">
      <c r="D16" s="19"/>
      <c r="E16" s="3"/>
      <c r="F16" s="3"/>
      <c r="G16" s="3"/>
      <c r="H16" s="3"/>
      <c r="I16" s="3"/>
      <c r="J16" s="3"/>
      <c r="K16" s="3"/>
      <c r="L16" s="3"/>
      <c r="M16" s="1" t="str">
        <f t="shared" ref="M16:M79" si="3">IF((G16+K16)=0,"",IF(G16&gt;K16,E16,I16))</f>
        <v/>
      </c>
      <c r="O16" s="1" t="str">
        <f t="shared" ref="O16:O79" si="4">IF((G16+K16)=0,"",IF(E16=M16,I16,E16))</f>
        <v/>
      </c>
    </row>
    <row r="17" spans="2:21" ht="16.5" thickBot="1" x14ac:dyDescent="0.3">
      <c r="D17" s="18">
        <v>0.3125</v>
      </c>
      <c r="E17" s="29" t="str">
        <f>'Enter scores'!$F$4</f>
        <v>GHD</v>
      </c>
      <c r="F17" s="29"/>
      <c r="G17" s="14">
        <v>10</v>
      </c>
      <c r="H17" s="2" t="s">
        <v>3</v>
      </c>
      <c r="I17" s="29" t="str">
        <f>'Enter scores'!$F$8</f>
        <v>Vending Machine</v>
      </c>
      <c r="J17" s="29"/>
      <c r="K17" s="14">
        <v>9</v>
      </c>
      <c r="L17" s="3"/>
      <c r="M17" s="1" t="str">
        <f t="shared" si="3"/>
        <v>GHD</v>
      </c>
      <c r="N17" s="1">
        <f>IF(G17&gt;K17,G17-K17,K17-G17)</f>
        <v>1</v>
      </c>
      <c r="O17" s="1" t="str">
        <f t="shared" si="4"/>
        <v>Vending Machine</v>
      </c>
      <c r="P17" s="1">
        <f>IF(G17&gt;K17,K17-G17,G17-K17)</f>
        <v>-1</v>
      </c>
    </row>
    <row r="18" spans="2:21" ht="16.5" thickBot="1" x14ac:dyDescent="0.3">
      <c r="D18" s="19"/>
      <c r="M18" s="1" t="str">
        <f t="shared" si="3"/>
        <v/>
      </c>
      <c r="O18" s="1" t="str">
        <f t="shared" si="4"/>
        <v/>
      </c>
    </row>
    <row r="19" spans="2:21" ht="16.5" thickBot="1" x14ac:dyDescent="0.3">
      <c r="D19" s="19"/>
      <c r="E19" s="34" t="s">
        <v>1</v>
      </c>
      <c r="F19" s="35"/>
      <c r="G19" s="35"/>
      <c r="H19" s="35"/>
      <c r="I19" s="35"/>
      <c r="J19" s="35"/>
      <c r="K19" s="36"/>
      <c r="M19" s="1" t="str">
        <f t="shared" si="3"/>
        <v/>
      </c>
      <c r="O19" s="1" t="str">
        <f t="shared" si="4"/>
        <v/>
      </c>
    </row>
    <row r="20" spans="2:21" ht="16.5" thickBot="1" x14ac:dyDescent="0.3">
      <c r="D20" s="19"/>
      <c r="M20" s="1" t="str">
        <f t="shared" si="3"/>
        <v/>
      </c>
      <c r="O20" s="1" t="str">
        <f t="shared" si="4"/>
        <v/>
      </c>
    </row>
    <row r="21" spans="2:21" ht="16.5" thickBot="1" x14ac:dyDescent="0.3">
      <c r="D21" s="18">
        <v>0.27083333333333331</v>
      </c>
      <c r="E21" s="29" t="str">
        <f>'Enter scores'!$F$5</f>
        <v>Frizoo</v>
      </c>
      <c r="F21" s="29"/>
      <c r="G21" s="14">
        <v>12</v>
      </c>
      <c r="H21" s="2" t="s">
        <v>3</v>
      </c>
      <c r="I21" s="29" t="str">
        <f>'Enter scores'!$F$9</f>
        <v>ESR and Friends</v>
      </c>
      <c r="J21" s="29"/>
      <c r="K21" s="14">
        <v>14</v>
      </c>
      <c r="M21" s="1" t="str">
        <f t="shared" si="3"/>
        <v>ESR and Friends</v>
      </c>
      <c r="N21" s="1">
        <f>IF(G21&gt;K21,G21-K21,K21-G21)</f>
        <v>2</v>
      </c>
      <c r="O21" s="1" t="str">
        <f t="shared" si="4"/>
        <v>Frizoo</v>
      </c>
      <c r="P21" s="1">
        <f>IF(G21&gt;K21,K21-G21,G21-K21)</f>
        <v>-2</v>
      </c>
    </row>
    <row r="22" spans="2:21" ht="16.5" thickBot="1" x14ac:dyDescent="0.3">
      <c r="D22" s="19"/>
      <c r="E22" s="3"/>
      <c r="F22" s="3"/>
      <c r="G22" s="3"/>
      <c r="H22" s="3"/>
      <c r="I22" s="3"/>
      <c r="J22" s="3"/>
      <c r="K22" s="3"/>
      <c r="M22" s="1" t="str">
        <f t="shared" si="3"/>
        <v/>
      </c>
      <c r="O22" s="1" t="str">
        <f t="shared" si="4"/>
        <v/>
      </c>
    </row>
    <row r="23" spans="2:21" ht="16.5" thickBot="1" x14ac:dyDescent="0.3">
      <c r="D23" s="18">
        <v>0.3125</v>
      </c>
      <c r="E23" s="29" t="str">
        <f>'Enter scores'!$F$6</f>
        <v>One Team One Meme</v>
      </c>
      <c r="F23" s="29"/>
      <c r="G23" s="14">
        <v>2</v>
      </c>
      <c r="H23" s="2" t="s">
        <v>3</v>
      </c>
      <c r="I23" s="29" t="str">
        <f>'Enter scores'!$F$10</f>
        <v>Martians</v>
      </c>
      <c r="J23" s="29"/>
      <c r="K23" s="14">
        <v>6</v>
      </c>
      <c r="M23" s="1" t="str">
        <f t="shared" si="3"/>
        <v>Martians</v>
      </c>
      <c r="N23" s="1">
        <f>IF(G23&gt;K23,G23-K23,K23-G23)</f>
        <v>4</v>
      </c>
      <c r="O23" s="1" t="str">
        <f t="shared" si="4"/>
        <v>One Team One Meme</v>
      </c>
      <c r="P23" s="1">
        <f>IF(G23&gt;K23,K23-G23,G23-K23)</f>
        <v>-4</v>
      </c>
    </row>
    <row r="24" spans="2:21" ht="16.5" thickBot="1" x14ac:dyDescent="0.3">
      <c r="D24" s="19"/>
      <c r="M24" s="1" t="str">
        <f t="shared" si="3"/>
        <v/>
      </c>
      <c r="O24" s="1" t="str">
        <f t="shared" si="4"/>
        <v/>
      </c>
    </row>
    <row r="25" spans="2:21" ht="15.75" thickBot="1" x14ac:dyDescent="0.3">
      <c r="B25" s="31">
        <v>43367</v>
      </c>
      <c r="C25" s="32"/>
      <c r="D25" s="33"/>
      <c r="E25" s="34" t="s">
        <v>0</v>
      </c>
      <c r="F25" s="35"/>
      <c r="G25" s="35"/>
      <c r="H25" s="35"/>
      <c r="I25" s="35"/>
      <c r="J25" s="35"/>
      <c r="K25" s="36"/>
      <c r="M25" s="1" t="str">
        <f t="shared" si="3"/>
        <v/>
      </c>
      <c r="O25" s="1" t="str">
        <f t="shared" si="4"/>
        <v/>
      </c>
    </row>
    <row r="26" spans="2:21" ht="16.5" thickBot="1" x14ac:dyDescent="0.3">
      <c r="D26" s="19"/>
      <c r="M26" s="1" t="str">
        <f t="shared" si="3"/>
        <v/>
      </c>
      <c r="O26" s="1" t="str">
        <f t="shared" si="4"/>
        <v/>
      </c>
    </row>
    <row r="27" spans="2:21" ht="16.5" thickBot="1" x14ac:dyDescent="0.3">
      <c r="D27" s="18">
        <v>0.27083333333333331</v>
      </c>
      <c r="E27" s="29" t="str">
        <f>'Enter scores'!$F$5</f>
        <v>Frizoo</v>
      </c>
      <c r="F27" s="29"/>
      <c r="G27" s="14"/>
      <c r="H27" s="2" t="s">
        <v>3</v>
      </c>
      <c r="I27" s="29" t="str">
        <f>'Enter scores'!$F$8</f>
        <v>Vending Machine</v>
      </c>
      <c r="J27" s="29"/>
      <c r="K27" s="14"/>
      <c r="L27" s="5"/>
      <c r="M27" s="1" t="str">
        <f t="shared" si="3"/>
        <v/>
      </c>
      <c r="N27" s="1">
        <f>IF(G27&gt;K27,G27-K27,K27-G27)</f>
        <v>0</v>
      </c>
      <c r="O27" s="1" t="str">
        <f t="shared" si="4"/>
        <v/>
      </c>
      <c r="P27" s="1">
        <f>IF(G27&gt;K27,K27-G27,G27-K27)</f>
        <v>0</v>
      </c>
    </row>
    <row r="28" spans="2:21" ht="16.5" thickBot="1" x14ac:dyDescent="0.3">
      <c r="D28" s="19"/>
      <c r="E28" s="5"/>
      <c r="F28" s="5"/>
      <c r="G28" s="5"/>
      <c r="H28" s="5"/>
      <c r="I28" s="5"/>
      <c r="J28" s="5"/>
      <c r="K28" s="5"/>
      <c r="L28" s="5"/>
      <c r="M28" s="1" t="str">
        <f t="shared" si="3"/>
        <v/>
      </c>
      <c r="O28" s="1" t="str">
        <f t="shared" si="4"/>
        <v/>
      </c>
      <c r="S28" s="15"/>
      <c r="T28" s="15"/>
      <c r="U28" s="15"/>
    </row>
    <row r="29" spans="2:21" ht="16.5" thickBot="1" x14ac:dyDescent="0.3">
      <c r="D29" s="18">
        <v>0.3125</v>
      </c>
      <c r="E29" s="29" t="str">
        <f>'Enter scores'!$F$4</f>
        <v>GHD</v>
      </c>
      <c r="F29" s="29"/>
      <c r="G29" s="14"/>
      <c r="H29" s="2" t="s">
        <v>3</v>
      </c>
      <c r="I29" s="29" t="str">
        <f>'Enter scores'!$F$3</f>
        <v>EY Tigers</v>
      </c>
      <c r="J29" s="29"/>
      <c r="K29" s="14"/>
      <c r="L29" s="5"/>
      <c r="M29" s="1" t="str">
        <f t="shared" si="3"/>
        <v/>
      </c>
      <c r="N29" s="1">
        <f>IF(G29&gt;K29,G29-K29,K29-G29)</f>
        <v>0</v>
      </c>
      <c r="O29" s="1" t="str">
        <f t="shared" si="4"/>
        <v/>
      </c>
      <c r="P29" s="1">
        <f>IF(G29&gt;K29,K29-G29,G29-K29)</f>
        <v>0</v>
      </c>
      <c r="S29" s="16"/>
      <c r="T29" s="16"/>
      <c r="U29" s="16"/>
    </row>
    <row r="30" spans="2:21" ht="15.75" thickBot="1" x14ac:dyDescent="0.3">
      <c r="M30" s="1" t="str">
        <f t="shared" si="3"/>
        <v/>
      </c>
      <c r="O30" s="1" t="str">
        <f t="shared" si="4"/>
        <v/>
      </c>
      <c r="S30" s="16"/>
      <c r="T30" s="16"/>
      <c r="U30" s="16"/>
    </row>
    <row r="31" spans="2:21" ht="16.5" thickBot="1" x14ac:dyDescent="0.3">
      <c r="D31" s="19"/>
      <c r="E31" s="34" t="s">
        <v>1</v>
      </c>
      <c r="F31" s="35"/>
      <c r="G31" s="35"/>
      <c r="H31" s="35"/>
      <c r="I31" s="35"/>
      <c r="J31" s="35"/>
      <c r="K31" s="36"/>
      <c r="M31" s="1" t="str">
        <f t="shared" si="3"/>
        <v/>
      </c>
      <c r="O31" s="1" t="str">
        <f t="shared" si="4"/>
        <v/>
      </c>
      <c r="S31" s="16"/>
      <c r="T31" s="16"/>
      <c r="U31" s="16"/>
    </row>
    <row r="32" spans="2:21" ht="16.5" thickBot="1" x14ac:dyDescent="0.3">
      <c r="D32" s="19"/>
      <c r="M32" s="1" t="str">
        <f t="shared" si="3"/>
        <v/>
      </c>
      <c r="O32" s="1" t="str">
        <f t="shared" si="4"/>
        <v/>
      </c>
      <c r="S32" s="16"/>
      <c r="T32" s="16"/>
      <c r="U32" s="16"/>
    </row>
    <row r="33" spans="2:21" ht="16.5" thickBot="1" x14ac:dyDescent="0.3">
      <c r="D33" s="18">
        <v>0.27083333333333331</v>
      </c>
      <c r="E33" s="29" t="str">
        <f>'Enter scores'!$F$6</f>
        <v>One Team One Meme</v>
      </c>
      <c r="F33" s="29"/>
      <c r="G33" s="14"/>
      <c r="H33" s="2" t="s">
        <v>3</v>
      </c>
      <c r="I33" s="29" t="str">
        <f>'Enter scores'!$F$7</f>
        <v>HuckHunters</v>
      </c>
      <c r="J33" s="29"/>
      <c r="K33" s="14"/>
      <c r="M33" s="1" t="str">
        <f t="shared" si="3"/>
        <v/>
      </c>
      <c r="N33" s="1">
        <f>IF(G33&gt;K33,G33-K33,K33-G33)</f>
        <v>0</v>
      </c>
      <c r="O33" s="1" t="str">
        <f t="shared" si="4"/>
        <v/>
      </c>
      <c r="P33" s="1">
        <f>IF(G33&gt;K33,K33-G33,G33-K33)</f>
        <v>0</v>
      </c>
      <c r="S33" s="16"/>
      <c r="T33" s="16"/>
      <c r="U33" s="16"/>
    </row>
    <row r="34" spans="2:21" ht="16.5" thickBot="1" x14ac:dyDescent="0.3">
      <c r="D34" s="19"/>
      <c r="E34" s="5"/>
      <c r="F34" s="5"/>
      <c r="G34" s="5"/>
      <c r="H34" s="5"/>
      <c r="I34" s="5"/>
      <c r="J34" s="5"/>
      <c r="K34" s="5"/>
      <c r="M34" s="1" t="str">
        <f t="shared" si="3"/>
        <v/>
      </c>
      <c r="O34" s="1" t="str">
        <f t="shared" si="4"/>
        <v/>
      </c>
      <c r="S34" s="16"/>
      <c r="T34" s="16"/>
      <c r="U34" s="16"/>
    </row>
    <row r="35" spans="2:21" ht="16.5" thickBot="1" x14ac:dyDescent="0.3">
      <c r="D35" s="18">
        <v>0.3125</v>
      </c>
      <c r="E35" s="29" t="str">
        <f>'Enter scores'!$F$10</f>
        <v>Martians</v>
      </c>
      <c r="F35" s="29"/>
      <c r="G35" s="14"/>
      <c r="H35" s="2" t="s">
        <v>3</v>
      </c>
      <c r="I35" s="29" t="str">
        <f>'Enter scores'!$F$9</f>
        <v>ESR and Friends</v>
      </c>
      <c r="J35" s="29"/>
      <c r="K35" s="14"/>
      <c r="M35" s="1" t="str">
        <f t="shared" si="3"/>
        <v/>
      </c>
      <c r="N35" s="1">
        <f>IF(G35&gt;K35,G35-K35,K35-G35)</f>
        <v>0</v>
      </c>
      <c r="O35" s="1" t="str">
        <f t="shared" si="4"/>
        <v/>
      </c>
      <c r="P35" s="1">
        <f>IF(G35&gt;K35,K35-G35,G35-K35)</f>
        <v>0</v>
      </c>
      <c r="S35" s="16"/>
      <c r="T35" s="16"/>
      <c r="U35" s="16"/>
    </row>
    <row r="36" spans="2:21" ht="15.75" thickBot="1" x14ac:dyDescent="0.3">
      <c r="M36" s="1" t="str">
        <f t="shared" si="3"/>
        <v/>
      </c>
      <c r="O36" s="1" t="str">
        <f t="shared" si="4"/>
        <v/>
      </c>
      <c r="S36" s="16"/>
      <c r="T36" s="16"/>
      <c r="U36" s="16"/>
    </row>
    <row r="37" spans="2:21" ht="15.75" thickBot="1" x14ac:dyDescent="0.3">
      <c r="B37" s="31">
        <v>43374</v>
      </c>
      <c r="C37" s="32"/>
      <c r="D37" s="33"/>
      <c r="E37" s="34" t="s">
        <v>0</v>
      </c>
      <c r="F37" s="35"/>
      <c r="G37" s="35"/>
      <c r="H37" s="35"/>
      <c r="I37" s="35"/>
      <c r="J37" s="35"/>
      <c r="K37" s="36"/>
      <c r="M37" s="1" t="str">
        <f t="shared" si="3"/>
        <v/>
      </c>
      <c r="O37" s="1" t="str">
        <f t="shared" si="4"/>
        <v/>
      </c>
      <c r="S37" s="3"/>
      <c r="T37" s="3"/>
      <c r="U37" s="3"/>
    </row>
    <row r="38" spans="2:21" ht="15.75" thickBot="1" x14ac:dyDescent="0.3">
      <c r="M38" s="1" t="str">
        <f t="shared" si="3"/>
        <v/>
      </c>
      <c r="O38" s="1" t="str">
        <f t="shared" si="4"/>
        <v/>
      </c>
    </row>
    <row r="39" spans="2:21" ht="16.5" thickBot="1" x14ac:dyDescent="0.3">
      <c r="D39" s="18">
        <v>0.27083333333333331</v>
      </c>
      <c r="E39" s="29" t="str">
        <f>'Enter scores'!$F$6</f>
        <v>One Team One Meme</v>
      </c>
      <c r="F39" s="29"/>
      <c r="G39" s="14">
        <v>5</v>
      </c>
      <c r="H39" s="2" t="s">
        <v>3</v>
      </c>
      <c r="I39" s="29" t="str">
        <f>'Enter scores'!$F$3</f>
        <v>EY Tigers</v>
      </c>
      <c r="J39" s="29"/>
      <c r="K39" s="14">
        <v>11</v>
      </c>
      <c r="L39" s="5"/>
      <c r="M39" s="1" t="str">
        <f t="shared" si="3"/>
        <v>EY Tigers</v>
      </c>
      <c r="N39" s="1">
        <f>IF(G39&gt;K39,G39-K39,K39-G39)</f>
        <v>6</v>
      </c>
      <c r="O39" s="1" t="str">
        <f t="shared" si="4"/>
        <v>One Team One Meme</v>
      </c>
      <c r="P39" s="1">
        <f>IF(G39&gt;K39,K39-G39,G39-K39)</f>
        <v>-6</v>
      </c>
    </row>
    <row r="40" spans="2:21" ht="16.5" thickBot="1" x14ac:dyDescent="0.3">
      <c r="D40" s="19"/>
      <c r="E40" s="5"/>
      <c r="F40" s="5"/>
      <c r="G40" s="5"/>
      <c r="H40" s="5"/>
      <c r="I40" s="5"/>
      <c r="J40" s="5"/>
      <c r="K40" s="5"/>
      <c r="L40" s="5"/>
      <c r="M40" s="1" t="str">
        <f t="shared" si="3"/>
        <v/>
      </c>
      <c r="O40" s="1" t="str">
        <f t="shared" si="4"/>
        <v/>
      </c>
    </row>
    <row r="41" spans="2:21" ht="16.5" thickBot="1" x14ac:dyDescent="0.3">
      <c r="D41" s="18">
        <v>0.3125</v>
      </c>
      <c r="E41" s="29" t="str">
        <f>'Enter scores'!$F$4</f>
        <v>GHD</v>
      </c>
      <c r="F41" s="29"/>
      <c r="G41" s="14">
        <v>12</v>
      </c>
      <c r="H41" s="2" t="s">
        <v>3</v>
      </c>
      <c r="I41" s="29" t="str">
        <f>'Enter scores'!$F$5</f>
        <v>Frizoo</v>
      </c>
      <c r="J41" s="29"/>
      <c r="K41" s="14">
        <v>15</v>
      </c>
      <c r="L41" s="5"/>
      <c r="M41" s="1" t="str">
        <f t="shared" si="3"/>
        <v>Frizoo</v>
      </c>
      <c r="N41" s="1">
        <f>IF(G41&gt;K41,G41-K41,K41-G41)</f>
        <v>3</v>
      </c>
      <c r="O41" s="1" t="str">
        <f t="shared" si="4"/>
        <v>GHD</v>
      </c>
      <c r="P41" s="1">
        <f>IF(G41&gt;K41,K41-G41,G41-K41)</f>
        <v>-3</v>
      </c>
    </row>
    <row r="42" spans="2:21" ht="16.5" thickBot="1" x14ac:dyDescent="0.3">
      <c r="D42" s="19"/>
      <c r="M42" s="1" t="str">
        <f t="shared" si="3"/>
        <v/>
      </c>
      <c r="O42" s="1" t="str">
        <f t="shared" si="4"/>
        <v/>
      </c>
    </row>
    <row r="43" spans="2:21" ht="16.5" thickBot="1" x14ac:dyDescent="0.3">
      <c r="D43" s="19"/>
      <c r="E43" s="34" t="s">
        <v>1</v>
      </c>
      <c r="F43" s="35"/>
      <c r="G43" s="35"/>
      <c r="H43" s="35"/>
      <c r="I43" s="35"/>
      <c r="J43" s="35"/>
      <c r="K43" s="36"/>
      <c r="M43" s="1" t="str">
        <f t="shared" si="3"/>
        <v/>
      </c>
      <c r="O43" s="1" t="str">
        <f t="shared" si="4"/>
        <v/>
      </c>
    </row>
    <row r="44" spans="2:21" ht="16.5" thickBot="1" x14ac:dyDescent="0.3">
      <c r="D44" s="19"/>
      <c r="M44" s="1" t="str">
        <f t="shared" si="3"/>
        <v/>
      </c>
      <c r="O44" s="1" t="str">
        <f t="shared" si="4"/>
        <v/>
      </c>
    </row>
    <row r="45" spans="2:21" ht="16.5" thickBot="1" x14ac:dyDescent="0.3">
      <c r="D45" s="18">
        <v>0.27083333333333331</v>
      </c>
      <c r="E45" s="29" t="str">
        <f>'Enter scores'!$F$10</f>
        <v>Martians</v>
      </c>
      <c r="F45" s="29"/>
      <c r="G45" s="14">
        <v>15</v>
      </c>
      <c r="H45" s="2" t="s">
        <v>3</v>
      </c>
      <c r="I45" s="29" t="str">
        <f>'Enter scores'!$F$8</f>
        <v>Vending Machine</v>
      </c>
      <c r="J45" s="29"/>
      <c r="K45" s="14">
        <v>17</v>
      </c>
      <c r="M45" s="1" t="str">
        <f t="shared" si="3"/>
        <v>Vending Machine</v>
      </c>
      <c r="N45" s="1">
        <f>IF(G45&gt;K45,G45-K45,K45-G45)</f>
        <v>2</v>
      </c>
      <c r="O45" s="1" t="str">
        <f t="shared" si="4"/>
        <v>Martians</v>
      </c>
      <c r="P45" s="1">
        <f>IF(G45&gt;K45,K45-G45,G45-K45)</f>
        <v>-2</v>
      </c>
    </row>
    <row r="46" spans="2:21" ht="16.5" thickBot="1" x14ac:dyDescent="0.3">
      <c r="D46" s="19"/>
      <c r="E46" s="5"/>
      <c r="F46" s="5"/>
      <c r="G46" s="5"/>
      <c r="H46" s="5"/>
      <c r="I46" s="5"/>
      <c r="J46" s="5"/>
      <c r="K46" s="5"/>
      <c r="M46" s="1" t="str">
        <f t="shared" si="3"/>
        <v/>
      </c>
      <c r="O46" s="1" t="str">
        <f t="shared" si="4"/>
        <v/>
      </c>
    </row>
    <row r="47" spans="2:21" ht="16.5" thickBot="1" x14ac:dyDescent="0.3">
      <c r="D47" s="18">
        <v>0.3125</v>
      </c>
      <c r="E47" s="29" t="str">
        <f>'Enter scores'!$F$9</f>
        <v>ESR and Friends</v>
      </c>
      <c r="F47" s="29"/>
      <c r="G47" s="14">
        <v>13</v>
      </c>
      <c r="H47" s="2" t="s">
        <v>3</v>
      </c>
      <c r="I47" s="29" t="str">
        <f>'Enter scores'!$F$7</f>
        <v>HuckHunters</v>
      </c>
      <c r="J47" s="29"/>
      <c r="K47" s="14">
        <v>17</v>
      </c>
      <c r="M47" s="1" t="str">
        <f t="shared" si="3"/>
        <v>HuckHunters</v>
      </c>
      <c r="N47" s="1">
        <f>IF(G47&gt;K47,G47-K47,K47-G47)</f>
        <v>4</v>
      </c>
      <c r="O47" s="1" t="str">
        <f t="shared" si="4"/>
        <v>ESR and Friends</v>
      </c>
      <c r="P47" s="1">
        <f>IF(G47&gt;K47,K47-G47,G47-K47)</f>
        <v>-4</v>
      </c>
    </row>
    <row r="48" spans="2:21" ht="16.5" thickBot="1" x14ac:dyDescent="0.3">
      <c r="D48" s="19"/>
      <c r="M48" s="1" t="str">
        <f t="shared" si="3"/>
        <v/>
      </c>
      <c r="O48" s="1" t="str">
        <f t="shared" si="4"/>
        <v/>
      </c>
    </row>
    <row r="49" spans="2:16" ht="15.75" thickBot="1" x14ac:dyDescent="0.3">
      <c r="B49" s="31">
        <v>43381</v>
      </c>
      <c r="C49" s="32"/>
      <c r="D49" s="33"/>
      <c r="E49" s="34" t="s">
        <v>0</v>
      </c>
      <c r="F49" s="35"/>
      <c r="G49" s="35"/>
      <c r="H49" s="35"/>
      <c r="I49" s="35"/>
      <c r="J49" s="35"/>
      <c r="K49" s="36"/>
      <c r="M49" s="1" t="str">
        <f t="shared" si="3"/>
        <v/>
      </c>
      <c r="O49" s="1" t="str">
        <f t="shared" si="4"/>
        <v/>
      </c>
    </row>
    <row r="50" spans="2:16" ht="16.5" thickBot="1" x14ac:dyDescent="0.3">
      <c r="D50" s="19"/>
      <c r="M50" s="1" t="str">
        <f t="shared" si="3"/>
        <v/>
      </c>
      <c r="O50" s="1" t="str">
        <f t="shared" si="4"/>
        <v/>
      </c>
    </row>
    <row r="51" spans="2:16" ht="16.5" thickBot="1" x14ac:dyDescent="0.3">
      <c r="D51" s="18">
        <v>0.27083333333333331</v>
      </c>
      <c r="E51" s="29" t="str">
        <f>'Enter scores'!$F$4</f>
        <v>GHD</v>
      </c>
      <c r="F51" s="29"/>
      <c r="G51" s="14">
        <v>12</v>
      </c>
      <c r="H51" s="2" t="s">
        <v>3</v>
      </c>
      <c r="I51" s="29" t="str">
        <f>'Enter scores'!$F$6</f>
        <v>One Team One Meme</v>
      </c>
      <c r="J51" s="29"/>
      <c r="K51" s="14">
        <v>10</v>
      </c>
      <c r="L51" s="5"/>
      <c r="M51" s="1" t="str">
        <f t="shared" si="3"/>
        <v>GHD</v>
      </c>
      <c r="N51" s="1">
        <f>IF(G51&gt;K51,G51-K51,K51-G51)</f>
        <v>2</v>
      </c>
      <c r="O51" s="1" t="str">
        <f t="shared" si="4"/>
        <v>One Team One Meme</v>
      </c>
      <c r="P51" s="1">
        <f>IF(G51&gt;K51,K51-G51,G51-K51)</f>
        <v>-2</v>
      </c>
    </row>
    <row r="52" spans="2:16" ht="16.5" thickBot="1" x14ac:dyDescent="0.3">
      <c r="D52" s="19"/>
      <c r="E52" s="5"/>
      <c r="F52" s="5"/>
      <c r="G52" s="5"/>
      <c r="H52" s="5"/>
      <c r="I52" s="5"/>
      <c r="J52" s="5"/>
      <c r="K52" s="5"/>
      <c r="L52" s="5"/>
      <c r="M52" s="1" t="str">
        <f t="shared" si="3"/>
        <v/>
      </c>
      <c r="O52" s="1" t="str">
        <f t="shared" si="4"/>
        <v/>
      </c>
    </row>
    <row r="53" spans="2:16" ht="16.5" thickBot="1" x14ac:dyDescent="0.3">
      <c r="D53" s="18">
        <v>0.3125</v>
      </c>
      <c r="E53" s="29" t="str">
        <f>'Enter scores'!$F$10</f>
        <v>Martians</v>
      </c>
      <c r="F53" s="29"/>
      <c r="G53" s="14">
        <v>14</v>
      </c>
      <c r="H53" s="2" t="s">
        <v>3</v>
      </c>
      <c r="I53" s="29" t="str">
        <f>'Enter scores'!$F$5</f>
        <v>Frizoo</v>
      </c>
      <c r="J53" s="29"/>
      <c r="K53" s="14">
        <v>16</v>
      </c>
      <c r="L53" s="5"/>
      <c r="M53" s="1" t="str">
        <f t="shared" si="3"/>
        <v>Frizoo</v>
      </c>
      <c r="N53" s="1">
        <f>IF(G53&gt;K53,G53-K53,K53-G53)</f>
        <v>2</v>
      </c>
      <c r="O53" s="1" t="str">
        <f t="shared" si="4"/>
        <v>Martians</v>
      </c>
      <c r="P53" s="1">
        <f>IF(G53&gt;K53,K53-G53,G53-K53)</f>
        <v>-2</v>
      </c>
    </row>
    <row r="54" spans="2:16" ht="15.75" thickBot="1" x14ac:dyDescent="0.3">
      <c r="M54" s="1" t="str">
        <f t="shared" si="3"/>
        <v/>
      </c>
      <c r="O54" s="1" t="str">
        <f t="shared" si="4"/>
        <v/>
      </c>
    </row>
    <row r="55" spans="2:16" ht="16.5" thickBot="1" x14ac:dyDescent="0.3">
      <c r="D55" s="19"/>
      <c r="E55" s="34">
        <v>14</v>
      </c>
      <c r="F55" s="35"/>
      <c r="G55" s="35"/>
      <c r="H55" s="35"/>
      <c r="I55" s="35"/>
      <c r="J55" s="35"/>
      <c r="K55" s="36"/>
      <c r="M55" s="1" t="str">
        <f t="shared" si="3"/>
        <v/>
      </c>
      <c r="O55" s="1" t="str">
        <f t="shared" si="4"/>
        <v/>
      </c>
    </row>
    <row r="56" spans="2:16" ht="16.5" thickBot="1" x14ac:dyDescent="0.3">
      <c r="D56" s="19"/>
      <c r="M56" s="1" t="str">
        <f t="shared" si="3"/>
        <v/>
      </c>
      <c r="O56" s="1" t="str">
        <f t="shared" si="4"/>
        <v/>
      </c>
    </row>
    <row r="57" spans="2:16" ht="16.5" thickBot="1" x14ac:dyDescent="0.3">
      <c r="D57" s="18">
        <v>0.27083333333333331</v>
      </c>
      <c r="E57" s="29" t="str">
        <f>'Enter scores'!$F$9</f>
        <v>ESR and Friends</v>
      </c>
      <c r="F57" s="29"/>
      <c r="G57" s="14">
        <v>15</v>
      </c>
      <c r="H57" s="2" t="s">
        <v>3</v>
      </c>
      <c r="I57" s="29" t="str">
        <f>'Enter scores'!$F$3</f>
        <v>EY Tigers</v>
      </c>
      <c r="J57" s="29"/>
      <c r="K57" s="14">
        <v>3</v>
      </c>
      <c r="M57" s="1" t="str">
        <f t="shared" si="3"/>
        <v>ESR and Friends</v>
      </c>
      <c r="N57" s="1">
        <f>IF(G57&gt;K57,G57-K57,K57-G57)</f>
        <v>12</v>
      </c>
      <c r="O57" s="1" t="str">
        <f t="shared" si="4"/>
        <v>EY Tigers</v>
      </c>
      <c r="P57" s="1">
        <f>IF(G57&gt;K57,K57-G57,G57-K57)</f>
        <v>-12</v>
      </c>
    </row>
    <row r="58" spans="2:16" ht="16.5" thickBot="1" x14ac:dyDescent="0.3">
      <c r="D58" s="19"/>
      <c r="E58" s="5"/>
      <c r="F58" s="5"/>
      <c r="G58" s="5"/>
      <c r="H58" s="5"/>
      <c r="I58" s="5"/>
      <c r="J58" s="5"/>
      <c r="K58" s="5"/>
      <c r="M58" s="1" t="str">
        <f t="shared" si="3"/>
        <v/>
      </c>
      <c r="O58" s="1" t="str">
        <f t="shared" si="4"/>
        <v/>
      </c>
    </row>
    <row r="59" spans="2:16" ht="16.5" thickBot="1" x14ac:dyDescent="0.3">
      <c r="D59" s="18">
        <v>0.3125</v>
      </c>
      <c r="E59" s="29" t="str">
        <f>'Enter scores'!$F$7</f>
        <v>HuckHunters</v>
      </c>
      <c r="F59" s="29"/>
      <c r="G59" s="14">
        <v>29</v>
      </c>
      <c r="H59" s="2" t="s">
        <v>3</v>
      </c>
      <c r="I59" s="29" t="str">
        <f>'Enter scores'!$F$8</f>
        <v>Vending Machine</v>
      </c>
      <c r="J59" s="29"/>
      <c r="K59" s="14">
        <v>4</v>
      </c>
      <c r="M59" s="1" t="str">
        <f t="shared" si="3"/>
        <v>HuckHunters</v>
      </c>
      <c r="N59" s="1">
        <f>IF(G59&gt;K59,G59-K59,K59-G59)</f>
        <v>25</v>
      </c>
      <c r="O59" s="1" t="str">
        <f t="shared" si="4"/>
        <v>Vending Machine</v>
      </c>
      <c r="P59" s="1">
        <f>IF(G59&gt;K59,K59-G59,G59-K59)</f>
        <v>-25</v>
      </c>
    </row>
    <row r="60" spans="2:16" ht="15.75" thickBot="1" x14ac:dyDescent="0.3">
      <c r="M60" s="1" t="str">
        <f t="shared" si="3"/>
        <v/>
      </c>
      <c r="O60" s="1" t="str">
        <f t="shared" si="4"/>
        <v/>
      </c>
    </row>
    <row r="61" spans="2:16" ht="15.75" thickBot="1" x14ac:dyDescent="0.3">
      <c r="B61" s="31">
        <v>43388</v>
      </c>
      <c r="C61" s="32"/>
      <c r="D61" s="33"/>
      <c r="E61" s="34" t="s">
        <v>0</v>
      </c>
      <c r="F61" s="35"/>
      <c r="G61" s="35"/>
      <c r="H61" s="35"/>
      <c r="I61" s="35"/>
      <c r="J61" s="35"/>
      <c r="K61" s="36"/>
      <c r="M61" s="1" t="str">
        <f t="shared" si="3"/>
        <v/>
      </c>
      <c r="O61" s="1" t="str">
        <f t="shared" si="4"/>
        <v/>
      </c>
    </row>
    <row r="62" spans="2:16" ht="15.75" thickBot="1" x14ac:dyDescent="0.3">
      <c r="M62" s="1" t="str">
        <f t="shared" si="3"/>
        <v/>
      </c>
      <c r="O62" s="1" t="str">
        <f t="shared" si="4"/>
        <v/>
      </c>
    </row>
    <row r="63" spans="2:16" ht="16.5" thickBot="1" x14ac:dyDescent="0.3">
      <c r="D63" s="18">
        <v>0.27083333333333331</v>
      </c>
      <c r="E63" s="29" t="str">
        <f>'Enter scores'!$F$4</f>
        <v>GHD</v>
      </c>
      <c r="F63" s="29"/>
      <c r="G63" s="14">
        <v>6</v>
      </c>
      <c r="H63" s="2" t="s">
        <v>3</v>
      </c>
      <c r="I63" s="29" t="str">
        <f>'Enter scores'!$F$10</f>
        <v>Martians</v>
      </c>
      <c r="J63" s="29"/>
      <c r="K63" s="14">
        <v>17</v>
      </c>
      <c r="L63" s="5"/>
      <c r="M63" s="1" t="str">
        <f t="shared" si="3"/>
        <v>Martians</v>
      </c>
      <c r="N63" s="1">
        <f>IF(G63&gt;K63,G63-K63,K63-G63)</f>
        <v>11</v>
      </c>
      <c r="O63" s="1" t="str">
        <f t="shared" si="4"/>
        <v>GHD</v>
      </c>
      <c r="P63" s="1">
        <f>IF(G63&gt;K63,K63-G63,G63-K63)</f>
        <v>-11</v>
      </c>
    </row>
    <row r="64" spans="2:16" ht="16.5" thickBot="1" x14ac:dyDescent="0.3">
      <c r="D64" s="19"/>
      <c r="E64" s="5"/>
      <c r="F64" s="5"/>
      <c r="G64" s="5"/>
      <c r="H64" s="5"/>
      <c r="I64" s="5"/>
      <c r="J64" s="5"/>
      <c r="K64" s="5"/>
      <c r="L64" s="5"/>
      <c r="M64" s="1" t="str">
        <f t="shared" si="3"/>
        <v/>
      </c>
      <c r="O64" s="1" t="str">
        <f t="shared" si="4"/>
        <v/>
      </c>
    </row>
    <row r="65" spans="2:16" ht="16.5" thickBot="1" x14ac:dyDescent="0.3">
      <c r="D65" s="18">
        <v>0.3125</v>
      </c>
      <c r="E65" s="29" t="str">
        <f>'Enter scores'!$F$9</f>
        <v>ESR and Friends</v>
      </c>
      <c r="F65" s="29"/>
      <c r="G65" s="14">
        <v>5</v>
      </c>
      <c r="H65" s="2" t="s">
        <v>3</v>
      </c>
      <c r="I65" s="29" t="str">
        <f>'Enter scores'!$F$6</f>
        <v>One Team One Meme</v>
      </c>
      <c r="J65" s="29"/>
      <c r="K65" s="14">
        <v>12</v>
      </c>
      <c r="L65" s="5"/>
      <c r="M65" s="1" t="str">
        <f t="shared" si="3"/>
        <v>One Team One Meme</v>
      </c>
      <c r="N65" s="1">
        <f>IF(G65&gt;K65,G65-K65,K65-G65)</f>
        <v>7</v>
      </c>
      <c r="O65" s="1" t="str">
        <f t="shared" si="4"/>
        <v>ESR and Friends</v>
      </c>
      <c r="P65" s="1">
        <f>IF(G65&gt;K65,K65-G65,G65-K65)</f>
        <v>-7</v>
      </c>
    </row>
    <row r="66" spans="2:16" ht="16.5" thickBot="1" x14ac:dyDescent="0.3">
      <c r="D66" s="19"/>
      <c r="M66" s="1" t="str">
        <f t="shared" si="3"/>
        <v/>
      </c>
      <c r="O66" s="1" t="str">
        <f t="shared" si="4"/>
        <v/>
      </c>
    </row>
    <row r="67" spans="2:16" ht="16.5" thickBot="1" x14ac:dyDescent="0.3">
      <c r="D67" s="19"/>
      <c r="E67" s="34" t="s">
        <v>1</v>
      </c>
      <c r="F67" s="35"/>
      <c r="G67" s="35"/>
      <c r="H67" s="35"/>
      <c r="I67" s="35"/>
      <c r="J67" s="35"/>
      <c r="K67" s="36"/>
      <c r="M67" s="1" t="str">
        <f t="shared" si="3"/>
        <v/>
      </c>
      <c r="O67" s="1" t="str">
        <f t="shared" si="4"/>
        <v/>
      </c>
    </row>
    <row r="68" spans="2:16" ht="16.5" thickBot="1" x14ac:dyDescent="0.3">
      <c r="D68" s="19"/>
      <c r="M68" s="1" t="str">
        <f t="shared" si="3"/>
        <v/>
      </c>
      <c r="O68" s="1" t="str">
        <f t="shared" si="4"/>
        <v/>
      </c>
    </row>
    <row r="69" spans="2:16" ht="16.5" thickBot="1" x14ac:dyDescent="0.3">
      <c r="D69" s="18">
        <v>0.27083333333333331</v>
      </c>
      <c r="E69" s="29" t="str">
        <f>'Enter scores'!$F$7</f>
        <v>HuckHunters</v>
      </c>
      <c r="F69" s="29"/>
      <c r="G69" s="14">
        <v>3</v>
      </c>
      <c r="H69" s="2" t="s">
        <v>3</v>
      </c>
      <c r="I69" s="29" t="str">
        <f>'Enter scores'!$F$5</f>
        <v>Frizoo</v>
      </c>
      <c r="J69" s="29"/>
      <c r="K69" s="14">
        <v>14</v>
      </c>
      <c r="M69" s="1" t="str">
        <f t="shared" si="3"/>
        <v>Frizoo</v>
      </c>
      <c r="N69" s="1">
        <f>IF(G69&gt;K69,G69-K69,K69-G69)</f>
        <v>11</v>
      </c>
      <c r="O69" s="1" t="str">
        <f t="shared" si="4"/>
        <v>HuckHunters</v>
      </c>
      <c r="P69" s="1">
        <f>IF(G69&gt;K69,K69-G69,G69-K69)</f>
        <v>-11</v>
      </c>
    </row>
    <row r="70" spans="2:16" ht="16.5" thickBot="1" x14ac:dyDescent="0.3">
      <c r="D70" s="19"/>
      <c r="E70" s="5"/>
      <c r="F70" s="5"/>
      <c r="G70" s="5"/>
      <c r="H70" s="5"/>
      <c r="I70" s="5"/>
      <c r="J70" s="5"/>
      <c r="K70" s="5"/>
      <c r="M70" s="1" t="str">
        <f t="shared" si="3"/>
        <v/>
      </c>
      <c r="O70" s="1" t="str">
        <f t="shared" si="4"/>
        <v/>
      </c>
    </row>
    <row r="71" spans="2:16" ht="16.5" thickBot="1" x14ac:dyDescent="0.3">
      <c r="D71" s="18">
        <v>0.3125</v>
      </c>
      <c r="E71" s="29" t="str">
        <f>'Enter scores'!$F$8</f>
        <v>Vending Machine</v>
      </c>
      <c r="F71" s="29"/>
      <c r="G71" s="14">
        <v>5</v>
      </c>
      <c r="H71" s="2" t="s">
        <v>3</v>
      </c>
      <c r="I71" s="29" t="str">
        <f>'Enter scores'!$F$3</f>
        <v>EY Tigers</v>
      </c>
      <c r="J71" s="29"/>
      <c r="K71" s="14">
        <v>15</v>
      </c>
      <c r="M71" s="1" t="str">
        <f t="shared" si="3"/>
        <v>EY Tigers</v>
      </c>
      <c r="N71" s="1">
        <f>IF(G71&gt;K71,G71-K71,K71-G71)</f>
        <v>10</v>
      </c>
      <c r="O71" s="1" t="str">
        <f t="shared" si="4"/>
        <v>Vending Machine</v>
      </c>
      <c r="P71" s="1">
        <f>IF(G71&gt;K71,K71-G71,G71-K71)</f>
        <v>-10</v>
      </c>
    </row>
    <row r="72" spans="2:16" ht="16.5" thickBot="1" x14ac:dyDescent="0.3">
      <c r="D72" s="19"/>
      <c r="M72" s="1" t="str">
        <f t="shared" si="3"/>
        <v/>
      </c>
      <c r="O72" s="1" t="str">
        <f t="shared" si="4"/>
        <v/>
      </c>
    </row>
    <row r="73" spans="2:16" ht="15.75" thickBot="1" x14ac:dyDescent="0.3">
      <c r="B73" s="31">
        <v>43402</v>
      </c>
      <c r="C73" s="32"/>
      <c r="D73" s="33"/>
      <c r="E73" s="34" t="s">
        <v>0</v>
      </c>
      <c r="F73" s="35"/>
      <c r="G73" s="35"/>
      <c r="H73" s="35"/>
      <c r="I73" s="35"/>
      <c r="J73" s="35"/>
      <c r="K73" s="36"/>
      <c r="M73" s="1" t="str">
        <f t="shared" si="3"/>
        <v/>
      </c>
      <c r="O73" s="1" t="str">
        <f t="shared" si="4"/>
        <v/>
      </c>
    </row>
    <row r="74" spans="2:16" ht="16.5" thickBot="1" x14ac:dyDescent="0.3">
      <c r="D74" s="19"/>
      <c r="M74" s="1" t="str">
        <f t="shared" si="3"/>
        <v/>
      </c>
      <c r="O74" s="1" t="str">
        <f t="shared" si="4"/>
        <v/>
      </c>
    </row>
    <row r="75" spans="2:16" ht="16.5" thickBot="1" x14ac:dyDescent="0.3">
      <c r="D75" s="18">
        <v>0.27083333333333331</v>
      </c>
      <c r="E75" s="29" t="str">
        <f>'Enter scores'!$F$4</f>
        <v>GHD</v>
      </c>
      <c r="F75" s="29"/>
      <c r="G75" s="14">
        <v>8</v>
      </c>
      <c r="H75" s="2" t="s">
        <v>3</v>
      </c>
      <c r="I75" s="29" t="str">
        <f>'Enter scores'!$F$9</f>
        <v>ESR and Friends</v>
      </c>
      <c r="J75" s="29"/>
      <c r="K75" s="14">
        <v>6</v>
      </c>
      <c r="L75" s="5"/>
      <c r="M75" s="1" t="str">
        <f t="shared" si="3"/>
        <v>GHD</v>
      </c>
      <c r="N75" s="1">
        <f>IF(G75&gt;K75,G75-K75,K75-G75)</f>
        <v>2</v>
      </c>
      <c r="O75" s="1" t="str">
        <f t="shared" si="4"/>
        <v>ESR and Friends</v>
      </c>
      <c r="P75" s="1">
        <f>IF(G75&gt;K75,K75-G75,G75-K75)</f>
        <v>-2</v>
      </c>
    </row>
    <row r="76" spans="2:16" ht="16.5" thickBot="1" x14ac:dyDescent="0.3">
      <c r="D76" s="19"/>
      <c r="E76" s="5"/>
      <c r="F76" s="5"/>
      <c r="G76" s="5"/>
      <c r="H76" s="5"/>
      <c r="I76" s="5"/>
      <c r="J76" s="5"/>
      <c r="K76" s="5"/>
      <c r="L76" s="5"/>
      <c r="M76" s="1" t="str">
        <f t="shared" si="3"/>
        <v/>
      </c>
      <c r="O76" s="1" t="str">
        <f t="shared" si="4"/>
        <v/>
      </c>
    </row>
    <row r="77" spans="2:16" ht="16.5" thickBot="1" x14ac:dyDescent="0.3">
      <c r="D77" s="18">
        <v>0.3125</v>
      </c>
      <c r="E77" s="29" t="str">
        <f>'Enter scores'!$F$7</f>
        <v>HuckHunters</v>
      </c>
      <c r="F77" s="29"/>
      <c r="G77" s="14">
        <v>9</v>
      </c>
      <c r="H77" s="2" t="s">
        <v>3</v>
      </c>
      <c r="I77" s="29" t="str">
        <f>'Enter scores'!$F$10</f>
        <v>Martians</v>
      </c>
      <c r="J77" s="29"/>
      <c r="K77" s="14">
        <v>7</v>
      </c>
      <c r="L77" s="5"/>
      <c r="M77" s="1" t="str">
        <f t="shared" si="3"/>
        <v>HuckHunters</v>
      </c>
      <c r="N77" s="1">
        <f>IF(G77&gt;K77,G77-K77,K77-G77)</f>
        <v>2</v>
      </c>
      <c r="O77" s="1" t="str">
        <f t="shared" si="4"/>
        <v>Martians</v>
      </c>
      <c r="P77" s="1">
        <f>IF(G77&gt;K77,K77-G77,G77-K77)</f>
        <v>-2</v>
      </c>
    </row>
    <row r="78" spans="2:16" ht="16.5" thickBot="1" x14ac:dyDescent="0.3">
      <c r="D78" s="19"/>
      <c r="M78" s="1" t="str">
        <f t="shared" si="3"/>
        <v/>
      </c>
      <c r="O78" s="1" t="str">
        <f t="shared" si="4"/>
        <v/>
      </c>
    </row>
    <row r="79" spans="2:16" ht="16.5" thickBot="1" x14ac:dyDescent="0.3">
      <c r="D79" s="19"/>
      <c r="E79" s="34" t="s">
        <v>1</v>
      </c>
      <c r="F79" s="35"/>
      <c r="G79" s="35"/>
      <c r="H79" s="35"/>
      <c r="I79" s="35"/>
      <c r="J79" s="35"/>
      <c r="K79" s="36"/>
      <c r="M79" s="1" t="str">
        <f t="shared" si="3"/>
        <v/>
      </c>
      <c r="O79" s="1" t="str">
        <f t="shared" si="4"/>
        <v/>
      </c>
    </row>
    <row r="80" spans="2:16" ht="16.5" thickBot="1" x14ac:dyDescent="0.3">
      <c r="D80" s="19"/>
      <c r="M80" s="1" t="str">
        <f t="shared" ref="M80:M95" si="5">IF((G80+K80)=0,"",IF(G80&gt;K80,E80,I80))</f>
        <v/>
      </c>
      <c r="O80" s="1" t="str">
        <f t="shared" ref="O80:O95" si="6">IF((G80+K80)=0,"",IF(E80=M80,I80,E80))</f>
        <v/>
      </c>
    </row>
    <row r="81" spans="2:16" ht="16.5" thickBot="1" x14ac:dyDescent="0.3">
      <c r="D81" s="18">
        <v>0.27083333333333331</v>
      </c>
      <c r="E81" s="29" t="str">
        <f>'Enter scores'!$F$8</f>
        <v>Vending Machine</v>
      </c>
      <c r="F81" s="29"/>
      <c r="G81" s="14">
        <v>7</v>
      </c>
      <c r="H81" s="2" t="s">
        <v>3</v>
      </c>
      <c r="I81" s="29" t="str">
        <f>'Enter scores'!$F$6</f>
        <v>One Team One Meme</v>
      </c>
      <c r="J81" s="29"/>
      <c r="K81" s="14">
        <v>5</v>
      </c>
      <c r="M81" s="1" t="str">
        <f t="shared" si="5"/>
        <v>Vending Machine</v>
      </c>
      <c r="N81" s="1">
        <f t="shared" ref="N81:N95" si="7">IF(G81&gt;K81,G81-K81,K81-G81)</f>
        <v>2</v>
      </c>
      <c r="O81" s="1" t="str">
        <f t="shared" si="6"/>
        <v>One Team One Meme</v>
      </c>
      <c r="P81" s="1">
        <f>IF(G81&gt;K81,K81-G81,G81-K81)</f>
        <v>-2</v>
      </c>
    </row>
    <row r="82" spans="2:16" ht="16.5" thickBot="1" x14ac:dyDescent="0.3">
      <c r="D82" s="19"/>
      <c r="E82" s="5"/>
      <c r="F82" s="5"/>
      <c r="G82" s="5"/>
      <c r="H82" s="5"/>
      <c r="I82" s="5"/>
      <c r="J82" s="5"/>
      <c r="K82" s="5"/>
      <c r="M82" s="1" t="str">
        <f t="shared" si="5"/>
        <v/>
      </c>
      <c r="O82" s="1" t="str">
        <f t="shared" si="6"/>
        <v/>
      </c>
    </row>
    <row r="83" spans="2:16" ht="16.5" thickBot="1" x14ac:dyDescent="0.3">
      <c r="D83" s="18">
        <v>0.3125</v>
      </c>
      <c r="E83" s="29" t="str">
        <f>'Enter scores'!$F$3</f>
        <v>EY Tigers</v>
      </c>
      <c r="F83" s="29"/>
      <c r="G83" s="14">
        <v>9</v>
      </c>
      <c r="H83" s="2" t="s">
        <v>3</v>
      </c>
      <c r="I83" s="29" t="str">
        <f>'Enter scores'!$F$5</f>
        <v>Frizoo</v>
      </c>
      <c r="J83" s="29"/>
      <c r="K83" s="14">
        <v>9</v>
      </c>
      <c r="M83" s="1" t="str">
        <f t="shared" si="5"/>
        <v>Frizoo</v>
      </c>
      <c r="N83" s="1">
        <f t="shared" si="7"/>
        <v>0</v>
      </c>
      <c r="O83" s="1" t="str">
        <f t="shared" si="6"/>
        <v>EY Tigers</v>
      </c>
      <c r="P83" s="1">
        <f>IF(G83&gt;K83,K83-G83,G83-K83)</f>
        <v>0</v>
      </c>
    </row>
    <row r="84" spans="2:16" ht="16.5" thickBot="1" x14ac:dyDescent="0.3">
      <c r="D84" s="19"/>
      <c r="M84" s="1" t="str">
        <f t="shared" si="5"/>
        <v/>
      </c>
      <c r="O84" s="1" t="str">
        <f t="shared" si="6"/>
        <v/>
      </c>
    </row>
    <row r="85" spans="2:16" ht="15.75" thickBot="1" x14ac:dyDescent="0.3">
      <c r="B85" s="31">
        <v>43409</v>
      </c>
      <c r="C85" s="32"/>
      <c r="D85" s="33"/>
      <c r="E85" s="34" t="s">
        <v>0</v>
      </c>
      <c r="F85" s="35"/>
      <c r="G85" s="35"/>
      <c r="H85" s="35"/>
      <c r="I85" s="35"/>
      <c r="J85" s="35"/>
      <c r="K85" s="36"/>
      <c r="M85" s="1" t="str">
        <f t="shared" si="5"/>
        <v/>
      </c>
      <c r="O85" s="1" t="str">
        <f t="shared" si="6"/>
        <v/>
      </c>
    </row>
    <row r="86" spans="2:16" ht="16.5" thickBot="1" x14ac:dyDescent="0.3">
      <c r="D86" s="19"/>
      <c r="M86" s="1" t="str">
        <f t="shared" si="5"/>
        <v/>
      </c>
      <c r="O86" s="1" t="str">
        <f t="shared" si="6"/>
        <v/>
      </c>
    </row>
    <row r="87" spans="2:16" ht="16.5" thickBot="1" x14ac:dyDescent="0.3">
      <c r="D87" s="18">
        <v>0.27083333333333331</v>
      </c>
      <c r="E87" s="29" t="str">
        <f>'Enter scores'!$F$4</f>
        <v>GHD</v>
      </c>
      <c r="F87" s="29"/>
      <c r="G87" s="14">
        <v>13</v>
      </c>
      <c r="H87" s="2" t="s">
        <v>3</v>
      </c>
      <c r="I87" s="29" t="str">
        <f>'Enter scores'!$F$7</f>
        <v>HuckHunters</v>
      </c>
      <c r="J87" s="29"/>
      <c r="K87" s="14">
        <v>10</v>
      </c>
      <c r="L87" s="5"/>
      <c r="M87" s="1" t="str">
        <f t="shared" si="5"/>
        <v>GHD</v>
      </c>
      <c r="N87" s="1">
        <f t="shared" si="7"/>
        <v>3</v>
      </c>
      <c r="O87" s="1" t="str">
        <f t="shared" si="6"/>
        <v>HuckHunters</v>
      </c>
      <c r="P87" s="1">
        <f>IF(G87&gt;K87,K87-G87,G87-K87)</f>
        <v>-3</v>
      </c>
    </row>
    <row r="88" spans="2:16" ht="16.5" thickBot="1" x14ac:dyDescent="0.3">
      <c r="D88" s="19"/>
      <c r="E88" s="5"/>
      <c r="F88" s="5"/>
      <c r="G88" s="5"/>
      <c r="H88" s="5"/>
      <c r="I88" s="5"/>
      <c r="J88" s="5"/>
      <c r="K88" s="5"/>
      <c r="L88" s="5"/>
      <c r="M88" s="1" t="str">
        <f t="shared" si="5"/>
        <v/>
      </c>
      <c r="O88" s="1" t="str">
        <f t="shared" si="6"/>
        <v/>
      </c>
    </row>
    <row r="89" spans="2:16" ht="16.5" thickBot="1" x14ac:dyDescent="0.3">
      <c r="D89" s="18">
        <v>0.3125</v>
      </c>
      <c r="E89" s="29" t="str">
        <f>'Enter scores'!$F$8</f>
        <v>Vending Machine</v>
      </c>
      <c r="F89" s="29"/>
      <c r="G89" s="14">
        <v>12</v>
      </c>
      <c r="H89" s="2" t="s">
        <v>3</v>
      </c>
      <c r="I89" s="29" t="str">
        <f>'Enter scores'!$F$9</f>
        <v>ESR and Friends</v>
      </c>
      <c r="J89" s="29"/>
      <c r="K89" s="14">
        <v>11</v>
      </c>
      <c r="L89" s="5"/>
      <c r="M89" s="1" t="str">
        <f t="shared" si="5"/>
        <v>Vending Machine</v>
      </c>
      <c r="N89" s="1">
        <f t="shared" si="7"/>
        <v>1</v>
      </c>
      <c r="O89" s="1" t="str">
        <f t="shared" si="6"/>
        <v>ESR and Friends</v>
      </c>
      <c r="P89" s="1">
        <f>IF(G89&gt;K89,K89-G89,G89-K89)</f>
        <v>-1</v>
      </c>
    </row>
    <row r="90" spans="2:16" ht="16.5" thickBot="1" x14ac:dyDescent="0.3">
      <c r="D90" s="19"/>
      <c r="M90" s="1" t="str">
        <f t="shared" si="5"/>
        <v/>
      </c>
      <c r="O90" s="1" t="str">
        <f t="shared" si="6"/>
        <v/>
      </c>
    </row>
    <row r="91" spans="2:16" ht="16.5" thickBot="1" x14ac:dyDescent="0.3">
      <c r="D91" s="19"/>
      <c r="E91" s="34" t="s">
        <v>1</v>
      </c>
      <c r="F91" s="35"/>
      <c r="G91" s="35"/>
      <c r="H91" s="35"/>
      <c r="I91" s="35"/>
      <c r="J91" s="35"/>
      <c r="K91" s="36"/>
      <c r="M91" s="1" t="str">
        <f t="shared" si="5"/>
        <v/>
      </c>
      <c r="O91" s="1" t="str">
        <f t="shared" si="6"/>
        <v/>
      </c>
    </row>
    <row r="92" spans="2:16" ht="16.5" thickBot="1" x14ac:dyDescent="0.3">
      <c r="D92" s="19"/>
      <c r="M92" s="1" t="str">
        <f t="shared" si="5"/>
        <v/>
      </c>
      <c r="O92" s="1" t="str">
        <f t="shared" si="6"/>
        <v/>
      </c>
    </row>
    <row r="93" spans="2:16" ht="16.5" thickBot="1" x14ac:dyDescent="0.3">
      <c r="D93" s="18">
        <v>0.27083333333333331</v>
      </c>
      <c r="E93" s="29" t="str">
        <f>'Enter scores'!$F$3</f>
        <v>EY Tigers</v>
      </c>
      <c r="F93" s="29"/>
      <c r="G93" s="14">
        <v>3</v>
      </c>
      <c r="H93" s="2" t="s">
        <v>3</v>
      </c>
      <c r="I93" s="29" t="str">
        <f>'Enter scores'!$F$10</f>
        <v>Martians</v>
      </c>
      <c r="J93" s="29"/>
      <c r="K93" s="14">
        <v>14</v>
      </c>
      <c r="M93" s="1" t="str">
        <f t="shared" si="5"/>
        <v>Martians</v>
      </c>
      <c r="N93" s="1">
        <f t="shared" si="7"/>
        <v>11</v>
      </c>
      <c r="O93" s="1" t="str">
        <f t="shared" si="6"/>
        <v>EY Tigers</v>
      </c>
      <c r="P93" s="1">
        <f>IF(G93&gt;K93,K93-G93,G93-K93)</f>
        <v>-11</v>
      </c>
    </row>
    <row r="94" spans="2:16" ht="16.5" thickBot="1" x14ac:dyDescent="0.3">
      <c r="D94" s="19"/>
      <c r="E94" s="5"/>
      <c r="F94" s="5"/>
      <c r="G94" s="5"/>
      <c r="H94" s="5"/>
      <c r="I94" s="5"/>
      <c r="J94" s="5"/>
      <c r="K94" s="5"/>
      <c r="M94" s="1" t="str">
        <f t="shared" si="5"/>
        <v/>
      </c>
      <c r="O94" s="1" t="str">
        <f t="shared" si="6"/>
        <v/>
      </c>
    </row>
    <row r="95" spans="2:16" ht="16.5" thickBot="1" x14ac:dyDescent="0.3">
      <c r="D95" s="18">
        <v>0.3125</v>
      </c>
      <c r="E95" s="29" t="str">
        <f>'Enter scores'!$F$5</f>
        <v>Frizoo</v>
      </c>
      <c r="F95" s="29"/>
      <c r="G95" s="14">
        <v>5</v>
      </c>
      <c r="H95" s="2" t="s">
        <v>3</v>
      </c>
      <c r="I95" s="29" t="str">
        <f>'Enter scores'!$F$6</f>
        <v>One Team One Meme</v>
      </c>
      <c r="J95" s="29"/>
      <c r="K95" s="14">
        <v>15</v>
      </c>
      <c r="M95" s="1" t="str">
        <f t="shared" si="5"/>
        <v>One Team One Meme</v>
      </c>
      <c r="N95" s="1">
        <f t="shared" si="7"/>
        <v>10</v>
      </c>
      <c r="O95" s="1" t="str">
        <f t="shared" si="6"/>
        <v>Frizoo</v>
      </c>
      <c r="P95" s="1">
        <f>IF(G95&gt;K95,K95-G95,G95-K95)</f>
        <v>-10</v>
      </c>
    </row>
    <row r="96" spans="2:16" ht="16.5" thickBot="1" x14ac:dyDescent="0.3">
      <c r="D96" s="19"/>
    </row>
    <row r="97" spans="2:12" ht="15.75" thickBot="1" x14ac:dyDescent="0.3">
      <c r="B97" s="31">
        <v>43423</v>
      </c>
      <c r="C97" s="32"/>
      <c r="D97" s="33"/>
      <c r="E97" s="34" t="s">
        <v>0</v>
      </c>
      <c r="F97" s="35"/>
      <c r="G97" s="35"/>
      <c r="H97" s="35"/>
      <c r="I97" s="35"/>
      <c r="J97" s="35"/>
      <c r="K97" s="36"/>
    </row>
    <row r="98" spans="2:12" ht="16.5" thickBot="1" x14ac:dyDescent="0.3">
      <c r="D98" s="19"/>
    </row>
    <row r="99" spans="2:12" ht="16.5" thickBot="1" x14ac:dyDescent="0.3">
      <c r="D99" s="18">
        <v>0.27083333333333331</v>
      </c>
      <c r="E99" s="29" t="str">
        <f>VLOOKUP(7,$E$3:$H$10,2,FALSE)</f>
        <v>ESR and Friends</v>
      </c>
      <c r="F99" s="29"/>
      <c r="G99" s="14">
        <v>17</v>
      </c>
      <c r="H99" s="2" t="s">
        <v>3</v>
      </c>
      <c r="I99" s="29" t="str">
        <f>VLOOKUP(8,$E$3:$H$10,2,FALSE)</f>
        <v>EY Tigers</v>
      </c>
      <c r="J99" s="29"/>
      <c r="K99" s="14">
        <v>19</v>
      </c>
      <c r="L99" s="5"/>
    </row>
    <row r="100" spans="2:12" ht="16.5" thickBot="1" x14ac:dyDescent="0.3">
      <c r="D100" s="19"/>
      <c r="E100" s="5"/>
      <c r="F100" s="5"/>
      <c r="G100" s="5"/>
      <c r="H100" s="5"/>
      <c r="I100" s="5"/>
      <c r="J100" s="5"/>
      <c r="K100" s="5"/>
      <c r="L100" s="5"/>
    </row>
    <row r="101" spans="2:12" ht="16.5" thickBot="1" x14ac:dyDescent="0.3">
      <c r="D101" s="18">
        <v>0.3125</v>
      </c>
      <c r="E101" s="29" t="str">
        <f>VLOOKUP(5,$E$3:$H$10,2,FALSE)</f>
        <v>Vending Machine</v>
      </c>
      <c r="F101" s="29"/>
      <c r="G101" s="14">
        <v>22</v>
      </c>
      <c r="H101" s="2" t="s">
        <v>3</v>
      </c>
      <c r="I101" s="29" t="str">
        <f>VLOOKUP(6,$E$3:$H$10,2,FALSE)</f>
        <v>One Team One Meme</v>
      </c>
      <c r="J101" s="29"/>
      <c r="K101" s="14">
        <v>21</v>
      </c>
      <c r="L101" s="5"/>
    </row>
    <row r="102" spans="2:12" ht="15.75" thickBot="1" x14ac:dyDescent="0.3"/>
    <row r="103" spans="2:12" ht="15.75" thickBot="1" x14ac:dyDescent="0.3">
      <c r="E103" s="34" t="s">
        <v>1</v>
      </c>
      <c r="F103" s="35"/>
      <c r="G103" s="35"/>
      <c r="H103" s="35"/>
      <c r="I103" s="35"/>
      <c r="J103" s="35"/>
      <c r="K103" s="36"/>
    </row>
    <row r="104" spans="2:12" ht="15.75" thickBot="1" x14ac:dyDescent="0.3"/>
    <row r="105" spans="2:12" ht="16.5" thickBot="1" x14ac:dyDescent="0.3">
      <c r="D105" s="18">
        <v>0.27083333333333331</v>
      </c>
      <c r="E105" s="29" t="str">
        <f>VLOOKUP(3,$E$3:$H$10,2,FALSE)</f>
        <v>GHD</v>
      </c>
      <c r="F105" s="29"/>
      <c r="G105" s="14">
        <v>23</v>
      </c>
      <c r="H105" s="2" t="s">
        <v>3</v>
      </c>
      <c r="I105" s="29" t="str">
        <f>VLOOKUP(4,$E$3:$H$10,2,FALSE)</f>
        <v>Martians</v>
      </c>
      <c r="J105" s="29"/>
      <c r="K105" s="14">
        <v>22</v>
      </c>
    </row>
    <row r="106" spans="2:12" ht="16.5" thickBot="1" x14ac:dyDescent="0.3">
      <c r="D106" s="19"/>
      <c r="E106" s="5"/>
      <c r="F106" s="5"/>
      <c r="G106" s="5"/>
      <c r="H106" s="5"/>
      <c r="I106" s="5"/>
      <c r="J106" s="5"/>
      <c r="K106" s="5"/>
    </row>
    <row r="107" spans="2:12" ht="16.5" thickBot="1" x14ac:dyDescent="0.3">
      <c r="D107" s="18">
        <v>0.3125</v>
      </c>
      <c r="E107" s="29" t="str">
        <f>VLOOKUP(1,$E$3:$H$10,2,FALSE)</f>
        <v>HuckHunters</v>
      </c>
      <c r="F107" s="29"/>
      <c r="G107" s="14">
        <v>10</v>
      </c>
      <c r="H107" s="2" t="s">
        <v>3</v>
      </c>
      <c r="I107" s="29" t="str">
        <f>VLOOKUP(2,$E$3:$H$10,2,FALSE)</f>
        <v>Frizoo</v>
      </c>
      <c r="J107" s="29"/>
      <c r="K107" s="14">
        <v>14</v>
      </c>
    </row>
  </sheetData>
  <mergeCells count="96">
    <mergeCell ref="F4:H4"/>
    <mergeCell ref="F5:H5"/>
    <mergeCell ref="B37:D37"/>
    <mergeCell ref="E37:K37"/>
    <mergeCell ref="E43:K43"/>
    <mergeCell ref="I39:J39"/>
    <mergeCell ref="E39:F39"/>
    <mergeCell ref="I29:J29"/>
    <mergeCell ref="E27:F27"/>
    <mergeCell ref="B25:D25"/>
    <mergeCell ref="E25:K25"/>
    <mergeCell ref="E31:K31"/>
    <mergeCell ref="E17:F17"/>
    <mergeCell ref="B13:D13"/>
    <mergeCell ref="E13:K13"/>
    <mergeCell ref="E19:K19"/>
    <mergeCell ref="I15:J15"/>
    <mergeCell ref="B73:D73"/>
    <mergeCell ref="E73:K73"/>
    <mergeCell ref="E79:K79"/>
    <mergeCell ref="B61:D61"/>
    <mergeCell ref="E61:K61"/>
    <mergeCell ref="E67:K67"/>
    <mergeCell ref="E69:F69"/>
    <mergeCell ref="I57:J57"/>
    <mergeCell ref="E59:F59"/>
    <mergeCell ref="B49:D49"/>
    <mergeCell ref="E49:K49"/>
    <mergeCell ref="E55:K55"/>
    <mergeCell ref="I47:J47"/>
    <mergeCell ref="E45:F45"/>
    <mergeCell ref="E15:F15"/>
    <mergeCell ref="I23:J23"/>
    <mergeCell ref="I21:J21"/>
    <mergeCell ref="E23:F23"/>
    <mergeCell ref="E21:F21"/>
    <mergeCell ref="I17:J17"/>
    <mergeCell ref="E29:F29"/>
    <mergeCell ref="I27:J27"/>
    <mergeCell ref="E33:F33"/>
    <mergeCell ref="E35:F35"/>
    <mergeCell ref="I35:J35"/>
    <mergeCell ref="I33:J33"/>
    <mergeCell ref="E95:F95"/>
    <mergeCell ref="I95:J95"/>
    <mergeCell ref="B85:D85"/>
    <mergeCell ref="E85:K85"/>
    <mergeCell ref="E91:K91"/>
    <mergeCell ref="I87:J87"/>
    <mergeCell ref="I89:J89"/>
    <mergeCell ref="I93:J93"/>
    <mergeCell ref="E93:F93"/>
    <mergeCell ref="E99:F99"/>
    <mergeCell ref="E101:F101"/>
    <mergeCell ref="B97:D97"/>
    <mergeCell ref="E97:K97"/>
    <mergeCell ref="E103:K103"/>
    <mergeCell ref="I41:J41"/>
    <mergeCell ref="I53:J53"/>
    <mergeCell ref="I69:J69"/>
    <mergeCell ref="I83:J83"/>
    <mergeCell ref="I51:J51"/>
    <mergeCell ref="I65:J65"/>
    <mergeCell ref="I81:J81"/>
    <mergeCell ref="I63:J63"/>
    <mergeCell ref="I77:J77"/>
    <mergeCell ref="I71:J71"/>
    <mergeCell ref="E41:F41"/>
    <mergeCell ref="E51:F51"/>
    <mergeCell ref="E63:F63"/>
    <mergeCell ref="E75:F75"/>
    <mergeCell ref="E87:F87"/>
    <mergeCell ref="E83:F83"/>
    <mergeCell ref="E77:F77"/>
    <mergeCell ref="E53:F53"/>
    <mergeCell ref="F3:H3"/>
    <mergeCell ref="I99:J99"/>
    <mergeCell ref="I101:J101"/>
    <mergeCell ref="E105:F105"/>
    <mergeCell ref="E107:F107"/>
    <mergeCell ref="I105:J105"/>
    <mergeCell ref="I107:J107"/>
    <mergeCell ref="I45:J45"/>
    <mergeCell ref="I59:J59"/>
    <mergeCell ref="E71:F71"/>
    <mergeCell ref="E81:F81"/>
    <mergeCell ref="E89:F89"/>
    <mergeCell ref="E47:F47"/>
    <mergeCell ref="E57:F57"/>
    <mergeCell ref="E65:F65"/>
    <mergeCell ref="I75:J75"/>
    <mergeCell ref="F6:H6"/>
    <mergeCell ref="F7:H7"/>
    <mergeCell ref="F8:H8"/>
    <mergeCell ref="F9:H9"/>
    <mergeCell ref="F10:H10"/>
  </mergeCells>
  <conditionalFormatting sqref="A1:XFD1048576">
    <cfRule type="containsText" dxfId="20" priority="11" operator="containsText" text="EY Tigers">
      <formula>NOT(ISERROR(SEARCH("EY Tigers",A1)))</formula>
    </cfRule>
    <cfRule type="containsText" dxfId="19" priority="10" operator="containsText" text="GHD">
      <formula>NOT(ISERROR(SEARCH("GHD",A1)))</formula>
    </cfRule>
    <cfRule type="containsText" dxfId="18" priority="9" operator="containsText" text="Frizoo">
      <formula>NOT(ISERROR(SEARCH("Frizoo",A1)))</formula>
    </cfRule>
    <cfRule type="containsText" dxfId="17" priority="8" operator="containsText" text="One Team One Meme">
      <formula>NOT(ISERROR(SEARCH("One Team One Meme",A1)))</formula>
    </cfRule>
    <cfRule type="containsText" dxfId="16" priority="7" operator="containsText" text="HuckHunters">
      <formula>NOT(ISERROR(SEARCH("HuckHunters",A1)))</formula>
    </cfRule>
    <cfRule type="containsText" dxfId="15" priority="6" operator="containsText" text="Vending Machine">
      <formula>NOT(ISERROR(SEARCH("Vending Machine",A1)))</formula>
    </cfRule>
    <cfRule type="containsText" dxfId="14" priority="5" operator="containsText" text="ESR and Friends">
      <formula>NOT(ISERROR(SEARCH("ESR and Friends",A1)))</formula>
    </cfRule>
    <cfRule type="containsText" dxfId="13" priority="4" operator="containsText" text="Martians">
      <formula>NOT(ISERROR(SEARCH("Martians",A1)))</formula>
    </cfRule>
    <cfRule type="containsText" dxfId="12" priority="3" operator="containsText" text="Court 1">
      <formula>NOT(ISERROR(SEARCH("Court 1",A1)))</formula>
    </cfRule>
    <cfRule type="containsText" dxfId="11" priority="1" operator="containsText" text="Court 2">
      <formula>NOT(ISERROR(SEARCH("Court 2",A1)))</formula>
    </cfRule>
  </conditionalFormatting>
  <conditionalFormatting sqref="E13:K13">
    <cfRule type="containsText" dxfId="10" priority="2" operator="containsText" text="Court 2">
      <formula>NOT(ISERROR(SEARCH("Court 2",E13)))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64"/>
  <sheetViews>
    <sheetView zoomScale="55" zoomScaleNormal="55" workbookViewId="0">
      <selection activeCell="U13" sqref="U13"/>
    </sheetView>
  </sheetViews>
  <sheetFormatPr defaultRowHeight="15" x14ac:dyDescent="0.25"/>
  <cols>
    <col min="1" max="1" width="9.140625" style="1"/>
    <col min="2" max="2" width="13.7109375" style="1" bestFit="1" customWidth="1"/>
    <col min="3" max="5" width="9.140625" style="1"/>
    <col min="6" max="6" width="17" style="1" customWidth="1"/>
    <col min="7" max="9" width="9.140625" style="1"/>
    <col min="10" max="10" width="17" style="1" customWidth="1"/>
    <col min="11" max="13" width="9.140625" style="1"/>
    <col min="14" max="14" width="17" style="1" customWidth="1"/>
    <col min="15" max="17" width="9.140625" style="1"/>
    <col min="18" max="18" width="17" style="1" customWidth="1"/>
    <col min="19" max="27" width="9.140625" style="1"/>
    <col min="28" max="28" width="20.140625" style="1" bestFit="1" customWidth="1"/>
    <col min="29" max="16384" width="9.140625" style="1"/>
  </cols>
  <sheetData>
    <row r="3" spans="2:28" ht="15.75" thickBot="1" x14ac:dyDescent="0.3"/>
    <row r="4" spans="2:28" ht="15.75" thickBot="1" x14ac:dyDescent="0.3">
      <c r="B4" s="31">
        <f>'Enter scores'!B13</f>
        <v>43360</v>
      </c>
      <c r="C4" s="32">
        <f>'Enter scores'!C13</f>
        <v>0</v>
      </c>
      <c r="D4" s="33">
        <f>'Enter scores'!D13</f>
        <v>0</v>
      </c>
      <c r="E4" s="34" t="str">
        <f>'Enter scores'!E13</f>
        <v>Court 1</v>
      </c>
      <c r="F4" s="35">
        <f>'Enter scores'!F13</f>
        <v>0</v>
      </c>
      <c r="G4" s="35">
        <f>'Enter scores'!G13</f>
        <v>0</v>
      </c>
      <c r="H4" s="35">
        <f>'Enter scores'!H13</f>
        <v>0</v>
      </c>
      <c r="I4" s="35">
        <f>'Enter scores'!I13</f>
        <v>0</v>
      </c>
      <c r="J4" s="35">
        <f>'Enter scores'!J13</f>
        <v>0</v>
      </c>
      <c r="K4" s="36">
        <f>'Enter scores'!K13</f>
        <v>0</v>
      </c>
      <c r="M4" s="34" t="str">
        <f>'Enter scores'!E19</f>
        <v>Court 2</v>
      </c>
      <c r="N4" s="35">
        <f>'Enter scores'!F19</f>
        <v>0</v>
      </c>
      <c r="O4" s="35">
        <f>'Enter scores'!G19</f>
        <v>0</v>
      </c>
      <c r="P4" s="35">
        <f>'Enter scores'!H19</f>
        <v>0</v>
      </c>
      <c r="Q4" s="35">
        <f>'Enter scores'!I19</f>
        <v>0</v>
      </c>
      <c r="R4" s="35">
        <f>'Enter scores'!J19</f>
        <v>0</v>
      </c>
      <c r="S4" s="36">
        <f>'Enter scores'!K19</f>
        <v>0</v>
      </c>
      <c r="W4" s="5" t="s">
        <v>14</v>
      </c>
      <c r="X4" s="5" t="s">
        <v>7</v>
      </c>
      <c r="AA4" s="2" t="s">
        <v>12</v>
      </c>
      <c r="AB4" s="2" t="s">
        <v>13</v>
      </c>
    </row>
    <row r="5" spans="2:28" ht="15.75" thickBot="1" x14ac:dyDescent="0.3">
      <c r="W5" s="2">
        <v>1</v>
      </c>
      <c r="X5" s="22" t="str">
        <f>VLOOKUP(W5,'Enter scores'!$E$3:$J$10,2,FALSE)</f>
        <v>HuckHunters</v>
      </c>
      <c r="Y5" s="23"/>
      <c r="Z5" s="24"/>
      <c r="AA5" s="17">
        <f>VLOOKUP(W5,'Enter scores'!$E$3:$J$10,5,FALSE)</f>
        <v>4.0000000000020997</v>
      </c>
      <c r="AB5" s="1">
        <f>VLOOKUP(W5,'Enter scores'!$E$3:$J$10,6,FALSE)</f>
        <v>21</v>
      </c>
    </row>
    <row r="6" spans="2:28" ht="16.5" thickBot="1" x14ac:dyDescent="0.3">
      <c r="D6" s="18">
        <f>'Enter scores'!D15</f>
        <v>0.27083333333333331</v>
      </c>
      <c r="E6" s="29" t="str">
        <f>'Enter scores'!E15</f>
        <v>EY Tigers</v>
      </c>
      <c r="F6" s="30">
        <f>'Enter scores'!F15</f>
        <v>0</v>
      </c>
      <c r="G6" s="14">
        <f>'Enter scores'!G15</f>
        <v>11</v>
      </c>
      <c r="H6" s="2" t="str">
        <f>'Enter scores'!H15</f>
        <v>v</v>
      </c>
      <c r="I6" s="29" t="str">
        <f>'Enter scores'!I15</f>
        <v>HuckHunters</v>
      </c>
      <c r="J6" s="30">
        <f>'Enter scores'!J15</f>
        <v>0</v>
      </c>
      <c r="K6" s="14">
        <f>'Enter scores'!K15</f>
        <v>15</v>
      </c>
      <c r="L6" s="3"/>
      <c r="M6" s="29" t="str">
        <f>'Enter scores'!E21</f>
        <v>Frizoo</v>
      </c>
      <c r="N6" s="29">
        <f>'Enter scores'!F21</f>
        <v>0</v>
      </c>
      <c r="O6" s="14">
        <f>'Enter scores'!G21</f>
        <v>12</v>
      </c>
      <c r="P6" s="2" t="str">
        <f>'Enter scores'!H21</f>
        <v>v</v>
      </c>
      <c r="Q6" s="29" t="str">
        <f>'Enter scores'!I21</f>
        <v>ESR and Friends</v>
      </c>
      <c r="R6" s="29">
        <f>'Enter scores'!J21</f>
        <v>0</v>
      </c>
      <c r="S6" s="14">
        <f>'Enter scores'!K21</f>
        <v>14</v>
      </c>
      <c r="W6" s="2">
        <v>2</v>
      </c>
      <c r="X6" s="28" t="str">
        <f>VLOOKUP(W6,'Enter scores'!$E$3:$J$10,2,FALSE)</f>
        <v>Frizoo</v>
      </c>
      <c r="Y6" s="29"/>
      <c r="Z6" s="30"/>
      <c r="AA6" s="17">
        <f>VLOOKUP(W6,'Enter scores'!$E$3:$J$10,5,FALSE)</f>
        <v>4.0000000000003997</v>
      </c>
      <c r="AB6" s="1">
        <f>VLOOKUP(W6,'Enter scores'!$E$3:$J$10,6,FALSE)</f>
        <v>4</v>
      </c>
    </row>
    <row r="7" spans="2:28" ht="16.5" thickBot="1" x14ac:dyDescent="0.3">
      <c r="D7" s="1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W7" s="2">
        <v>3</v>
      </c>
      <c r="X7" s="28" t="str">
        <f>VLOOKUP(W7,'Enter scores'!$E$3:$J$10,2,FALSE)</f>
        <v>GHD</v>
      </c>
      <c r="Y7" s="29"/>
      <c r="Z7" s="30"/>
      <c r="AA7" s="17">
        <f>VLOOKUP(W7,'Enter scores'!$E$3:$J$10,5,FALSE)</f>
        <v>3.9999999999994</v>
      </c>
      <c r="AB7" s="1">
        <f>VLOOKUP(W7,'Enter scores'!$E$3:$J$10,6,FALSE)</f>
        <v>-6</v>
      </c>
    </row>
    <row r="8" spans="2:28" ht="16.5" thickBot="1" x14ac:dyDescent="0.3">
      <c r="D8" s="18">
        <f>'Enter scores'!D17</f>
        <v>0.3125</v>
      </c>
      <c r="E8" s="29" t="str">
        <f>'Enter scores'!E17</f>
        <v>GHD</v>
      </c>
      <c r="F8" s="30">
        <f>'Enter scores'!F17</f>
        <v>0</v>
      </c>
      <c r="G8" s="14">
        <f>'Enter scores'!G17</f>
        <v>10</v>
      </c>
      <c r="H8" s="2" t="str">
        <f>'Enter scores'!H17</f>
        <v>v</v>
      </c>
      <c r="I8" s="29" t="str">
        <f>'Enter scores'!I17</f>
        <v>Vending Machine</v>
      </c>
      <c r="J8" s="30">
        <f>'Enter scores'!J17</f>
        <v>0</v>
      </c>
      <c r="K8" s="14">
        <f>'Enter scores'!K17</f>
        <v>9</v>
      </c>
      <c r="L8" s="3"/>
      <c r="M8" s="29" t="str">
        <f>'Enter scores'!E23</f>
        <v>One Team One Meme</v>
      </c>
      <c r="N8" s="29">
        <f>'Enter scores'!F23</f>
        <v>0</v>
      </c>
      <c r="O8" s="14">
        <f>'Enter scores'!G23</f>
        <v>2</v>
      </c>
      <c r="P8" s="2" t="str">
        <f>'Enter scores'!H23</f>
        <v>v</v>
      </c>
      <c r="Q8" s="29" t="str">
        <f>'Enter scores'!I23</f>
        <v>Martians</v>
      </c>
      <c r="R8" s="29">
        <f>'Enter scores'!J23</f>
        <v>0</v>
      </c>
      <c r="S8" s="14">
        <f>'Enter scores'!K23</f>
        <v>6</v>
      </c>
      <c r="W8" s="2">
        <v>4</v>
      </c>
      <c r="X8" s="28" t="str">
        <f>VLOOKUP(W8,'Enter scores'!$E$3:$J$10,2,FALSE)</f>
        <v>Martians</v>
      </c>
      <c r="Y8" s="29"/>
      <c r="Z8" s="30"/>
      <c r="AA8" s="17">
        <f>VLOOKUP(W8,'Enter scores'!$E$3:$J$10,5,FALSE)</f>
        <v>3.0000000000020002</v>
      </c>
      <c r="AB8" s="1">
        <f>VLOOKUP(W8,'Enter scores'!$E$3:$J$10,6,FALSE)</f>
        <v>20</v>
      </c>
    </row>
    <row r="9" spans="2:28" ht="15.75" x14ac:dyDescent="0.25">
      <c r="D9" s="19"/>
      <c r="W9" s="2">
        <v>5</v>
      </c>
      <c r="X9" s="28" t="str">
        <f>VLOOKUP(W9,'Enter scores'!$E$3:$J$10,2,FALSE)</f>
        <v>Vending Machine</v>
      </c>
      <c r="Y9" s="29"/>
      <c r="Z9" s="30"/>
      <c r="AA9" s="17">
        <f>VLOOKUP(W9,'Enter scores'!$E$3:$J$10,5,FALSE)</f>
        <v>2.9999999999968998</v>
      </c>
      <c r="AB9" s="1">
        <f>VLOOKUP(W9,'Enter scores'!$E$3:$J$10,6,FALSE)</f>
        <v>-31</v>
      </c>
    </row>
    <row r="10" spans="2:28" ht="15.75" x14ac:dyDescent="0.25">
      <c r="D10" s="19"/>
      <c r="W10" s="2">
        <v>6</v>
      </c>
      <c r="X10" s="28" t="str">
        <f>VLOOKUP(W10,'Enter scores'!$E$3:$J$10,2,FALSE)</f>
        <v>One Team One Meme</v>
      </c>
      <c r="Y10" s="29"/>
      <c r="Z10" s="30"/>
      <c r="AA10" s="17">
        <f>VLOOKUP(W10,'Enter scores'!$E$3:$J$10,5,FALSE)</f>
        <v>2.0000000000003002</v>
      </c>
      <c r="AB10" s="1">
        <f>VLOOKUP(W10,'Enter scores'!$E$3:$J$10,6,FALSE)</f>
        <v>3</v>
      </c>
    </row>
    <row r="11" spans="2:28" ht="16.5" thickBot="1" x14ac:dyDescent="0.3">
      <c r="D11" s="19"/>
      <c r="W11" s="2">
        <v>7</v>
      </c>
      <c r="X11" s="28" t="str">
        <f>VLOOKUP(W11,'Enter scores'!$E$3:$J$10,2,FALSE)</f>
        <v>ESR and Friends</v>
      </c>
      <c r="Y11" s="29"/>
      <c r="Z11" s="30"/>
      <c r="AA11" s="17">
        <f>VLOOKUP(W11,'Enter scores'!$E$3:$J$10,5,FALSE)</f>
        <v>2</v>
      </c>
      <c r="AB11" s="1">
        <f>VLOOKUP(W11,'Enter scores'!$E$3:$J$10,6,FALSE)</f>
        <v>0</v>
      </c>
    </row>
    <row r="12" spans="2:28" ht="15.75" thickBot="1" x14ac:dyDescent="0.3">
      <c r="B12" s="31">
        <f>'Enter scores'!B25</f>
        <v>43367</v>
      </c>
      <c r="C12" s="32">
        <f>'Enter scores'!C25</f>
        <v>0</v>
      </c>
      <c r="D12" s="33">
        <f>'Enter scores'!D25</f>
        <v>0</v>
      </c>
      <c r="E12" s="34" t="str">
        <f>'Enter scores'!E25</f>
        <v>Court 1</v>
      </c>
      <c r="F12" s="35">
        <f>'Enter scores'!F25</f>
        <v>0</v>
      </c>
      <c r="G12" s="35">
        <f>'Enter scores'!G25</f>
        <v>0</v>
      </c>
      <c r="H12" s="35">
        <f>'Enter scores'!H25</f>
        <v>0</v>
      </c>
      <c r="I12" s="35">
        <f>'Enter scores'!I25</f>
        <v>0</v>
      </c>
      <c r="J12" s="35">
        <f>'Enter scores'!J25</f>
        <v>0</v>
      </c>
      <c r="K12" s="36">
        <f>'Enter scores'!K25</f>
        <v>0</v>
      </c>
      <c r="M12" s="34" t="str">
        <f>'Enter scores'!E31</f>
        <v>Court 2</v>
      </c>
      <c r="N12" s="35">
        <f>'Enter scores'!F31</f>
        <v>0</v>
      </c>
      <c r="O12" s="35">
        <f>'Enter scores'!G31</f>
        <v>0</v>
      </c>
      <c r="P12" s="35">
        <f>'Enter scores'!H31</f>
        <v>0</v>
      </c>
      <c r="Q12" s="35">
        <f>'Enter scores'!I31</f>
        <v>0</v>
      </c>
      <c r="R12" s="35">
        <f>'Enter scores'!J31</f>
        <v>0</v>
      </c>
      <c r="S12" s="36">
        <f>'Enter scores'!K31</f>
        <v>0</v>
      </c>
      <c r="W12" s="2">
        <v>8</v>
      </c>
      <c r="X12" s="25" t="str">
        <f>VLOOKUP(W12,'Enter scores'!$E$3:$J$10,2,FALSE)</f>
        <v>EY Tigers</v>
      </c>
      <c r="Y12" s="26"/>
      <c r="Z12" s="27"/>
      <c r="AA12" s="17">
        <f>VLOOKUP(W12,'Enter scores'!$E$3:$J$10,5,FALSE)</f>
        <v>1.9999999999989</v>
      </c>
      <c r="AB12" s="1">
        <f>VLOOKUP(W12,'Enter scores'!$E$3:$J$10,6,FALSE)</f>
        <v>-11</v>
      </c>
    </row>
    <row r="13" spans="2:28" ht="16.5" thickBot="1" x14ac:dyDescent="0.3">
      <c r="D13" s="19"/>
    </row>
    <row r="14" spans="2:28" ht="16.5" thickBot="1" x14ac:dyDescent="0.3">
      <c r="D14" s="18">
        <f>'Enter scores'!D27</f>
        <v>0.27083333333333331</v>
      </c>
      <c r="E14" s="29" t="str">
        <f>'Enter scores'!E27</f>
        <v>Frizoo</v>
      </c>
      <c r="F14" s="29">
        <f>'Enter scores'!F27</f>
        <v>0</v>
      </c>
      <c r="G14" s="14">
        <f>'Enter scores'!G27</f>
        <v>0</v>
      </c>
      <c r="H14" s="2" t="str">
        <f>'Enter scores'!H27</f>
        <v>v</v>
      </c>
      <c r="I14" s="29" t="str">
        <f>'Enter scores'!I27</f>
        <v>Vending Machine</v>
      </c>
      <c r="J14" s="29">
        <f>'Enter scores'!J27</f>
        <v>0</v>
      </c>
      <c r="K14" s="14">
        <f>'Enter scores'!K27</f>
        <v>0</v>
      </c>
      <c r="L14" s="5"/>
      <c r="M14" s="29" t="str">
        <f>'Enter scores'!E33</f>
        <v>One Team One Meme</v>
      </c>
      <c r="N14" s="29">
        <f>'Enter scores'!F33</f>
        <v>0</v>
      </c>
      <c r="O14" s="14">
        <f>'Enter scores'!G33</f>
        <v>0</v>
      </c>
      <c r="P14" s="2" t="str">
        <f>'Enter scores'!H33</f>
        <v>v</v>
      </c>
      <c r="Q14" s="29" t="str">
        <f>'Enter scores'!I33</f>
        <v>HuckHunters</v>
      </c>
      <c r="R14" s="29">
        <f>'Enter scores'!J33</f>
        <v>0</v>
      </c>
      <c r="S14" s="14">
        <f>'Enter scores'!K33</f>
        <v>0</v>
      </c>
    </row>
    <row r="15" spans="2:28" ht="16.5" thickBot="1" x14ac:dyDescent="0.3">
      <c r="D15" s="1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8" ht="16.5" thickBot="1" x14ac:dyDescent="0.3">
      <c r="D16" s="18">
        <f>'Enter scores'!D29</f>
        <v>0.3125</v>
      </c>
      <c r="E16" s="29" t="str">
        <f>'Enter scores'!E29</f>
        <v>GHD</v>
      </c>
      <c r="F16" s="29">
        <f>'Enter scores'!F29</f>
        <v>0</v>
      </c>
      <c r="G16" s="14">
        <f>'Enter scores'!G29</f>
        <v>0</v>
      </c>
      <c r="H16" s="2" t="str">
        <f>'Enter scores'!H29</f>
        <v>v</v>
      </c>
      <c r="I16" s="29" t="str">
        <f>'Enter scores'!I29</f>
        <v>EY Tigers</v>
      </c>
      <c r="J16" s="29">
        <f>'Enter scores'!J29</f>
        <v>0</v>
      </c>
      <c r="K16" s="14">
        <f>'Enter scores'!K29</f>
        <v>0</v>
      </c>
      <c r="L16" s="5"/>
      <c r="M16" s="29" t="str">
        <f>'Enter scores'!E35</f>
        <v>Martians</v>
      </c>
      <c r="N16" s="29">
        <f>'Enter scores'!F35</f>
        <v>0</v>
      </c>
      <c r="O16" s="14">
        <f>'Enter scores'!G35</f>
        <v>0</v>
      </c>
      <c r="P16" s="2" t="str">
        <f>'Enter scores'!H35</f>
        <v>v</v>
      </c>
      <c r="Q16" s="29" t="str">
        <f>'Enter scores'!I35</f>
        <v>ESR and Friends</v>
      </c>
      <c r="R16" s="29">
        <f>'Enter scores'!J35</f>
        <v>0</v>
      </c>
      <c r="S16" s="14">
        <f>'Enter scores'!K35</f>
        <v>0</v>
      </c>
    </row>
    <row r="19" spans="2:19" ht="15.75" thickBot="1" x14ac:dyDescent="0.3"/>
    <row r="20" spans="2:19" ht="15.75" thickBot="1" x14ac:dyDescent="0.3">
      <c r="B20" s="31">
        <f>'Enter scores'!B37</f>
        <v>43374</v>
      </c>
      <c r="C20" s="32">
        <f>'Enter scores'!C37</f>
        <v>0</v>
      </c>
      <c r="D20" s="33">
        <f>'Enter scores'!D37</f>
        <v>0</v>
      </c>
      <c r="E20" s="34" t="str">
        <f>'Enter scores'!E37</f>
        <v>Court 1</v>
      </c>
      <c r="F20" s="35">
        <f>'Enter scores'!F37</f>
        <v>0</v>
      </c>
      <c r="G20" s="35">
        <f>'Enter scores'!G37</f>
        <v>0</v>
      </c>
      <c r="H20" s="35">
        <f>'Enter scores'!H37</f>
        <v>0</v>
      </c>
      <c r="I20" s="35">
        <f>'Enter scores'!I37</f>
        <v>0</v>
      </c>
      <c r="J20" s="35">
        <f>'Enter scores'!J37</f>
        <v>0</v>
      </c>
      <c r="K20" s="36">
        <f>'Enter scores'!K37</f>
        <v>0</v>
      </c>
      <c r="M20" s="34" t="str">
        <f>'Enter scores'!E43</f>
        <v>Court 2</v>
      </c>
      <c r="N20" s="35">
        <f>'Enter scores'!F43</f>
        <v>0</v>
      </c>
      <c r="O20" s="35">
        <f>'Enter scores'!G43</f>
        <v>0</v>
      </c>
      <c r="P20" s="35">
        <f>'Enter scores'!H43</f>
        <v>0</v>
      </c>
      <c r="Q20" s="35">
        <f>'Enter scores'!I43</f>
        <v>0</v>
      </c>
      <c r="R20" s="35">
        <f>'Enter scores'!J43</f>
        <v>0</v>
      </c>
      <c r="S20" s="36">
        <f>'Enter scores'!K43</f>
        <v>0</v>
      </c>
    </row>
    <row r="21" spans="2:19" ht="15.75" thickBot="1" x14ac:dyDescent="0.3"/>
    <row r="22" spans="2:19" ht="16.5" thickBot="1" x14ac:dyDescent="0.3">
      <c r="D22" s="18">
        <f>'Enter scores'!D39</f>
        <v>0.27083333333333331</v>
      </c>
      <c r="E22" s="29" t="str">
        <f>'Enter scores'!E39</f>
        <v>One Team One Meme</v>
      </c>
      <c r="F22" s="29">
        <f>'Enter scores'!F39</f>
        <v>0</v>
      </c>
      <c r="G22" s="14">
        <f>'Enter scores'!G39</f>
        <v>5</v>
      </c>
      <c r="H22" s="2" t="str">
        <f>'Enter scores'!H39</f>
        <v>v</v>
      </c>
      <c r="I22" s="29" t="str">
        <f>'Enter scores'!I39</f>
        <v>EY Tigers</v>
      </c>
      <c r="J22" s="29">
        <f>'Enter scores'!J39</f>
        <v>0</v>
      </c>
      <c r="K22" s="14">
        <f>'Enter scores'!K39</f>
        <v>11</v>
      </c>
      <c r="L22" s="5"/>
      <c r="M22" s="29" t="str">
        <f>'Enter scores'!E45</f>
        <v>Martians</v>
      </c>
      <c r="N22" s="29">
        <f>'Enter scores'!F45</f>
        <v>0</v>
      </c>
      <c r="O22" s="14">
        <f>'Enter scores'!G45</f>
        <v>15</v>
      </c>
      <c r="P22" s="2" t="str">
        <f>'Enter scores'!H45</f>
        <v>v</v>
      </c>
      <c r="Q22" s="29" t="str">
        <f>'Enter scores'!I45</f>
        <v>Vending Machine</v>
      </c>
      <c r="R22" s="29">
        <f>'Enter scores'!J45</f>
        <v>0</v>
      </c>
      <c r="S22" s="14">
        <f>'Enter scores'!K45</f>
        <v>17</v>
      </c>
    </row>
    <row r="23" spans="2:19" ht="16.5" thickBot="1" x14ac:dyDescent="0.3"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6.5" thickBot="1" x14ac:dyDescent="0.3">
      <c r="D24" s="18">
        <f>'Enter scores'!D41</f>
        <v>0.3125</v>
      </c>
      <c r="E24" s="29" t="str">
        <f>'Enter scores'!E41</f>
        <v>GHD</v>
      </c>
      <c r="F24" s="29">
        <f>'Enter scores'!F41</f>
        <v>0</v>
      </c>
      <c r="G24" s="14">
        <f>'Enter scores'!G41</f>
        <v>12</v>
      </c>
      <c r="H24" s="2" t="str">
        <f>'Enter scores'!H41</f>
        <v>v</v>
      </c>
      <c r="I24" s="29" t="str">
        <f>'Enter scores'!I41</f>
        <v>Frizoo</v>
      </c>
      <c r="J24" s="29">
        <f>'Enter scores'!J41</f>
        <v>0</v>
      </c>
      <c r="K24" s="14">
        <f>'Enter scores'!K41</f>
        <v>15</v>
      </c>
      <c r="L24" s="5"/>
      <c r="M24" s="29" t="str">
        <f>'Enter scores'!E47</f>
        <v>ESR and Friends</v>
      </c>
      <c r="N24" s="29">
        <f>'Enter scores'!F47</f>
        <v>0</v>
      </c>
      <c r="O24" s="14">
        <f>'Enter scores'!G47</f>
        <v>13</v>
      </c>
      <c r="P24" s="2" t="str">
        <f>'Enter scores'!H47</f>
        <v>v</v>
      </c>
      <c r="Q24" s="29" t="str">
        <f>'Enter scores'!I47</f>
        <v>HuckHunters</v>
      </c>
      <c r="R24" s="29">
        <f>'Enter scores'!J47</f>
        <v>0</v>
      </c>
      <c r="S24" s="14">
        <f>'Enter scores'!K47</f>
        <v>17</v>
      </c>
    </row>
    <row r="25" spans="2:19" ht="15.75" x14ac:dyDescent="0.25">
      <c r="D25" s="19"/>
    </row>
    <row r="26" spans="2:19" ht="15.75" x14ac:dyDescent="0.25">
      <c r="D26" s="19"/>
    </row>
    <row r="27" spans="2:19" ht="16.5" thickBot="1" x14ac:dyDescent="0.3">
      <c r="D27" s="19"/>
    </row>
    <row r="28" spans="2:19" ht="15.75" thickBot="1" x14ac:dyDescent="0.3">
      <c r="B28" s="31">
        <f>'Enter scores'!B49</f>
        <v>43381</v>
      </c>
      <c r="C28" s="32">
        <f>'Enter scores'!C49</f>
        <v>0</v>
      </c>
      <c r="D28" s="33">
        <f>'Enter scores'!D49</f>
        <v>0</v>
      </c>
      <c r="E28" s="34" t="str">
        <f>'Enter scores'!E49</f>
        <v>Court 1</v>
      </c>
      <c r="F28" s="35">
        <f>'Enter scores'!F49</f>
        <v>0</v>
      </c>
      <c r="G28" s="35">
        <f>'Enter scores'!G49</f>
        <v>0</v>
      </c>
      <c r="H28" s="35">
        <f>'Enter scores'!H49</f>
        <v>0</v>
      </c>
      <c r="I28" s="35">
        <f>'Enter scores'!I49</f>
        <v>0</v>
      </c>
      <c r="J28" s="35">
        <f>'Enter scores'!J49</f>
        <v>0</v>
      </c>
      <c r="K28" s="36">
        <f>'Enter scores'!K49</f>
        <v>0</v>
      </c>
      <c r="M28" s="34">
        <f>'Enter scores'!E55</f>
        <v>14</v>
      </c>
      <c r="N28" s="35">
        <f>'Enter scores'!F55</f>
        <v>0</v>
      </c>
      <c r="O28" s="35">
        <f>'Enter scores'!G55</f>
        <v>0</v>
      </c>
      <c r="P28" s="35">
        <f>'Enter scores'!H55</f>
        <v>0</v>
      </c>
      <c r="Q28" s="35">
        <f>'Enter scores'!I55</f>
        <v>0</v>
      </c>
      <c r="R28" s="35">
        <f>'Enter scores'!J55</f>
        <v>0</v>
      </c>
      <c r="S28" s="36">
        <f>'Enter scores'!K55</f>
        <v>0</v>
      </c>
    </row>
    <row r="29" spans="2:19" ht="16.5" thickBot="1" x14ac:dyDescent="0.3">
      <c r="D29" s="19"/>
    </row>
    <row r="30" spans="2:19" ht="16.5" thickBot="1" x14ac:dyDescent="0.3">
      <c r="D30" s="18">
        <f>'Enter scores'!D51</f>
        <v>0.27083333333333331</v>
      </c>
      <c r="E30" s="29" t="str">
        <f>'Enter scores'!E51</f>
        <v>GHD</v>
      </c>
      <c r="F30" s="29">
        <f>'Enter scores'!F51</f>
        <v>0</v>
      </c>
      <c r="G30" s="14">
        <f>'Enter scores'!G51</f>
        <v>12</v>
      </c>
      <c r="H30" s="2" t="str">
        <f>'Enter scores'!H51</f>
        <v>v</v>
      </c>
      <c r="I30" s="29" t="str">
        <f>'Enter scores'!I51</f>
        <v>One Team One Meme</v>
      </c>
      <c r="J30" s="29">
        <f>'Enter scores'!J51</f>
        <v>0</v>
      </c>
      <c r="K30" s="14">
        <f>'Enter scores'!K51</f>
        <v>10</v>
      </c>
      <c r="L30" s="5"/>
      <c r="M30" s="29" t="str">
        <f>'Enter scores'!E57</f>
        <v>ESR and Friends</v>
      </c>
      <c r="N30" s="29">
        <f>'Enter scores'!F57</f>
        <v>0</v>
      </c>
      <c r="O30" s="14">
        <f>'Enter scores'!G57</f>
        <v>15</v>
      </c>
      <c r="P30" s="2" t="str">
        <f>'Enter scores'!H57</f>
        <v>v</v>
      </c>
      <c r="Q30" s="29" t="str">
        <f>'Enter scores'!I57</f>
        <v>EY Tigers</v>
      </c>
      <c r="R30" s="29">
        <f>'Enter scores'!J57</f>
        <v>0</v>
      </c>
      <c r="S30" s="14">
        <f>'Enter scores'!K57</f>
        <v>3</v>
      </c>
    </row>
    <row r="31" spans="2:19" ht="16.5" thickBot="1" x14ac:dyDescent="0.3"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6.5" thickBot="1" x14ac:dyDescent="0.3">
      <c r="D32" s="18">
        <f>'Enter scores'!D53</f>
        <v>0.3125</v>
      </c>
      <c r="E32" s="29" t="str">
        <f>'Enter scores'!E53</f>
        <v>Martians</v>
      </c>
      <c r="F32" s="29">
        <f>'Enter scores'!F53</f>
        <v>0</v>
      </c>
      <c r="G32" s="14">
        <f>'Enter scores'!G53</f>
        <v>14</v>
      </c>
      <c r="H32" s="2" t="str">
        <f>'Enter scores'!H53</f>
        <v>v</v>
      </c>
      <c r="I32" s="29" t="str">
        <f>'Enter scores'!I53</f>
        <v>Frizoo</v>
      </c>
      <c r="J32" s="29">
        <f>'Enter scores'!J53</f>
        <v>0</v>
      </c>
      <c r="K32" s="14">
        <f>'Enter scores'!K53</f>
        <v>16</v>
      </c>
      <c r="L32" s="5"/>
      <c r="M32" s="29" t="str">
        <f>'Enter scores'!E59</f>
        <v>HuckHunters</v>
      </c>
      <c r="N32" s="29">
        <f>'Enter scores'!F59</f>
        <v>0</v>
      </c>
      <c r="O32" s="14">
        <f>'Enter scores'!G59</f>
        <v>29</v>
      </c>
      <c r="P32" s="2" t="str">
        <f>'Enter scores'!H59</f>
        <v>v</v>
      </c>
      <c r="Q32" s="29" t="str">
        <f>'Enter scores'!I59</f>
        <v>Vending Machine</v>
      </c>
      <c r="R32" s="29">
        <f>'Enter scores'!J59</f>
        <v>0</v>
      </c>
      <c r="S32" s="14">
        <f>'Enter scores'!K59</f>
        <v>4</v>
      </c>
    </row>
    <row r="35" spans="2:19" ht="15.75" thickBot="1" x14ac:dyDescent="0.3"/>
    <row r="36" spans="2:19" ht="15.75" thickBot="1" x14ac:dyDescent="0.3">
      <c r="B36" s="31">
        <f>'Enter scores'!B61</f>
        <v>43388</v>
      </c>
      <c r="C36" s="32">
        <f>'Enter scores'!C61</f>
        <v>0</v>
      </c>
      <c r="D36" s="33">
        <f>'Enter scores'!D61</f>
        <v>0</v>
      </c>
      <c r="E36" s="34" t="str">
        <f>'Enter scores'!E61</f>
        <v>Court 1</v>
      </c>
      <c r="F36" s="35">
        <f>'Enter scores'!F61</f>
        <v>0</v>
      </c>
      <c r="G36" s="35">
        <f>'Enter scores'!G61</f>
        <v>0</v>
      </c>
      <c r="H36" s="35">
        <f>'Enter scores'!H61</f>
        <v>0</v>
      </c>
      <c r="I36" s="35">
        <f>'Enter scores'!I61</f>
        <v>0</v>
      </c>
      <c r="J36" s="35">
        <f>'Enter scores'!J61</f>
        <v>0</v>
      </c>
      <c r="K36" s="36">
        <f>'Enter scores'!K61</f>
        <v>0</v>
      </c>
      <c r="M36" s="34" t="str">
        <f>'Enter scores'!E67</f>
        <v>Court 2</v>
      </c>
      <c r="N36" s="35">
        <f>'Enter scores'!F67</f>
        <v>0</v>
      </c>
      <c r="O36" s="35">
        <f>'Enter scores'!G67</f>
        <v>0</v>
      </c>
      <c r="P36" s="35">
        <f>'Enter scores'!H67</f>
        <v>0</v>
      </c>
      <c r="Q36" s="35">
        <f>'Enter scores'!I67</f>
        <v>0</v>
      </c>
      <c r="R36" s="35">
        <f>'Enter scores'!J67</f>
        <v>0</v>
      </c>
      <c r="S36" s="36">
        <f>'Enter scores'!K67</f>
        <v>0</v>
      </c>
    </row>
    <row r="37" spans="2:19" ht="15.75" thickBot="1" x14ac:dyDescent="0.3"/>
    <row r="38" spans="2:19" ht="16.5" thickBot="1" x14ac:dyDescent="0.3">
      <c r="D38" s="18">
        <f>'Enter scores'!D63</f>
        <v>0.27083333333333331</v>
      </c>
      <c r="E38" s="29" t="str">
        <f>'Enter scores'!E63</f>
        <v>GHD</v>
      </c>
      <c r="F38" s="29">
        <f>'Enter scores'!F63</f>
        <v>0</v>
      </c>
      <c r="G38" s="14">
        <f>'Enter scores'!G63</f>
        <v>6</v>
      </c>
      <c r="H38" s="2" t="str">
        <f>'Enter scores'!H63</f>
        <v>v</v>
      </c>
      <c r="I38" s="29" t="str">
        <f>'Enter scores'!I63</f>
        <v>Martians</v>
      </c>
      <c r="J38" s="29">
        <f>'Enter scores'!J63</f>
        <v>0</v>
      </c>
      <c r="K38" s="14">
        <f>'Enter scores'!K63</f>
        <v>17</v>
      </c>
      <c r="L38" s="5"/>
      <c r="M38" s="29" t="str">
        <f>'Enter scores'!E69</f>
        <v>HuckHunters</v>
      </c>
      <c r="N38" s="29">
        <f>'Enter scores'!F69</f>
        <v>0</v>
      </c>
      <c r="O38" s="14">
        <f>'Enter scores'!G69</f>
        <v>3</v>
      </c>
      <c r="P38" s="2" t="str">
        <f>'Enter scores'!H69</f>
        <v>v</v>
      </c>
      <c r="Q38" s="29" t="str">
        <f>'Enter scores'!I69</f>
        <v>Frizoo</v>
      </c>
      <c r="R38" s="29">
        <f>'Enter scores'!J69</f>
        <v>0</v>
      </c>
      <c r="S38" s="14">
        <f>'Enter scores'!K69</f>
        <v>14</v>
      </c>
    </row>
    <row r="39" spans="2:19" ht="16.5" thickBot="1" x14ac:dyDescent="0.3"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6.5" thickBot="1" x14ac:dyDescent="0.3">
      <c r="D40" s="18">
        <f>'Enter scores'!D65</f>
        <v>0.3125</v>
      </c>
      <c r="E40" s="29" t="str">
        <f>'Enter scores'!E65</f>
        <v>ESR and Friends</v>
      </c>
      <c r="F40" s="29">
        <f>'Enter scores'!F65</f>
        <v>0</v>
      </c>
      <c r="G40" s="14">
        <f>'Enter scores'!G65</f>
        <v>5</v>
      </c>
      <c r="H40" s="2" t="str">
        <f>'Enter scores'!H65</f>
        <v>v</v>
      </c>
      <c r="I40" s="29" t="str">
        <f>'Enter scores'!I65</f>
        <v>One Team One Meme</v>
      </c>
      <c r="J40" s="29">
        <f>'Enter scores'!J65</f>
        <v>0</v>
      </c>
      <c r="K40" s="14">
        <f>'Enter scores'!K65</f>
        <v>12</v>
      </c>
      <c r="L40" s="5"/>
      <c r="M40" s="29" t="str">
        <f>'Enter scores'!E71</f>
        <v>Vending Machine</v>
      </c>
      <c r="N40" s="29">
        <f>'Enter scores'!F71</f>
        <v>0</v>
      </c>
      <c r="O40" s="14">
        <f>'Enter scores'!G71</f>
        <v>5</v>
      </c>
      <c r="P40" s="2" t="str">
        <f>'Enter scores'!H71</f>
        <v>v</v>
      </c>
      <c r="Q40" s="29" t="str">
        <f>'Enter scores'!I71</f>
        <v>EY Tigers</v>
      </c>
      <c r="R40" s="29">
        <f>'Enter scores'!J71</f>
        <v>0</v>
      </c>
      <c r="S40" s="14">
        <f>'Enter scores'!K71</f>
        <v>15</v>
      </c>
    </row>
    <row r="41" spans="2:19" ht="15.75" x14ac:dyDescent="0.25">
      <c r="D41" s="19"/>
    </row>
    <row r="42" spans="2:19" ht="15.75" x14ac:dyDescent="0.25">
      <c r="D42" s="19"/>
    </row>
    <row r="43" spans="2:19" ht="16.5" thickBot="1" x14ac:dyDescent="0.3">
      <c r="D43" s="19"/>
    </row>
    <row r="44" spans="2:19" ht="15.75" thickBot="1" x14ac:dyDescent="0.3">
      <c r="B44" s="31">
        <f>'Enter scores'!B73</f>
        <v>43402</v>
      </c>
      <c r="C44" s="32">
        <f>'Enter scores'!C73</f>
        <v>0</v>
      </c>
      <c r="D44" s="33">
        <f>'Enter scores'!D73</f>
        <v>0</v>
      </c>
      <c r="E44" s="34" t="str">
        <f>'Enter scores'!E73</f>
        <v>Court 1</v>
      </c>
      <c r="F44" s="35">
        <f>'Enter scores'!F73</f>
        <v>0</v>
      </c>
      <c r="G44" s="35">
        <f>'Enter scores'!G73</f>
        <v>0</v>
      </c>
      <c r="H44" s="35">
        <f>'Enter scores'!H73</f>
        <v>0</v>
      </c>
      <c r="I44" s="35">
        <f>'Enter scores'!I73</f>
        <v>0</v>
      </c>
      <c r="J44" s="35">
        <f>'Enter scores'!J73</f>
        <v>0</v>
      </c>
      <c r="K44" s="36">
        <f>'Enter scores'!K73</f>
        <v>0</v>
      </c>
      <c r="M44" s="34" t="str">
        <f>'Enter scores'!E79</f>
        <v>Court 2</v>
      </c>
      <c r="N44" s="35">
        <f>'Enter scores'!F79</f>
        <v>0</v>
      </c>
      <c r="O44" s="35">
        <f>'Enter scores'!G79</f>
        <v>0</v>
      </c>
      <c r="P44" s="35">
        <f>'Enter scores'!H79</f>
        <v>0</v>
      </c>
      <c r="Q44" s="35">
        <f>'Enter scores'!I79</f>
        <v>0</v>
      </c>
      <c r="R44" s="35">
        <f>'Enter scores'!J79</f>
        <v>0</v>
      </c>
      <c r="S44" s="36">
        <f>'Enter scores'!K79</f>
        <v>0</v>
      </c>
    </row>
    <row r="45" spans="2:19" ht="16.5" thickBot="1" x14ac:dyDescent="0.3">
      <c r="D45" s="19"/>
    </row>
    <row r="46" spans="2:19" ht="16.5" thickBot="1" x14ac:dyDescent="0.3">
      <c r="D46" s="18">
        <f>'Enter scores'!D75</f>
        <v>0.27083333333333331</v>
      </c>
      <c r="E46" s="29" t="str">
        <f>'Enter scores'!E75</f>
        <v>GHD</v>
      </c>
      <c r="F46" s="29">
        <f>'Enter scores'!F75</f>
        <v>0</v>
      </c>
      <c r="G46" s="14">
        <f>'Enter scores'!G75</f>
        <v>8</v>
      </c>
      <c r="H46" s="2" t="str">
        <f>'Enter scores'!H75</f>
        <v>v</v>
      </c>
      <c r="I46" s="29" t="str">
        <f>'Enter scores'!I75</f>
        <v>ESR and Friends</v>
      </c>
      <c r="J46" s="29">
        <f>'Enter scores'!J75</f>
        <v>0</v>
      </c>
      <c r="K46" s="14">
        <f>'Enter scores'!K75</f>
        <v>6</v>
      </c>
      <c r="L46" s="5"/>
      <c r="M46" s="29" t="str">
        <f>'Enter scores'!E81</f>
        <v>Vending Machine</v>
      </c>
      <c r="N46" s="29">
        <f>'Enter scores'!F81</f>
        <v>0</v>
      </c>
      <c r="O46" s="14">
        <f>'Enter scores'!G81</f>
        <v>7</v>
      </c>
      <c r="P46" s="2" t="str">
        <f>'Enter scores'!H81</f>
        <v>v</v>
      </c>
      <c r="Q46" s="29" t="str">
        <f>'Enter scores'!I81</f>
        <v>One Team One Meme</v>
      </c>
      <c r="R46" s="29">
        <f>'Enter scores'!J81</f>
        <v>0</v>
      </c>
      <c r="S46" s="14">
        <f>'Enter scores'!K81</f>
        <v>5</v>
      </c>
    </row>
    <row r="47" spans="2:19" ht="16.5" thickBot="1" x14ac:dyDescent="0.3">
      <c r="D47" s="1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6.5" thickBot="1" x14ac:dyDescent="0.3">
      <c r="D48" s="18">
        <f>'Enter scores'!D77</f>
        <v>0.3125</v>
      </c>
      <c r="E48" s="29" t="str">
        <f>'Enter scores'!E77</f>
        <v>HuckHunters</v>
      </c>
      <c r="F48" s="29">
        <f>'Enter scores'!F77</f>
        <v>0</v>
      </c>
      <c r="G48" s="14">
        <f>'Enter scores'!G77</f>
        <v>9</v>
      </c>
      <c r="H48" s="2" t="str">
        <f>'Enter scores'!H77</f>
        <v>v</v>
      </c>
      <c r="I48" s="29" t="str">
        <f>'Enter scores'!I77</f>
        <v>Martians</v>
      </c>
      <c r="J48" s="29">
        <f>'Enter scores'!J77</f>
        <v>0</v>
      </c>
      <c r="K48" s="14">
        <f>'Enter scores'!K77</f>
        <v>7</v>
      </c>
      <c r="L48" s="5"/>
      <c r="M48" s="29" t="str">
        <f>'Enter scores'!E83</f>
        <v>EY Tigers</v>
      </c>
      <c r="N48" s="29">
        <f>'Enter scores'!F83</f>
        <v>0</v>
      </c>
      <c r="O48" s="14">
        <f>'Enter scores'!G83</f>
        <v>9</v>
      </c>
      <c r="P48" s="2" t="str">
        <f>'Enter scores'!H83</f>
        <v>v</v>
      </c>
      <c r="Q48" s="29" t="str">
        <f>'Enter scores'!I83</f>
        <v>Frizoo</v>
      </c>
      <c r="R48" s="29">
        <f>'Enter scores'!J83</f>
        <v>0</v>
      </c>
      <c r="S48" s="14">
        <f>'Enter scores'!K83</f>
        <v>9</v>
      </c>
    </row>
    <row r="49" spans="2:19" ht="15.75" x14ac:dyDescent="0.25">
      <c r="D49" s="19"/>
    </row>
    <row r="50" spans="2:19" ht="15.75" x14ac:dyDescent="0.25">
      <c r="D50" s="19"/>
    </row>
    <row r="51" spans="2:19" ht="16.5" thickBot="1" x14ac:dyDescent="0.3">
      <c r="D51" s="19"/>
    </row>
    <row r="52" spans="2:19" ht="15.75" thickBot="1" x14ac:dyDescent="0.3">
      <c r="B52" s="31">
        <f>'Enter scores'!B85</f>
        <v>43409</v>
      </c>
      <c r="C52" s="32">
        <f>'Enter scores'!C85</f>
        <v>0</v>
      </c>
      <c r="D52" s="33">
        <f>'Enter scores'!D85</f>
        <v>0</v>
      </c>
      <c r="E52" s="34" t="str">
        <f>'Enter scores'!E85</f>
        <v>Court 1</v>
      </c>
      <c r="F52" s="35">
        <f>'Enter scores'!F85</f>
        <v>0</v>
      </c>
      <c r="G52" s="35">
        <f>'Enter scores'!G85</f>
        <v>0</v>
      </c>
      <c r="H52" s="35">
        <f>'Enter scores'!H85</f>
        <v>0</v>
      </c>
      <c r="I52" s="35">
        <f>'Enter scores'!I85</f>
        <v>0</v>
      </c>
      <c r="J52" s="35">
        <f>'Enter scores'!J85</f>
        <v>0</v>
      </c>
      <c r="K52" s="36">
        <f>'Enter scores'!K85</f>
        <v>0</v>
      </c>
      <c r="M52" s="34" t="str">
        <f>'Enter scores'!E91</f>
        <v>Court 2</v>
      </c>
      <c r="N52" s="35">
        <f>'Enter scores'!F91</f>
        <v>0</v>
      </c>
      <c r="O52" s="35">
        <f>'Enter scores'!G91</f>
        <v>0</v>
      </c>
      <c r="P52" s="35">
        <f>'Enter scores'!H91</f>
        <v>0</v>
      </c>
      <c r="Q52" s="35">
        <f>'Enter scores'!I91</f>
        <v>0</v>
      </c>
      <c r="R52" s="35">
        <f>'Enter scores'!J91</f>
        <v>0</v>
      </c>
      <c r="S52" s="36">
        <f>'Enter scores'!K91</f>
        <v>0</v>
      </c>
    </row>
    <row r="53" spans="2:19" ht="16.5" thickBot="1" x14ac:dyDescent="0.3">
      <c r="D53" s="19"/>
    </row>
    <row r="54" spans="2:19" ht="16.5" thickBot="1" x14ac:dyDescent="0.3">
      <c r="D54" s="18">
        <f>'Enter scores'!D87</f>
        <v>0.27083333333333331</v>
      </c>
      <c r="E54" s="29" t="str">
        <f>'Enter scores'!E87</f>
        <v>GHD</v>
      </c>
      <c r="F54" s="29">
        <f>'Enter scores'!F87</f>
        <v>0</v>
      </c>
      <c r="G54" s="14">
        <f>'Enter scores'!G87</f>
        <v>13</v>
      </c>
      <c r="H54" s="2" t="str">
        <f>'Enter scores'!H87</f>
        <v>v</v>
      </c>
      <c r="I54" s="29" t="str">
        <f>'Enter scores'!I87</f>
        <v>HuckHunters</v>
      </c>
      <c r="J54" s="29">
        <f>'Enter scores'!J87</f>
        <v>0</v>
      </c>
      <c r="K54" s="14">
        <f>'Enter scores'!K87</f>
        <v>10</v>
      </c>
      <c r="L54" s="5"/>
      <c r="M54" s="29" t="str">
        <f>'Enter scores'!E93</f>
        <v>EY Tigers</v>
      </c>
      <c r="N54" s="29">
        <f>'Enter scores'!F93</f>
        <v>0</v>
      </c>
      <c r="O54" s="14">
        <f>'Enter scores'!G93</f>
        <v>3</v>
      </c>
      <c r="P54" s="2" t="str">
        <f>'Enter scores'!H93</f>
        <v>v</v>
      </c>
      <c r="Q54" s="29" t="str">
        <f>'Enter scores'!I93</f>
        <v>Martians</v>
      </c>
      <c r="R54" s="29">
        <f>'Enter scores'!J93</f>
        <v>0</v>
      </c>
      <c r="S54" s="14">
        <f>'Enter scores'!K93</f>
        <v>14</v>
      </c>
    </row>
    <row r="55" spans="2:19" ht="16.5" thickBot="1" x14ac:dyDescent="0.3">
      <c r="D55" s="1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6.5" thickBot="1" x14ac:dyDescent="0.3">
      <c r="D56" s="18">
        <f>'Enter scores'!D89</f>
        <v>0.3125</v>
      </c>
      <c r="E56" s="29" t="str">
        <f>'Enter scores'!E89</f>
        <v>Vending Machine</v>
      </c>
      <c r="F56" s="29">
        <f>'Enter scores'!F89</f>
        <v>0</v>
      </c>
      <c r="G56" s="14">
        <f>'Enter scores'!G89</f>
        <v>12</v>
      </c>
      <c r="H56" s="2" t="str">
        <f>'Enter scores'!H89</f>
        <v>v</v>
      </c>
      <c r="I56" s="29" t="str">
        <f>'Enter scores'!I89</f>
        <v>ESR and Friends</v>
      </c>
      <c r="J56" s="29">
        <f>'Enter scores'!J89</f>
        <v>0</v>
      </c>
      <c r="K56" s="14">
        <f>'Enter scores'!K89</f>
        <v>11</v>
      </c>
      <c r="L56" s="5"/>
      <c r="M56" s="29" t="str">
        <f>'Enter scores'!E95</f>
        <v>Frizoo</v>
      </c>
      <c r="N56" s="29">
        <f>'Enter scores'!F95</f>
        <v>0</v>
      </c>
      <c r="O56" s="14">
        <f>'Enter scores'!G95</f>
        <v>5</v>
      </c>
      <c r="P56" s="2" t="str">
        <f>'Enter scores'!H95</f>
        <v>v</v>
      </c>
      <c r="Q56" s="29" t="str">
        <f>'Enter scores'!I95</f>
        <v>One Team One Meme</v>
      </c>
      <c r="R56" s="29">
        <f>'Enter scores'!J95</f>
        <v>0</v>
      </c>
      <c r="S56" s="14">
        <f>'Enter scores'!K95</f>
        <v>15</v>
      </c>
    </row>
    <row r="57" spans="2:19" ht="15.75" x14ac:dyDescent="0.25">
      <c r="D57" s="19"/>
    </row>
    <row r="58" spans="2:19" ht="15.75" x14ac:dyDescent="0.25">
      <c r="D58" s="19"/>
    </row>
    <row r="59" spans="2:19" ht="16.5" thickBot="1" x14ac:dyDescent="0.3">
      <c r="D59" s="19"/>
    </row>
    <row r="60" spans="2:19" ht="15.75" thickBot="1" x14ac:dyDescent="0.3">
      <c r="B60" s="31">
        <f>'Enter scores'!B97</f>
        <v>43423</v>
      </c>
      <c r="C60" s="32">
        <f>'Enter scores'!C97</f>
        <v>0</v>
      </c>
      <c r="D60" s="33">
        <f>'Enter scores'!D97</f>
        <v>0</v>
      </c>
      <c r="E60" s="34" t="str">
        <f>'Enter scores'!E97</f>
        <v>Court 1</v>
      </c>
      <c r="F60" s="35">
        <f>'Enter scores'!F97</f>
        <v>0</v>
      </c>
      <c r="G60" s="35">
        <f>'Enter scores'!G97</f>
        <v>0</v>
      </c>
      <c r="H60" s="35">
        <f>'Enter scores'!H97</f>
        <v>0</v>
      </c>
      <c r="I60" s="35">
        <f>'Enter scores'!I97</f>
        <v>0</v>
      </c>
      <c r="J60" s="35">
        <f>'Enter scores'!J97</f>
        <v>0</v>
      </c>
      <c r="K60" s="36">
        <f>'Enter scores'!K97</f>
        <v>0</v>
      </c>
      <c r="M60" s="34" t="str">
        <f>'Enter scores'!E103</f>
        <v>Court 2</v>
      </c>
      <c r="N60" s="35">
        <f>'Enter scores'!F103</f>
        <v>0</v>
      </c>
      <c r="O60" s="35">
        <f>'Enter scores'!G103</f>
        <v>0</v>
      </c>
      <c r="P60" s="35">
        <f>'Enter scores'!H103</f>
        <v>0</v>
      </c>
      <c r="Q60" s="35">
        <f>'Enter scores'!I103</f>
        <v>0</v>
      </c>
      <c r="R60" s="35">
        <f>'Enter scores'!J103</f>
        <v>0</v>
      </c>
      <c r="S60" s="36">
        <f>'Enter scores'!K103</f>
        <v>0</v>
      </c>
    </row>
    <row r="61" spans="2:19" ht="16.5" thickBot="1" x14ac:dyDescent="0.3">
      <c r="D61" s="19"/>
    </row>
    <row r="62" spans="2:19" ht="16.5" thickBot="1" x14ac:dyDescent="0.3">
      <c r="D62" s="18">
        <f>'Enter scores'!D99</f>
        <v>0.27083333333333331</v>
      </c>
      <c r="E62" s="29" t="str">
        <f>'Enter scores'!E99</f>
        <v>ESR and Friends</v>
      </c>
      <c r="F62" s="29">
        <f>'Enter scores'!F99</f>
        <v>0</v>
      </c>
      <c r="G62" s="14">
        <f>'Enter scores'!G99</f>
        <v>17</v>
      </c>
      <c r="H62" s="2" t="str">
        <f>'Enter scores'!H99</f>
        <v>v</v>
      </c>
      <c r="I62" s="29" t="str">
        <f>'Enter scores'!I99</f>
        <v>EY Tigers</v>
      </c>
      <c r="J62" s="29">
        <f>'Enter scores'!J99</f>
        <v>0</v>
      </c>
      <c r="K62" s="14">
        <f>'Enter scores'!K99</f>
        <v>19</v>
      </c>
      <c r="L62" s="5"/>
      <c r="M62" s="29" t="str">
        <f>'Enter scores'!E105</f>
        <v>GHD</v>
      </c>
      <c r="N62" s="29">
        <f>'Enter scores'!F105</f>
        <v>0</v>
      </c>
      <c r="O62" s="14">
        <f>'Enter scores'!G105</f>
        <v>23</v>
      </c>
      <c r="P62" s="2" t="str">
        <f>'Enter scores'!H105</f>
        <v>v</v>
      </c>
      <c r="Q62" s="29" t="str">
        <f>'Enter scores'!I105</f>
        <v>Martians</v>
      </c>
      <c r="R62" s="29">
        <f>'Enter scores'!J105</f>
        <v>0</v>
      </c>
      <c r="S62" s="14">
        <f>'Enter scores'!K105</f>
        <v>22</v>
      </c>
    </row>
    <row r="63" spans="2:19" ht="16.5" thickBot="1" x14ac:dyDescent="0.3">
      <c r="D63" s="1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ht="16.5" thickBot="1" x14ac:dyDescent="0.3">
      <c r="D64" s="18">
        <f>'Enter scores'!D101</f>
        <v>0.3125</v>
      </c>
      <c r="E64" s="29" t="str">
        <f>'Enter scores'!E101</f>
        <v>Vending Machine</v>
      </c>
      <c r="F64" s="29">
        <f>'Enter scores'!F101</f>
        <v>0</v>
      </c>
      <c r="G64" s="14">
        <f>'Enter scores'!G101</f>
        <v>22</v>
      </c>
      <c r="H64" s="2" t="str">
        <f>'Enter scores'!H101</f>
        <v>v</v>
      </c>
      <c r="I64" s="29" t="str">
        <f>'Enter scores'!I101</f>
        <v>One Team One Meme</v>
      </c>
      <c r="J64" s="29">
        <f>'Enter scores'!J101</f>
        <v>0</v>
      </c>
      <c r="K64" s="14">
        <f>'Enter scores'!K101</f>
        <v>21</v>
      </c>
      <c r="L64" s="5"/>
      <c r="M64" s="29" t="str">
        <f>'Enter scores'!E107</f>
        <v>HuckHunters</v>
      </c>
      <c r="N64" s="29">
        <f>'Enter scores'!F107</f>
        <v>0</v>
      </c>
      <c r="O64" s="14">
        <f>'Enter scores'!G107</f>
        <v>10</v>
      </c>
      <c r="P64" s="2" t="str">
        <f>'Enter scores'!H107</f>
        <v>v</v>
      </c>
      <c r="Q64" s="29" t="str">
        <f>'Enter scores'!I107</f>
        <v>Frizoo</v>
      </c>
      <c r="R64" s="29">
        <f>'Enter scores'!J107</f>
        <v>0</v>
      </c>
      <c r="S64" s="14">
        <f>'Enter scores'!K107</f>
        <v>14</v>
      </c>
    </row>
  </sheetData>
  <sheetProtection selectLockedCells="1"/>
  <mergeCells count="96">
    <mergeCell ref="B4:D4"/>
    <mergeCell ref="E4:K4"/>
    <mergeCell ref="M4:S4"/>
    <mergeCell ref="E6:F6"/>
    <mergeCell ref="I6:J6"/>
    <mergeCell ref="M6:N6"/>
    <mergeCell ref="Q6:R6"/>
    <mergeCell ref="E8:F8"/>
    <mergeCell ref="I8:J8"/>
    <mergeCell ref="M8:N8"/>
    <mergeCell ref="Q8:R8"/>
    <mergeCell ref="B12:D12"/>
    <mergeCell ref="E12:K12"/>
    <mergeCell ref="M12:S12"/>
    <mergeCell ref="E14:F14"/>
    <mergeCell ref="I14:J14"/>
    <mergeCell ref="M14:N14"/>
    <mergeCell ref="Q14:R14"/>
    <mergeCell ref="E16:F16"/>
    <mergeCell ref="I16:J16"/>
    <mergeCell ref="M16:N16"/>
    <mergeCell ref="Q16:R16"/>
    <mergeCell ref="B20:D20"/>
    <mergeCell ref="E20:K20"/>
    <mergeCell ref="M20:S20"/>
    <mergeCell ref="E22:F22"/>
    <mergeCell ref="I22:J22"/>
    <mergeCell ref="M22:N22"/>
    <mergeCell ref="Q22:R22"/>
    <mergeCell ref="B28:D28"/>
    <mergeCell ref="E28:K28"/>
    <mergeCell ref="M28:S28"/>
    <mergeCell ref="E24:F24"/>
    <mergeCell ref="I24:J24"/>
    <mergeCell ref="M24:N24"/>
    <mergeCell ref="Q24:R24"/>
    <mergeCell ref="E30:F30"/>
    <mergeCell ref="I30:J30"/>
    <mergeCell ref="M30:N30"/>
    <mergeCell ref="Q30:R30"/>
    <mergeCell ref="E32:F32"/>
    <mergeCell ref="I32:J32"/>
    <mergeCell ref="M32:N32"/>
    <mergeCell ref="Q32:R32"/>
    <mergeCell ref="B36:D36"/>
    <mergeCell ref="E36:K36"/>
    <mergeCell ref="M36:S36"/>
    <mergeCell ref="E38:F38"/>
    <mergeCell ref="I38:J38"/>
    <mergeCell ref="M38:N38"/>
    <mergeCell ref="Q38:R38"/>
    <mergeCell ref="E40:F40"/>
    <mergeCell ref="I40:J40"/>
    <mergeCell ref="M40:N40"/>
    <mergeCell ref="Q40:R40"/>
    <mergeCell ref="B44:D44"/>
    <mergeCell ref="E44:K44"/>
    <mergeCell ref="M44:S44"/>
    <mergeCell ref="E46:F46"/>
    <mergeCell ref="I46:J46"/>
    <mergeCell ref="M46:N46"/>
    <mergeCell ref="Q46:R46"/>
    <mergeCell ref="E48:F48"/>
    <mergeCell ref="I48:J48"/>
    <mergeCell ref="M48:N48"/>
    <mergeCell ref="Q48:R48"/>
    <mergeCell ref="B52:D52"/>
    <mergeCell ref="E52:K52"/>
    <mergeCell ref="M52:S52"/>
    <mergeCell ref="E54:F54"/>
    <mergeCell ref="I54:J54"/>
    <mergeCell ref="M54:N54"/>
    <mergeCell ref="Q54:R54"/>
    <mergeCell ref="E56:F56"/>
    <mergeCell ref="I56:J56"/>
    <mergeCell ref="M56:N56"/>
    <mergeCell ref="Q56:R56"/>
    <mergeCell ref="B60:D60"/>
    <mergeCell ref="E60:K60"/>
    <mergeCell ref="M60:S60"/>
    <mergeCell ref="E62:F62"/>
    <mergeCell ref="I62:J62"/>
    <mergeCell ref="M62:N62"/>
    <mergeCell ref="Q62:R62"/>
    <mergeCell ref="E64:F64"/>
    <mergeCell ref="I64:J64"/>
    <mergeCell ref="M64:N64"/>
    <mergeCell ref="Q64:R64"/>
    <mergeCell ref="X10:Z10"/>
    <mergeCell ref="X11:Z11"/>
    <mergeCell ref="X12:Z12"/>
    <mergeCell ref="X5:Z5"/>
    <mergeCell ref="X6:Z6"/>
    <mergeCell ref="X7:Z7"/>
    <mergeCell ref="X8:Z8"/>
    <mergeCell ref="X9:Z9"/>
  </mergeCells>
  <conditionalFormatting sqref="A1:XFD1048576">
    <cfRule type="containsText" dxfId="9" priority="10" operator="containsText" text="Court 2">
      <formula>NOT(ISERROR(SEARCH("Court 2",A1)))</formula>
    </cfRule>
    <cfRule type="containsText" dxfId="8" priority="9" operator="containsText" text="Court 1">
      <formula>NOT(ISERROR(SEARCH("Court 1",A1)))</formula>
    </cfRule>
    <cfRule type="containsText" dxfId="7" priority="8" operator="containsText" text="EY Tigers">
      <formula>NOT(ISERROR(SEARCH("EY Tigers",A1)))</formula>
    </cfRule>
    <cfRule type="containsText" dxfId="6" priority="7" operator="containsText" text="Huckhunters">
      <formula>NOT(ISERROR(SEARCH("Huckhunters",A1)))</formula>
    </cfRule>
    <cfRule type="containsText" dxfId="5" priority="6" operator="containsText" text="GHD">
      <formula>NOT(ISERROR(SEARCH("GHD",A1)))</formula>
    </cfRule>
    <cfRule type="containsText" dxfId="4" priority="5" operator="containsText" text="Vending Machine">
      <formula>NOT(ISERROR(SEARCH("Vending Machine",A1)))</formula>
    </cfRule>
    <cfRule type="containsText" dxfId="3" priority="4" operator="containsText" text="One Team One Meme">
      <formula>NOT(ISERROR(SEARCH("One Team One Meme",A1)))</formula>
    </cfRule>
    <cfRule type="containsText" dxfId="2" priority="3" operator="containsText" text="ESR and Friends">
      <formula>NOT(ISERROR(SEARCH("ESR and Friends",A1)))</formula>
    </cfRule>
    <cfRule type="containsText" dxfId="1" priority="2" operator="containsText" text="Martians">
      <formula>NOT(ISERROR(SEARCH("Martians",A1)))</formula>
    </cfRule>
    <cfRule type="containsText" dxfId="0" priority="1" operator="containsText" text="Frizoo">
      <formula>NOT(ISERROR(SEARCH("Frizoo",A1)))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Enter scores</vt:lpstr>
      <vt:lpstr>Display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Ken</cp:lastModifiedBy>
  <dcterms:created xsi:type="dcterms:W3CDTF">2018-09-17T09:48:35Z</dcterms:created>
  <dcterms:modified xsi:type="dcterms:W3CDTF">2019-05-04T06:16:45Z</dcterms:modified>
</cp:coreProperties>
</file>