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60" yWindow="140" windowWidth="26360" windowHeight="15540" tabRatio="500"/>
  </bookViews>
  <sheets>
    <sheet name="short form data" sheetId="1" r:id="rId1"/>
    <sheet name="vulpia_long" sheetId="2" r:id="rId2"/>
    <sheet name="Stats for Graph" sheetId="3" r:id="rId3"/>
    <sheet name="Vulp_reprod_biomass" sheetId="5" r:id="rId4"/>
    <sheet name="vulp_final_stats" sheetId="7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8" i="3" a="1"/>
  <c r="F34"/>
  <c r="G28" a="1"/>
  <c r="G34"/>
  <c r="H28" a="1"/>
  <c r="H34"/>
  <c r="I28" a="1"/>
  <c r="I34"/>
  <c r="J28" a="1"/>
  <c r="J34"/>
  <c r="K28" a="1"/>
  <c r="K34"/>
  <c r="L28" a="1"/>
  <c r="L34"/>
  <c r="M28" a="1"/>
  <c r="M34"/>
  <c r="N28" a="1"/>
  <c r="N34"/>
  <c r="O28" a="1"/>
  <c r="O34"/>
  <c r="F29" a="1"/>
  <c r="F35"/>
  <c r="G29" a="1"/>
  <c r="G35"/>
  <c r="H29" a="1"/>
  <c r="H35"/>
  <c r="I29" a="1"/>
  <c r="I35"/>
  <c r="J29" a="1"/>
  <c r="J35"/>
  <c r="K29" a="1"/>
  <c r="K35"/>
  <c r="L29" a="1"/>
  <c r="L35"/>
  <c r="M29" a="1"/>
  <c r="M35"/>
  <c r="N29" a="1"/>
  <c r="N35"/>
  <c r="O29" a="1"/>
  <c r="O35"/>
  <c r="F30" a="1"/>
  <c r="F36"/>
  <c r="G30" a="1"/>
  <c r="G36"/>
  <c r="H30" a="1"/>
  <c r="H36"/>
  <c r="I30" a="1"/>
  <c r="I36"/>
  <c r="J30" a="1"/>
  <c r="J36"/>
  <c r="K30" a="1"/>
  <c r="K36"/>
  <c r="L30" a="1"/>
  <c r="L36"/>
  <c r="M30" a="1"/>
  <c r="M36"/>
  <c r="N30" a="1"/>
  <c r="N36"/>
  <c r="O30" a="1"/>
  <c r="O36"/>
  <c r="F31" a="1"/>
  <c r="F37"/>
  <c r="G31" a="1"/>
  <c r="G37"/>
  <c r="H31" a="1"/>
  <c r="H37"/>
  <c r="I31" a="1"/>
  <c r="I37"/>
  <c r="J31" a="1"/>
  <c r="J37"/>
  <c r="K31" a="1"/>
  <c r="K37"/>
  <c r="L31" a="1"/>
  <c r="L37"/>
  <c r="M31" a="1"/>
  <c r="M37"/>
  <c r="N31" a="1"/>
  <c r="N37"/>
  <c r="O31" a="1"/>
  <c r="O37"/>
  <c r="F32" a="1"/>
  <c r="F38"/>
  <c r="G32" a="1"/>
  <c r="G38"/>
  <c r="H32" a="1"/>
  <c r="H38"/>
  <c r="I32" a="1"/>
  <c r="I38"/>
  <c r="J32" a="1"/>
  <c r="J38"/>
  <c r="K32" a="1"/>
  <c r="K38"/>
  <c r="L32" a="1"/>
  <c r="L38"/>
  <c r="M32" a="1"/>
  <c r="M38"/>
  <c r="N32" a="1"/>
  <c r="N38"/>
  <c r="O32" a="1"/>
  <c r="O38"/>
  <c r="F33" a="1"/>
  <c r="F39"/>
  <c r="G33" a="1"/>
  <c r="G39"/>
  <c r="H33" a="1"/>
  <c r="H39"/>
  <c r="I33" a="1"/>
  <c r="I39"/>
  <c r="J33" a="1"/>
  <c r="J39"/>
  <c r="K33" a="1"/>
  <c r="K39"/>
  <c r="L33" a="1"/>
  <c r="L39"/>
  <c r="M33" a="1"/>
  <c r="M39"/>
  <c r="N33" a="1"/>
  <c r="N39"/>
  <c r="O33" a="1"/>
  <c r="O39"/>
  <c r="F28"/>
  <c r="G28"/>
  <c r="H28"/>
  <c r="I28"/>
  <c r="J28"/>
  <c r="K28"/>
  <c r="L28"/>
  <c r="M28"/>
  <c r="N28"/>
  <c r="O28"/>
  <c r="F29"/>
  <c r="G29"/>
  <c r="H29"/>
  <c r="I29"/>
  <c r="J29"/>
  <c r="K29"/>
  <c r="L29"/>
  <c r="M29"/>
  <c r="N29"/>
  <c r="O29"/>
  <c r="F30"/>
  <c r="G30"/>
  <c r="H30"/>
  <c r="I30"/>
  <c r="J30"/>
  <c r="K30"/>
  <c r="L30"/>
  <c r="M30"/>
  <c r="N30"/>
  <c r="O30"/>
  <c r="F31"/>
  <c r="G31"/>
  <c r="H31"/>
  <c r="I31"/>
  <c r="J31"/>
  <c r="K31"/>
  <c r="L31"/>
  <c r="M31"/>
  <c r="N31"/>
  <c r="O31"/>
  <c r="F32"/>
  <c r="G32"/>
  <c r="H32"/>
  <c r="I32"/>
  <c r="J32"/>
  <c r="K32"/>
  <c r="L32"/>
  <c r="M32"/>
  <c r="N32"/>
  <c r="O32"/>
  <c r="F33"/>
  <c r="G33"/>
  <c r="H33"/>
  <c r="I33"/>
  <c r="J33"/>
  <c r="K33"/>
  <c r="L33"/>
  <c r="M33"/>
  <c r="N33"/>
  <c r="O33"/>
  <c r="F22"/>
  <c r="G22"/>
  <c r="H22"/>
  <c r="I22"/>
  <c r="J22"/>
  <c r="K22"/>
  <c r="L22"/>
  <c r="M22"/>
  <c r="N22"/>
  <c r="O22"/>
  <c r="F23"/>
  <c r="G23"/>
  <c r="H23"/>
  <c r="I23"/>
  <c r="J23"/>
  <c r="K23"/>
  <c r="L23"/>
  <c r="M23"/>
  <c r="N23"/>
  <c r="O23"/>
  <c r="F24"/>
  <c r="G24"/>
  <c r="H24"/>
  <c r="I24"/>
  <c r="J24"/>
  <c r="K24"/>
  <c r="L24"/>
  <c r="M24"/>
  <c r="N24"/>
  <c r="O24"/>
  <c r="F25"/>
  <c r="G25"/>
  <c r="H25"/>
  <c r="I25"/>
  <c r="J25"/>
  <c r="K25"/>
  <c r="L25"/>
  <c r="M25"/>
  <c r="N25"/>
  <c r="O25"/>
  <c r="F26"/>
  <c r="G26"/>
  <c r="H26"/>
  <c r="I26"/>
  <c r="J26"/>
  <c r="K26"/>
  <c r="L26"/>
  <c r="M26"/>
  <c r="N26"/>
  <c r="O26"/>
  <c r="F27"/>
  <c r="G27"/>
  <c r="H27"/>
  <c r="I27"/>
  <c r="J27"/>
  <c r="K27"/>
  <c r="L27"/>
  <c r="M27"/>
  <c r="N27"/>
  <c r="O27"/>
  <c r="E32" a="1"/>
  <c r="E32"/>
  <c r="E33" a="1"/>
  <c r="E33"/>
  <c r="E31" a="1"/>
  <c r="E31"/>
  <c r="E29" a="1"/>
  <c r="E29"/>
  <c r="E30" a="1"/>
  <c r="E30"/>
  <c r="E28" a="1"/>
  <c r="E28"/>
  <c r="E26"/>
  <c r="E27"/>
  <c r="E25"/>
  <c r="E23"/>
  <c r="E24"/>
  <c r="E22"/>
  <c r="E35"/>
  <c r="E36"/>
  <c r="E37"/>
  <c r="E38"/>
  <c r="E39"/>
  <c r="E34"/>
  <c r="E2"/>
  <c r="F15" a="1"/>
  <c r="F17"/>
  <c r="G15" a="1"/>
  <c r="G17"/>
  <c r="H15" a="1"/>
  <c r="H17"/>
  <c r="I15" a="1"/>
  <c r="I17"/>
  <c r="J15" a="1"/>
  <c r="J17"/>
  <c r="K15" a="1"/>
  <c r="K17"/>
  <c r="L15" a="1"/>
  <c r="L17"/>
  <c r="F16" a="1"/>
  <c r="F18"/>
  <c r="G16" a="1"/>
  <c r="G18"/>
  <c r="H16" a="1"/>
  <c r="H18"/>
  <c r="I16" a="1"/>
  <c r="I18"/>
  <c r="J16" a="1"/>
  <c r="J18"/>
  <c r="K16" a="1"/>
  <c r="K18"/>
  <c r="L16" a="1"/>
  <c r="L18"/>
  <c r="E16" a="1"/>
  <c r="E18"/>
  <c r="E15" a="1"/>
  <c r="E17"/>
  <c r="F16"/>
  <c r="G16"/>
  <c r="H16"/>
  <c r="I16"/>
  <c r="J16"/>
  <c r="K16"/>
  <c r="L16"/>
  <c r="F15"/>
  <c r="G15"/>
  <c r="H15"/>
  <c r="I15"/>
  <c r="J15"/>
  <c r="K15"/>
  <c r="L15"/>
  <c r="E15"/>
  <c r="E16"/>
  <c r="F14"/>
  <c r="G14"/>
  <c r="H14"/>
  <c r="I14"/>
  <c r="J14"/>
  <c r="K14"/>
  <c r="L14"/>
  <c r="E14"/>
  <c r="F13"/>
  <c r="G13"/>
  <c r="H13"/>
  <c r="I13"/>
  <c r="J13"/>
  <c r="K13"/>
  <c r="L13"/>
  <c r="E13"/>
  <c r="F12" a="1"/>
  <c r="F12"/>
  <c r="G12" a="1"/>
  <c r="G12"/>
  <c r="H12" a="1"/>
  <c r="H12"/>
  <c r="I12" a="1"/>
  <c r="I12"/>
  <c r="J12" a="1"/>
  <c r="J12"/>
  <c r="K12" a="1"/>
  <c r="K12"/>
  <c r="L12" a="1"/>
  <c r="L12"/>
  <c r="E12" a="1"/>
  <c r="E12"/>
  <c r="F11" a="1"/>
  <c r="F11"/>
  <c r="G11" a="1"/>
  <c r="G11"/>
  <c r="H11" a="1"/>
  <c r="H11"/>
  <c r="I11" a="1"/>
  <c r="I11"/>
  <c r="J11" a="1"/>
  <c r="J11"/>
  <c r="K11" a="1"/>
  <c r="K11"/>
  <c r="L11" a="1"/>
  <c r="L11"/>
  <c r="E11" a="1"/>
  <c r="E11"/>
  <c r="F5" a="1"/>
  <c r="F5"/>
  <c r="G5" a="1"/>
  <c r="G5"/>
  <c r="H5" a="1"/>
  <c r="H5"/>
  <c r="I5" a="1"/>
  <c r="I5"/>
  <c r="J5" a="1"/>
  <c r="J5"/>
  <c r="K5" a="1"/>
  <c r="K5"/>
  <c r="L5" a="1"/>
  <c r="L5"/>
  <c r="F6" a="1"/>
  <c r="F6"/>
  <c r="G6" a="1"/>
  <c r="G6"/>
  <c r="H6" a="1"/>
  <c r="H6"/>
  <c r="I6" a="1"/>
  <c r="I6"/>
  <c r="J6" a="1"/>
  <c r="J6"/>
  <c r="K6" a="1"/>
  <c r="K6"/>
  <c r="L6" a="1"/>
  <c r="L6"/>
  <c r="F7" a="1"/>
  <c r="F7"/>
  <c r="G7" a="1"/>
  <c r="G7"/>
  <c r="H7" a="1"/>
  <c r="H7"/>
  <c r="I7" a="1"/>
  <c r="I7"/>
  <c r="J7" a="1"/>
  <c r="J7"/>
  <c r="K7" a="1"/>
  <c r="K7"/>
  <c r="L7" a="1"/>
  <c r="L7"/>
  <c r="E6" a="1"/>
  <c r="E6"/>
  <c r="E7" a="1"/>
  <c r="E7"/>
  <c r="E5" a="1"/>
  <c r="E5"/>
  <c r="L8"/>
  <c r="L9"/>
  <c r="L10"/>
  <c r="F8"/>
  <c r="G8"/>
  <c r="H8"/>
  <c r="I8"/>
  <c r="J8"/>
  <c r="K8"/>
  <c r="F9"/>
  <c r="G9"/>
  <c r="H9"/>
  <c r="I9"/>
  <c r="J9"/>
  <c r="K9"/>
  <c r="F10"/>
  <c r="G10"/>
  <c r="H10"/>
  <c r="I10"/>
  <c r="J10"/>
  <c r="K10"/>
  <c r="E9"/>
  <c r="E10"/>
  <c r="E8"/>
  <c r="I4"/>
  <c r="J4"/>
  <c r="K4"/>
  <c r="L4"/>
  <c r="I3"/>
  <c r="J3"/>
  <c r="K3"/>
  <c r="L3"/>
  <c r="I2"/>
  <c r="J2"/>
  <c r="K2"/>
  <c r="L2"/>
  <c r="H2"/>
  <c r="H3"/>
  <c r="H4"/>
  <c r="G2"/>
  <c r="G3"/>
  <c r="G4"/>
  <c r="F2"/>
  <c r="F3"/>
  <c r="F4"/>
  <c r="E4"/>
  <c r="E3"/>
  <c r="M8" i="7" a="1"/>
  <c r="N8"/>
  <c r="M5" a="1"/>
  <c r="N5"/>
  <c r="M4" a="1"/>
  <c r="N4"/>
  <c r="M3" a="1"/>
  <c r="M3"/>
  <c r="L6"/>
  <c r="L5"/>
  <c r="L4"/>
  <c r="L3"/>
  <c r="F48"/>
  <c r="F49"/>
  <c r="F50"/>
  <c r="F51"/>
  <c r="F52"/>
  <c r="F53"/>
  <c r="F54"/>
  <c r="F55"/>
  <c r="F31"/>
  <c r="F34"/>
  <c r="F35"/>
  <c r="F36"/>
  <c r="F37"/>
  <c r="F38"/>
  <c r="F39"/>
  <c r="R8"/>
  <c r="H29"/>
  <c r="H30"/>
  <c r="H31"/>
  <c r="H34"/>
  <c r="H35"/>
  <c r="H36"/>
  <c r="H37"/>
  <c r="O8"/>
  <c r="M8"/>
  <c r="L8"/>
  <c r="F29"/>
  <c r="F30"/>
  <c r="R7"/>
  <c r="H47"/>
  <c r="H48"/>
  <c r="H49"/>
  <c r="H50"/>
  <c r="H51"/>
  <c r="H52"/>
  <c r="H53"/>
  <c r="H54"/>
  <c r="H55"/>
  <c r="O7"/>
  <c r="M7" a="1"/>
  <c r="N7"/>
  <c r="M7"/>
  <c r="L7"/>
  <c r="F40"/>
  <c r="F41"/>
  <c r="F42"/>
  <c r="F43"/>
  <c r="F44"/>
  <c r="F45"/>
  <c r="F46"/>
  <c r="R6"/>
  <c r="H38"/>
  <c r="H39"/>
  <c r="H40"/>
  <c r="H41"/>
  <c r="H42"/>
  <c r="H43"/>
  <c r="H44"/>
  <c r="H45"/>
  <c r="H46"/>
  <c r="O6"/>
  <c r="M6" a="1"/>
  <c r="N6"/>
  <c r="M6"/>
  <c r="F2"/>
  <c r="F5"/>
  <c r="F6"/>
  <c r="F7"/>
  <c r="F9"/>
  <c r="F10"/>
  <c r="R5"/>
  <c r="H2"/>
  <c r="H5"/>
  <c r="H6"/>
  <c r="H7"/>
  <c r="H9"/>
  <c r="H10"/>
  <c r="O5"/>
  <c r="M5"/>
  <c r="F23"/>
  <c r="F24"/>
  <c r="F26"/>
  <c r="F27"/>
  <c r="R4"/>
  <c r="H23"/>
  <c r="H24"/>
  <c r="H26"/>
  <c r="H27"/>
  <c r="O4"/>
  <c r="M4"/>
  <c r="F11"/>
  <c r="F12"/>
  <c r="F13"/>
  <c r="F14"/>
  <c r="F15"/>
  <c r="F16"/>
  <c r="F17"/>
  <c r="F18"/>
  <c r="F19"/>
  <c r="R3"/>
  <c r="H11"/>
  <c r="H12"/>
  <c r="H13"/>
  <c r="H14"/>
  <c r="H15"/>
  <c r="H16"/>
  <c r="H17"/>
  <c r="H18"/>
  <c r="H19"/>
  <c r="O3"/>
  <c r="N3"/>
  <c r="F47"/>
  <c r="P3" a="1"/>
  <c r="Q3"/>
  <c r="P3"/>
  <c r="S3" a="1"/>
  <c r="T3"/>
  <c r="S3"/>
  <c r="P6" a="1"/>
  <c r="Q6"/>
  <c r="P6"/>
  <c r="S6" a="1"/>
  <c r="T6"/>
  <c r="S6"/>
  <c r="P7" a="1"/>
  <c r="Q7"/>
  <c r="P7"/>
  <c r="S7" a="1"/>
  <c r="T7"/>
  <c r="S7"/>
  <c r="P4" a="1"/>
  <c r="P4"/>
  <c r="Q4"/>
  <c r="P5" a="1"/>
  <c r="P5"/>
  <c r="Q5"/>
  <c r="S4" a="1"/>
  <c r="S4"/>
  <c r="T4"/>
  <c r="S5" a="1"/>
  <c r="S5"/>
  <c r="T5"/>
  <c r="P8" a="1"/>
  <c r="P8"/>
  <c r="Q8"/>
  <c r="S8" a="1"/>
  <c r="S8"/>
  <c r="T8"/>
  <c r="F489" i="2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488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34"/>
  <c r="F543"/>
  <c r="F544"/>
  <c r="F542"/>
  <c r="F546"/>
  <c r="F547"/>
  <c r="F545"/>
  <c r="F549"/>
  <c r="F550"/>
  <c r="F548"/>
  <c r="F552"/>
  <c r="F553"/>
  <c r="F551"/>
  <c r="F555"/>
  <c r="F556"/>
  <c r="F554"/>
  <c r="F558"/>
  <c r="F559"/>
  <c r="F557"/>
  <c r="F561"/>
  <c r="F562"/>
  <c r="F560"/>
  <c r="F564"/>
  <c r="F565"/>
  <c r="F563"/>
  <c r="F567"/>
  <c r="F568"/>
  <c r="F566"/>
  <c r="F570"/>
  <c r="F571"/>
  <c r="F569"/>
  <c r="F573"/>
  <c r="F574"/>
  <c r="F572"/>
  <c r="F576"/>
  <c r="F577"/>
  <c r="F575"/>
  <c r="F579"/>
  <c r="F580"/>
  <c r="F578"/>
  <c r="F582"/>
  <c r="F583"/>
  <c r="F581"/>
  <c r="F585"/>
  <c r="F586"/>
  <c r="F584"/>
  <c r="F588"/>
  <c r="F589"/>
  <c r="F587"/>
  <c r="F591"/>
  <c r="F592"/>
  <c r="F590"/>
  <c r="F594"/>
  <c r="F595"/>
  <c r="F593"/>
  <c r="F4"/>
  <c r="F2"/>
  <c r="F6"/>
  <c r="F7"/>
  <c r="F5"/>
  <c r="F9"/>
  <c r="F10"/>
  <c r="F8"/>
  <c r="F12"/>
  <c r="F13"/>
  <c r="F11"/>
  <c r="F15"/>
  <c r="F16"/>
  <c r="F14"/>
  <c r="F18"/>
  <c r="F19"/>
  <c r="F17"/>
  <c r="F21"/>
  <c r="F22"/>
  <c r="F20"/>
  <c r="F24"/>
  <c r="F25"/>
  <c r="F23"/>
  <c r="F27"/>
  <c r="F28"/>
  <c r="F26"/>
  <c r="F30"/>
  <c r="F31"/>
  <c r="F29"/>
  <c r="F33"/>
  <c r="F34"/>
  <c r="F32"/>
  <c r="F36"/>
  <c r="F37"/>
  <c r="F35"/>
  <c r="F39"/>
  <c r="F40"/>
  <c r="F38"/>
  <c r="F42"/>
  <c r="F43"/>
  <c r="F41"/>
  <c r="F45"/>
  <c r="F46"/>
  <c r="F44"/>
  <c r="F48"/>
  <c r="F49"/>
  <c r="F47"/>
  <c r="F51"/>
  <c r="F52"/>
  <c r="F50"/>
  <c r="F54"/>
  <c r="F55"/>
  <c r="F53"/>
  <c r="F57"/>
  <c r="F58"/>
  <c r="F56"/>
  <c r="F60"/>
  <c r="F61"/>
  <c r="F59"/>
  <c r="F63"/>
  <c r="F64"/>
  <c r="F62"/>
  <c r="F66"/>
  <c r="F67"/>
  <c r="F65"/>
  <c r="F69"/>
  <c r="F70"/>
  <c r="F68"/>
  <c r="F72"/>
  <c r="F73"/>
  <c r="F71"/>
  <c r="F75"/>
  <c r="F76"/>
  <c r="F74"/>
  <c r="F78"/>
  <c r="F79"/>
  <c r="F77"/>
  <c r="F81"/>
  <c r="F82"/>
  <c r="F80"/>
  <c r="F84"/>
  <c r="F85"/>
  <c r="F83"/>
  <c r="F87"/>
  <c r="F88"/>
  <c r="F86"/>
  <c r="F90"/>
  <c r="F91"/>
  <c r="F89"/>
  <c r="F93"/>
  <c r="F94"/>
  <c r="F92"/>
  <c r="F96"/>
  <c r="F97"/>
  <c r="F95"/>
  <c r="F99"/>
  <c r="F100"/>
  <c r="F98"/>
  <c r="F102"/>
  <c r="F103"/>
  <c r="F101"/>
  <c r="F105"/>
  <c r="F106"/>
  <c r="F104"/>
  <c r="F108"/>
  <c r="F109"/>
  <c r="F107"/>
  <c r="F111"/>
  <c r="F112"/>
  <c r="F110"/>
  <c r="F114"/>
  <c r="F115"/>
  <c r="F113"/>
  <c r="F117"/>
  <c r="F118"/>
  <c r="F116"/>
  <c r="F120"/>
  <c r="F121"/>
  <c r="F119"/>
  <c r="F123"/>
  <c r="F124"/>
  <c r="F122"/>
  <c r="F126"/>
  <c r="F127"/>
  <c r="F125"/>
  <c r="F129"/>
  <c r="F130"/>
  <c r="F128"/>
  <c r="F132"/>
  <c r="F133"/>
  <c r="F131"/>
  <c r="F135"/>
  <c r="F136"/>
  <c r="F134"/>
  <c r="F138"/>
  <c r="F139"/>
  <c r="F137"/>
  <c r="F141"/>
  <c r="F142"/>
  <c r="F140"/>
  <c r="F144"/>
  <c r="F145"/>
  <c r="F143"/>
  <c r="F147"/>
  <c r="F148"/>
  <c r="F146"/>
  <c r="F150"/>
  <c r="F151"/>
  <c r="F149"/>
  <c r="F153"/>
  <c r="F154"/>
  <c r="F152"/>
  <c r="F156"/>
  <c r="F157"/>
  <c r="F155"/>
  <c r="F159"/>
  <c r="F160"/>
  <c r="F158"/>
  <c r="F162"/>
  <c r="F163"/>
  <c r="F161"/>
  <c r="F165"/>
  <c r="F166"/>
  <c r="F164"/>
  <c r="F168"/>
  <c r="F169"/>
  <c r="F167"/>
  <c r="F171"/>
  <c r="F172"/>
  <c r="F170"/>
  <c r="F174"/>
  <c r="F175"/>
  <c r="F173"/>
  <c r="F177"/>
  <c r="F178"/>
  <c r="F176"/>
  <c r="F180"/>
  <c r="F181"/>
  <c r="F179"/>
  <c r="F183"/>
  <c r="F184"/>
  <c r="F182"/>
  <c r="F186"/>
  <c r="F187"/>
  <c r="F185"/>
  <c r="F189"/>
  <c r="F190"/>
  <c r="F188"/>
  <c r="F192"/>
  <c r="F193"/>
  <c r="F191"/>
  <c r="F195"/>
  <c r="F196"/>
  <c r="F194"/>
  <c r="F198"/>
  <c r="F199"/>
  <c r="F197"/>
  <c r="F201"/>
  <c r="F202"/>
  <c r="F200"/>
  <c r="F204"/>
  <c r="F205"/>
  <c r="F203"/>
  <c r="F207"/>
  <c r="F208"/>
  <c r="F206"/>
  <c r="F210"/>
  <c r="F211"/>
  <c r="F209"/>
  <c r="F213"/>
  <c r="F214"/>
  <c r="F212"/>
  <c r="F216"/>
  <c r="F217"/>
  <c r="F215"/>
  <c r="F219"/>
  <c r="F220"/>
  <c r="F218"/>
  <c r="F222"/>
  <c r="F223"/>
  <c r="F221"/>
  <c r="F225"/>
  <c r="F226"/>
  <c r="F224"/>
  <c r="F228"/>
  <c r="F229"/>
  <c r="F227"/>
  <c r="F231"/>
  <c r="F232"/>
  <c r="F230"/>
  <c r="F234"/>
  <c r="F235"/>
  <c r="F233"/>
  <c r="F237"/>
  <c r="F238"/>
  <c r="F236"/>
  <c r="F240"/>
  <c r="F241"/>
  <c r="F239"/>
  <c r="F243"/>
  <c r="F244"/>
  <c r="F242"/>
  <c r="F246"/>
  <c r="F247"/>
  <c r="F245"/>
  <c r="F249"/>
  <c r="F250"/>
  <c r="F248"/>
  <c r="F252"/>
  <c r="F253"/>
  <c r="F251"/>
  <c r="F255"/>
  <c r="F256"/>
  <c r="F254"/>
  <c r="F258"/>
  <c r="F259"/>
  <c r="F257"/>
  <c r="F261"/>
  <c r="F262"/>
  <c r="F260"/>
  <c r="F264"/>
  <c r="F265"/>
  <c r="F263"/>
  <c r="F267"/>
  <c r="F268"/>
  <c r="F266"/>
  <c r="F270"/>
  <c r="F271"/>
  <c r="F269"/>
  <c r="F273"/>
  <c r="F274"/>
  <c r="F272"/>
  <c r="F276"/>
  <c r="F277"/>
  <c r="F275"/>
  <c r="F279"/>
  <c r="F280"/>
  <c r="F278"/>
  <c r="F282"/>
  <c r="F283"/>
  <c r="F281"/>
  <c r="F285"/>
  <c r="F286"/>
  <c r="F284"/>
  <c r="F288"/>
  <c r="F289"/>
  <c r="F287"/>
  <c r="F291"/>
  <c r="F292"/>
  <c r="F290"/>
  <c r="F294"/>
  <c r="F295"/>
  <c r="F293"/>
  <c r="F297"/>
  <c r="F298"/>
  <c r="F296"/>
  <c r="F300"/>
  <c r="F301"/>
  <c r="F299"/>
  <c r="F303"/>
  <c r="F304"/>
  <c r="F302"/>
  <c r="F306"/>
  <c r="F307"/>
  <c r="F305"/>
  <c r="F309"/>
  <c r="F310"/>
  <c r="F308"/>
  <c r="F312"/>
  <c r="F313"/>
  <c r="F311"/>
  <c r="F315"/>
  <c r="F316"/>
  <c r="F314"/>
  <c r="F318"/>
  <c r="F319"/>
  <c r="F317"/>
  <c r="F321"/>
  <c r="F322"/>
  <c r="F320"/>
  <c r="F324"/>
  <c r="F325"/>
  <c r="F323"/>
  <c r="F327"/>
  <c r="F328"/>
  <c r="F326"/>
  <c r="F330"/>
  <c r="F331"/>
  <c r="F329"/>
  <c r="F333"/>
  <c r="F334"/>
  <c r="F332"/>
  <c r="F336"/>
  <c r="F337"/>
  <c r="F335"/>
  <c r="F339"/>
  <c r="F340"/>
  <c r="F338"/>
  <c r="F342"/>
  <c r="F343"/>
  <c r="F341"/>
  <c r="F345"/>
  <c r="F346"/>
  <c r="F344"/>
  <c r="F348"/>
  <c r="F349"/>
  <c r="F347"/>
  <c r="F351"/>
  <c r="F352"/>
  <c r="F350"/>
  <c r="F354"/>
  <c r="F355"/>
  <c r="F353"/>
  <c r="F357"/>
  <c r="F358"/>
  <c r="F356"/>
  <c r="F360"/>
  <c r="F361"/>
  <c r="F359"/>
  <c r="F363"/>
  <c r="F364"/>
  <c r="F362"/>
  <c r="F366"/>
  <c r="F367"/>
  <c r="F365"/>
  <c r="F369"/>
  <c r="F370"/>
  <c r="F368"/>
  <c r="F372"/>
  <c r="F373"/>
  <c r="F371"/>
  <c r="F375"/>
  <c r="F376"/>
  <c r="F374"/>
  <c r="F378"/>
  <c r="F379"/>
  <c r="F377"/>
  <c r="F381"/>
  <c r="F382"/>
  <c r="F380"/>
  <c r="F384"/>
  <c r="F385"/>
  <c r="F383"/>
  <c r="F387"/>
  <c r="F388"/>
  <c r="F386"/>
  <c r="F390"/>
  <c r="F391"/>
  <c r="F389"/>
  <c r="F393"/>
  <c r="F394"/>
  <c r="F392"/>
  <c r="F396"/>
  <c r="F397"/>
  <c r="F395"/>
  <c r="F399"/>
  <c r="F400"/>
  <c r="F398"/>
  <c r="F402"/>
  <c r="F403"/>
  <c r="F401"/>
  <c r="F405"/>
  <c r="F406"/>
  <c r="F404"/>
  <c r="F408"/>
  <c r="F409"/>
  <c r="F407"/>
  <c r="F411"/>
  <c r="F412"/>
  <c r="F410"/>
  <c r="F414"/>
  <c r="F415"/>
  <c r="F413"/>
  <c r="F417"/>
  <c r="F418"/>
  <c r="F416"/>
  <c r="F420"/>
  <c r="F421"/>
  <c r="F419"/>
  <c r="F423"/>
  <c r="F424"/>
  <c r="F422"/>
  <c r="F426"/>
  <c r="F427"/>
  <c r="F425"/>
  <c r="F429"/>
  <c r="F430"/>
  <c r="F428"/>
  <c r="F432"/>
  <c r="F433"/>
  <c r="F431"/>
  <c r="F3"/>
</calcChain>
</file>

<file path=xl/sharedStrings.xml><?xml version="1.0" encoding="utf-8"?>
<sst xmlns="http://schemas.openxmlformats.org/spreadsheetml/2006/main" count="1668" uniqueCount="115">
  <si>
    <t xml:space="preserve">Treatment </t>
    <phoneticPr fontId="4" type="noConversion"/>
  </si>
  <si>
    <t>MC</t>
    <phoneticPr fontId="4" type="noConversion"/>
  </si>
  <si>
    <t>MR</t>
    <phoneticPr fontId="4" type="noConversion"/>
  </si>
  <si>
    <t>BC</t>
    <phoneticPr fontId="4" type="noConversion"/>
  </si>
  <si>
    <t>BC</t>
    <phoneticPr fontId="4" type="noConversion"/>
  </si>
  <si>
    <t>Number on 2/04/2010</t>
    <phoneticPr fontId="4" type="noConversion"/>
  </si>
  <si>
    <t>Distance West on Gradient (m)</t>
    <phoneticPr fontId="4" type="noConversion"/>
  </si>
  <si>
    <t>Number on 2/11/2010</t>
    <phoneticPr fontId="4" type="noConversion"/>
  </si>
  <si>
    <t>Number on 2/19/2010</t>
    <phoneticPr fontId="4" type="noConversion"/>
  </si>
  <si>
    <t>Number on 2/26/2010</t>
    <phoneticPr fontId="4" type="noConversion"/>
  </si>
  <si>
    <t>Low</t>
  </si>
  <si>
    <t>MC</t>
  </si>
  <si>
    <t>MR</t>
  </si>
  <si>
    <t>BC</t>
  </si>
  <si>
    <t>High</t>
  </si>
  <si>
    <t>Block</t>
    <phoneticPr fontId="4" type="noConversion"/>
  </si>
  <si>
    <t>Low</t>
    <phoneticPr fontId="4" type="noConversion"/>
  </si>
  <si>
    <t>High</t>
    <phoneticPr fontId="4" type="noConversion"/>
  </si>
  <si>
    <t>BC Low</t>
    <phoneticPr fontId="4" type="noConversion"/>
  </si>
  <si>
    <t>BC High</t>
    <phoneticPr fontId="4" type="noConversion"/>
  </si>
  <si>
    <t>low</t>
    <phoneticPr fontId="4" type="noConversion"/>
  </si>
  <si>
    <t>high</t>
    <phoneticPr fontId="4" type="noConversion"/>
  </si>
  <si>
    <t>moss present</t>
    <phoneticPr fontId="4" type="noConversion"/>
  </si>
  <si>
    <t>Low Stdev</t>
    <phoneticPr fontId="4" type="noConversion"/>
  </si>
  <si>
    <t>Low Sterr</t>
    <phoneticPr fontId="4" type="noConversion"/>
  </si>
  <si>
    <t>High Sterr</t>
    <phoneticPr fontId="4" type="noConversion"/>
  </si>
  <si>
    <t>flag</t>
    <phoneticPr fontId="4" type="noConversion"/>
  </si>
  <si>
    <t>High Stdev</t>
    <phoneticPr fontId="4" type="noConversion"/>
  </si>
  <si>
    <t>Block</t>
  </si>
  <si>
    <t>Treatment</t>
  </si>
  <si>
    <t># plants</t>
  </si>
  <si>
    <t>dry weight</t>
  </si>
  <si>
    <t>date</t>
  </si>
  <si>
    <t>moss</t>
  </si>
  <si>
    <t>removal</t>
  </si>
  <si>
    <t>bare</t>
  </si>
  <si>
    <t>Total inflrs.</t>
    <phoneticPr fontId="4" type="noConversion"/>
  </si>
  <si>
    <t>removal</t>
    <phoneticPr fontId="4" type="noConversion"/>
  </si>
  <si>
    <t>bare</t>
    <phoneticPr fontId="4" type="noConversion"/>
  </si>
  <si>
    <t>plot</t>
    <phoneticPr fontId="4" type="noConversion"/>
  </si>
  <si>
    <t>stress</t>
    <phoneticPr fontId="4" type="noConversion"/>
  </si>
  <si>
    <t>treatment</t>
    <phoneticPr fontId="4" type="noConversion"/>
  </si>
  <si>
    <t>date</t>
    <phoneticPr fontId="4" type="noConversion"/>
  </si>
  <si>
    <t>days</t>
    <phoneticPr fontId="4" type="noConversion"/>
  </si>
  <si>
    <t>individs</t>
    <phoneticPr fontId="4" type="noConversion"/>
  </si>
  <si>
    <t>MC</t>
    <phoneticPr fontId="4" type="noConversion"/>
  </si>
  <si>
    <t>MR</t>
    <phoneticPr fontId="4" type="noConversion"/>
  </si>
  <si>
    <t>BC</t>
    <phoneticPr fontId="4" type="noConversion"/>
  </si>
  <si>
    <t>distance</t>
    <phoneticPr fontId="4" type="noConversion"/>
  </si>
  <si>
    <t xml:space="preserve"> </t>
    <phoneticPr fontId="4" type="noConversion"/>
  </si>
  <si>
    <t>Block</t>
    <phoneticPr fontId="4" type="noConversion"/>
  </si>
  <si>
    <t>stress</t>
    <phoneticPr fontId="4" type="noConversion"/>
  </si>
  <si>
    <t>low</t>
    <phoneticPr fontId="4" type="noConversion"/>
  </si>
  <si>
    <t>high</t>
    <phoneticPr fontId="4" type="noConversion"/>
  </si>
  <si>
    <t>individs</t>
    <phoneticPr fontId="4" type="noConversion"/>
  </si>
  <si>
    <t>inflorescences</t>
    <phoneticPr fontId="4" type="noConversion"/>
  </si>
  <si>
    <t>infls per individ</t>
    <phoneticPr fontId="4" type="noConversion"/>
  </si>
  <si>
    <t>total mass (mg)</t>
    <phoneticPr fontId="4" type="noConversion"/>
  </si>
  <si>
    <t>mass per individ (mg)</t>
    <phoneticPr fontId="4" type="noConversion"/>
  </si>
  <si>
    <t>NULL</t>
    <phoneticPr fontId="4" type="noConversion"/>
  </si>
  <si>
    <t>NULL</t>
    <phoneticPr fontId="4" type="noConversion"/>
  </si>
  <si>
    <t>stdev</t>
    <phoneticPr fontId="4" type="noConversion"/>
  </si>
  <si>
    <t>DAYS</t>
    <phoneticPr fontId="4" type="noConversion"/>
  </si>
  <si>
    <t>Low</t>
    <phoneticPr fontId="4" type="noConversion"/>
  </si>
  <si>
    <t>Low</t>
    <phoneticPr fontId="4" type="noConversion"/>
  </si>
  <si>
    <t>High</t>
    <phoneticPr fontId="4" type="noConversion"/>
  </si>
  <si>
    <t>High</t>
    <phoneticPr fontId="4" type="noConversion"/>
  </si>
  <si>
    <t>High</t>
    <phoneticPr fontId="4" type="noConversion"/>
  </si>
  <si>
    <t>BC</t>
    <phoneticPr fontId="4" type="noConversion"/>
  </si>
  <si>
    <t>MC</t>
    <phoneticPr fontId="4" type="noConversion"/>
  </si>
  <si>
    <t>MR</t>
    <phoneticPr fontId="4" type="noConversion"/>
  </si>
  <si>
    <t>Stress</t>
    <phoneticPr fontId="4" type="noConversion"/>
  </si>
  <si>
    <t>Treatment</t>
    <phoneticPr fontId="4" type="noConversion"/>
  </si>
  <si>
    <t>Day</t>
    <phoneticPr fontId="4" type="noConversion"/>
  </si>
  <si>
    <t>average</t>
    <phoneticPr fontId="4" type="noConversion"/>
  </si>
  <si>
    <t>stderr</t>
    <phoneticPr fontId="4" type="noConversion"/>
  </si>
  <si>
    <t xml:space="preserve">Day </t>
    <phoneticPr fontId="4" type="noConversion"/>
  </si>
  <si>
    <t>avg. biomass per plant</t>
    <phoneticPr fontId="4" type="noConversion"/>
  </si>
  <si>
    <t>avg. infls. Per plant</t>
    <phoneticPr fontId="4" type="noConversion"/>
  </si>
  <si>
    <t>avg</t>
    <phoneticPr fontId="4" type="noConversion"/>
  </si>
  <si>
    <t>sterr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</si>
  <si>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</si>
  <si>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</si>
  <si>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</si>
  <si>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</si>
  <si>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NULL</t>
    <phoneticPr fontId="4" type="noConversion"/>
  </si>
  <si>
    <t>better format</t>
    <phoneticPr fontId="4" type="noConversion"/>
  </si>
  <si>
    <t>graphing table</t>
    <phoneticPr fontId="4" type="noConversion"/>
  </si>
  <si>
    <t>Treatment</t>
    <phoneticPr fontId="4" type="noConversion"/>
  </si>
  <si>
    <t>stress</t>
    <phoneticPr fontId="4" type="noConversion"/>
  </si>
  <si>
    <t>average number</t>
    <phoneticPr fontId="4" type="noConversion"/>
  </si>
  <si>
    <t>stdev</t>
    <phoneticPr fontId="4" type="noConversion"/>
  </si>
  <si>
    <t>stderr</t>
    <phoneticPr fontId="4" type="noConversion"/>
  </si>
  <si>
    <t>avg. biomass per individ</t>
    <phoneticPr fontId="4" type="noConversion"/>
  </si>
  <si>
    <t>avg infl per individ</t>
    <phoneticPr fontId="4" type="noConversion"/>
  </si>
  <si>
    <t>moss</t>
    <phoneticPr fontId="4" type="noConversion"/>
  </si>
  <si>
    <t>low</t>
    <phoneticPr fontId="4" type="noConversion"/>
  </si>
  <si>
    <t>moss removed</t>
    <phoneticPr fontId="4" type="noConversion"/>
  </si>
  <si>
    <t>bare ground</t>
    <phoneticPr fontId="4" type="noConversion"/>
  </si>
  <si>
    <t>low</t>
    <phoneticPr fontId="4" type="noConversion"/>
  </si>
  <si>
    <t>moss</t>
    <phoneticPr fontId="4" type="noConversion"/>
  </si>
  <si>
    <t>bare ground</t>
    <phoneticPr fontId="4" type="noConversion"/>
  </si>
  <si>
    <t>Stress</t>
    <phoneticPr fontId="4" type="noConversion"/>
  </si>
  <si>
    <t>Treatment</t>
    <phoneticPr fontId="4" type="noConversion"/>
  </si>
  <si>
    <t>Low</t>
    <phoneticPr fontId="4" type="noConversion"/>
  </si>
  <si>
    <t>MC</t>
    <phoneticPr fontId="4" type="noConversion"/>
  </si>
  <si>
    <t>MR</t>
    <phoneticPr fontId="4" type="noConversion"/>
  </si>
  <si>
    <t>BC</t>
    <phoneticPr fontId="4" type="noConversion"/>
  </si>
  <si>
    <t xml:space="preserve">BMR VULPIA SEEDLING EMERGENCE  MC = Moss Control, MR = Moss Removal, BC = Bare Control </t>
    <phoneticPr fontId="4" type="noConversion"/>
  </si>
  <si>
    <t>High</t>
    <phoneticPr fontId="4" type="noConversion"/>
  </si>
  <si>
    <t>vulpia data</t>
    <phoneticPr fontId="4" type="noConversion"/>
  </si>
  <si>
    <t>Number Seedlings on 1/7/2010</t>
    <phoneticPr fontId="4" type="noConversion"/>
  </si>
  <si>
    <t>Number of Seedlings on 1/14/2007</t>
    <phoneticPr fontId="4" type="noConversion"/>
  </si>
  <si>
    <t>number 1/21/2010</t>
    <phoneticPr fontId="4" type="noConversion"/>
  </si>
  <si>
    <t>number on 1/28/2010</t>
    <phoneticPr fontId="4" type="noConversion"/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</si>
</sst>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16" fontId="0" fillId="0" borderId="1" xfId="0" applyNumberFormat="1" applyBorder="1"/>
    <xf numFmtId="0" fontId="0" fillId="0" borderId="0" xfId="0" applyAlignment="1">
      <alignment wrapText="1"/>
    </xf>
    <xf numFmtId="0" fontId="0" fillId="0" borderId="2" xfId="0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0" fillId="0" borderId="1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A.</a:t>
            </a:r>
          </a:p>
        </c:rich>
      </c:tx>
      <c:layout>
        <c:manualLayout>
          <c:xMode val="edge"/>
          <c:yMode val="edge"/>
          <c:x val="0.118149932750943"/>
          <c:y val="0.0185185185185185"/>
        </c:manualLayout>
      </c:layout>
    </c:title>
    <c:plotArea>
      <c:layout>
        <c:manualLayout>
          <c:layoutTarget val="inner"/>
          <c:xMode val="edge"/>
          <c:yMode val="edge"/>
          <c:x val="0.097760541126389"/>
          <c:y val="0.145576293704028"/>
          <c:w val="0.828277510087358"/>
          <c:h val="0.704998865882505"/>
        </c:manualLayout>
      </c:layout>
      <c:scatterChart>
        <c:scatterStyle val="lineMarker"/>
        <c:ser>
          <c:idx val="1"/>
          <c:order val="0"/>
          <c:tx>
            <c:v>Moss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'Stats for Graph'!$D$35:$O$35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0.56990027617674</c:v>
                  </c:pt>
                  <c:pt idx="2">
                    <c:v>0.550690952788175</c:v>
                  </c:pt>
                  <c:pt idx="3">
                    <c:v>0.637788597940716</c:v>
                  </c:pt>
                  <c:pt idx="4">
                    <c:v>0.741737221480533</c:v>
                  </c:pt>
                  <c:pt idx="5">
                    <c:v>0.712125345092075</c:v>
                  </c:pt>
                  <c:pt idx="6">
                    <c:v>0.637788597940716</c:v>
                  </c:pt>
                  <c:pt idx="7">
                    <c:v>0.704977105454455</c:v>
                  </c:pt>
                  <c:pt idx="8">
                    <c:v>0.629294363562392</c:v>
                  </c:pt>
                  <c:pt idx="9">
                    <c:v>0.642732769590452</c:v>
                  </c:pt>
                  <c:pt idx="10">
                    <c:v>0.576801717741123</c:v>
                  </c:pt>
                  <c:pt idx="11">
                    <c:v>0.612727724461814</c:v>
                  </c:pt>
                </c:numCache>
              </c:numRef>
            </c:plus>
            <c:minus>
              <c:numRef>
                <c:f>'Stats for Graph'!$D$35:$O$35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0.56990027617674</c:v>
                  </c:pt>
                  <c:pt idx="2">
                    <c:v>0.550690952788175</c:v>
                  </c:pt>
                  <c:pt idx="3">
                    <c:v>0.637788597940716</c:v>
                  </c:pt>
                  <c:pt idx="4">
                    <c:v>0.741737221480533</c:v>
                  </c:pt>
                  <c:pt idx="5">
                    <c:v>0.712125345092075</c:v>
                  </c:pt>
                  <c:pt idx="6">
                    <c:v>0.637788597940716</c:v>
                  </c:pt>
                  <c:pt idx="7">
                    <c:v>0.704977105454455</c:v>
                  </c:pt>
                  <c:pt idx="8">
                    <c:v>0.629294363562392</c:v>
                  </c:pt>
                  <c:pt idx="9">
                    <c:v>0.642732769590452</c:v>
                  </c:pt>
                  <c:pt idx="10">
                    <c:v>0.576801717741123</c:v>
                  </c:pt>
                  <c:pt idx="11">
                    <c:v>0.612727724461814</c:v>
                  </c:pt>
                </c:numCache>
              </c:numRef>
            </c:minus>
          </c:errBars>
          <c:xVal>
            <c:numRef>
              <c:f>'Stats for Graph'!$D$21:$O$21</c:f>
              <c:numCache>
                <c:formatCode>General</c:formatCode>
                <c:ptCount val="12"/>
                <c:pt idx="0">
                  <c:v>0.0</c:v>
                </c:pt>
                <c:pt idx="1">
                  <c:v>16.0</c:v>
                </c:pt>
                <c:pt idx="2">
                  <c:v>23.0</c:v>
                </c:pt>
                <c:pt idx="3">
                  <c:v>30.0</c:v>
                </c:pt>
                <c:pt idx="4">
                  <c:v>37.0</c:v>
                </c:pt>
                <c:pt idx="5">
                  <c:v>44.0</c:v>
                </c:pt>
                <c:pt idx="6">
                  <c:v>51.0</c:v>
                </c:pt>
                <c:pt idx="7">
                  <c:v>59.0</c:v>
                </c:pt>
                <c:pt idx="8">
                  <c:v>66.0</c:v>
                </c:pt>
                <c:pt idx="9">
                  <c:v>83.0</c:v>
                </c:pt>
                <c:pt idx="10">
                  <c:v>100.0</c:v>
                </c:pt>
                <c:pt idx="11">
                  <c:v>159.0</c:v>
                </c:pt>
              </c:numCache>
            </c:numRef>
          </c:xVal>
          <c:yVal>
            <c:numRef>
              <c:f>'Stats for Graph'!$D$23:$O$23</c:f>
              <c:numCache>
                <c:formatCode>0.00</c:formatCode>
                <c:ptCount val="12"/>
                <c:pt idx="0" formatCode="General">
                  <c:v>0.0</c:v>
                </c:pt>
                <c:pt idx="1">
                  <c:v>3.0</c:v>
                </c:pt>
                <c:pt idx="2">
                  <c:v>3.111111111111111</c:v>
                </c:pt>
                <c:pt idx="3">
                  <c:v>3.777777777777777</c:v>
                </c:pt>
                <c:pt idx="4">
                  <c:v>4.555555555555555</c:v>
                </c:pt>
                <c:pt idx="5">
                  <c:v>4.333333333333332</c:v>
                </c:pt>
                <c:pt idx="6">
                  <c:v>3.777777777777777</c:v>
                </c:pt>
                <c:pt idx="7">
                  <c:v>4.111111111111111</c:v>
                </c:pt>
                <c:pt idx="8">
                  <c:v>3.666666666666666</c:v>
                </c:pt>
                <c:pt idx="9">
                  <c:v>3.666666666666666</c:v>
                </c:pt>
                <c:pt idx="10">
                  <c:v>3.222222222222222</c:v>
                </c:pt>
                <c:pt idx="11">
                  <c:v>3.222222222222222</c:v>
                </c:pt>
              </c:numCache>
            </c:numRef>
          </c:yVal>
        </c:ser>
        <c:ser>
          <c:idx val="0"/>
          <c:order val="1"/>
          <c:tx>
            <c:v>Bare ground</c:v>
          </c:tx>
          <c:spPr>
            <a:ln w="28575" cmpd="sng">
              <a:solidFill>
                <a:schemeClr val="tx1"/>
              </a:solidFill>
              <a:prstDash val="sysDash"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'Stats for Graph'!$D$35:$O$35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0.56990027617674</c:v>
                  </c:pt>
                  <c:pt idx="2">
                    <c:v>0.550690952788175</c:v>
                  </c:pt>
                  <c:pt idx="3">
                    <c:v>0.637788597940716</c:v>
                  </c:pt>
                  <c:pt idx="4">
                    <c:v>0.741737221480533</c:v>
                  </c:pt>
                  <c:pt idx="5">
                    <c:v>0.712125345092075</c:v>
                  </c:pt>
                  <c:pt idx="6">
                    <c:v>0.637788597940716</c:v>
                  </c:pt>
                  <c:pt idx="7">
                    <c:v>0.704977105454455</c:v>
                  </c:pt>
                  <c:pt idx="8">
                    <c:v>0.629294363562392</c:v>
                  </c:pt>
                  <c:pt idx="9">
                    <c:v>0.642732769590452</c:v>
                  </c:pt>
                  <c:pt idx="10">
                    <c:v>0.576801717741123</c:v>
                  </c:pt>
                  <c:pt idx="11">
                    <c:v>0.612727724461814</c:v>
                  </c:pt>
                </c:numCache>
              </c:numRef>
            </c:plus>
            <c:minus>
              <c:numRef>
                <c:f>'Stats for Graph'!$D$34:$O$34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0.282439515245441</c:v>
                  </c:pt>
                  <c:pt idx="2">
                    <c:v>0.371508223651351</c:v>
                  </c:pt>
                  <c:pt idx="3">
                    <c:v>0.460534943641258</c:v>
                  </c:pt>
                  <c:pt idx="4">
                    <c:v>0.538484149120536</c:v>
                  </c:pt>
                  <c:pt idx="5">
                    <c:v>0.541707756495413</c:v>
                  </c:pt>
                  <c:pt idx="6">
                    <c:v>0.492102877623411</c:v>
                  </c:pt>
                  <c:pt idx="7">
                    <c:v>0.52569313896348</c:v>
                  </c:pt>
                  <c:pt idx="8">
                    <c:v>0.52569313896348</c:v>
                  </c:pt>
                  <c:pt idx="9">
                    <c:v>0.471404520791032</c:v>
                  </c:pt>
                  <c:pt idx="10">
                    <c:v>0.464640834171937</c:v>
                  </c:pt>
                  <c:pt idx="11">
                    <c:v>0.427008410146899</c:v>
                  </c:pt>
                </c:numCache>
              </c:numRef>
            </c:minus>
          </c:errBars>
          <c:xVal>
            <c:numRef>
              <c:f>'Stats for Graph'!$D$21:$O$21</c:f>
              <c:numCache>
                <c:formatCode>General</c:formatCode>
                <c:ptCount val="12"/>
                <c:pt idx="0">
                  <c:v>0.0</c:v>
                </c:pt>
                <c:pt idx="1">
                  <c:v>16.0</c:v>
                </c:pt>
                <c:pt idx="2">
                  <c:v>23.0</c:v>
                </c:pt>
                <c:pt idx="3">
                  <c:v>30.0</c:v>
                </c:pt>
                <c:pt idx="4">
                  <c:v>37.0</c:v>
                </c:pt>
                <c:pt idx="5">
                  <c:v>44.0</c:v>
                </c:pt>
                <c:pt idx="6">
                  <c:v>51.0</c:v>
                </c:pt>
                <c:pt idx="7">
                  <c:v>59.0</c:v>
                </c:pt>
                <c:pt idx="8">
                  <c:v>66.0</c:v>
                </c:pt>
                <c:pt idx="9">
                  <c:v>83.0</c:v>
                </c:pt>
                <c:pt idx="10">
                  <c:v>100.0</c:v>
                </c:pt>
                <c:pt idx="11">
                  <c:v>159.0</c:v>
                </c:pt>
              </c:numCache>
            </c:numRef>
          </c:xVal>
          <c:yVal>
            <c:numRef>
              <c:f>'Stats for Graph'!$D$22:$O$22</c:f>
              <c:numCache>
                <c:formatCode>0.00</c:formatCode>
                <c:ptCount val="12"/>
                <c:pt idx="0" formatCode="General">
                  <c:v>0.0</c:v>
                </c:pt>
                <c:pt idx="1">
                  <c:v>0.666666666666667</c:v>
                </c:pt>
                <c:pt idx="2">
                  <c:v>1.111111111111111</c:v>
                </c:pt>
                <c:pt idx="3">
                  <c:v>2.111111111111111</c:v>
                </c:pt>
                <c:pt idx="4">
                  <c:v>2.777777777777777</c:v>
                </c:pt>
                <c:pt idx="5">
                  <c:v>2.666666666666666</c:v>
                </c:pt>
                <c:pt idx="6">
                  <c:v>2.333333333333333</c:v>
                </c:pt>
                <c:pt idx="7">
                  <c:v>2.333333333333333</c:v>
                </c:pt>
                <c:pt idx="8">
                  <c:v>2.333333333333333</c:v>
                </c:pt>
                <c:pt idx="9">
                  <c:v>2.0</c:v>
                </c:pt>
                <c:pt idx="10">
                  <c:v>1.777777777777778</c:v>
                </c:pt>
                <c:pt idx="11">
                  <c:v>1.666666666666667</c:v>
                </c:pt>
              </c:numCache>
            </c:numRef>
          </c:yVal>
        </c:ser>
        <c:ser>
          <c:idx val="2"/>
          <c:order val="2"/>
          <c:tx>
            <c:v>Moss removed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'Stats for Graph'!$D$36:$O$36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0.207488791521745</c:v>
                  </c:pt>
                  <c:pt idx="2">
                    <c:v>0.317775586229568</c:v>
                  </c:pt>
                  <c:pt idx="3">
                    <c:v>0.338048324699628</c:v>
                  </c:pt>
                  <c:pt idx="4">
                    <c:v>0.552412762991059</c:v>
                  </c:pt>
                  <c:pt idx="5">
                    <c:v>0.443374781174117</c:v>
                  </c:pt>
                  <c:pt idx="6">
                    <c:v>0.517500017204123</c:v>
                  </c:pt>
                  <c:pt idx="7">
                    <c:v>0.50291961764981</c:v>
                  </c:pt>
                  <c:pt idx="8">
                    <c:v>0.374055738457855</c:v>
                  </c:pt>
                  <c:pt idx="9">
                    <c:v>0.32369737976833</c:v>
                  </c:pt>
                  <c:pt idx="10">
                    <c:v>0.292352673102343</c:v>
                  </c:pt>
                  <c:pt idx="11">
                    <c:v>0.292352673102343</c:v>
                  </c:pt>
                </c:numCache>
              </c:numRef>
            </c:plus>
            <c:minus>
              <c:numRef>
                <c:f>'Stats for Graph'!$D$36:$O$36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0.207488791521745</c:v>
                  </c:pt>
                  <c:pt idx="2">
                    <c:v>0.317775586229568</c:v>
                  </c:pt>
                  <c:pt idx="3">
                    <c:v>0.338048324699628</c:v>
                  </c:pt>
                  <c:pt idx="4">
                    <c:v>0.552412762991059</c:v>
                  </c:pt>
                  <c:pt idx="5">
                    <c:v>0.443374781174117</c:v>
                  </c:pt>
                  <c:pt idx="6">
                    <c:v>0.517500017204123</c:v>
                  </c:pt>
                  <c:pt idx="7">
                    <c:v>0.50291961764981</c:v>
                  </c:pt>
                  <c:pt idx="8">
                    <c:v>0.374055738457855</c:v>
                  </c:pt>
                  <c:pt idx="9">
                    <c:v>0.32369737976833</c:v>
                  </c:pt>
                  <c:pt idx="10">
                    <c:v>0.292352673102343</c:v>
                  </c:pt>
                  <c:pt idx="11">
                    <c:v>0.292352673102343</c:v>
                  </c:pt>
                </c:numCache>
              </c:numRef>
            </c:minus>
          </c:errBars>
          <c:xVal>
            <c:numRef>
              <c:f>'Stats for Graph'!$D$21:$O$21</c:f>
              <c:numCache>
                <c:formatCode>General</c:formatCode>
                <c:ptCount val="12"/>
                <c:pt idx="0">
                  <c:v>0.0</c:v>
                </c:pt>
                <c:pt idx="1">
                  <c:v>16.0</c:v>
                </c:pt>
                <c:pt idx="2">
                  <c:v>23.0</c:v>
                </c:pt>
                <c:pt idx="3">
                  <c:v>30.0</c:v>
                </c:pt>
                <c:pt idx="4">
                  <c:v>37.0</c:v>
                </c:pt>
                <c:pt idx="5">
                  <c:v>44.0</c:v>
                </c:pt>
                <c:pt idx="6">
                  <c:v>51.0</c:v>
                </c:pt>
                <c:pt idx="7">
                  <c:v>59.0</c:v>
                </c:pt>
                <c:pt idx="8">
                  <c:v>66.0</c:v>
                </c:pt>
                <c:pt idx="9">
                  <c:v>83.0</c:v>
                </c:pt>
                <c:pt idx="10">
                  <c:v>100.0</c:v>
                </c:pt>
                <c:pt idx="11">
                  <c:v>159.0</c:v>
                </c:pt>
              </c:numCache>
            </c:numRef>
          </c:xVal>
          <c:yVal>
            <c:numRef>
              <c:f>'Stats for Graph'!$D$24:$O$24</c:f>
              <c:numCache>
                <c:formatCode>0.00</c:formatCode>
                <c:ptCount val="12"/>
                <c:pt idx="0" formatCode="General">
                  <c:v>0.0</c:v>
                </c:pt>
                <c:pt idx="1">
                  <c:v>0.555555555555556</c:v>
                </c:pt>
                <c:pt idx="2">
                  <c:v>0.888888888888889</c:v>
                </c:pt>
                <c:pt idx="3">
                  <c:v>1.444444444444444</c:v>
                </c:pt>
                <c:pt idx="4">
                  <c:v>2.555555555555555</c:v>
                </c:pt>
                <c:pt idx="5">
                  <c:v>2.0</c:v>
                </c:pt>
                <c:pt idx="6">
                  <c:v>2.333333333333333</c:v>
                </c:pt>
                <c:pt idx="7">
                  <c:v>2.222222222222222</c:v>
                </c:pt>
                <c:pt idx="8">
                  <c:v>1.444444444444444</c:v>
                </c:pt>
                <c:pt idx="9">
                  <c:v>1.222222222222222</c:v>
                </c:pt>
                <c:pt idx="10">
                  <c:v>1.0</c:v>
                </c:pt>
                <c:pt idx="11">
                  <c:v>1.0</c:v>
                </c:pt>
              </c:numCache>
            </c:numRef>
          </c:yVal>
        </c:ser>
        <c:axId val="344617432"/>
        <c:axId val="270729144"/>
      </c:scatterChart>
      <c:valAx>
        <c:axId val="344617432"/>
        <c:scaling>
          <c:orientation val="minMax"/>
          <c:max val="16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since planting</a:t>
                </a:r>
              </a:p>
            </c:rich>
          </c:tx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270729144"/>
        <c:crosses val="autoZero"/>
        <c:crossBetween val="midCat"/>
      </c:valAx>
      <c:valAx>
        <c:axId val="270729144"/>
        <c:scaling>
          <c:orientation val="minMax"/>
          <c:max val="5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seeds as plants</a:t>
                </a:r>
              </a:p>
            </c:rich>
          </c:tx>
        </c:title>
        <c:numFmt formatCode="General" sourceLinked="0"/>
        <c:tickLblPos val="nextTo"/>
        <c:spPr>
          <a:noFill/>
          <a:ln w="3175" cmpd="sng">
            <a:solidFill>
              <a:schemeClr val="tx1"/>
            </a:solidFill>
          </a:ln>
          <a:effectLst/>
        </c:spPr>
        <c:crossAx val="344617432"/>
        <c:crosses val="autoZero"/>
        <c:crossBetween val="midCat"/>
        <c:majorUnit val="1.0"/>
      </c:valAx>
      <c:spPr>
        <a:ln w="38100" cmpd="sng"/>
      </c:spPr>
    </c:plotArea>
    <c:legend>
      <c:legendPos val="r"/>
      <c:layout>
        <c:manualLayout>
          <c:xMode val="edge"/>
          <c:yMode val="edge"/>
          <c:x val="0.648740157480315"/>
          <c:y val="0.0369754706587602"/>
          <c:w val="0.201495671250049"/>
          <c:h val="0.289089465668643"/>
        </c:manualLayout>
      </c:layout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B.</a:t>
            </a:r>
          </a:p>
        </c:rich>
      </c:tx>
      <c:layout>
        <c:manualLayout>
          <c:xMode val="edge"/>
          <c:yMode val="edge"/>
          <c:x val="0.113706552072006"/>
          <c:y val="0.0253093806187612"/>
        </c:manualLayout>
      </c:layout>
    </c:title>
    <c:plotArea>
      <c:layout>
        <c:manualLayout>
          <c:layoutTarget val="inner"/>
          <c:xMode val="edge"/>
          <c:yMode val="edge"/>
          <c:x val="0.0992167909127831"/>
          <c:y val="0.129666129332259"/>
          <c:w val="0.8233676156537"/>
          <c:h val="0.740392220709254"/>
        </c:manualLayout>
      </c:layout>
      <c:scatterChart>
        <c:scatterStyle val="lineMarker"/>
        <c:ser>
          <c:idx val="1"/>
          <c:order val="0"/>
          <c:tx>
            <c:v>Moss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'Stats for Graph'!$D$38:$O$38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0.439430406307951</c:v>
                  </c:pt>
                  <c:pt idx="2">
                    <c:v>0.531085004543794</c:v>
                  </c:pt>
                  <c:pt idx="3">
                    <c:v>0.542875231462754</c:v>
                  </c:pt>
                  <c:pt idx="4">
                    <c:v>0.687241850581184</c:v>
                  </c:pt>
                  <c:pt idx="5">
                    <c:v>0.687241850581184</c:v>
                  </c:pt>
                  <c:pt idx="6">
                    <c:v>0.639275864471554</c:v>
                  </c:pt>
                  <c:pt idx="7">
                    <c:v>0.680297497442778</c:v>
                  </c:pt>
                  <c:pt idx="8">
                    <c:v>0.673046397354189</c:v>
                  </c:pt>
                  <c:pt idx="9">
                    <c:v>0.678200325993658</c:v>
                  </c:pt>
                  <c:pt idx="10">
                    <c:v>0.636049058295352</c:v>
                  </c:pt>
                  <c:pt idx="11">
                    <c:v>0.649347689340943</c:v>
                  </c:pt>
                </c:numCache>
              </c:numRef>
            </c:plus>
            <c:minus>
              <c:numRef>
                <c:f>'Stats for Graph'!$D$38:$O$38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0.439430406307951</c:v>
                  </c:pt>
                  <c:pt idx="2">
                    <c:v>0.531085004543794</c:v>
                  </c:pt>
                  <c:pt idx="3">
                    <c:v>0.542875231462754</c:v>
                  </c:pt>
                  <c:pt idx="4">
                    <c:v>0.687241850581184</c:v>
                  </c:pt>
                  <c:pt idx="5">
                    <c:v>0.687241850581184</c:v>
                  </c:pt>
                  <c:pt idx="6">
                    <c:v>0.639275864471554</c:v>
                  </c:pt>
                  <c:pt idx="7">
                    <c:v>0.680297497442778</c:v>
                  </c:pt>
                  <c:pt idx="8">
                    <c:v>0.673046397354189</c:v>
                  </c:pt>
                  <c:pt idx="9">
                    <c:v>0.678200325993658</c:v>
                  </c:pt>
                  <c:pt idx="10">
                    <c:v>0.636049058295352</c:v>
                  </c:pt>
                  <c:pt idx="11">
                    <c:v>0.649347689340943</c:v>
                  </c:pt>
                </c:numCache>
              </c:numRef>
            </c:minus>
          </c:errBars>
          <c:xVal>
            <c:numRef>
              <c:f>'Stats for Graph'!$D$21:$O$21</c:f>
              <c:numCache>
                <c:formatCode>General</c:formatCode>
                <c:ptCount val="12"/>
                <c:pt idx="0">
                  <c:v>0.0</c:v>
                </c:pt>
                <c:pt idx="1">
                  <c:v>16.0</c:v>
                </c:pt>
                <c:pt idx="2">
                  <c:v>23.0</c:v>
                </c:pt>
                <c:pt idx="3">
                  <c:v>30.0</c:v>
                </c:pt>
                <c:pt idx="4">
                  <c:v>37.0</c:v>
                </c:pt>
                <c:pt idx="5">
                  <c:v>44.0</c:v>
                </c:pt>
                <c:pt idx="6">
                  <c:v>51.0</c:v>
                </c:pt>
                <c:pt idx="7">
                  <c:v>59.0</c:v>
                </c:pt>
                <c:pt idx="8">
                  <c:v>66.0</c:v>
                </c:pt>
                <c:pt idx="9">
                  <c:v>83.0</c:v>
                </c:pt>
                <c:pt idx="10">
                  <c:v>100.0</c:v>
                </c:pt>
                <c:pt idx="11">
                  <c:v>159.0</c:v>
                </c:pt>
              </c:numCache>
            </c:numRef>
          </c:xVal>
          <c:yVal>
            <c:numRef>
              <c:f>'Stats for Graph'!$D$26:$O$26</c:f>
              <c:numCache>
                <c:formatCode>0.00</c:formatCode>
                <c:ptCount val="12"/>
                <c:pt idx="0" formatCode="General">
                  <c:v>0.0</c:v>
                </c:pt>
                <c:pt idx="1">
                  <c:v>2.222222222222222</c:v>
                </c:pt>
                <c:pt idx="2">
                  <c:v>3.0</c:v>
                </c:pt>
                <c:pt idx="3">
                  <c:v>3.111111111111111</c:v>
                </c:pt>
                <c:pt idx="4">
                  <c:v>4.222222222222222</c:v>
                </c:pt>
                <c:pt idx="5">
                  <c:v>4.222222222222222</c:v>
                </c:pt>
                <c:pt idx="6">
                  <c:v>3.888888888888889</c:v>
                </c:pt>
                <c:pt idx="7">
                  <c:v>4.111111111111111</c:v>
                </c:pt>
                <c:pt idx="8">
                  <c:v>4.0</c:v>
                </c:pt>
                <c:pt idx="9">
                  <c:v>3.888888888888889</c:v>
                </c:pt>
                <c:pt idx="10">
                  <c:v>3.666666666666666</c:v>
                </c:pt>
                <c:pt idx="11">
                  <c:v>3.666666666666666</c:v>
                </c:pt>
              </c:numCache>
            </c:numRef>
          </c:yVal>
        </c:ser>
        <c:ser>
          <c:idx val="0"/>
          <c:order val="1"/>
          <c:tx>
            <c:v>Bare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'Stats for Graph'!$D$37:$O$37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0.200505849685617</c:v>
                  </c:pt>
                  <c:pt idx="2">
                    <c:v>0.289633054241964</c:v>
                  </c:pt>
                  <c:pt idx="3">
                    <c:v>0.381181249931244</c:v>
                  </c:pt>
                  <c:pt idx="4">
                    <c:v>0.550690952788175</c:v>
                  </c:pt>
                  <c:pt idx="5">
                    <c:v>0.565998712522179</c:v>
                  </c:pt>
                  <c:pt idx="6">
                    <c:v>0.533760512683624</c:v>
                  </c:pt>
                  <c:pt idx="7">
                    <c:v>0.528695408599688</c:v>
                  </c:pt>
                  <c:pt idx="8">
                    <c:v>0.544621751464636</c:v>
                  </c:pt>
                  <c:pt idx="9">
                    <c:v>0.520549542817379</c:v>
                  </c:pt>
                  <c:pt idx="10">
                    <c:v>0.517500017204123</c:v>
                  </c:pt>
                  <c:pt idx="11">
                    <c:v>0.523278921203965</c:v>
                  </c:pt>
                </c:numCache>
              </c:numRef>
            </c:plus>
            <c:minus>
              <c:numRef>
                <c:f>'Stats for Graph'!$D$37:$O$37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0.200505849685617</c:v>
                  </c:pt>
                  <c:pt idx="2">
                    <c:v>0.289633054241964</c:v>
                  </c:pt>
                  <c:pt idx="3">
                    <c:v>0.381181249931244</c:v>
                  </c:pt>
                  <c:pt idx="4">
                    <c:v>0.550690952788175</c:v>
                  </c:pt>
                  <c:pt idx="5">
                    <c:v>0.565998712522179</c:v>
                  </c:pt>
                  <c:pt idx="6">
                    <c:v>0.533760512683624</c:v>
                  </c:pt>
                  <c:pt idx="7">
                    <c:v>0.528695408599688</c:v>
                  </c:pt>
                  <c:pt idx="8">
                    <c:v>0.544621751464636</c:v>
                  </c:pt>
                  <c:pt idx="9">
                    <c:v>0.520549542817379</c:v>
                  </c:pt>
                  <c:pt idx="10">
                    <c:v>0.517500017204123</c:v>
                  </c:pt>
                  <c:pt idx="11">
                    <c:v>0.523278921203965</c:v>
                  </c:pt>
                </c:numCache>
              </c:numRef>
            </c:minus>
          </c:errBars>
          <c:xVal>
            <c:numRef>
              <c:f>'Stats for Graph'!$D$21:$O$21</c:f>
              <c:numCache>
                <c:formatCode>General</c:formatCode>
                <c:ptCount val="12"/>
                <c:pt idx="0">
                  <c:v>0.0</c:v>
                </c:pt>
                <c:pt idx="1">
                  <c:v>16.0</c:v>
                </c:pt>
                <c:pt idx="2">
                  <c:v>23.0</c:v>
                </c:pt>
                <c:pt idx="3">
                  <c:v>30.0</c:v>
                </c:pt>
                <c:pt idx="4">
                  <c:v>37.0</c:v>
                </c:pt>
                <c:pt idx="5">
                  <c:v>44.0</c:v>
                </c:pt>
                <c:pt idx="6">
                  <c:v>51.0</c:v>
                </c:pt>
                <c:pt idx="7">
                  <c:v>59.0</c:v>
                </c:pt>
                <c:pt idx="8">
                  <c:v>66.0</c:v>
                </c:pt>
                <c:pt idx="9">
                  <c:v>83.0</c:v>
                </c:pt>
                <c:pt idx="10">
                  <c:v>100.0</c:v>
                </c:pt>
                <c:pt idx="11">
                  <c:v>159.0</c:v>
                </c:pt>
              </c:numCache>
            </c:numRef>
          </c:xVal>
          <c:yVal>
            <c:numRef>
              <c:f>'Stats for Graph'!$D$25:$O$25</c:f>
              <c:numCache>
                <c:formatCode>0.00</c:formatCode>
                <c:ptCount val="12"/>
                <c:pt idx="0" formatCode="General">
                  <c:v>0.0</c:v>
                </c:pt>
                <c:pt idx="1">
                  <c:v>0.444444444444444</c:v>
                </c:pt>
                <c:pt idx="2">
                  <c:v>0.888888888888889</c:v>
                </c:pt>
                <c:pt idx="3">
                  <c:v>2.0</c:v>
                </c:pt>
                <c:pt idx="4">
                  <c:v>3.111111111111111</c:v>
                </c:pt>
                <c:pt idx="5">
                  <c:v>3.111111111111111</c:v>
                </c:pt>
                <c:pt idx="6">
                  <c:v>2.666666666666666</c:v>
                </c:pt>
                <c:pt idx="7">
                  <c:v>2.555555555555555</c:v>
                </c:pt>
                <c:pt idx="8">
                  <c:v>2.555555555555555</c:v>
                </c:pt>
                <c:pt idx="9">
                  <c:v>2.555555555555555</c:v>
                </c:pt>
                <c:pt idx="10">
                  <c:v>2.333333333333333</c:v>
                </c:pt>
                <c:pt idx="11">
                  <c:v>2.444444444444445</c:v>
                </c:pt>
              </c:numCache>
            </c:numRef>
          </c:yVal>
        </c:ser>
        <c:ser>
          <c:idx val="2"/>
          <c:order val="2"/>
          <c:tx>
            <c:v>Moss Removed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noEndCap val="1"/>
            <c:plus>
              <c:numRef>
                <c:f>'Stats for Graph'!$D$39:$O$39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0.106752102536725</c:v>
                  </c:pt>
                  <c:pt idx="2">
                    <c:v>0.16111356712933</c:v>
                  </c:pt>
                  <c:pt idx="3">
                    <c:v>0.261488180184245</c:v>
                  </c:pt>
                  <c:pt idx="4">
                    <c:v>0.514739997432942</c:v>
                  </c:pt>
                  <c:pt idx="5">
                    <c:v>0.483340701387989</c:v>
                  </c:pt>
                  <c:pt idx="6">
                    <c:v>0.483340701387989</c:v>
                  </c:pt>
                  <c:pt idx="7">
                    <c:v>0.465321626968075</c:v>
                  </c:pt>
                  <c:pt idx="8">
                    <c:v>0.44373162210204</c:v>
                  </c:pt>
                  <c:pt idx="9">
                    <c:v>0.436901809201096</c:v>
                  </c:pt>
                  <c:pt idx="10">
                    <c:v>0.390209398253805</c:v>
                  </c:pt>
                  <c:pt idx="11">
                    <c:v>0.335227287969755</c:v>
                  </c:pt>
                </c:numCache>
              </c:numRef>
            </c:plus>
            <c:minus>
              <c:numRef>
                <c:f>'Stats for Graph'!$D$39:$O$39</c:f>
                <c:numCache>
                  <c:formatCode>General</c:formatCode>
                  <c:ptCount val="12"/>
                  <c:pt idx="0">
                    <c:v>0.0</c:v>
                  </c:pt>
                  <c:pt idx="1">
                    <c:v>0.106752102536725</c:v>
                  </c:pt>
                  <c:pt idx="2">
                    <c:v>0.16111356712933</c:v>
                  </c:pt>
                  <c:pt idx="3">
                    <c:v>0.261488180184245</c:v>
                  </c:pt>
                  <c:pt idx="4">
                    <c:v>0.514739997432942</c:v>
                  </c:pt>
                  <c:pt idx="5">
                    <c:v>0.483340701387989</c:v>
                  </c:pt>
                  <c:pt idx="6">
                    <c:v>0.483340701387989</c:v>
                  </c:pt>
                  <c:pt idx="7">
                    <c:v>0.465321626968075</c:v>
                  </c:pt>
                  <c:pt idx="8">
                    <c:v>0.44373162210204</c:v>
                  </c:pt>
                  <c:pt idx="9">
                    <c:v>0.436901809201096</c:v>
                  </c:pt>
                  <c:pt idx="10">
                    <c:v>0.390209398253805</c:v>
                  </c:pt>
                  <c:pt idx="11">
                    <c:v>0.335227287969755</c:v>
                  </c:pt>
                </c:numCache>
              </c:numRef>
            </c:minus>
          </c:errBars>
          <c:xVal>
            <c:numRef>
              <c:f>'Stats for Graph'!$D$21:$O$21</c:f>
              <c:numCache>
                <c:formatCode>General</c:formatCode>
                <c:ptCount val="12"/>
                <c:pt idx="0">
                  <c:v>0.0</c:v>
                </c:pt>
                <c:pt idx="1">
                  <c:v>16.0</c:v>
                </c:pt>
                <c:pt idx="2">
                  <c:v>23.0</c:v>
                </c:pt>
                <c:pt idx="3">
                  <c:v>30.0</c:v>
                </c:pt>
                <c:pt idx="4">
                  <c:v>37.0</c:v>
                </c:pt>
                <c:pt idx="5">
                  <c:v>44.0</c:v>
                </c:pt>
                <c:pt idx="6">
                  <c:v>51.0</c:v>
                </c:pt>
                <c:pt idx="7">
                  <c:v>59.0</c:v>
                </c:pt>
                <c:pt idx="8">
                  <c:v>66.0</c:v>
                </c:pt>
                <c:pt idx="9">
                  <c:v>83.0</c:v>
                </c:pt>
                <c:pt idx="10">
                  <c:v>100.0</c:v>
                </c:pt>
                <c:pt idx="11">
                  <c:v>159.0</c:v>
                </c:pt>
              </c:numCache>
            </c:numRef>
          </c:xVal>
          <c:yVal>
            <c:numRef>
              <c:f>'Stats for Graph'!$D$27:$O$27</c:f>
              <c:numCache>
                <c:formatCode>0.00</c:formatCode>
                <c:ptCount val="12"/>
                <c:pt idx="0" formatCode="General">
                  <c:v>0.0</c:v>
                </c:pt>
                <c:pt idx="1">
                  <c:v>0.333333333333333</c:v>
                </c:pt>
                <c:pt idx="2">
                  <c:v>0.555555555555556</c:v>
                </c:pt>
                <c:pt idx="3">
                  <c:v>1.0</c:v>
                </c:pt>
                <c:pt idx="4">
                  <c:v>3.0</c:v>
                </c:pt>
                <c:pt idx="5">
                  <c:v>2.666666666666666</c:v>
                </c:pt>
                <c:pt idx="6">
                  <c:v>2.666666666666666</c:v>
                </c:pt>
                <c:pt idx="7">
                  <c:v>2.666666666666666</c:v>
                </c:pt>
                <c:pt idx="8">
                  <c:v>2.444444444444445</c:v>
                </c:pt>
                <c:pt idx="9">
                  <c:v>2.333333333333333</c:v>
                </c:pt>
                <c:pt idx="10">
                  <c:v>2.111111111111111</c:v>
                </c:pt>
                <c:pt idx="11">
                  <c:v>1.888888888888889</c:v>
                </c:pt>
              </c:numCache>
            </c:numRef>
          </c:yVal>
        </c:ser>
        <c:axId val="270621240"/>
        <c:axId val="270627384"/>
      </c:scatterChart>
      <c:valAx>
        <c:axId val="270621240"/>
        <c:scaling>
          <c:orientation val="minMax"/>
          <c:max val="16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since planting</a:t>
                </a:r>
              </a:p>
            </c:rich>
          </c:tx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270627384"/>
        <c:crosses val="autoZero"/>
        <c:crossBetween val="midCat"/>
      </c:valAx>
      <c:valAx>
        <c:axId val="270627384"/>
        <c:scaling>
          <c:orientation val="minMax"/>
          <c:max val="5.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seeds as plants</a:t>
                </a:r>
              </a:p>
            </c:rich>
          </c:tx>
        </c:title>
        <c:numFmt formatCode="0" sourceLinked="0"/>
        <c:tickLblPos val="nextTo"/>
        <c:spPr>
          <a:ln>
            <a:solidFill>
              <a:schemeClr val="tx1"/>
            </a:solidFill>
          </a:ln>
        </c:spPr>
        <c:crossAx val="270621240"/>
        <c:crosses val="autoZero"/>
        <c:crossBetween val="midCat"/>
        <c:majorUnit val="1.0"/>
      </c:valAx>
    </c:plotArea>
    <c:legend>
      <c:legendPos val="r"/>
      <c:layout>
        <c:manualLayout>
          <c:xMode val="edge"/>
          <c:yMode val="edge"/>
          <c:x val="0.62133794381179"/>
          <c:y val="0.0086832895888014"/>
          <c:w val="0.243411541103001"/>
          <c:h val="0.218744167395742"/>
        </c:manualLayout>
      </c:layout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vulpia infls. per plant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low stress</c:v>
          </c:tx>
          <c:errBars>
            <c:errBarType val="both"/>
            <c:errValType val="cust"/>
            <c:plus>
              <c:numRef>
                <c:f>vulp_final_stats!$T$3:$T$5</c:f>
                <c:numCache>
                  <c:formatCode>General</c:formatCode>
                  <c:ptCount val="3"/>
                  <c:pt idx="0">
                    <c:v>0.362382159296488</c:v>
                  </c:pt>
                  <c:pt idx="1">
                    <c:v>0.249578769709209</c:v>
                  </c:pt>
                  <c:pt idx="2">
                    <c:v>0.261816167021843</c:v>
                  </c:pt>
                </c:numCache>
              </c:numRef>
            </c:plus>
            <c:minus>
              <c:numRef>
                <c:f>vulp_final_stats!$T$6:$T$8</c:f>
                <c:numCache>
                  <c:formatCode>General</c:formatCode>
                  <c:ptCount val="3"/>
                  <c:pt idx="0">
                    <c:v>0.29019598616547</c:v>
                  </c:pt>
                  <c:pt idx="1">
                    <c:v>0.243211804794685</c:v>
                  </c:pt>
                  <c:pt idx="2">
                    <c:v>0.325698882259</c:v>
                  </c:pt>
                </c:numCache>
              </c:numRef>
            </c:minus>
          </c:errBars>
          <c:cat>
            <c:strRef>
              <c:f>vulp_final_stats!$J$3:$J$5</c:f>
              <c:strCache>
                <c:ptCount val="3"/>
                <c:pt idx="0">
                  <c:v>moss</c:v>
                </c:pt>
                <c:pt idx="1">
                  <c:v>moss removed</c:v>
                </c:pt>
                <c:pt idx="2">
                  <c:v>bare ground</c:v>
                </c:pt>
              </c:strCache>
            </c:strRef>
          </c:cat>
          <c:val>
            <c:numRef>
              <c:f>vulp_final_stats!$R$3:$R$5</c:f>
              <c:numCache>
                <c:formatCode>General</c:formatCode>
                <c:ptCount val="3"/>
                <c:pt idx="0">
                  <c:v>1.094444444444444</c:v>
                </c:pt>
                <c:pt idx="1">
                  <c:v>0.666666666666667</c:v>
                </c:pt>
                <c:pt idx="2">
                  <c:v>1.016666666666667</c:v>
                </c:pt>
              </c:numCache>
            </c:numRef>
          </c:val>
        </c:ser>
        <c:ser>
          <c:idx val="1"/>
          <c:order val="1"/>
          <c:tx>
            <c:v>high stress</c:v>
          </c:tx>
          <c:errBars>
            <c:errBarType val="both"/>
            <c:errValType val="cust"/>
            <c:plus>
              <c:numRef>
                <c:f>vulp_final_stats!$T$6:$T$8</c:f>
                <c:numCache>
                  <c:formatCode>General</c:formatCode>
                  <c:ptCount val="3"/>
                  <c:pt idx="0">
                    <c:v>0.29019598616547</c:v>
                  </c:pt>
                  <c:pt idx="1">
                    <c:v>0.243211804794685</c:v>
                  </c:pt>
                  <c:pt idx="2">
                    <c:v>0.325698882259</c:v>
                  </c:pt>
                </c:numCache>
              </c:numRef>
            </c:plus>
            <c:minus>
              <c:numRef>
                <c:f>vulp_final_stats!$T$6:$T$8</c:f>
                <c:numCache>
                  <c:formatCode>General</c:formatCode>
                  <c:ptCount val="3"/>
                  <c:pt idx="0">
                    <c:v>0.29019598616547</c:v>
                  </c:pt>
                  <c:pt idx="1">
                    <c:v>0.243211804794685</c:v>
                  </c:pt>
                  <c:pt idx="2">
                    <c:v>0.325698882259</c:v>
                  </c:pt>
                </c:numCache>
              </c:numRef>
            </c:minus>
          </c:errBars>
          <c:cat>
            <c:strRef>
              <c:f>vulp_final_stats!$J$6:$J$8</c:f>
              <c:strCache>
                <c:ptCount val="3"/>
                <c:pt idx="0">
                  <c:v>moss</c:v>
                </c:pt>
                <c:pt idx="1">
                  <c:v>moss removed</c:v>
                </c:pt>
                <c:pt idx="2">
                  <c:v>bare ground</c:v>
                </c:pt>
              </c:strCache>
            </c:strRef>
          </c:cat>
          <c:val>
            <c:numRef>
              <c:f>vulp_final_stats!$R$6:$R$8</c:f>
              <c:numCache>
                <c:formatCode>General</c:formatCode>
                <c:ptCount val="3"/>
                <c:pt idx="0">
                  <c:v>1.585185185185185</c:v>
                </c:pt>
                <c:pt idx="1">
                  <c:v>1.3125</c:v>
                </c:pt>
                <c:pt idx="2">
                  <c:v>1.685714285714286</c:v>
                </c:pt>
              </c:numCache>
            </c:numRef>
          </c:val>
        </c:ser>
        <c:axId val="85922200"/>
        <c:axId val="85626248"/>
      </c:barChart>
      <c:catAx>
        <c:axId val="85922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treatment level</a:t>
                </a:r>
              </a:p>
            </c:rich>
          </c:tx>
        </c:title>
        <c:tickLblPos val="nextTo"/>
        <c:crossAx val="85626248"/>
        <c:crosses val="autoZero"/>
        <c:auto val="1"/>
        <c:lblAlgn val="ctr"/>
        <c:lblOffset val="100"/>
      </c:catAx>
      <c:valAx>
        <c:axId val="856262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infls per plant</a:t>
                </a:r>
              </a:p>
            </c:rich>
          </c:tx>
        </c:title>
        <c:numFmt formatCode="General" sourceLinked="1"/>
        <c:tickLblPos val="nextTo"/>
        <c:crossAx val="859222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A.</a:t>
            </a:r>
          </a:p>
        </c:rich>
      </c:tx>
      <c:layout>
        <c:manualLayout>
          <c:xMode val="edge"/>
          <c:yMode val="edge"/>
          <c:x val="0.183271384555192"/>
          <c:y val="0.0137614678899083"/>
        </c:manualLayout>
      </c:layout>
    </c:title>
    <c:plotArea>
      <c:layout>
        <c:manualLayout>
          <c:layoutTarget val="inner"/>
          <c:xMode val="edge"/>
          <c:yMode val="edge"/>
          <c:x val="0.159666210201986"/>
          <c:y val="0.0504587155963303"/>
          <c:w val="0.779695798894703"/>
          <c:h val="0.801487033157552"/>
        </c:manualLayout>
      </c:layout>
      <c:barChart>
        <c:barDir val="col"/>
        <c:grouping val="clustered"/>
        <c:ser>
          <c:idx val="0"/>
          <c:order val="0"/>
          <c:tx>
            <c:strRef>
              <c:f>vulp_final_stats!$J$14</c:f>
              <c:strCache>
                <c:ptCount val="1"/>
                <c:pt idx="0">
                  <c:v>moss present</c:v>
                </c:pt>
              </c:strCache>
            </c:strRef>
          </c:tx>
          <c:spPr>
            <a:solidFill>
              <a:schemeClr val="tx1"/>
            </a:solidFill>
            <a:effectLst/>
          </c:spPr>
          <c:errBars>
            <c:errBarType val="plus"/>
            <c:errValType val="cust"/>
            <c:plus>
              <c:numRef>
                <c:f>vulp_final_stats!$K$17:$L$17</c:f>
                <c:numCache>
                  <c:formatCode>General</c:formatCode>
                  <c:ptCount val="2"/>
                  <c:pt idx="0">
                    <c:v>12.108</c:v>
                  </c:pt>
                  <c:pt idx="1">
                    <c:v>8.631</c:v>
                  </c:pt>
                </c:numCache>
              </c:numRef>
            </c:plus>
            <c:minus>
              <c:numRef>
                <c:f>vulp_final_stats!$K$17:$L$17</c:f>
                <c:numCache>
                  <c:formatCode>General</c:formatCode>
                  <c:ptCount val="2"/>
                  <c:pt idx="0">
                    <c:v>12.108</c:v>
                  </c:pt>
                  <c:pt idx="1">
                    <c:v>8.631</c:v>
                  </c:pt>
                </c:numCache>
              </c:numRef>
            </c:minus>
          </c:errBars>
          <c:cat>
            <c:strRef>
              <c:f>vulp_final_stats!$K$13:$L$13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vulp_final_stats!$K$14:$L$14</c:f>
              <c:numCache>
                <c:formatCode>General</c:formatCode>
                <c:ptCount val="2"/>
                <c:pt idx="0">
                  <c:v>27.28703703703704</c:v>
                </c:pt>
                <c:pt idx="1">
                  <c:v>26.40925925925926</c:v>
                </c:pt>
              </c:numCache>
            </c:numRef>
          </c:val>
        </c:ser>
        <c:ser>
          <c:idx val="1"/>
          <c:order val="1"/>
          <c:tx>
            <c:strRef>
              <c:f>vulp_final_stats!$J$15</c:f>
              <c:strCache>
                <c:ptCount val="1"/>
                <c:pt idx="0">
                  <c:v>moss removed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errBars>
            <c:errBarType val="plus"/>
            <c:errValType val="cust"/>
            <c:plus>
              <c:numRef>
                <c:f>vulp_final_stats!$K$18:$L$18</c:f>
                <c:numCache>
                  <c:formatCode>General</c:formatCode>
                  <c:ptCount val="2"/>
                  <c:pt idx="0">
                    <c:v>3.097</c:v>
                  </c:pt>
                  <c:pt idx="1">
                    <c:v>5.957</c:v>
                  </c:pt>
                </c:numCache>
              </c:numRef>
            </c:plus>
            <c:minus>
              <c:numRef>
                <c:f>vulp_final_stats!$K$18:$L$18</c:f>
                <c:numCache>
                  <c:formatCode>General</c:formatCode>
                  <c:ptCount val="2"/>
                  <c:pt idx="0">
                    <c:v>3.097</c:v>
                  </c:pt>
                  <c:pt idx="1">
                    <c:v>5.957</c:v>
                  </c:pt>
                </c:numCache>
              </c:numRef>
            </c:minus>
          </c:errBars>
          <c:cat>
            <c:strRef>
              <c:f>vulp_final_stats!$K$13:$L$13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vulp_final_stats!$K$15:$L$15</c:f>
              <c:numCache>
                <c:formatCode>General</c:formatCode>
                <c:ptCount val="2"/>
                <c:pt idx="0">
                  <c:v>6.291666666666666</c:v>
                </c:pt>
                <c:pt idx="1">
                  <c:v>14.85185185185185</c:v>
                </c:pt>
              </c:numCache>
            </c:numRef>
          </c:val>
        </c:ser>
        <c:ser>
          <c:idx val="2"/>
          <c:order val="2"/>
          <c:tx>
            <c:strRef>
              <c:f>vulp_final_stats!$J$16</c:f>
              <c:strCache>
                <c:ptCount val="1"/>
                <c:pt idx="0">
                  <c:v>bare ground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errBars>
            <c:errBarType val="plus"/>
            <c:errValType val="cust"/>
            <c:plus>
              <c:numRef>
                <c:f>vulp_final_stats!$K$19:$L$19</c:f>
                <c:numCache>
                  <c:formatCode>General</c:formatCode>
                  <c:ptCount val="2"/>
                  <c:pt idx="0">
                    <c:v>6.136</c:v>
                  </c:pt>
                  <c:pt idx="1">
                    <c:v>12.949</c:v>
                  </c:pt>
                </c:numCache>
              </c:numRef>
            </c:plus>
            <c:minus>
              <c:numRef>
                <c:f>vulp_final_stats!$K$19:$L$19</c:f>
                <c:numCache>
                  <c:formatCode>General</c:formatCode>
                  <c:ptCount val="2"/>
                  <c:pt idx="0">
                    <c:v>6.136</c:v>
                  </c:pt>
                  <c:pt idx="1">
                    <c:v>12.949</c:v>
                  </c:pt>
                </c:numCache>
              </c:numRef>
            </c:minus>
          </c:errBars>
          <c:cat>
            <c:strRef>
              <c:f>vulp_final_stats!$K$13:$L$13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vulp_final_stats!$K$16:$L$16</c:f>
              <c:numCache>
                <c:formatCode>General</c:formatCode>
                <c:ptCount val="2"/>
                <c:pt idx="0">
                  <c:v>15.98333333333333</c:v>
                </c:pt>
                <c:pt idx="1">
                  <c:v>25.17857142857143</c:v>
                </c:pt>
              </c:numCache>
            </c:numRef>
          </c:val>
        </c:ser>
        <c:axId val="258939336"/>
        <c:axId val="225132232"/>
      </c:barChart>
      <c:catAx>
        <c:axId val="258939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Environmental stress</a:t>
                </a:r>
              </a:p>
            </c:rich>
          </c:tx>
          <c:layout/>
        </c:title>
        <c:majorTickMark val="none"/>
        <c:minorTickMark val="out"/>
        <c:tickLblPos val="nextTo"/>
        <c:spPr>
          <a:ln>
            <a:solidFill>
              <a:schemeClr val="tx1"/>
            </a:solidFill>
          </a:ln>
        </c:spPr>
        <c:crossAx val="225132232"/>
        <c:crosses val="autoZero"/>
        <c:auto val="1"/>
        <c:lblAlgn val="ctr"/>
        <c:lblOffset val="100"/>
      </c:catAx>
      <c:valAx>
        <c:axId val="2251322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Aboveground biomass per plant</a:t>
                </a:r>
                <a:r>
                  <a:rPr lang="en-US" baseline="0"/>
                  <a:t> </a:t>
                </a:r>
                <a:r>
                  <a:rPr lang="en-US"/>
                  <a:t>(mg)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25893933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336877537047"/>
          <c:y val="0.0223650942714729"/>
          <c:w val="0.237656624443684"/>
          <c:h val="0.248847431915047"/>
        </c:manualLayout>
      </c:layout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B.</a:t>
            </a:r>
          </a:p>
        </c:rich>
      </c:tx>
      <c:layout>
        <c:manualLayout>
          <c:xMode val="edge"/>
          <c:yMode val="edge"/>
          <c:x val="0.190926953361599"/>
          <c:y val="0.0193236714975845"/>
        </c:manualLayout>
      </c:layout>
    </c:title>
    <c:plotArea>
      <c:layout>
        <c:manualLayout>
          <c:layoutTarget val="inner"/>
          <c:xMode val="edge"/>
          <c:yMode val="edge"/>
          <c:x val="0.155381293247435"/>
          <c:y val="0.0531400966183575"/>
          <c:w val="0.800602242901455"/>
          <c:h val="0.796401133269556"/>
        </c:manualLayout>
      </c:layout>
      <c:barChart>
        <c:barDir val="col"/>
        <c:grouping val="clustered"/>
        <c:ser>
          <c:idx val="0"/>
          <c:order val="0"/>
          <c:tx>
            <c:strRef>
              <c:f>vulp_final_stats!$J$23</c:f>
              <c:strCache>
                <c:ptCount val="1"/>
                <c:pt idx="0">
                  <c:v>moss present</c:v>
                </c:pt>
              </c:strCache>
            </c:strRef>
          </c:tx>
          <c:spPr>
            <a:solidFill>
              <a:schemeClr val="tx1"/>
            </a:solidFill>
            <a:effectLst/>
          </c:spPr>
          <c:errBars>
            <c:errBarType val="both"/>
            <c:errValType val="cust"/>
            <c:plus>
              <c:numRef>
                <c:f>vulp_final_stats!$K$26:$L$26</c:f>
                <c:numCache>
                  <c:formatCode>General</c:formatCode>
                  <c:ptCount val="2"/>
                  <c:pt idx="0">
                    <c:v>0.57182</c:v>
                  </c:pt>
                  <c:pt idx="1">
                    <c:v>0.25356</c:v>
                  </c:pt>
                </c:numCache>
              </c:numRef>
            </c:plus>
            <c:minus>
              <c:numRef>
                <c:f>vulp_final_stats!$K$26:$L$26</c:f>
                <c:numCache>
                  <c:formatCode>General</c:formatCode>
                  <c:ptCount val="2"/>
                  <c:pt idx="0">
                    <c:v>0.57182</c:v>
                  </c:pt>
                  <c:pt idx="1">
                    <c:v>0.25356</c:v>
                  </c:pt>
                </c:numCache>
              </c:numRef>
            </c:minus>
          </c:errBars>
          <c:cat>
            <c:strRef>
              <c:f>vulp_final_stats!$K$22:$L$22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vulp_final_stats!$K$23:$L$23</c:f>
              <c:numCache>
                <c:formatCode>General</c:formatCode>
                <c:ptCount val="2"/>
                <c:pt idx="0">
                  <c:v>1.094444444444444</c:v>
                </c:pt>
                <c:pt idx="1">
                  <c:v>1.585185185185185</c:v>
                </c:pt>
              </c:numCache>
            </c:numRef>
          </c:val>
        </c:ser>
        <c:ser>
          <c:idx val="1"/>
          <c:order val="1"/>
          <c:tx>
            <c:strRef>
              <c:f>vulp_final_stats!$J$24</c:f>
              <c:strCache>
                <c:ptCount val="1"/>
                <c:pt idx="0">
                  <c:v>moss removed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errBars>
            <c:errBarType val="plus"/>
            <c:errValType val="cust"/>
            <c:plus>
              <c:numRef>
                <c:f>vulp_final_stats!$K$27:$L$27</c:f>
                <c:numCache>
                  <c:formatCode>General</c:formatCode>
                  <c:ptCount val="2"/>
                  <c:pt idx="0">
                    <c:v>0.56108</c:v>
                  </c:pt>
                  <c:pt idx="1">
                    <c:v>0.2195</c:v>
                  </c:pt>
                </c:numCache>
              </c:numRef>
            </c:plus>
            <c:minus>
              <c:numRef>
                <c:f>vulp_final_stats!$K$27:$L$27</c:f>
                <c:numCache>
                  <c:formatCode>General</c:formatCode>
                  <c:ptCount val="2"/>
                  <c:pt idx="0">
                    <c:v>0.56108</c:v>
                  </c:pt>
                  <c:pt idx="1">
                    <c:v>0.2195</c:v>
                  </c:pt>
                </c:numCache>
              </c:numRef>
            </c:minus>
          </c:errBars>
          <c:cat>
            <c:strRef>
              <c:f>vulp_final_stats!$K$22:$L$22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vulp_final_stats!$K$24:$L$24</c:f>
              <c:numCache>
                <c:formatCode>General</c:formatCode>
                <c:ptCount val="2"/>
                <c:pt idx="0">
                  <c:v>0.666666666666667</c:v>
                </c:pt>
                <c:pt idx="1">
                  <c:v>1.471428571428572</c:v>
                </c:pt>
              </c:numCache>
            </c:numRef>
          </c:val>
        </c:ser>
        <c:ser>
          <c:idx val="2"/>
          <c:order val="2"/>
          <c:tx>
            <c:strRef>
              <c:f>vulp_final_stats!$J$25</c:f>
              <c:strCache>
                <c:ptCount val="1"/>
                <c:pt idx="0">
                  <c:v>bare ground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errBars>
            <c:errBarType val="plus"/>
            <c:errValType val="cust"/>
            <c:plus>
              <c:numRef>
                <c:f>vulp_final_stats!$K$28:$L$28</c:f>
                <c:numCache>
                  <c:formatCode>General</c:formatCode>
                  <c:ptCount val="2"/>
                  <c:pt idx="0">
                    <c:v>0.40035</c:v>
                  </c:pt>
                  <c:pt idx="1">
                    <c:v>0.40559</c:v>
                  </c:pt>
                </c:numCache>
              </c:numRef>
            </c:plus>
            <c:minus>
              <c:numRef>
                <c:f>vulp_final_stats!$K$28:$L$28</c:f>
                <c:numCache>
                  <c:formatCode>General</c:formatCode>
                  <c:ptCount val="2"/>
                  <c:pt idx="0">
                    <c:v>0.40035</c:v>
                  </c:pt>
                  <c:pt idx="1">
                    <c:v>0.40559</c:v>
                  </c:pt>
                </c:numCache>
              </c:numRef>
            </c:minus>
          </c:errBars>
          <c:cat>
            <c:strRef>
              <c:f>vulp_final_stats!$K$22:$L$22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vulp_final_stats!$K$25:$L$25</c:f>
              <c:numCache>
                <c:formatCode>General</c:formatCode>
                <c:ptCount val="2"/>
                <c:pt idx="0">
                  <c:v>1.016666666666667</c:v>
                </c:pt>
                <c:pt idx="1">
                  <c:v>1.3125</c:v>
                </c:pt>
              </c:numCache>
            </c:numRef>
          </c:val>
        </c:ser>
        <c:axId val="225031080"/>
        <c:axId val="224191000"/>
      </c:barChart>
      <c:catAx>
        <c:axId val="225031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Environmental stress</a:t>
                </a:r>
              </a:p>
            </c:rich>
          </c:tx>
        </c:title>
        <c:majorTickMark val="none"/>
        <c:minorTickMark val="out"/>
        <c:tickLblPos val="nextTo"/>
        <c:spPr>
          <a:ln>
            <a:solidFill>
              <a:schemeClr val="tx1"/>
            </a:solidFill>
          </a:ln>
        </c:spPr>
        <c:crossAx val="224191000"/>
        <c:crosses val="autoZero"/>
        <c:auto val="1"/>
        <c:lblAlgn val="ctr"/>
        <c:lblOffset val="100"/>
      </c:catAx>
      <c:valAx>
        <c:axId val="2241910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Inflorescenses per plant</a:t>
                </a:r>
              </a:p>
            </c:rich>
          </c:tx>
          <c:layout>
            <c:manualLayout>
              <c:xMode val="edge"/>
              <c:yMode val="edge"/>
              <c:x val="0.0212121212121212"/>
              <c:y val="0.195141694244741"/>
            </c:manualLayout>
          </c:layout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225031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59340278619019"/>
          <c:y val="0.0404617901023242"/>
          <c:w val="0.23546287098728"/>
          <c:h val="0.262071208490243"/>
        </c:manualLayout>
      </c:layout>
    </c:legend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88900</xdr:rowOff>
    </xdr:from>
    <xdr:to>
      <xdr:col>8</xdr:col>
      <xdr:colOff>304800</xdr:colOff>
      <xdr:row>58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58</xdr:row>
      <xdr:rowOff>25400</xdr:rowOff>
    </xdr:from>
    <xdr:to>
      <xdr:col>8</xdr:col>
      <xdr:colOff>279400</xdr:colOff>
      <xdr:row>77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495300</xdr:colOff>
      <xdr:row>10</xdr:row>
      <xdr:rowOff>25400</xdr:rowOff>
    </xdr:from>
    <xdr:to>
      <xdr:col>25</xdr:col>
      <xdr:colOff>304800</xdr:colOff>
      <xdr:row>26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266700</xdr:colOff>
      <xdr:row>9</xdr:row>
      <xdr:rowOff>38100</xdr:rowOff>
    </xdr:from>
    <xdr:to>
      <xdr:col>15</xdr:col>
      <xdr:colOff>787400</xdr:colOff>
      <xdr:row>26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787400</xdr:colOff>
      <xdr:row>9</xdr:row>
      <xdr:rowOff>101600</xdr:rowOff>
    </xdr:from>
    <xdr:to>
      <xdr:col>20</xdr:col>
      <xdr:colOff>152400</xdr:colOff>
      <xdr:row>26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57"/>
  <sheetViews>
    <sheetView tabSelected="1" workbookViewId="0">
      <selection activeCell="C4" sqref="C4"/>
    </sheetView>
  </sheetViews>
  <sheetFormatPr baseColWidth="10" defaultRowHeight="13"/>
  <sheetData>
    <row r="1" spans="1:16" ht="50" customHeight="1">
      <c r="A1" s="33" t="s">
        <v>108</v>
      </c>
      <c r="B1" s="34"/>
      <c r="C1" s="34"/>
      <c r="D1" s="34"/>
      <c r="E1" s="34"/>
      <c r="F1" s="34"/>
      <c r="G1" s="34"/>
    </row>
    <row r="2" spans="1:16" ht="37" customHeight="1">
      <c r="A2" t="s">
        <v>15</v>
      </c>
      <c r="B2" t="s">
        <v>102</v>
      </c>
      <c r="C2" s="6" t="s">
        <v>6</v>
      </c>
      <c r="D2" t="s">
        <v>103</v>
      </c>
      <c r="E2" s="1" t="s">
        <v>111</v>
      </c>
      <c r="F2" s="2" t="s">
        <v>112</v>
      </c>
      <c r="G2" s="4" t="s">
        <v>113</v>
      </c>
      <c r="H2" s="4" t="s">
        <v>114</v>
      </c>
      <c r="I2" s="6" t="s">
        <v>5</v>
      </c>
      <c r="J2" s="8" t="s">
        <v>7</v>
      </c>
      <c r="K2" s="9" t="s">
        <v>8</v>
      </c>
      <c r="L2" s="10" t="s">
        <v>9</v>
      </c>
      <c r="M2" s="3">
        <v>38790</v>
      </c>
      <c r="N2" s="3">
        <v>38807</v>
      </c>
      <c r="O2" s="3">
        <v>38866</v>
      </c>
      <c r="P2" t="s">
        <v>26</v>
      </c>
    </row>
    <row r="3" spans="1:16">
      <c r="C3" s="17"/>
      <c r="D3" t="s">
        <v>62</v>
      </c>
      <c r="E3" s="7">
        <v>16</v>
      </c>
      <c r="F3" s="7">
        <v>23</v>
      </c>
      <c r="G3" s="7">
        <v>30</v>
      </c>
      <c r="H3" s="7">
        <v>37</v>
      </c>
      <c r="I3" s="7">
        <v>44</v>
      </c>
      <c r="J3" s="7">
        <v>51</v>
      </c>
      <c r="K3" s="7">
        <v>59</v>
      </c>
      <c r="L3" s="7">
        <v>66</v>
      </c>
      <c r="M3" s="7">
        <v>83</v>
      </c>
      <c r="N3" s="7">
        <v>100</v>
      </c>
      <c r="O3" s="7">
        <v>159</v>
      </c>
    </row>
    <row r="4" spans="1:16">
      <c r="A4">
        <v>1</v>
      </c>
      <c r="B4" t="s">
        <v>104</v>
      </c>
      <c r="C4">
        <v>53</v>
      </c>
      <c r="D4" t="s">
        <v>107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0</v>
      </c>
    </row>
    <row r="5" spans="1:16">
      <c r="A5">
        <v>1</v>
      </c>
      <c r="B5" t="s">
        <v>104</v>
      </c>
      <c r="C5">
        <v>53</v>
      </c>
      <c r="D5" t="s">
        <v>105</v>
      </c>
      <c r="E5">
        <v>2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0</v>
      </c>
    </row>
    <row r="6" spans="1:16">
      <c r="A6">
        <v>1</v>
      </c>
      <c r="B6" t="s">
        <v>104</v>
      </c>
      <c r="C6">
        <v>53</v>
      </c>
      <c r="D6" t="s">
        <v>106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2</v>
      </c>
      <c r="B7" t="s">
        <v>104</v>
      </c>
      <c r="C7">
        <v>65</v>
      </c>
      <c r="D7" t="s">
        <v>107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2</v>
      </c>
      <c r="B8" t="s">
        <v>104</v>
      </c>
      <c r="C8">
        <v>65</v>
      </c>
      <c r="D8" t="s">
        <v>105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4</v>
      </c>
      <c r="M8">
        <v>5</v>
      </c>
      <c r="N8">
        <v>4</v>
      </c>
      <c r="O8">
        <v>5</v>
      </c>
      <c r="P8">
        <v>1</v>
      </c>
    </row>
    <row r="9" spans="1:16">
      <c r="A9">
        <v>2</v>
      </c>
      <c r="B9" t="s">
        <v>104</v>
      </c>
      <c r="C9">
        <v>65</v>
      </c>
      <c r="D9" t="s">
        <v>106</v>
      </c>
      <c r="E9">
        <v>0</v>
      </c>
      <c r="F9">
        <v>0</v>
      </c>
      <c r="G9">
        <v>1</v>
      </c>
      <c r="H9">
        <v>3</v>
      </c>
      <c r="I9">
        <v>3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3</v>
      </c>
      <c r="B10" t="s">
        <v>104</v>
      </c>
      <c r="C10">
        <v>50</v>
      </c>
      <c r="D10" t="s">
        <v>107</v>
      </c>
      <c r="E10">
        <v>0</v>
      </c>
      <c r="F10">
        <v>0</v>
      </c>
      <c r="G10">
        <v>3</v>
      </c>
      <c r="H10">
        <v>3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3</v>
      </c>
      <c r="B11" t="s">
        <v>104</v>
      </c>
      <c r="C11">
        <v>50</v>
      </c>
      <c r="D11" t="s">
        <v>105</v>
      </c>
      <c r="E11">
        <v>2</v>
      </c>
      <c r="F11">
        <v>2</v>
      </c>
      <c r="G11">
        <v>2</v>
      </c>
      <c r="H11">
        <v>5</v>
      </c>
      <c r="I11">
        <v>5</v>
      </c>
      <c r="J11">
        <v>3</v>
      </c>
      <c r="K11">
        <v>4</v>
      </c>
      <c r="L11">
        <v>4</v>
      </c>
      <c r="M11">
        <v>4</v>
      </c>
      <c r="N11">
        <v>2</v>
      </c>
      <c r="O11">
        <v>1</v>
      </c>
      <c r="P11">
        <v>1</v>
      </c>
    </row>
    <row r="12" spans="1:16">
      <c r="A12">
        <v>3</v>
      </c>
      <c r="B12" t="s">
        <v>104</v>
      </c>
      <c r="C12">
        <v>50</v>
      </c>
      <c r="D12" t="s">
        <v>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4</v>
      </c>
      <c r="B13" t="s">
        <v>104</v>
      </c>
      <c r="C13">
        <v>84</v>
      </c>
      <c r="D13" t="s">
        <v>107</v>
      </c>
      <c r="E13">
        <v>0</v>
      </c>
      <c r="F13">
        <v>0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</row>
    <row r="14" spans="1:16">
      <c r="A14">
        <v>4</v>
      </c>
      <c r="B14" t="s">
        <v>104</v>
      </c>
      <c r="C14">
        <v>84</v>
      </c>
      <c r="D14" t="s">
        <v>105</v>
      </c>
      <c r="E14">
        <v>5</v>
      </c>
      <c r="F14">
        <v>4</v>
      </c>
      <c r="G14">
        <v>5</v>
      </c>
      <c r="H14">
        <v>5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4</v>
      </c>
      <c r="P14">
        <v>1</v>
      </c>
    </row>
    <row r="15" spans="1:16">
      <c r="A15">
        <v>4</v>
      </c>
      <c r="B15" t="s">
        <v>104</v>
      </c>
      <c r="C15">
        <v>84</v>
      </c>
      <c r="D15" t="s">
        <v>106</v>
      </c>
      <c r="E15">
        <v>0</v>
      </c>
      <c r="F15">
        <v>0</v>
      </c>
      <c r="G15">
        <v>2</v>
      </c>
      <c r="H15">
        <v>4</v>
      </c>
      <c r="I15">
        <v>2</v>
      </c>
      <c r="J15">
        <v>4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>
        <v>5</v>
      </c>
      <c r="B16" t="s">
        <v>104</v>
      </c>
      <c r="C16">
        <v>81</v>
      </c>
      <c r="D16" t="s">
        <v>107</v>
      </c>
      <c r="E16">
        <v>2</v>
      </c>
      <c r="F16">
        <v>3</v>
      </c>
      <c r="G16">
        <v>2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2</v>
      </c>
      <c r="P16">
        <v>0</v>
      </c>
    </row>
    <row r="17" spans="1:16">
      <c r="A17">
        <v>5</v>
      </c>
      <c r="B17" t="s">
        <v>104</v>
      </c>
      <c r="C17">
        <v>81</v>
      </c>
      <c r="D17" t="s">
        <v>105</v>
      </c>
      <c r="E17">
        <v>0</v>
      </c>
      <c r="F17">
        <v>1</v>
      </c>
      <c r="G17">
        <v>3</v>
      </c>
      <c r="H17">
        <v>4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0</v>
      </c>
    </row>
    <row r="18" spans="1:16">
      <c r="A18">
        <v>5</v>
      </c>
      <c r="B18" t="s">
        <v>104</v>
      </c>
      <c r="C18">
        <v>81</v>
      </c>
      <c r="D18" t="s">
        <v>106</v>
      </c>
      <c r="E18">
        <v>0</v>
      </c>
      <c r="F18">
        <v>0</v>
      </c>
      <c r="G18">
        <v>0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0</v>
      </c>
    </row>
    <row r="19" spans="1:16">
      <c r="A19">
        <v>6</v>
      </c>
      <c r="B19" t="s">
        <v>104</v>
      </c>
      <c r="C19">
        <v>75</v>
      </c>
      <c r="D19" t="s">
        <v>107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</row>
    <row r="20" spans="1:16">
      <c r="A20">
        <v>6</v>
      </c>
      <c r="B20" t="s">
        <v>104</v>
      </c>
      <c r="C20">
        <v>75</v>
      </c>
      <c r="D20" t="s">
        <v>105</v>
      </c>
      <c r="E20">
        <v>4</v>
      </c>
      <c r="F20">
        <v>2</v>
      </c>
      <c r="G20">
        <v>3</v>
      </c>
      <c r="H20">
        <v>5</v>
      </c>
      <c r="I20">
        <v>5</v>
      </c>
      <c r="J20">
        <v>4</v>
      </c>
      <c r="K20">
        <v>5</v>
      </c>
      <c r="L20">
        <v>3</v>
      </c>
      <c r="M20">
        <v>4</v>
      </c>
      <c r="N20">
        <v>3</v>
      </c>
      <c r="O20">
        <v>5</v>
      </c>
      <c r="P20">
        <v>1</v>
      </c>
    </row>
    <row r="21" spans="1:16">
      <c r="A21">
        <v>6</v>
      </c>
      <c r="B21" t="s">
        <v>104</v>
      </c>
      <c r="C21">
        <v>75</v>
      </c>
      <c r="D21" t="s">
        <v>106</v>
      </c>
      <c r="E21">
        <v>1</v>
      </c>
      <c r="F21">
        <v>4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7</v>
      </c>
      <c r="B22" t="s">
        <v>104</v>
      </c>
      <c r="C22">
        <v>51</v>
      </c>
      <c r="D22" t="s">
        <v>107</v>
      </c>
      <c r="E22">
        <v>0</v>
      </c>
      <c r="F22">
        <v>0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1</v>
      </c>
      <c r="N22">
        <v>0</v>
      </c>
      <c r="O22">
        <v>0</v>
      </c>
      <c r="P22">
        <v>0</v>
      </c>
    </row>
    <row r="23" spans="1:16">
      <c r="A23">
        <v>7</v>
      </c>
      <c r="B23" t="s">
        <v>104</v>
      </c>
      <c r="C23">
        <v>51</v>
      </c>
      <c r="D23" t="s">
        <v>105</v>
      </c>
      <c r="E23">
        <v>4</v>
      </c>
      <c r="F23">
        <v>4</v>
      </c>
      <c r="G23">
        <v>4</v>
      </c>
      <c r="H23">
        <v>4</v>
      </c>
      <c r="I23">
        <v>3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</row>
    <row r="24" spans="1:16">
      <c r="A24">
        <v>7</v>
      </c>
      <c r="B24" t="s">
        <v>104</v>
      </c>
      <c r="C24">
        <v>51</v>
      </c>
      <c r="D24" t="s">
        <v>106</v>
      </c>
      <c r="E24">
        <v>1</v>
      </c>
      <c r="F24">
        <v>1</v>
      </c>
      <c r="G24">
        <v>3</v>
      </c>
      <c r="H24">
        <v>4</v>
      </c>
      <c r="I24">
        <v>4</v>
      </c>
      <c r="J24">
        <v>3</v>
      </c>
      <c r="K24">
        <v>4</v>
      </c>
      <c r="L24">
        <v>3</v>
      </c>
      <c r="M24">
        <v>3</v>
      </c>
      <c r="N24">
        <v>2</v>
      </c>
      <c r="O24">
        <v>2</v>
      </c>
      <c r="P24">
        <v>0</v>
      </c>
    </row>
    <row r="25" spans="1:16">
      <c r="A25">
        <v>8</v>
      </c>
      <c r="B25" t="s">
        <v>104</v>
      </c>
      <c r="C25">
        <v>81</v>
      </c>
      <c r="D25" t="s">
        <v>107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>
      <c r="A26">
        <v>8</v>
      </c>
      <c r="B26" t="s">
        <v>104</v>
      </c>
      <c r="C26">
        <v>81</v>
      </c>
      <c r="D26" t="s">
        <v>105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0</v>
      </c>
    </row>
    <row r="27" spans="1:16">
      <c r="A27">
        <v>8</v>
      </c>
      <c r="B27" t="s">
        <v>104</v>
      </c>
      <c r="C27">
        <v>81</v>
      </c>
      <c r="D27" t="s">
        <v>106</v>
      </c>
      <c r="E27">
        <v>3</v>
      </c>
      <c r="F27">
        <v>3</v>
      </c>
      <c r="G27">
        <v>3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3</v>
      </c>
      <c r="O27">
        <v>3</v>
      </c>
      <c r="P27">
        <v>0</v>
      </c>
    </row>
    <row r="28" spans="1:16">
      <c r="A28">
        <v>9</v>
      </c>
      <c r="B28" t="s">
        <v>104</v>
      </c>
      <c r="C28">
        <v>75</v>
      </c>
      <c r="D28" t="s">
        <v>107</v>
      </c>
      <c r="E28">
        <v>0</v>
      </c>
      <c r="F28">
        <v>1</v>
      </c>
      <c r="G28">
        <v>4</v>
      </c>
      <c r="H28">
        <v>5</v>
      </c>
      <c r="I28">
        <v>5</v>
      </c>
      <c r="J28">
        <v>4</v>
      </c>
      <c r="K28">
        <v>5</v>
      </c>
      <c r="L28">
        <v>5</v>
      </c>
      <c r="M28">
        <v>4</v>
      </c>
      <c r="N28">
        <v>4</v>
      </c>
      <c r="O28">
        <v>4</v>
      </c>
      <c r="P28">
        <v>1</v>
      </c>
    </row>
    <row r="29" spans="1:16">
      <c r="A29">
        <v>9</v>
      </c>
      <c r="B29" t="s">
        <v>104</v>
      </c>
      <c r="C29">
        <v>75</v>
      </c>
      <c r="D29" t="s">
        <v>105</v>
      </c>
      <c r="E29">
        <v>2</v>
      </c>
      <c r="F29">
        <v>3</v>
      </c>
      <c r="G29">
        <v>4</v>
      </c>
      <c r="H29">
        <v>5</v>
      </c>
      <c r="I29">
        <v>4</v>
      </c>
      <c r="J29">
        <v>3</v>
      </c>
      <c r="K29">
        <v>5</v>
      </c>
      <c r="L29">
        <v>4</v>
      </c>
      <c r="M29">
        <v>2</v>
      </c>
      <c r="N29">
        <v>2</v>
      </c>
      <c r="O29">
        <v>1</v>
      </c>
      <c r="P29">
        <v>1</v>
      </c>
    </row>
    <row r="30" spans="1:16">
      <c r="A30">
        <v>9</v>
      </c>
      <c r="B30" t="s">
        <v>104</v>
      </c>
      <c r="C30">
        <v>75</v>
      </c>
      <c r="D30" t="s">
        <v>106</v>
      </c>
      <c r="E30">
        <v>0</v>
      </c>
      <c r="F30">
        <v>0</v>
      </c>
      <c r="G30">
        <v>1</v>
      </c>
      <c r="H30">
        <v>5</v>
      </c>
      <c r="I30">
        <v>2</v>
      </c>
      <c r="J30">
        <v>5</v>
      </c>
      <c r="K30">
        <v>4</v>
      </c>
      <c r="L30">
        <v>2</v>
      </c>
      <c r="M30">
        <v>1</v>
      </c>
      <c r="N30">
        <v>0</v>
      </c>
      <c r="O30">
        <v>0</v>
      </c>
      <c r="P30">
        <v>1</v>
      </c>
    </row>
    <row r="31" spans="1:16">
      <c r="A31">
        <v>10</v>
      </c>
      <c r="B31" t="s">
        <v>109</v>
      </c>
      <c r="C31">
        <v>188</v>
      </c>
      <c r="D31" t="s">
        <v>107</v>
      </c>
      <c r="E31">
        <v>0</v>
      </c>
      <c r="F31">
        <v>0</v>
      </c>
      <c r="G31">
        <v>2</v>
      </c>
      <c r="H31">
        <v>3</v>
      </c>
      <c r="I31">
        <v>4</v>
      </c>
      <c r="J31">
        <v>3</v>
      </c>
      <c r="K31">
        <v>3</v>
      </c>
      <c r="L31">
        <v>2</v>
      </c>
      <c r="M31">
        <v>2</v>
      </c>
      <c r="N31">
        <v>2</v>
      </c>
      <c r="O31">
        <v>2</v>
      </c>
      <c r="P31">
        <v>0</v>
      </c>
    </row>
    <row r="32" spans="1:16">
      <c r="A32">
        <v>10</v>
      </c>
      <c r="B32" t="s">
        <v>109</v>
      </c>
      <c r="C32">
        <v>188</v>
      </c>
      <c r="D32" t="s">
        <v>105</v>
      </c>
      <c r="E32">
        <v>4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0</v>
      </c>
    </row>
    <row r="33" spans="1:16">
      <c r="A33">
        <v>10</v>
      </c>
      <c r="B33" t="s">
        <v>109</v>
      </c>
      <c r="C33">
        <v>188</v>
      </c>
      <c r="D33" t="s">
        <v>106</v>
      </c>
      <c r="E33">
        <v>1</v>
      </c>
      <c r="F33">
        <v>1</v>
      </c>
      <c r="G33">
        <v>1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0</v>
      </c>
    </row>
    <row r="34" spans="1:16">
      <c r="A34">
        <v>11</v>
      </c>
      <c r="B34" t="s">
        <v>109</v>
      </c>
      <c r="C34">
        <v>187</v>
      </c>
      <c r="D34" t="s">
        <v>107</v>
      </c>
      <c r="E34">
        <v>0</v>
      </c>
      <c r="F34">
        <v>1</v>
      </c>
      <c r="G34">
        <v>3</v>
      </c>
      <c r="H34">
        <v>4</v>
      </c>
      <c r="I34">
        <v>4</v>
      </c>
      <c r="J34">
        <v>4</v>
      </c>
      <c r="K34">
        <v>4</v>
      </c>
      <c r="L34">
        <v>5</v>
      </c>
      <c r="M34">
        <v>4</v>
      </c>
      <c r="N34">
        <v>4</v>
      </c>
      <c r="O34">
        <v>4</v>
      </c>
      <c r="P34">
        <v>0</v>
      </c>
    </row>
    <row r="35" spans="1:16">
      <c r="A35">
        <v>11</v>
      </c>
      <c r="B35" t="s">
        <v>109</v>
      </c>
      <c r="C35">
        <v>187</v>
      </c>
      <c r="D35" t="s">
        <v>105</v>
      </c>
      <c r="E35">
        <v>3</v>
      </c>
      <c r="F35">
        <v>3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5</v>
      </c>
      <c r="N35">
        <v>4</v>
      </c>
      <c r="O35">
        <v>3</v>
      </c>
      <c r="P35">
        <v>0</v>
      </c>
    </row>
    <row r="36" spans="1:16">
      <c r="A36">
        <v>11</v>
      </c>
      <c r="B36" t="s">
        <v>109</v>
      </c>
      <c r="C36">
        <v>187</v>
      </c>
      <c r="D36" t="s">
        <v>106</v>
      </c>
      <c r="E36">
        <v>0</v>
      </c>
      <c r="F36">
        <v>0</v>
      </c>
      <c r="G36">
        <v>1</v>
      </c>
      <c r="H36">
        <v>4</v>
      </c>
      <c r="I36">
        <v>4</v>
      </c>
      <c r="J36">
        <v>4</v>
      </c>
      <c r="K36">
        <v>4</v>
      </c>
      <c r="L36">
        <v>3</v>
      </c>
      <c r="M36">
        <v>3</v>
      </c>
      <c r="N36">
        <v>3</v>
      </c>
      <c r="O36">
        <v>2</v>
      </c>
      <c r="P36">
        <v>0</v>
      </c>
    </row>
    <row r="37" spans="1:16">
      <c r="A37">
        <v>12</v>
      </c>
      <c r="B37" t="s">
        <v>109</v>
      </c>
      <c r="C37">
        <v>229</v>
      </c>
      <c r="D37" t="s">
        <v>107</v>
      </c>
      <c r="E37">
        <v>0</v>
      </c>
      <c r="F37">
        <v>0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</row>
    <row r="38" spans="1:16">
      <c r="A38">
        <v>12</v>
      </c>
      <c r="B38" t="s">
        <v>109</v>
      </c>
      <c r="C38">
        <v>229</v>
      </c>
      <c r="D38" t="s">
        <v>105</v>
      </c>
      <c r="E38">
        <v>2</v>
      </c>
      <c r="F38">
        <v>3</v>
      </c>
      <c r="G38">
        <v>3</v>
      </c>
      <c r="H38">
        <v>4</v>
      </c>
      <c r="I38">
        <v>4</v>
      </c>
      <c r="J38">
        <v>3</v>
      </c>
      <c r="K38">
        <v>3</v>
      </c>
      <c r="L38">
        <v>3</v>
      </c>
      <c r="M38">
        <v>3</v>
      </c>
      <c r="N38">
        <v>3</v>
      </c>
      <c r="O38">
        <v>4</v>
      </c>
      <c r="P38">
        <v>1</v>
      </c>
    </row>
    <row r="39" spans="1:16">
      <c r="A39">
        <v>12</v>
      </c>
      <c r="B39" t="s">
        <v>109</v>
      </c>
      <c r="C39">
        <v>229</v>
      </c>
      <c r="D39" t="s">
        <v>106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</row>
    <row r="40" spans="1:16">
      <c r="A40">
        <v>13</v>
      </c>
      <c r="B40" t="s">
        <v>109</v>
      </c>
      <c r="C40">
        <v>180</v>
      </c>
      <c r="D40" t="s">
        <v>107</v>
      </c>
      <c r="E40">
        <v>0</v>
      </c>
      <c r="F40">
        <v>0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</row>
    <row r="41" spans="1:16">
      <c r="A41">
        <v>13</v>
      </c>
      <c r="B41" t="s">
        <v>109</v>
      </c>
      <c r="C41">
        <v>180</v>
      </c>
      <c r="D41" t="s">
        <v>105</v>
      </c>
      <c r="E41">
        <v>1</v>
      </c>
      <c r="F41">
        <v>3</v>
      </c>
      <c r="G41">
        <v>3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0</v>
      </c>
    </row>
    <row r="42" spans="1:16">
      <c r="A42">
        <v>13</v>
      </c>
      <c r="B42" t="s">
        <v>109</v>
      </c>
      <c r="C42">
        <v>180</v>
      </c>
      <c r="D42" t="s">
        <v>106</v>
      </c>
      <c r="E42">
        <v>1</v>
      </c>
      <c r="F42">
        <v>2</v>
      </c>
      <c r="G42">
        <v>2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3</v>
      </c>
      <c r="O42">
        <v>3</v>
      </c>
      <c r="P42">
        <v>0</v>
      </c>
    </row>
    <row r="43" spans="1:16">
      <c r="A43">
        <v>14</v>
      </c>
      <c r="B43" t="s">
        <v>109</v>
      </c>
      <c r="C43">
        <v>221</v>
      </c>
      <c r="D43" t="s">
        <v>107</v>
      </c>
      <c r="E43">
        <v>0</v>
      </c>
      <c r="F43">
        <v>0</v>
      </c>
      <c r="G43">
        <v>0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14</v>
      </c>
      <c r="B44" t="s">
        <v>109</v>
      </c>
      <c r="C44">
        <v>221</v>
      </c>
      <c r="D44" t="s">
        <v>105</v>
      </c>
      <c r="E44">
        <v>2</v>
      </c>
      <c r="F44">
        <v>4</v>
      </c>
      <c r="G44">
        <v>4</v>
      </c>
      <c r="H44">
        <v>4</v>
      </c>
      <c r="I44">
        <v>4</v>
      </c>
      <c r="J44">
        <v>4</v>
      </c>
      <c r="K44">
        <v>5</v>
      </c>
      <c r="L44">
        <v>5</v>
      </c>
      <c r="M44">
        <v>5</v>
      </c>
      <c r="N44">
        <v>4</v>
      </c>
      <c r="O44">
        <v>5</v>
      </c>
      <c r="P44">
        <v>1</v>
      </c>
    </row>
    <row r="45" spans="1:16">
      <c r="A45">
        <v>14</v>
      </c>
      <c r="B45" t="s">
        <v>109</v>
      </c>
      <c r="C45">
        <v>221</v>
      </c>
      <c r="D45" t="s">
        <v>106</v>
      </c>
      <c r="E45">
        <v>0</v>
      </c>
      <c r="F45">
        <v>0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  <c r="O45">
        <v>2</v>
      </c>
      <c r="P45">
        <v>0</v>
      </c>
    </row>
    <row r="46" spans="1:16">
      <c r="A46">
        <v>15</v>
      </c>
      <c r="B46" t="s">
        <v>109</v>
      </c>
      <c r="C46">
        <v>229</v>
      </c>
      <c r="D46" t="s">
        <v>107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>
      <c r="A47">
        <v>15</v>
      </c>
      <c r="B47" t="s">
        <v>109</v>
      </c>
      <c r="C47">
        <v>229</v>
      </c>
      <c r="D47" t="s">
        <v>105</v>
      </c>
      <c r="E47">
        <v>0</v>
      </c>
      <c r="F47">
        <v>0</v>
      </c>
      <c r="G47">
        <v>1</v>
      </c>
      <c r="H47">
        <v>4</v>
      </c>
      <c r="I47">
        <v>4</v>
      </c>
      <c r="J47">
        <v>4</v>
      </c>
      <c r="K47">
        <v>4</v>
      </c>
      <c r="L47">
        <v>2</v>
      </c>
      <c r="M47">
        <v>1</v>
      </c>
      <c r="N47">
        <v>1</v>
      </c>
      <c r="O47">
        <v>1</v>
      </c>
      <c r="P47">
        <v>0</v>
      </c>
    </row>
    <row r="48" spans="1:16">
      <c r="A48">
        <v>15</v>
      </c>
      <c r="B48" t="s">
        <v>109</v>
      </c>
      <c r="C48">
        <v>229</v>
      </c>
      <c r="D48" t="s">
        <v>106</v>
      </c>
      <c r="E48">
        <v>0</v>
      </c>
      <c r="F48">
        <v>0</v>
      </c>
      <c r="G48">
        <v>0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0</v>
      </c>
    </row>
    <row r="49" spans="1:16">
      <c r="A49">
        <v>16</v>
      </c>
      <c r="B49" t="s">
        <v>109</v>
      </c>
      <c r="C49">
        <v>233</v>
      </c>
      <c r="D49" t="s">
        <v>107</v>
      </c>
      <c r="E49">
        <v>1</v>
      </c>
      <c r="F49">
        <v>2</v>
      </c>
      <c r="G49">
        <v>2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0</v>
      </c>
    </row>
    <row r="50" spans="1:16">
      <c r="A50">
        <v>16</v>
      </c>
      <c r="B50" t="s">
        <v>109</v>
      </c>
      <c r="C50">
        <v>233</v>
      </c>
      <c r="D50" t="s">
        <v>105</v>
      </c>
      <c r="E50">
        <v>3</v>
      </c>
      <c r="F50">
        <v>3</v>
      </c>
      <c r="G50">
        <v>2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0</v>
      </c>
    </row>
    <row r="51" spans="1:16">
      <c r="A51">
        <v>16</v>
      </c>
      <c r="B51" t="s">
        <v>109</v>
      </c>
      <c r="C51">
        <v>233</v>
      </c>
      <c r="D51" t="s">
        <v>106</v>
      </c>
      <c r="E51">
        <v>1</v>
      </c>
      <c r="F51">
        <v>1</v>
      </c>
      <c r="G51">
        <v>3</v>
      </c>
      <c r="H51">
        <v>3</v>
      </c>
      <c r="I51">
        <v>3</v>
      </c>
      <c r="J51">
        <v>3</v>
      </c>
      <c r="K51">
        <v>3</v>
      </c>
      <c r="L51">
        <v>2</v>
      </c>
      <c r="M51">
        <v>3</v>
      </c>
      <c r="N51">
        <v>2</v>
      </c>
      <c r="O51">
        <v>2</v>
      </c>
      <c r="P51">
        <v>0</v>
      </c>
    </row>
    <row r="52" spans="1:16">
      <c r="A52">
        <v>17</v>
      </c>
      <c r="B52" t="s">
        <v>109</v>
      </c>
      <c r="C52">
        <v>178</v>
      </c>
      <c r="D52" t="s">
        <v>107</v>
      </c>
      <c r="E52">
        <v>0</v>
      </c>
      <c r="F52">
        <v>1</v>
      </c>
      <c r="G52">
        <v>2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0</v>
      </c>
    </row>
    <row r="53" spans="1:16">
      <c r="A53">
        <v>17</v>
      </c>
      <c r="B53" t="s">
        <v>109</v>
      </c>
      <c r="C53">
        <v>178</v>
      </c>
      <c r="D53" t="s">
        <v>105</v>
      </c>
      <c r="E53">
        <v>1</v>
      </c>
      <c r="F53">
        <v>3</v>
      </c>
      <c r="G53">
        <v>3</v>
      </c>
      <c r="H53">
        <v>5</v>
      </c>
      <c r="I53">
        <v>4</v>
      </c>
      <c r="J53">
        <v>3</v>
      </c>
      <c r="K53">
        <v>3</v>
      </c>
      <c r="L53">
        <v>4</v>
      </c>
      <c r="M53">
        <v>3</v>
      </c>
      <c r="N53">
        <v>3</v>
      </c>
      <c r="O53">
        <v>3</v>
      </c>
      <c r="P53">
        <v>1</v>
      </c>
    </row>
    <row r="54" spans="1:16">
      <c r="A54">
        <v>17</v>
      </c>
      <c r="B54" t="s">
        <v>109</v>
      </c>
      <c r="C54">
        <v>178</v>
      </c>
      <c r="D54" t="s">
        <v>106</v>
      </c>
      <c r="E54">
        <v>0</v>
      </c>
      <c r="F54">
        <v>0</v>
      </c>
      <c r="G54">
        <v>0</v>
      </c>
      <c r="H54">
        <v>3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0</v>
      </c>
    </row>
    <row r="55" spans="1:16">
      <c r="A55">
        <v>18</v>
      </c>
      <c r="B55" t="s">
        <v>109</v>
      </c>
      <c r="C55">
        <v>216</v>
      </c>
      <c r="D55" t="s">
        <v>107</v>
      </c>
      <c r="E55">
        <v>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0</v>
      </c>
    </row>
    <row r="56" spans="1:16">
      <c r="A56">
        <v>18</v>
      </c>
      <c r="B56" t="s">
        <v>109</v>
      </c>
      <c r="C56">
        <v>216</v>
      </c>
      <c r="D56" t="s">
        <v>105</v>
      </c>
      <c r="E56">
        <v>4</v>
      </c>
      <c r="F56">
        <v>4</v>
      </c>
      <c r="G56">
        <v>4</v>
      </c>
      <c r="H56">
        <v>4</v>
      </c>
      <c r="I56">
        <v>5</v>
      </c>
      <c r="J56">
        <v>4</v>
      </c>
      <c r="K56">
        <v>5</v>
      </c>
      <c r="L56">
        <v>5</v>
      </c>
      <c r="M56">
        <v>5</v>
      </c>
      <c r="N56">
        <v>5</v>
      </c>
      <c r="O56">
        <v>5</v>
      </c>
      <c r="P56">
        <v>1</v>
      </c>
    </row>
    <row r="57" spans="1:16">
      <c r="A57">
        <v>18</v>
      </c>
      <c r="B57" t="s">
        <v>109</v>
      </c>
      <c r="C57">
        <v>216</v>
      </c>
      <c r="D57" t="s">
        <v>106</v>
      </c>
      <c r="E57">
        <v>0</v>
      </c>
      <c r="F57">
        <v>0</v>
      </c>
      <c r="G57">
        <v>0</v>
      </c>
      <c r="H57">
        <v>3</v>
      </c>
      <c r="I57">
        <v>2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0</v>
      </c>
    </row>
  </sheetData>
  <sortState ref="A3:O56">
    <sortCondition ref="A4:A56"/>
    <sortCondition ref="D4:D56"/>
    <sortCondition descending="1" ref="C4:C56"/>
  </sortState>
  <mergeCells count="1">
    <mergeCell ref="A1:G1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97"/>
  <sheetViews>
    <sheetView workbookViewId="0">
      <selection activeCell="F2" sqref="F2:F13"/>
    </sheetView>
  </sheetViews>
  <sheetFormatPr baseColWidth="10" defaultRowHeight="13"/>
  <sheetData>
    <row r="1" spans="1:8">
      <c r="A1" t="s">
        <v>39</v>
      </c>
      <c r="B1" t="s">
        <v>48</v>
      </c>
      <c r="C1" t="s">
        <v>40</v>
      </c>
      <c r="D1" t="s">
        <v>41</v>
      </c>
      <c r="E1" s="14" t="s">
        <v>42</v>
      </c>
      <c r="F1" s="14" t="s">
        <v>43</v>
      </c>
      <c r="G1" s="14" t="s">
        <v>44</v>
      </c>
      <c r="H1" t="s">
        <v>49</v>
      </c>
    </row>
    <row r="2" spans="1:8">
      <c r="A2">
        <v>1</v>
      </c>
      <c r="B2">
        <v>53</v>
      </c>
      <c r="C2" t="s">
        <v>104</v>
      </c>
      <c r="D2" t="s">
        <v>107</v>
      </c>
      <c r="E2" s="5">
        <v>38723</v>
      </c>
      <c r="F2" s="7">
        <f t="shared" ref="F2:F65" si="0">DATEDIF("12/22/2009", E2, "D")</f>
        <v>16</v>
      </c>
      <c r="G2">
        <v>4</v>
      </c>
    </row>
    <row r="3" spans="1:8">
      <c r="A3">
        <v>1</v>
      </c>
      <c r="B3">
        <v>53</v>
      </c>
      <c r="C3" t="s">
        <v>104</v>
      </c>
      <c r="D3" t="s">
        <v>105</v>
      </c>
      <c r="E3" s="5">
        <v>38723</v>
      </c>
      <c r="F3" s="7">
        <f t="shared" si="0"/>
        <v>16</v>
      </c>
      <c r="G3">
        <v>2</v>
      </c>
    </row>
    <row r="4" spans="1:8">
      <c r="A4">
        <v>1</v>
      </c>
      <c r="B4">
        <v>53</v>
      </c>
      <c r="C4" t="s">
        <v>104</v>
      </c>
      <c r="D4" t="s">
        <v>106</v>
      </c>
      <c r="E4" s="5">
        <v>38723</v>
      </c>
      <c r="F4" s="7">
        <f t="shared" si="0"/>
        <v>16</v>
      </c>
      <c r="G4">
        <v>0</v>
      </c>
    </row>
    <row r="5" spans="1:8">
      <c r="A5">
        <v>2</v>
      </c>
      <c r="B5">
        <v>65</v>
      </c>
      <c r="C5" t="s">
        <v>104</v>
      </c>
      <c r="D5" t="s">
        <v>107</v>
      </c>
      <c r="E5" s="5">
        <v>38723</v>
      </c>
      <c r="F5" s="7">
        <f t="shared" si="0"/>
        <v>16</v>
      </c>
      <c r="G5">
        <v>0</v>
      </c>
    </row>
    <row r="6" spans="1:8">
      <c r="A6">
        <v>2</v>
      </c>
      <c r="B6">
        <v>65</v>
      </c>
      <c r="C6" t="s">
        <v>104</v>
      </c>
      <c r="D6" t="s">
        <v>105</v>
      </c>
      <c r="E6" s="5">
        <v>38723</v>
      </c>
      <c r="F6" s="7">
        <f t="shared" si="0"/>
        <v>16</v>
      </c>
      <c r="G6">
        <v>5</v>
      </c>
    </row>
    <row r="7" spans="1:8">
      <c r="A7">
        <v>2</v>
      </c>
      <c r="B7">
        <v>65</v>
      </c>
      <c r="C7" t="s">
        <v>104</v>
      </c>
      <c r="D7" t="s">
        <v>106</v>
      </c>
      <c r="E7" s="5">
        <v>38723</v>
      </c>
      <c r="F7" s="7">
        <f t="shared" si="0"/>
        <v>16</v>
      </c>
      <c r="G7">
        <v>0</v>
      </c>
    </row>
    <row r="8" spans="1:8">
      <c r="A8">
        <v>3</v>
      </c>
      <c r="B8">
        <v>50</v>
      </c>
      <c r="C8" t="s">
        <v>104</v>
      </c>
      <c r="D8" t="s">
        <v>107</v>
      </c>
      <c r="E8" s="5">
        <v>38723</v>
      </c>
      <c r="F8" s="7">
        <f t="shared" si="0"/>
        <v>16</v>
      </c>
      <c r="G8">
        <v>0</v>
      </c>
    </row>
    <row r="9" spans="1:8">
      <c r="A9">
        <v>3</v>
      </c>
      <c r="B9">
        <v>50</v>
      </c>
      <c r="C9" t="s">
        <v>104</v>
      </c>
      <c r="D9" t="s">
        <v>105</v>
      </c>
      <c r="E9" s="5">
        <v>38723</v>
      </c>
      <c r="F9" s="7">
        <f t="shared" si="0"/>
        <v>16</v>
      </c>
      <c r="G9">
        <v>2</v>
      </c>
    </row>
    <row r="10" spans="1:8">
      <c r="A10">
        <v>3</v>
      </c>
      <c r="B10">
        <v>50</v>
      </c>
      <c r="C10" t="s">
        <v>104</v>
      </c>
      <c r="D10" t="s">
        <v>106</v>
      </c>
      <c r="E10" s="5">
        <v>38723</v>
      </c>
      <c r="F10" s="7">
        <f t="shared" si="0"/>
        <v>16</v>
      </c>
      <c r="G10">
        <v>0</v>
      </c>
    </row>
    <row r="11" spans="1:8">
      <c r="A11">
        <v>4</v>
      </c>
      <c r="B11">
        <v>84</v>
      </c>
      <c r="C11" t="s">
        <v>104</v>
      </c>
      <c r="D11" t="s">
        <v>107</v>
      </c>
      <c r="E11" s="5">
        <v>38723</v>
      </c>
      <c r="F11" s="7">
        <f t="shared" si="0"/>
        <v>16</v>
      </c>
      <c r="G11">
        <v>0</v>
      </c>
    </row>
    <row r="12" spans="1:8">
      <c r="A12">
        <v>4</v>
      </c>
      <c r="B12">
        <v>84</v>
      </c>
      <c r="C12" t="s">
        <v>104</v>
      </c>
      <c r="D12" t="s">
        <v>105</v>
      </c>
      <c r="E12" s="5">
        <v>38723</v>
      </c>
      <c r="F12" s="7">
        <f t="shared" si="0"/>
        <v>16</v>
      </c>
      <c r="G12">
        <v>5</v>
      </c>
    </row>
    <row r="13" spans="1:8">
      <c r="A13">
        <v>4</v>
      </c>
      <c r="B13">
        <v>84</v>
      </c>
      <c r="C13" t="s">
        <v>104</v>
      </c>
      <c r="D13" t="s">
        <v>106</v>
      </c>
      <c r="E13" s="5">
        <v>38723</v>
      </c>
      <c r="F13" s="7">
        <f t="shared" si="0"/>
        <v>16</v>
      </c>
      <c r="G13">
        <v>0</v>
      </c>
    </row>
    <row r="14" spans="1:8">
      <c r="A14">
        <v>5</v>
      </c>
      <c r="B14">
        <v>81</v>
      </c>
      <c r="C14" t="s">
        <v>104</v>
      </c>
      <c r="D14" t="s">
        <v>107</v>
      </c>
      <c r="E14" s="5">
        <v>38723</v>
      </c>
      <c r="F14" s="7">
        <f t="shared" si="0"/>
        <v>16</v>
      </c>
      <c r="G14">
        <v>2</v>
      </c>
    </row>
    <row r="15" spans="1:8">
      <c r="A15">
        <v>5</v>
      </c>
      <c r="B15">
        <v>81</v>
      </c>
      <c r="C15" t="s">
        <v>104</v>
      </c>
      <c r="D15" t="s">
        <v>105</v>
      </c>
      <c r="E15" s="5">
        <v>38723</v>
      </c>
      <c r="F15" s="7">
        <f t="shared" si="0"/>
        <v>16</v>
      </c>
      <c r="G15">
        <v>0</v>
      </c>
    </row>
    <row r="16" spans="1:8">
      <c r="A16">
        <v>5</v>
      </c>
      <c r="B16">
        <v>81</v>
      </c>
      <c r="C16" t="s">
        <v>104</v>
      </c>
      <c r="D16" t="s">
        <v>106</v>
      </c>
      <c r="E16" s="5">
        <v>38723</v>
      </c>
      <c r="F16" s="7">
        <f t="shared" si="0"/>
        <v>16</v>
      </c>
      <c r="G16">
        <v>0</v>
      </c>
    </row>
    <row r="17" spans="1:7">
      <c r="A17">
        <v>6</v>
      </c>
      <c r="B17">
        <v>75</v>
      </c>
      <c r="C17" t="s">
        <v>104</v>
      </c>
      <c r="D17" t="s">
        <v>107</v>
      </c>
      <c r="E17" s="5">
        <v>38723</v>
      </c>
      <c r="F17" s="7">
        <f t="shared" si="0"/>
        <v>16</v>
      </c>
      <c r="G17">
        <v>0</v>
      </c>
    </row>
    <row r="18" spans="1:7">
      <c r="A18">
        <v>6</v>
      </c>
      <c r="B18">
        <v>75</v>
      </c>
      <c r="C18" t="s">
        <v>104</v>
      </c>
      <c r="D18" t="s">
        <v>105</v>
      </c>
      <c r="E18" s="5">
        <v>38723</v>
      </c>
      <c r="F18" s="7">
        <f t="shared" si="0"/>
        <v>16</v>
      </c>
      <c r="G18">
        <v>4</v>
      </c>
    </row>
    <row r="19" spans="1:7">
      <c r="A19">
        <v>6</v>
      </c>
      <c r="B19">
        <v>75</v>
      </c>
      <c r="C19" t="s">
        <v>104</v>
      </c>
      <c r="D19" t="s">
        <v>106</v>
      </c>
      <c r="E19" s="5">
        <v>38723</v>
      </c>
      <c r="F19" s="7">
        <f t="shared" si="0"/>
        <v>16</v>
      </c>
      <c r="G19">
        <v>1</v>
      </c>
    </row>
    <row r="20" spans="1:7">
      <c r="A20">
        <v>7</v>
      </c>
      <c r="B20">
        <v>51</v>
      </c>
      <c r="C20" t="s">
        <v>104</v>
      </c>
      <c r="D20" t="s">
        <v>107</v>
      </c>
      <c r="E20" s="5">
        <v>38723</v>
      </c>
      <c r="F20" s="7">
        <f t="shared" si="0"/>
        <v>16</v>
      </c>
      <c r="G20">
        <v>0</v>
      </c>
    </row>
    <row r="21" spans="1:7">
      <c r="A21">
        <v>7</v>
      </c>
      <c r="B21">
        <v>51</v>
      </c>
      <c r="C21" t="s">
        <v>104</v>
      </c>
      <c r="D21" t="s">
        <v>105</v>
      </c>
      <c r="E21" s="5">
        <v>38723</v>
      </c>
      <c r="F21" s="7">
        <f t="shared" si="0"/>
        <v>16</v>
      </c>
      <c r="G21">
        <v>4</v>
      </c>
    </row>
    <row r="22" spans="1:7">
      <c r="A22">
        <v>7</v>
      </c>
      <c r="B22">
        <v>51</v>
      </c>
      <c r="C22" t="s">
        <v>104</v>
      </c>
      <c r="D22" t="s">
        <v>106</v>
      </c>
      <c r="E22" s="5">
        <v>38723</v>
      </c>
      <c r="F22" s="7">
        <f t="shared" si="0"/>
        <v>16</v>
      </c>
      <c r="G22">
        <v>1</v>
      </c>
    </row>
    <row r="23" spans="1:7">
      <c r="A23">
        <v>8</v>
      </c>
      <c r="B23">
        <v>81</v>
      </c>
      <c r="C23" t="s">
        <v>104</v>
      </c>
      <c r="D23" t="s">
        <v>107</v>
      </c>
      <c r="E23" s="5">
        <v>38723</v>
      </c>
      <c r="F23" s="7">
        <f t="shared" si="0"/>
        <v>16</v>
      </c>
      <c r="G23">
        <v>0</v>
      </c>
    </row>
    <row r="24" spans="1:7">
      <c r="A24">
        <v>8</v>
      </c>
      <c r="B24">
        <v>81</v>
      </c>
      <c r="C24" t="s">
        <v>104</v>
      </c>
      <c r="D24" t="s">
        <v>105</v>
      </c>
      <c r="E24" s="5">
        <v>38723</v>
      </c>
      <c r="F24" s="7">
        <f t="shared" si="0"/>
        <v>16</v>
      </c>
      <c r="G24">
        <v>3</v>
      </c>
    </row>
    <row r="25" spans="1:7">
      <c r="A25">
        <v>8</v>
      </c>
      <c r="B25">
        <v>81</v>
      </c>
      <c r="C25" t="s">
        <v>104</v>
      </c>
      <c r="D25" t="s">
        <v>106</v>
      </c>
      <c r="E25" s="5">
        <v>38723</v>
      </c>
      <c r="F25" s="7">
        <f t="shared" si="0"/>
        <v>16</v>
      </c>
      <c r="G25">
        <v>3</v>
      </c>
    </row>
    <row r="26" spans="1:7">
      <c r="A26">
        <v>9</v>
      </c>
      <c r="B26">
        <v>75</v>
      </c>
      <c r="C26" t="s">
        <v>104</v>
      </c>
      <c r="D26" t="s">
        <v>107</v>
      </c>
      <c r="E26" s="5">
        <v>38723</v>
      </c>
      <c r="F26" s="7">
        <f t="shared" si="0"/>
        <v>16</v>
      </c>
      <c r="G26">
        <v>0</v>
      </c>
    </row>
    <row r="27" spans="1:7">
      <c r="A27">
        <v>9</v>
      </c>
      <c r="B27">
        <v>75</v>
      </c>
      <c r="C27" t="s">
        <v>104</v>
      </c>
      <c r="D27" t="s">
        <v>105</v>
      </c>
      <c r="E27" s="5">
        <v>38723</v>
      </c>
      <c r="F27" s="7">
        <f t="shared" si="0"/>
        <v>16</v>
      </c>
      <c r="G27">
        <v>2</v>
      </c>
    </row>
    <row r="28" spans="1:7">
      <c r="A28">
        <v>9</v>
      </c>
      <c r="B28">
        <v>75</v>
      </c>
      <c r="C28" t="s">
        <v>104</v>
      </c>
      <c r="D28" t="s">
        <v>106</v>
      </c>
      <c r="E28" s="5">
        <v>38723</v>
      </c>
      <c r="F28" s="7">
        <f t="shared" si="0"/>
        <v>16</v>
      </c>
      <c r="G28">
        <v>0</v>
      </c>
    </row>
    <row r="29" spans="1:7">
      <c r="A29">
        <v>10</v>
      </c>
      <c r="B29">
        <v>188</v>
      </c>
      <c r="C29" t="s">
        <v>109</v>
      </c>
      <c r="D29" t="s">
        <v>107</v>
      </c>
      <c r="E29" s="5">
        <v>38723</v>
      </c>
      <c r="F29" s="7">
        <f t="shared" si="0"/>
        <v>16</v>
      </c>
      <c r="G29">
        <v>0</v>
      </c>
    </row>
    <row r="30" spans="1:7">
      <c r="A30">
        <v>10</v>
      </c>
      <c r="B30">
        <v>188</v>
      </c>
      <c r="C30" t="s">
        <v>109</v>
      </c>
      <c r="D30" t="s">
        <v>105</v>
      </c>
      <c r="E30" s="5">
        <v>38723</v>
      </c>
      <c r="F30" s="7">
        <f t="shared" si="0"/>
        <v>16</v>
      </c>
      <c r="G30">
        <v>4</v>
      </c>
    </row>
    <row r="31" spans="1:7">
      <c r="A31">
        <v>10</v>
      </c>
      <c r="B31">
        <v>188</v>
      </c>
      <c r="C31" t="s">
        <v>109</v>
      </c>
      <c r="D31" t="s">
        <v>106</v>
      </c>
      <c r="E31" s="5">
        <v>38723</v>
      </c>
      <c r="F31" s="7">
        <f t="shared" si="0"/>
        <v>16</v>
      </c>
      <c r="G31">
        <v>1</v>
      </c>
    </row>
    <row r="32" spans="1:7">
      <c r="A32">
        <v>11</v>
      </c>
      <c r="B32">
        <v>187</v>
      </c>
      <c r="C32" t="s">
        <v>109</v>
      </c>
      <c r="D32" t="s">
        <v>107</v>
      </c>
      <c r="E32" s="5">
        <v>38723</v>
      </c>
      <c r="F32" s="7">
        <f t="shared" si="0"/>
        <v>16</v>
      </c>
      <c r="G32">
        <v>0</v>
      </c>
    </row>
    <row r="33" spans="1:7">
      <c r="A33">
        <v>11</v>
      </c>
      <c r="B33">
        <v>187</v>
      </c>
      <c r="C33" t="s">
        <v>109</v>
      </c>
      <c r="D33" t="s">
        <v>105</v>
      </c>
      <c r="E33" s="5">
        <v>38723</v>
      </c>
      <c r="F33" s="7">
        <f t="shared" si="0"/>
        <v>16</v>
      </c>
      <c r="G33">
        <v>3</v>
      </c>
    </row>
    <row r="34" spans="1:7">
      <c r="A34">
        <v>11</v>
      </c>
      <c r="B34">
        <v>187</v>
      </c>
      <c r="C34" t="s">
        <v>109</v>
      </c>
      <c r="D34" t="s">
        <v>106</v>
      </c>
      <c r="E34" s="5">
        <v>38723</v>
      </c>
      <c r="F34" s="7">
        <f t="shared" si="0"/>
        <v>16</v>
      </c>
      <c r="G34">
        <v>0</v>
      </c>
    </row>
    <row r="35" spans="1:7">
      <c r="A35">
        <v>12</v>
      </c>
      <c r="B35">
        <v>229</v>
      </c>
      <c r="C35" t="s">
        <v>109</v>
      </c>
      <c r="D35" t="s">
        <v>107</v>
      </c>
      <c r="E35" s="5">
        <v>38723</v>
      </c>
      <c r="F35" s="7">
        <f t="shared" si="0"/>
        <v>16</v>
      </c>
      <c r="G35">
        <v>0</v>
      </c>
    </row>
    <row r="36" spans="1:7">
      <c r="A36">
        <v>12</v>
      </c>
      <c r="B36">
        <v>229</v>
      </c>
      <c r="C36" t="s">
        <v>109</v>
      </c>
      <c r="D36" t="s">
        <v>105</v>
      </c>
      <c r="E36" s="5">
        <v>38723</v>
      </c>
      <c r="F36" s="7">
        <f t="shared" si="0"/>
        <v>16</v>
      </c>
      <c r="G36">
        <v>2</v>
      </c>
    </row>
    <row r="37" spans="1:7">
      <c r="A37">
        <v>12</v>
      </c>
      <c r="B37">
        <v>229</v>
      </c>
      <c r="C37" t="s">
        <v>109</v>
      </c>
      <c r="D37" t="s">
        <v>106</v>
      </c>
      <c r="E37" s="5">
        <v>38723</v>
      </c>
      <c r="F37" s="7">
        <f t="shared" si="0"/>
        <v>16</v>
      </c>
      <c r="G37">
        <v>0</v>
      </c>
    </row>
    <row r="38" spans="1:7">
      <c r="A38">
        <v>13</v>
      </c>
      <c r="B38">
        <v>180</v>
      </c>
      <c r="C38" t="s">
        <v>109</v>
      </c>
      <c r="D38" t="s">
        <v>107</v>
      </c>
      <c r="E38" s="5">
        <v>38723</v>
      </c>
      <c r="F38" s="7">
        <f t="shared" si="0"/>
        <v>16</v>
      </c>
      <c r="G38">
        <v>0</v>
      </c>
    </row>
    <row r="39" spans="1:7">
      <c r="A39">
        <v>13</v>
      </c>
      <c r="B39">
        <v>180</v>
      </c>
      <c r="C39" t="s">
        <v>109</v>
      </c>
      <c r="D39" t="s">
        <v>105</v>
      </c>
      <c r="E39" s="5">
        <v>38723</v>
      </c>
      <c r="F39" s="7">
        <f t="shared" si="0"/>
        <v>16</v>
      </c>
      <c r="G39">
        <v>1</v>
      </c>
    </row>
    <row r="40" spans="1:7">
      <c r="A40">
        <v>13</v>
      </c>
      <c r="B40">
        <v>180</v>
      </c>
      <c r="C40" t="s">
        <v>109</v>
      </c>
      <c r="D40" t="s">
        <v>106</v>
      </c>
      <c r="E40" s="5">
        <v>38723</v>
      </c>
      <c r="F40" s="7">
        <f t="shared" si="0"/>
        <v>16</v>
      </c>
      <c r="G40">
        <v>1</v>
      </c>
    </row>
    <row r="41" spans="1:7">
      <c r="A41">
        <v>14</v>
      </c>
      <c r="B41">
        <v>221</v>
      </c>
      <c r="C41" t="s">
        <v>109</v>
      </c>
      <c r="D41" t="s">
        <v>107</v>
      </c>
      <c r="E41" s="5">
        <v>38723</v>
      </c>
      <c r="F41" s="7">
        <f t="shared" si="0"/>
        <v>16</v>
      </c>
      <c r="G41">
        <v>0</v>
      </c>
    </row>
    <row r="42" spans="1:7">
      <c r="A42">
        <v>14</v>
      </c>
      <c r="B42">
        <v>221</v>
      </c>
      <c r="C42" t="s">
        <v>109</v>
      </c>
      <c r="D42" t="s">
        <v>105</v>
      </c>
      <c r="E42" s="5">
        <v>38723</v>
      </c>
      <c r="F42" s="7">
        <f t="shared" si="0"/>
        <v>16</v>
      </c>
      <c r="G42">
        <v>2</v>
      </c>
    </row>
    <row r="43" spans="1:7">
      <c r="A43">
        <v>14</v>
      </c>
      <c r="B43">
        <v>221</v>
      </c>
      <c r="C43" t="s">
        <v>109</v>
      </c>
      <c r="D43" t="s">
        <v>106</v>
      </c>
      <c r="E43" s="5">
        <v>38723</v>
      </c>
      <c r="F43" s="7">
        <f t="shared" si="0"/>
        <v>16</v>
      </c>
      <c r="G43">
        <v>0</v>
      </c>
    </row>
    <row r="44" spans="1:7">
      <c r="A44">
        <v>15</v>
      </c>
      <c r="B44">
        <v>229</v>
      </c>
      <c r="C44" t="s">
        <v>109</v>
      </c>
      <c r="D44" t="s">
        <v>107</v>
      </c>
      <c r="E44" s="5">
        <v>38723</v>
      </c>
      <c r="F44" s="7">
        <f t="shared" si="0"/>
        <v>16</v>
      </c>
      <c r="G44">
        <v>0</v>
      </c>
    </row>
    <row r="45" spans="1:7">
      <c r="A45">
        <v>15</v>
      </c>
      <c r="B45">
        <v>229</v>
      </c>
      <c r="C45" t="s">
        <v>109</v>
      </c>
      <c r="D45" t="s">
        <v>105</v>
      </c>
      <c r="E45" s="5">
        <v>38723</v>
      </c>
      <c r="F45" s="7">
        <f t="shared" si="0"/>
        <v>16</v>
      </c>
      <c r="G45">
        <v>0</v>
      </c>
    </row>
    <row r="46" spans="1:7">
      <c r="A46">
        <v>15</v>
      </c>
      <c r="B46">
        <v>229</v>
      </c>
      <c r="C46" t="s">
        <v>109</v>
      </c>
      <c r="D46" t="s">
        <v>106</v>
      </c>
      <c r="E46" s="5">
        <v>38723</v>
      </c>
      <c r="F46" s="7">
        <f t="shared" si="0"/>
        <v>16</v>
      </c>
      <c r="G46">
        <v>0</v>
      </c>
    </row>
    <row r="47" spans="1:7">
      <c r="A47">
        <v>16</v>
      </c>
      <c r="B47">
        <v>233</v>
      </c>
      <c r="C47" t="s">
        <v>109</v>
      </c>
      <c r="D47" t="s">
        <v>107</v>
      </c>
      <c r="E47" s="5">
        <v>38723</v>
      </c>
      <c r="F47" s="7">
        <f t="shared" si="0"/>
        <v>16</v>
      </c>
      <c r="G47">
        <v>1</v>
      </c>
    </row>
    <row r="48" spans="1:7">
      <c r="A48">
        <v>16</v>
      </c>
      <c r="B48">
        <v>233</v>
      </c>
      <c r="C48" t="s">
        <v>109</v>
      </c>
      <c r="D48" t="s">
        <v>105</v>
      </c>
      <c r="E48" s="5">
        <v>38723</v>
      </c>
      <c r="F48" s="7">
        <f t="shared" si="0"/>
        <v>16</v>
      </c>
      <c r="G48">
        <v>3</v>
      </c>
    </row>
    <row r="49" spans="1:7">
      <c r="A49">
        <v>16</v>
      </c>
      <c r="B49">
        <v>233</v>
      </c>
      <c r="C49" t="s">
        <v>109</v>
      </c>
      <c r="D49" t="s">
        <v>106</v>
      </c>
      <c r="E49" s="5">
        <v>38723</v>
      </c>
      <c r="F49" s="7">
        <f t="shared" si="0"/>
        <v>16</v>
      </c>
      <c r="G49">
        <v>1</v>
      </c>
    </row>
    <row r="50" spans="1:7">
      <c r="A50">
        <v>17</v>
      </c>
      <c r="B50">
        <v>178</v>
      </c>
      <c r="C50" t="s">
        <v>109</v>
      </c>
      <c r="D50" t="s">
        <v>107</v>
      </c>
      <c r="E50" s="5">
        <v>38723</v>
      </c>
      <c r="F50" s="7">
        <f t="shared" si="0"/>
        <v>16</v>
      </c>
      <c r="G50">
        <v>0</v>
      </c>
    </row>
    <row r="51" spans="1:7">
      <c r="A51">
        <v>17</v>
      </c>
      <c r="B51">
        <v>178</v>
      </c>
      <c r="C51" t="s">
        <v>109</v>
      </c>
      <c r="D51" t="s">
        <v>105</v>
      </c>
      <c r="E51" s="5">
        <v>38723</v>
      </c>
      <c r="F51" s="7">
        <f t="shared" si="0"/>
        <v>16</v>
      </c>
      <c r="G51">
        <v>1</v>
      </c>
    </row>
    <row r="52" spans="1:7">
      <c r="A52">
        <v>17</v>
      </c>
      <c r="B52">
        <v>178</v>
      </c>
      <c r="C52" t="s">
        <v>109</v>
      </c>
      <c r="D52" t="s">
        <v>106</v>
      </c>
      <c r="E52" s="5">
        <v>38723</v>
      </c>
      <c r="F52" s="7">
        <f t="shared" si="0"/>
        <v>16</v>
      </c>
      <c r="G52">
        <v>0</v>
      </c>
    </row>
    <row r="53" spans="1:7">
      <c r="A53">
        <v>18</v>
      </c>
      <c r="B53">
        <v>216</v>
      </c>
      <c r="C53" t="s">
        <v>109</v>
      </c>
      <c r="D53" t="s">
        <v>107</v>
      </c>
      <c r="E53" s="5">
        <v>38723</v>
      </c>
      <c r="F53" s="7">
        <f t="shared" si="0"/>
        <v>16</v>
      </c>
      <c r="G53">
        <v>3</v>
      </c>
    </row>
    <row r="54" spans="1:7">
      <c r="A54">
        <v>18</v>
      </c>
      <c r="B54">
        <v>216</v>
      </c>
      <c r="C54" t="s">
        <v>109</v>
      </c>
      <c r="D54" t="s">
        <v>105</v>
      </c>
      <c r="E54" s="5">
        <v>38723</v>
      </c>
      <c r="F54" s="7">
        <f t="shared" si="0"/>
        <v>16</v>
      </c>
      <c r="G54">
        <v>4</v>
      </c>
    </row>
    <row r="55" spans="1:7">
      <c r="A55">
        <v>18</v>
      </c>
      <c r="B55">
        <v>216</v>
      </c>
      <c r="C55" t="s">
        <v>109</v>
      </c>
      <c r="D55" t="s">
        <v>106</v>
      </c>
      <c r="E55" s="5">
        <v>38723</v>
      </c>
      <c r="F55" s="7">
        <f t="shared" si="0"/>
        <v>16</v>
      </c>
      <c r="G55">
        <v>0</v>
      </c>
    </row>
    <row r="56" spans="1:7">
      <c r="A56">
        <v>1</v>
      </c>
      <c r="B56">
        <v>53</v>
      </c>
      <c r="C56" t="s">
        <v>104</v>
      </c>
      <c r="D56" t="s">
        <v>107</v>
      </c>
      <c r="E56" s="5">
        <v>38730</v>
      </c>
      <c r="F56" s="7">
        <f t="shared" si="0"/>
        <v>23</v>
      </c>
      <c r="G56">
        <v>5</v>
      </c>
    </row>
    <row r="57" spans="1:7">
      <c r="A57">
        <v>1</v>
      </c>
      <c r="B57">
        <v>53</v>
      </c>
      <c r="C57" t="s">
        <v>104</v>
      </c>
      <c r="D57" t="s">
        <v>105</v>
      </c>
      <c r="E57" s="5">
        <v>38730</v>
      </c>
      <c r="F57" s="7">
        <f t="shared" si="0"/>
        <v>23</v>
      </c>
      <c r="G57">
        <v>4</v>
      </c>
    </row>
    <row r="58" spans="1:7">
      <c r="A58">
        <v>1</v>
      </c>
      <c r="B58">
        <v>53</v>
      </c>
      <c r="C58" t="s">
        <v>104</v>
      </c>
      <c r="D58" t="s">
        <v>106</v>
      </c>
      <c r="E58" s="5">
        <v>38730</v>
      </c>
      <c r="F58" s="7">
        <f t="shared" si="0"/>
        <v>23</v>
      </c>
      <c r="G58">
        <v>0</v>
      </c>
    </row>
    <row r="59" spans="1:7">
      <c r="A59">
        <v>2</v>
      </c>
      <c r="B59">
        <v>65</v>
      </c>
      <c r="C59" t="s">
        <v>104</v>
      </c>
      <c r="D59" t="s">
        <v>107</v>
      </c>
      <c r="E59" s="5">
        <v>38730</v>
      </c>
      <c r="F59" s="7">
        <f t="shared" si="0"/>
        <v>23</v>
      </c>
      <c r="G59">
        <v>0</v>
      </c>
    </row>
    <row r="60" spans="1:7">
      <c r="A60">
        <v>2</v>
      </c>
      <c r="B60">
        <v>65</v>
      </c>
      <c r="C60" t="s">
        <v>104</v>
      </c>
      <c r="D60" t="s">
        <v>105</v>
      </c>
      <c r="E60" s="5">
        <v>38730</v>
      </c>
      <c r="F60" s="7">
        <f t="shared" si="0"/>
        <v>23</v>
      </c>
      <c r="G60">
        <v>5</v>
      </c>
    </row>
    <row r="61" spans="1:7">
      <c r="A61">
        <v>2</v>
      </c>
      <c r="B61">
        <v>65</v>
      </c>
      <c r="C61" t="s">
        <v>104</v>
      </c>
      <c r="D61" t="s">
        <v>106</v>
      </c>
      <c r="E61" s="5">
        <v>38730</v>
      </c>
      <c r="F61" s="7">
        <f t="shared" si="0"/>
        <v>23</v>
      </c>
      <c r="G61">
        <v>0</v>
      </c>
    </row>
    <row r="62" spans="1:7">
      <c r="A62">
        <v>3</v>
      </c>
      <c r="B62">
        <v>50</v>
      </c>
      <c r="C62" t="s">
        <v>104</v>
      </c>
      <c r="D62" t="s">
        <v>107</v>
      </c>
      <c r="E62" s="5">
        <v>38730</v>
      </c>
      <c r="F62" s="7">
        <f t="shared" si="0"/>
        <v>23</v>
      </c>
      <c r="G62">
        <v>0</v>
      </c>
    </row>
    <row r="63" spans="1:7">
      <c r="A63">
        <v>3</v>
      </c>
      <c r="B63">
        <v>50</v>
      </c>
      <c r="C63" t="s">
        <v>104</v>
      </c>
      <c r="D63" t="s">
        <v>105</v>
      </c>
      <c r="E63" s="5">
        <v>38730</v>
      </c>
      <c r="F63" s="7">
        <f t="shared" si="0"/>
        <v>23</v>
      </c>
      <c r="G63">
        <v>2</v>
      </c>
    </row>
    <row r="64" spans="1:7">
      <c r="A64">
        <v>3</v>
      </c>
      <c r="B64">
        <v>50</v>
      </c>
      <c r="C64" t="s">
        <v>104</v>
      </c>
      <c r="D64" t="s">
        <v>106</v>
      </c>
      <c r="E64" s="5">
        <v>38730</v>
      </c>
      <c r="F64" s="7">
        <f t="shared" si="0"/>
        <v>23</v>
      </c>
      <c r="G64">
        <v>0</v>
      </c>
    </row>
    <row r="65" spans="1:7">
      <c r="A65">
        <v>4</v>
      </c>
      <c r="B65">
        <v>84</v>
      </c>
      <c r="C65" t="s">
        <v>104</v>
      </c>
      <c r="D65" t="s">
        <v>107</v>
      </c>
      <c r="E65" s="5">
        <v>38730</v>
      </c>
      <c r="F65" s="7">
        <f t="shared" si="0"/>
        <v>23</v>
      </c>
      <c r="G65">
        <v>0</v>
      </c>
    </row>
    <row r="66" spans="1:7">
      <c r="A66">
        <v>4</v>
      </c>
      <c r="B66">
        <v>84</v>
      </c>
      <c r="C66" t="s">
        <v>104</v>
      </c>
      <c r="D66" t="s">
        <v>105</v>
      </c>
      <c r="E66" s="5">
        <v>38730</v>
      </c>
      <c r="F66" s="7">
        <f t="shared" ref="F66:F129" si="1">DATEDIF("12/22/2009", E66, "D")</f>
        <v>23</v>
      </c>
      <c r="G66">
        <v>4</v>
      </c>
    </row>
    <row r="67" spans="1:7">
      <c r="A67">
        <v>4</v>
      </c>
      <c r="B67">
        <v>84</v>
      </c>
      <c r="C67" t="s">
        <v>104</v>
      </c>
      <c r="D67" t="s">
        <v>106</v>
      </c>
      <c r="E67" s="5">
        <v>38730</v>
      </c>
      <c r="F67" s="7">
        <f t="shared" si="1"/>
        <v>23</v>
      </c>
      <c r="G67">
        <v>0</v>
      </c>
    </row>
    <row r="68" spans="1:7">
      <c r="A68">
        <v>5</v>
      </c>
      <c r="B68">
        <v>81</v>
      </c>
      <c r="C68" t="s">
        <v>104</v>
      </c>
      <c r="D68" t="s">
        <v>107</v>
      </c>
      <c r="E68" s="5">
        <v>38730</v>
      </c>
      <c r="F68" s="7">
        <f t="shared" si="1"/>
        <v>23</v>
      </c>
      <c r="G68">
        <v>3</v>
      </c>
    </row>
    <row r="69" spans="1:7">
      <c r="A69">
        <v>5</v>
      </c>
      <c r="B69">
        <v>81</v>
      </c>
      <c r="C69" t="s">
        <v>104</v>
      </c>
      <c r="D69" t="s">
        <v>105</v>
      </c>
      <c r="E69" s="5">
        <v>38730</v>
      </c>
      <c r="F69" s="7">
        <f t="shared" si="1"/>
        <v>23</v>
      </c>
      <c r="G69">
        <v>1</v>
      </c>
    </row>
    <row r="70" spans="1:7">
      <c r="A70">
        <v>5</v>
      </c>
      <c r="B70">
        <v>81</v>
      </c>
      <c r="C70" t="s">
        <v>104</v>
      </c>
      <c r="D70" t="s">
        <v>106</v>
      </c>
      <c r="E70" s="5">
        <v>38730</v>
      </c>
      <c r="F70" s="7">
        <f t="shared" si="1"/>
        <v>23</v>
      </c>
      <c r="G70">
        <v>0</v>
      </c>
    </row>
    <row r="71" spans="1:7">
      <c r="A71">
        <v>6</v>
      </c>
      <c r="B71">
        <v>75</v>
      </c>
      <c r="C71" t="s">
        <v>104</v>
      </c>
      <c r="D71" t="s">
        <v>107</v>
      </c>
      <c r="E71" s="5">
        <v>38730</v>
      </c>
      <c r="F71" s="7">
        <f t="shared" si="1"/>
        <v>23</v>
      </c>
      <c r="G71">
        <v>0</v>
      </c>
    </row>
    <row r="72" spans="1:7">
      <c r="A72">
        <v>6</v>
      </c>
      <c r="B72">
        <v>75</v>
      </c>
      <c r="C72" t="s">
        <v>104</v>
      </c>
      <c r="D72" t="s">
        <v>105</v>
      </c>
      <c r="E72" s="5">
        <v>38730</v>
      </c>
      <c r="F72" s="7">
        <f t="shared" si="1"/>
        <v>23</v>
      </c>
      <c r="G72">
        <v>2</v>
      </c>
    </row>
    <row r="73" spans="1:7">
      <c r="A73">
        <v>6</v>
      </c>
      <c r="B73">
        <v>75</v>
      </c>
      <c r="C73" t="s">
        <v>104</v>
      </c>
      <c r="D73" t="s">
        <v>106</v>
      </c>
      <c r="E73" s="5">
        <v>38730</v>
      </c>
      <c r="F73" s="7">
        <f t="shared" si="1"/>
        <v>23</v>
      </c>
      <c r="G73">
        <v>4</v>
      </c>
    </row>
    <row r="74" spans="1:7">
      <c r="A74">
        <v>7</v>
      </c>
      <c r="B74">
        <v>51</v>
      </c>
      <c r="C74" t="s">
        <v>104</v>
      </c>
      <c r="D74" t="s">
        <v>107</v>
      </c>
      <c r="E74" s="5">
        <v>38730</v>
      </c>
      <c r="F74" s="7">
        <f t="shared" si="1"/>
        <v>23</v>
      </c>
      <c r="G74">
        <v>0</v>
      </c>
    </row>
    <row r="75" spans="1:7">
      <c r="A75">
        <v>7</v>
      </c>
      <c r="B75">
        <v>51</v>
      </c>
      <c r="C75" t="s">
        <v>104</v>
      </c>
      <c r="D75" t="s">
        <v>105</v>
      </c>
      <c r="E75" s="5">
        <v>38730</v>
      </c>
      <c r="F75" s="7">
        <f t="shared" si="1"/>
        <v>23</v>
      </c>
      <c r="G75">
        <v>4</v>
      </c>
    </row>
    <row r="76" spans="1:7">
      <c r="A76">
        <v>7</v>
      </c>
      <c r="B76">
        <v>51</v>
      </c>
      <c r="C76" t="s">
        <v>104</v>
      </c>
      <c r="D76" t="s">
        <v>106</v>
      </c>
      <c r="E76" s="5">
        <v>38730</v>
      </c>
      <c r="F76" s="7">
        <f t="shared" si="1"/>
        <v>23</v>
      </c>
      <c r="G76">
        <v>1</v>
      </c>
    </row>
    <row r="77" spans="1:7">
      <c r="A77">
        <v>8</v>
      </c>
      <c r="B77">
        <v>81</v>
      </c>
      <c r="C77" t="s">
        <v>104</v>
      </c>
      <c r="D77" t="s">
        <v>107</v>
      </c>
      <c r="E77" s="5">
        <v>38730</v>
      </c>
      <c r="F77" s="7">
        <f t="shared" si="1"/>
        <v>23</v>
      </c>
      <c r="G77">
        <v>1</v>
      </c>
    </row>
    <row r="78" spans="1:7">
      <c r="A78">
        <v>8</v>
      </c>
      <c r="B78">
        <v>81</v>
      </c>
      <c r="C78" t="s">
        <v>104</v>
      </c>
      <c r="D78" t="s">
        <v>105</v>
      </c>
      <c r="E78" s="5">
        <v>38730</v>
      </c>
      <c r="F78" s="7">
        <f t="shared" si="1"/>
        <v>23</v>
      </c>
      <c r="G78">
        <v>3</v>
      </c>
    </row>
    <row r="79" spans="1:7">
      <c r="A79">
        <v>8</v>
      </c>
      <c r="B79">
        <v>81</v>
      </c>
      <c r="C79" t="s">
        <v>104</v>
      </c>
      <c r="D79" t="s">
        <v>106</v>
      </c>
      <c r="E79" s="5">
        <v>38730</v>
      </c>
      <c r="F79" s="7">
        <f t="shared" si="1"/>
        <v>23</v>
      </c>
      <c r="G79">
        <v>3</v>
      </c>
    </row>
    <row r="80" spans="1:7">
      <c r="A80">
        <v>9</v>
      </c>
      <c r="B80">
        <v>75</v>
      </c>
      <c r="C80" t="s">
        <v>104</v>
      </c>
      <c r="D80" t="s">
        <v>107</v>
      </c>
      <c r="E80" s="5">
        <v>38730</v>
      </c>
      <c r="F80" s="7">
        <f t="shared" si="1"/>
        <v>23</v>
      </c>
      <c r="G80">
        <v>1</v>
      </c>
    </row>
    <row r="81" spans="1:7">
      <c r="A81">
        <v>9</v>
      </c>
      <c r="B81">
        <v>75</v>
      </c>
      <c r="C81" t="s">
        <v>104</v>
      </c>
      <c r="D81" t="s">
        <v>105</v>
      </c>
      <c r="E81" s="5">
        <v>38730</v>
      </c>
      <c r="F81" s="7">
        <f t="shared" si="1"/>
        <v>23</v>
      </c>
      <c r="G81">
        <v>3</v>
      </c>
    </row>
    <row r="82" spans="1:7">
      <c r="A82">
        <v>9</v>
      </c>
      <c r="B82">
        <v>75</v>
      </c>
      <c r="C82" t="s">
        <v>104</v>
      </c>
      <c r="D82" t="s">
        <v>106</v>
      </c>
      <c r="E82" s="5">
        <v>38730</v>
      </c>
      <c r="F82" s="7">
        <f t="shared" si="1"/>
        <v>23</v>
      </c>
      <c r="G82">
        <v>0</v>
      </c>
    </row>
    <row r="83" spans="1:7">
      <c r="A83">
        <v>10</v>
      </c>
      <c r="B83">
        <v>188</v>
      </c>
      <c r="C83" t="s">
        <v>109</v>
      </c>
      <c r="D83" t="s">
        <v>107</v>
      </c>
      <c r="E83" s="5">
        <v>38730</v>
      </c>
      <c r="F83" s="7">
        <f t="shared" si="1"/>
        <v>23</v>
      </c>
      <c r="G83">
        <v>0</v>
      </c>
    </row>
    <row r="84" spans="1:7">
      <c r="A84">
        <v>10</v>
      </c>
      <c r="B84">
        <v>188</v>
      </c>
      <c r="C84" t="s">
        <v>109</v>
      </c>
      <c r="D84" t="s">
        <v>105</v>
      </c>
      <c r="E84" s="5">
        <v>38730</v>
      </c>
      <c r="F84" s="7">
        <f t="shared" si="1"/>
        <v>23</v>
      </c>
      <c r="G84">
        <v>4</v>
      </c>
    </row>
    <row r="85" spans="1:7">
      <c r="A85">
        <v>10</v>
      </c>
      <c r="B85">
        <v>188</v>
      </c>
      <c r="C85" t="s">
        <v>109</v>
      </c>
      <c r="D85" t="s">
        <v>106</v>
      </c>
      <c r="E85" s="5">
        <v>38730</v>
      </c>
      <c r="F85" s="7">
        <f t="shared" si="1"/>
        <v>23</v>
      </c>
      <c r="G85">
        <v>1</v>
      </c>
    </row>
    <row r="86" spans="1:7">
      <c r="A86">
        <v>11</v>
      </c>
      <c r="B86">
        <v>187</v>
      </c>
      <c r="C86" t="s">
        <v>109</v>
      </c>
      <c r="D86" t="s">
        <v>107</v>
      </c>
      <c r="E86" s="5">
        <v>38730</v>
      </c>
      <c r="F86" s="7">
        <f t="shared" si="1"/>
        <v>23</v>
      </c>
      <c r="G86">
        <v>1</v>
      </c>
    </row>
    <row r="87" spans="1:7">
      <c r="A87">
        <v>11</v>
      </c>
      <c r="B87">
        <v>187</v>
      </c>
      <c r="C87" t="s">
        <v>109</v>
      </c>
      <c r="D87" t="s">
        <v>105</v>
      </c>
      <c r="E87" s="5">
        <v>38730</v>
      </c>
      <c r="F87" s="7">
        <f t="shared" si="1"/>
        <v>23</v>
      </c>
      <c r="G87">
        <v>3</v>
      </c>
    </row>
    <row r="88" spans="1:7">
      <c r="A88">
        <v>11</v>
      </c>
      <c r="B88">
        <v>187</v>
      </c>
      <c r="C88" t="s">
        <v>109</v>
      </c>
      <c r="D88" t="s">
        <v>106</v>
      </c>
      <c r="E88" s="5">
        <v>38730</v>
      </c>
      <c r="F88" s="7">
        <f t="shared" si="1"/>
        <v>23</v>
      </c>
      <c r="G88">
        <v>0</v>
      </c>
    </row>
    <row r="89" spans="1:7">
      <c r="A89">
        <v>12</v>
      </c>
      <c r="B89">
        <v>229</v>
      </c>
      <c r="C89" t="s">
        <v>109</v>
      </c>
      <c r="D89" t="s">
        <v>107</v>
      </c>
      <c r="E89" s="5">
        <v>38730</v>
      </c>
      <c r="F89" s="7">
        <f t="shared" si="1"/>
        <v>23</v>
      </c>
      <c r="G89">
        <v>0</v>
      </c>
    </row>
    <row r="90" spans="1:7">
      <c r="A90">
        <v>12</v>
      </c>
      <c r="B90">
        <v>229</v>
      </c>
      <c r="C90" t="s">
        <v>109</v>
      </c>
      <c r="D90" t="s">
        <v>105</v>
      </c>
      <c r="E90" s="5">
        <v>38730</v>
      </c>
      <c r="F90" s="7">
        <f t="shared" si="1"/>
        <v>23</v>
      </c>
      <c r="G90">
        <v>3</v>
      </c>
    </row>
    <row r="91" spans="1:7">
      <c r="A91">
        <v>12</v>
      </c>
      <c r="B91">
        <v>229</v>
      </c>
      <c r="C91" t="s">
        <v>109</v>
      </c>
      <c r="D91" t="s">
        <v>106</v>
      </c>
      <c r="E91" s="5">
        <v>38730</v>
      </c>
      <c r="F91" s="7">
        <f t="shared" si="1"/>
        <v>23</v>
      </c>
      <c r="G91">
        <v>1</v>
      </c>
    </row>
    <row r="92" spans="1:7">
      <c r="A92">
        <v>13</v>
      </c>
      <c r="B92">
        <v>180</v>
      </c>
      <c r="C92" t="s">
        <v>109</v>
      </c>
      <c r="D92" t="s">
        <v>107</v>
      </c>
      <c r="E92" s="5">
        <v>38730</v>
      </c>
      <c r="F92" s="7">
        <f t="shared" si="1"/>
        <v>23</v>
      </c>
      <c r="G92">
        <v>0</v>
      </c>
    </row>
    <row r="93" spans="1:7">
      <c r="A93">
        <v>13</v>
      </c>
      <c r="B93">
        <v>180</v>
      </c>
      <c r="C93" t="s">
        <v>109</v>
      </c>
      <c r="D93" t="s">
        <v>105</v>
      </c>
      <c r="E93" s="5">
        <v>38730</v>
      </c>
      <c r="F93" s="7">
        <f t="shared" si="1"/>
        <v>23</v>
      </c>
      <c r="G93">
        <v>3</v>
      </c>
    </row>
    <row r="94" spans="1:7">
      <c r="A94">
        <v>13</v>
      </c>
      <c r="B94">
        <v>180</v>
      </c>
      <c r="C94" t="s">
        <v>109</v>
      </c>
      <c r="D94" t="s">
        <v>106</v>
      </c>
      <c r="E94" s="5">
        <v>38730</v>
      </c>
      <c r="F94" s="7">
        <f t="shared" si="1"/>
        <v>23</v>
      </c>
      <c r="G94">
        <v>2</v>
      </c>
    </row>
    <row r="95" spans="1:7">
      <c r="A95">
        <v>14</v>
      </c>
      <c r="B95">
        <v>221</v>
      </c>
      <c r="C95" t="s">
        <v>109</v>
      </c>
      <c r="D95" t="s">
        <v>107</v>
      </c>
      <c r="E95" s="5">
        <v>38730</v>
      </c>
      <c r="F95" s="7">
        <f t="shared" si="1"/>
        <v>23</v>
      </c>
      <c r="G95">
        <v>0</v>
      </c>
    </row>
    <row r="96" spans="1:7">
      <c r="A96">
        <v>14</v>
      </c>
      <c r="B96">
        <v>221</v>
      </c>
      <c r="C96" t="s">
        <v>109</v>
      </c>
      <c r="D96" t="s">
        <v>105</v>
      </c>
      <c r="E96" s="5">
        <v>38730</v>
      </c>
      <c r="F96" s="7">
        <f t="shared" si="1"/>
        <v>23</v>
      </c>
      <c r="G96">
        <v>4</v>
      </c>
    </row>
    <row r="97" spans="1:7">
      <c r="A97">
        <v>14</v>
      </c>
      <c r="B97">
        <v>221</v>
      </c>
      <c r="C97" t="s">
        <v>109</v>
      </c>
      <c r="D97" t="s">
        <v>106</v>
      </c>
      <c r="E97" s="5">
        <v>38730</v>
      </c>
      <c r="F97" s="7">
        <f t="shared" si="1"/>
        <v>23</v>
      </c>
      <c r="G97">
        <v>0</v>
      </c>
    </row>
    <row r="98" spans="1:7">
      <c r="A98">
        <v>15</v>
      </c>
      <c r="B98">
        <v>229</v>
      </c>
      <c r="C98" t="s">
        <v>109</v>
      </c>
      <c r="D98" t="s">
        <v>107</v>
      </c>
      <c r="E98" s="5">
        <v>38730</v>
      </c>
      <c r="F98" s="7">
        <f t="shared" si="1"/>
        <v>23</v>
      </c>
      <c r="G98">
        <v>0</v>
      </c>
    </row>
    <row r="99" spans="1:7">
      <c r="A99">
        <v>15</v>
      </c>
      <c r="B99">
        <v>229</v>
      </c>
      <c r="C99" t="s">
        <v>109</v>
      </c>
      <c r="D99" t="s">
        <v>105</v>
      </c>
      <c r="E99" s="5">
        <v>38730</v>
      </c>
      <c r="F99" s="7">
        <f t="shared" si="1"/>
        <v>23</v>
      </c>
      <c r="G99">
        <v>0</v>
      </c>
    </row>
    <row r="100" spans="1:7">
      <c r="A100">
        <v>15</v>
      </c>
      <c r="B100">
        <v>229</v>
      </c>
      <c r="C100" t="s">
        <v>109</v>
      </c>
      <c r="D100" t="s">
        <v>106</v>
      </c>
      <c r="E100" s="5">
        <v>38730</v>
      </c>
      <c r="F100" s="7">
        <f t="shared" si="1"/>
        <v>23</v>
      </c>
      <c r="G100">
        <v>0</v>
      </c>
    </row>
    <row r="101" spans="1:7">
      <c r="A101">
        <v>16</v>
      </c>
      <c r="B101">
        <v>233</v>
      </c>
      <c r="C101" t="s">
        <v>109</v>
      </c>
      <c r="D101" t="s">
        <v>107</v>
      </c>
      <c r="E101" s="5">
        <v>38730</v>
      </c>
      <c r="F101" s="7">
        <f t="shared" si="1"/>
        <v>23</v>
      </c>
      <c r="G101">
        <v>2</v>
      </c>
    </row>
    <row r="102" spans="1:7">
      <c r="A102">
        <v>16</v>
      </c>
      <c r="B102">
        <v>233</v>
      </c>
      <c r="C102" t="s">
        <v>109</v>
      </c>
      <c r="D102" t="s">
        <v>105</v>
      </c>
      <c r="E102" s="5">
        <v>38730</v>
      </c>
      <c r="F102" s="7">
        <f t="shared" si="1"/>
        <v>23</v>
      </c>
      <c r="G102">
        <v>3</v>
      </c>
    </row>
    <row r="103" spans="1:7">
      <c r="A103">
        <v>16</v>
      </c>
      <c r="B103">
        <v>233</v>
      </c>
      <c r="C103" t="s">
        <v>109</v>
      </c>
      <c r="D103" t="s">
        <v>106</v>
      </c>
      <c r="E103" s="5">
        <v>38730</v>
      </c>
      <c r="F103" s="7">
        <f t="shared" si="1"/>
        <v>23</v>
      </c>
      <c r="G103">
        <v>1</v>
      </c>
    </row>
    <row r="104" spans="1:7">
      <c r="A104">
        <v>17</v>
      </c>
      <c r="B104">
        <v>178</v>
      </c>
      <c r="C104" t="s">
        <v>109</v>
      </c>
      <c r="D104" t="s">
        <v>107</v>
      </c>
      <c r="E104" s="5">
        <v>38730</v>
      </c>
      <c r="F104" s="7">
        <f t="shared" si="1"/>
        <v>23</v>
      </c>
      <c r="G104">
        <v>1</v>
      </c>
    </row>
    <row r="105" spans="1:7">
      <c r="A105">
        <v>17</v>
      </c>
      <c r="B105">
        <v>178</v>
      </c>
      <c r="C105" t="s">
        <v>109</v>
      </c>
      <c r="D105" t="s">
        <v>105</v>
      </c>
      <c r="E105" s="5">
        <v>38730</v>
      </c>
      <c r="F105" s="7">
        <f t="shared" si="1"/>
        <v>23</v>
      </c>
      <c r="G105">
        <v>3</v>
      </c>
    </row>
    <row r="106" spans="1:7">
      <c r="A106">
        <v>17</v>
      </c>
      <c r="B106">
        <v>178</v>
      </c>
      <c r="C106" t="s">
        <v>109</v>
      </c>
      <c r="D106" t="s">
        <v>106</v>
      </c>
      <c r="E106" s="5">
        <v>38730</v>
      </c>
      <c r="F106" s="7">
        <f t="shared" si="1"/>
        <v>23</v>
      </c>
      <c r="G106">
        <v>0</v>
      </c>
    </row>
    <row r="107" spans="1:7">
      <c r="A107">
        <v>18</v>
      </c>
      <c r="B107">
        <v>216</v>
      </c>
      <c r="C107" t="s">
        <v>109</v>
      </c>
      <c r="D107" t="s">
        <v>107</v>
      </c>
      <c r="E107" s="5">
        <v>38730</v>
      </c>
      <c r="F107" s="7">
        <f t="shared" si="1"/>
        <v>23</v>
      </c>
      <c r="G107">
        <v>4</v>
      </c>
    </row>
    <row r="108" spans="1:7">
      <c r="A108">
        <v>18</v>
      </c>
      <c r="B108">
        <v>216</v>
      </c>
      <c r="C108" t="s">
        <v>109</v>
      </c>
      <c r="D108" t="s">
        <v>105</v>
      </c>
      <c r="E108" s="5">
        <v>38730</v>
      </c>
      <c r="F108" s="7">
        <f t="shared" si="1"/>
        <v>23</v>
      </c>
      <c r="G108">
        <v>4</v>
      </c>
    </row>
    <row r="109" spans="1:7">
      <c r="A109">
        <v>18</v>
      </c>
      <c r="B109">
        <v>216</v>
      </c>
      <c r="C109" t="s">
        <v>109</v>
      </c>
      <c r="D109" t="s">
        <v>106</v>
      </c>
      <c r="E109" s="5">
        <v>38730</v>
      </c>
      <c r="F109" s="7">
        <f t="shared" si="1"/>
        <v>23</v>
      </c>
      <c r="G109">
        <v>0</v>
      </c>
    </row>
    <row r="110" spans="1:7">
      <c r="A110">
        <v>1</v>
      </c>
      <c r="B110">
        <v>53</v>
      </c>
      <c r="C110" t="s">
        <v>104</v>
      </c>
      <c r="D110" t="s">
        <v>107</v>
      </c>
      <c r="E110" s="5">
        <v>38737</v>
      </c>
      <c r="F110" s="7">
        <f t="shared" si="1"/>
        <v>30</v>
      </c>
      <c r="G110">
        <v>5</v>
      </c>
    </row>
    <row r="111" spans="1:7">
      <c r="A111">
        <v>1</v>
      </c>
      <c r="B111">
        <v>53</v>
      </c>
      <c r="C111" t="s">
        <v>104</v>
      </c>
      <c r="D111" t="s">
        <v>105</v>
      </c>
      <c r="E111" s="5">
        <v>38737</v>
      </c>
      <c r="F111" s="7">
        <f t="shared" si="1"/>
        <v>30</v>
      </c>
      <c r="G111">
        <v>5</v>
      </c>
    </row>
    <row r="112" spans="1:7">
      <c r="A112">
        <v>1</v>
      </c>
      <c r="B112">
        <v>53</v>
      </c>
      <c r="C112" t="s">
        <v>104</v>
      </c>
      <c r="D112" t="s">
        <v>106</v>
      </c>
      <c r="E112" s="5">
        <v>38737</v>
      </c>
      <c r="F112" s="7">
        <f t="shared" si="1"/>
        <v>30</v>
      </c>
      <c r="G112">
        <v>0</v>
      </c>
    </row>
    <row r="113" spans="1:7">
      <c r="A113">
        <v>2</v>
      </c>
      <c r="B113">
        <v>65</v>
      </c>
      <c r="C113" t="s">
        <v>104</v>
      </c>
      <c r="D113" t="s">
        <v>107</v>
      </c>
      <c r="E113" s="5">
        <v>38737</v>
      </c>
      <c r="F113" s="7">
        <f t="shared" si="1"/>
        <v>30</v>
      </c>
      <c r="G113">
        <v>0</v>
      </c>
    </row>
    <row r="114" spans="1:7">
      <c r="A114">
        <v>2</v>
      </c>
      <c r="B114">
        <v>65</v>
      </c>
      <c r="C114" t="s">
        <v>104</v>
      </c>
      <c r="D114" t="s">
        <v>105</v>
      </c>
      <c r="E114" s="5">
        <v>38737</v>
      </c>
      <c r="F114" s="7">
        <f t="shared" si="1"/>
        <v>30</v>
      </c>
      <c r="G114">
        <v>5</v>
      </c>
    </row>
    <row r="115" spans="1:7">
      <c r="A115">
        <v>2</v>
      </c>
      <c r="B115">
        <v>65</v>
      </c>
      <c r="C115" t="s">
        <v>104</v>
      </c>
      <c r="D115" t="s">
        <v>106</v>
      </c>
      <c r="E115" s="5">
        <v>38737</v>
      </c>
      <c r="F115" s="7">
        <f t="shared" si="1"/>
        <v>30</v>
      </c>
      <c r="G115">
        <v>1</v>
      </c>
    </row>
    <row r="116" spans="1:7">
      <c r="A116">
        <v>3</v>
      </c>
      <c r="B116">
        <v>50</v>
      </c>
      <c r="C116" t="s">
        <v>104</v>
      </c>
      <c r="D116" t="s">
        <v>107</v>
      </c>
      <c r="E116" s="5">
        <v>38737</v>
      </c>
      <c r="F116" s="7">
        <f t="shared" si="1"/>
        <v>30</v>
      </c>
      <c r="G116">
        <v>3</v>
      </c>
    </row>
    <row r="117" spans="1:7">
      <c r="A117">
        <v>3</v>
      </c>
      <c r="B117">
        <v>50</v>
      </c>
      <c r="C117" t="s">
        <v>104</v>
      </c>
      <c r="D117" t="s">
        <v>105</v>
      </c>
      <c r="E117" s="5">
        <v>38737</v>
      </c>
      <c r="F117" s="7">
        <f t="shared" si="1"/>
        <v>30</v>
      </c>
      <c r="G117">
        <v>2</v>
      </c>
    </row>
    <row r="118" spans="1:7">
      <c r="A118">
        <v>3</v>
      </c>
      <c r="B118">
        <v>50</v>
      </c>
      <c r="C118" t="s">
        <v>104</v>
      </c>
      <c r="D118" t="s">
        <v>106</v>
      </c>
      <c r="E118" s="5">
        <v>38737</v>
      </c>
      <c r="F118" s="7">
        <f t="shared" si="1"/>
        <v>30</v>
      </c>
      <c r="G118">
        <v>0</v>
      </c>
    </row>
    <row r="119" spans="1:7">
      <c r="A119">
        <v>4</v>
      </c>
      <c r="B119">
        <v>84</v>
      </c>
      <c r="C119" t="s">
        <v>104</v>
      </c>
      <c r="D119" t="s">
        <v>107</v>
      </c>
      <c r="E119" s="5">
        <v>38737</v>
      </c>
      <c r="F119" s="7">
        <f t="shared" si="1"/>
        <v>30</v>
      </c>
      <c r="G119">
        <v>2</v>
      </c>
    </row>
    <row r="120" spans="1:7">
      <c r="A120">
        <v>4</v>
      </c>
      <c r="B120">
        <v>84</v>
      </c>
      <c r="C120" t="s">
        <v>104</v>
      </c>
      <c r="D120" t="s">
        <v>105</v>
      </c>
      <c r="E120" s="5">
        <v>38737</v>
      </c>
      <c r="F120" s="7">
        <f t="shared" si="1"/>
        <v>30</v>
      </c>
      <c r="G120">
        <v>5</v>
      </c>
    </row>
    <row r="121" spans="1:7">
      <c r="A121">
        <v>4</v>
      </c>
      <c r="B121">
        <v>84</v>
      </c>
      <c r="C121" t="s">
        <v>104</v>
      </c>
      <c r="D121" t="s">
        <v>106</v>
      </c>
      <c r="E121" s="5">
        <v>38737</v>
      </c>
      <c r="F121" s="7">
        <f t="shared" si="1"/>
        <v>30</v>
      </c>
      <c r="G121">
        <v>2</v>
      </c>
    </row>
    <row r="122" spans="1:7">
      <c r="A122">
        <v>5</v>
      </c>
      <c r="B122">
        <v>81</v>
      </c>
      <c r="C122" t="s">
        <v>104</v>
      </c>
      <c r="D122" t="s">
        <v>107</v>
      </c>
      <c r="E122" s="5">
        <v>38737</v>
      </c>
      <c r="F122" s="7">
        <f t="shared" si="1"/>
        <v>30</v>
      </c>
      <c r="G122">
        <v>2</v>
      </c>
    </row>
    <row r="123" spans="1:7">
      <c r="A123">
        <v>5</v>
      </c>
      <c r="B123">
        <v>81</v>
      </c>
      <c r="C123" t="s">
        <v>104</v>
      </c>
      <c r="D123" t="s">
        <v>105</v>
      </c>
      <c r="E123" s="5">
        <v>38737</v>
      </c>
      <c r="F123" s="7">
        <f t="shared" si="1"/>
        <v>30</v>
      </c>
      <c r="G123">
        <v>3</v>
      </c>
    </row>
    <row r="124" spans="1:7">
      <c r="A124">
        <v>5</v>
      </c>
      <c r="B124">
        <v>81</v>
      </c>
      <c r="C124" t="s">
        <v>104</v>
      </c>
      <c r="D124" t="s">
        <v>106</v>
      </c>
      <c r="E124" s="5">
        <v>38737</v>
      </c>
      <c r="F124" s="7">
        <f t="shared" si="1"/>
        <v>30</v>
      </c>
      <c r="G124">
        <v>0</v>
      </c>
    </row>
    <row r="125" spans="1:7">
      <c r="A125">
        <v>6</v>
      </c>
      <c r="B125">
        <v>75</v>
      </c>
      <c r="C125" t="s">
        <v>104</v>
      </c>
      <c r="D125" t="s">
        <v>107</v>
      </c>
      <c r="E125" s="5">
        <v>38737</v>
      </c>
      <c r="F125" s="7">
        <f t="shared" si="1"/>
        <v>30</v>
      </c>
      <c r="G125">
        <v>0</v>
      </c>
    </row>
    <row r="126" spans="1:7">
      <c r="A126">
        <v>6</v>
      </c>
      <c r="B126">
        <v>75</v>
      </c>
      <c r="C126" t="s">
        <v>104</v>
      </c>
      <c r="D126" t="s">
        <v>105</v>
      </c>
      <c r="E126" s="5">
        <v>38737</v>
      </c>
      <c r="F126" s="7">
        <f t="shared" si="1"/>
        <v>30</v>
      </c>
      <c r="G126">
        <v>3</v>
      </c>
    </row>
    <row r="127" spans="1:7">
      <c r="A127">
        <v>6</v>
      </c>
      <c r="B127">
        <v>75</v>
      </c>
      <c r="C127" t="s">
        <v>104</v>
      </c>
      <c r="D127" t="s">
        <v>106</v>
      </c>
      <c r="E127" s="5">
        <v>38737</v>
      </c>
      <c r="F127" s="7">
        <f t="shared" si="1"/>
        <v>30</v>
      </c>
      <c r="G127">
        <v>3</v>
      </c>
    </row>
    <row r="128" spans="1:7">
      <c r="A128">
        <v>7</v>
      </c>
      <c r="B128">
        <v>51</v>
      </c>
      <c r="C128" t="s">
        <v>104</v>
      </c>
      <c r="D128" t="s">
        <v>107</v>
      </c>
      <c r="E128" s="5">
        <v>38737</v>
      </c>
      <c r="F128" s="7">
        <f t="shared" si="1"/>
        <v>30</v>
      </c>
      <c r="G128">
        <v>2</v>
      </c>
    </row>
    <row r="129" spans="1:7">
      <c r="A129">
        <v>7</v>
      </c>
      <c r="B129">
        <v>51</v>
      </c>
      <c r="C129" t="s">
        <v>104</v>
      </c>
      <c r="D129" t="s">
        <v>105</v>
      </c>
      <c r="E129" s="5">
        <v>38737</v>
      </c>
      <c r="F129" s="7">
        <f t="shared" si="1"/>
        <v>30</v>
      </c>
      <c r="G129">
        <v>4</v>
      </c>
    </row>
    <row r="130" spans="1:7">
      <c r="A130">
        <v>7</v>
      </c>
      <c r="B130">
        <v>51</v>
      </c>
      <c r="C130" t="s">
        <v>104</v>
      </c>
      <c r="D130" t="s">
        <v>106</v>
      </c>
      <c r="E130" s="5">
        <v>38737</v>
      </c>
      <c r="F130" s="7">
        <f t="shared" ref="F130:F193" si="2">DATEDIF("12/22/2009", E130, "D")</f>
        <v>30</v>
      </c>
      <c r="G130">
        <v>3</v>
      </c>
    </row>
    <row r="131" spans="1:7">
      <c r="A131">
        <v>8</v>
      </c>
      <c r="B131">
        <v>81</v>
      </c>
      <c r="C131" t="s">
        <v>104</v>
      </c>
      <c r="D131" t="s">
        <v>107</v>
      </c>
      <c r="E131" s="5">
        <v>38737</v>
      </c>
      <c r="F131" s="7">
        <f t="shared" si="2"/>
        <v>30</v>
      </c>
      <c r="G131">
        <v>1</v>
      </c>
    </row>
    <row r="132" spans="1:7">
      <c r="A132">
        <v>8</v>
      </c>
      <c r="B132">
        <v>81</v>
      </c>
      <c r="C132" t="s">
        <v>104</v>
      </c>
      <c r="D132" t="s">
        <v>105</v>
      </c>
      <c r="E132" s="5">
        <v>38737</v>
      </c>
      <c r="F132" s="7">
        <f t="shared" si="2"/>
        <v>30</v>
      </c>
      <c r="G132">
        <v>3</v>
      </c>
    </row>
    <row r="133" spans="1:7">
      <c r="A133">
        <v>8</v>
      </c>
      <c r="B133">
        <v>81</v>
      </c>
      <c r="C133" t="s">
        <v>104</v>
      </c>
      <c r="D133" t="s">
        <v>106</v>
      </c>
      <c r="E133" s="5">
        <v>38737</v>
      </c>
      <c r="F133" s="7">
        <f t="shared" si="2"/>
        <v>30</v>
      </c>
      <c r="G133">
        <v>3</v>
      </c>
    </row>
    <row r="134" spans="1:7">
      <c r="A134">
        <v>9</v>
      </c>
      <c r="B134">
        <v>75</v>
      </c>
      <c r="C134" t="s">
        <v>104</v>
      </c>
      <c r="D134" t="s">
        <v>107</v>
      </c>
      <c r="E134" s="5">
        <v>38737</v>
      </c>
      <c r="F134" s="7">
        <f t="shared" si="2"/>
        <v>30</v>
      </c>
      <c r="G134">
        <v>4</v>
      </c>
    </row>
    <row r="135" spans="1:7">
      <c r="A135">
        <v>9</v>
      </c>
      <c r="B135">
        <v>75</v>
      </c>
      <c r="C135" t="s">
        <v>104</v>
      </c>
      <c r="D135" t="s">
        <v>105</v>
      </c>
      <c r="E135" s="5">
        <v>38737</v>
      </c>
      <c r="F135" s="7">
        <f t="shared" si="2"/>
        <v>30</v>
      </c>
      <c r="G135">
        <v>4</v>
      </c>
    </row>
    <row r="136" spans="1:7">
      <c r="A136">
        <v>9</v>
      </c>
      <c r="B136">
        <v>75</v>
      </c>
      <c r="C136" t="s">
        <v>104</v>
      </c>
      <c r="D136" t="s">
        <v>106</v>
      </c>
      <c r="E136" s="5">
        <v>38737</v>
      </c>
      <c r="F136" s="7">
        <f t="shared" si="2"/>
        <v>30</v>
      </c>
      <c r="G136">
        <v>1</v>
      </c>
    </row>
    <row r="137" spans="1:7">
      <c r="A137">
        <v>10</v>
      </c>
      <c r="B137">
        <v>188</v>
      </c>
      <c r="C137" t="s">
        <v>109</v>
      </c>
      <c r="D137" t="s">
        <v>107</v>
      </c>
      <c r="E137" s="5">
        <v>38737</v>
      </c>
      <c r="F137" s="7">
        <f t="shared" si="2"/>
        <v>30</v>
      </c>
      <c r="G137">
        <v>2</v>
      </c>
    </row>
    <row r="138" spans="1:7">
      <c r="A138">
        <v>10</v>
      </c>
      <c r="B138">
        <v>188</v>
      </c>
      <c r="C138" t="s">
        <v>109</v>
      </c>
      <c r="D138" t="s">
        <v>105</v>
      </c>
      <c r="E138" s="5">
        <v>38737</v>
      </c>
      <c r="F138" s="7">
        <f t="shared" si="2"/>
        <v>30</v>
      </c>
      <c r="G138">
        <v>5</v>
      </c>
    </row>
    <row r="139" spans="1:7">
      <c r="A139">
        <v>10</v>
      </c>
      <c r="B139">
        <v>188</v>
      </c>
      <c r="C139" t="s">
        <v>109</v>
      </c>
      <c r="D139" t="s">
        <v>106</v>
      </c>
      <c r="E139" s="5">
        <v>38737</v>
      </c>
      <c r="F139" s="7">
        <f t="shared" si="2"/>
        <v>30</v>
      </c>
      <c r="G139">
        <v>1</v>
      </c>
    </row>
    <row r="140" spans="1:7">
      <c r="A140">
        <v>11</v>
      </c>
      <c r="B140">
        <v>187</v>
      </c>
      <c r="C140" t="s">
        <v>109</v>
      </c>
      <c r="D140" t="s">
        <v>107</v>
      </c>
      <c r="E140" s="5">
        <v>38737</v>
      </c>
      <c r="F140" s="7">
        <f t="shared" si="2"/>
        <v>30</v>
      </c>
      <c r="G140">
        <v>3</v>
      </c>
    </row>
    <row r="141" spans="1:7">
      <c r="A141">
        <v>11</v>
      </c>
      <c r="B141">
        <v>187</v>
      </c>
      <c r="C141" t="s">
        <v>109</v>
      </c>
      <c r="D141" t="s">
        <v>105</v>
      </c>
      <c r="E141" s="5">
        <v>38737</v>
      </c>
      <c r="F141" s="7">
        <f t="shared" si="2"/>
        <v>30</v>
      </c>
      <c r="G141">
        <v>3</v>
      </c>
    </row>
    <row r="142" spans="1:7">
      <c r="A142">
        <v>11</v>
      </c>
      <c r="B142">
        <v>187</v>
      </c>
      <c r="C142" t="s">
        <v>109</v>
      </c>
      <c r="D142" t="s">
        <v>106</v>
      </c>
      <c r="E142" s="5">
        <v>38737</v>
      </c>
      <c r="F142" s="7">
        <f t="shared" si="2"/>
        <v>30</v>
      </c>
      <c r="G142">
        <v>1</v>
      </c>
    </row>
    <row r="143" spans="1:7">
      <c r="A143">
        <v>12</v>
      </c>
      <c r="B143">
        <v>229</v>
      </c>
      <c r="C143" t="s">
        <v>109</v>
      </c>
      <c r="D143" t="s">
        <v>107</v>
      </c>
      <c r="E143" s="5">
        <v>38737</v>
      </c>
      <c r="F143" s="7">
        <f t="shared" si="2"/>
        <v>30</v>
      </c>
      <c r="G143">
        <v>2</v>
      </c>
    </row>
    <row r="144" spans="1:7">
      <c r="A144">
        <v>12</v>
      </c>
      <c r="B144">
        <v>229</v>
      </c>
      <c r="C144" t="s">
        <v>109</v>
      </c>
      <c r="D144" t="s">
        <v>105</v>
      </c>
      <c r="E144" s="5">
        <v>38737</v>
      </c>
      <c r="F144" s="7">
        <f t="shared" si="2"/>
        <v>30</v>
      </c>
      <c r="G144">
        <v>3</v>
      </c>
    </row>
    <row r="145" spans="1:7">
      <c r="A145">
        <v>12</v>
      </c>
      <c r="B145">
        <v>229</v>
      </c>
      <c r="C145" t="s">
        <v>109</v>
      </c>
      <c r="D145" t="s">
        <v>106</v>
      </c>
      <c r="E145" s="5">
        <v>38737</v>
      </c>
      <c r="F145" s="7">
        <f t="shared" si="2"/>
        <v>30</v>
      </c>
      <c r="G145">
        <v>0</v>
      </c>
    </row>
    <row r="146" spans="1:7">
      <c r="A146">
        <v>13</v>
      </c>
      <c r="B146">
        <v>180</v>
      </c>
      <c r="C146" t="s">
        <v>109</v>
      </c>
      <c r="D146" t="s">
        <v>107</v>
      </c>
      <c r="E146" s="5">
        <v>38737</v>
      </c>
      <c r="F146" s="7">
        <f t="shared" si="2"/>
        <v>30</v>
      </c>
      <c r="G146">
        <v>2</v>
      </c>
    </row>
    <row r="147" spans="1:7">
      <c r="A147">
        <v>13</v>
      </c>
      <c r="B147">
        <v>180</v>
      </c>
      <c r="C147" t="s">
        <v>109</v>
      </c>
      <c r="D147" t="s">
        <v>105</v>
      </c>
      <c r="E147" s="5">
        <v>38737</v>
      </c>
      <c r="F147" s="7">
        <f t="shared" si="2"/>
        <v>30</v>
      </c>
      <c r="G147">
        <v>3</v>
      </c>
    </row>
    <row r="148" spans="1:7">
      <c r="A148">
        <v>13</v>
      </c>
      <c r="B148">
        <v>180</v>
      </c>
      <c r="C148" t="s">
        <v>109</v>
      </c>
      <c r="D148" t="s">
        <v>106</v>
      </c>
      <c r="E148" s="5">
        <v>38737</v>
      </c>
      <c r="F148" s="7">
        <f t="shared" si="2"/>
        <v>30</v>
      </c>
      <c r="G148">
        <v>2</v>
      </c>
    </row>
    <row r="149" spans="1:7">
      <c r="A149">
        <v>14</v>
      </c>
      <c r="B149">
        <v>221</v>
      </c>
      <c r="C149" t="s">
        <v>109</v>
      </c>
      <c r="D149" t="s">
        <v>107</v>
      </c>
      <c r="E149" s="5">
        <v>38737</v>
      </c>
      <c r="F149" s="7">
        <f t="shared" si="2"/>
        <v>30</v>
      </c>
      <c r="G149">
        <v>0</v>
      </c>
    </row>
    <row r="150" spans="1:7">
      <c r="A150">
        <v>14</v>
      </c>
      <c r="B150">
        <v>221</v>
      </c>
      <c r="C150" t="s">
        <v>109</v>
      </c>
      <c r="D150" t="s">
        <v>105</v>
      </c>
      <c r="E150" s="5">
        <v>38737</v>
      </c>
      <c r="F150" s="7">
        <f t="shared" si="2"/>
        <v>30</v>
      </c>
      <c r="G150">
        <v>4</v>
      </c>
    </row>
    <row r="151" spans="1:7">
      <c r="A151">
        <v>14</v>
      </c>
      <c r="B151">
        <v>221</v>
      </c>
      <c r="C151" t="s">
        <v>109</v>
      </c>
      <c r="D151" t="s">
        <v>106</v>
      </c>
      <c r="E151" s="5">
        <v>38737</v>
      </c>
      <c r="F151" s="7">
        <f t="shared" si="2"/>
        <v>30</v>
      </c>
      <c r="G151">
        <v>2</v>
      </c>
    </row>
    <row r="152" spans="1:7">
      <c r="A152">
        <v>15</v>
      </c>
      <c r="B152">
        <v>229</v>
      </c>
      <c r="C152" t="s">
        <v>109</v>
      </c>
      <c r="D152" t="s">
        <v>107</v>
      </c>
      <c r="E152" s="5">
        <v>38737</v>
      </c>
      <c r="F152" s="7">
        <f t="shared" si="2"/>
        <v>30</v>
      </c>
      <c r="G152">
        <v>1</v>
      </c>
    </row>
    <row r="153" spans="1:7">
      <c r="A153">
        <v>15</v>
      </c>
      <c r="B153">
        <v>229</v>
      </c>
      <c r="C153" t="s">
        <v>109</v>
      </c>
      <c r="D153" t="s">
        <v>105</v>
      </c>
      <c r="E153" s="5">
        <v>38737</v>
      </c>
      <c r="F153" s="7">
        <f t="shared" si="2"/>
        <v>30</v>
      </c>
      <c r="G153">
        <v>1</v>
      </c>
    </row>
    <row r="154" spans="1:7">
      <c r="A154">
        <v>15</v>
      </c>
      <c r="B154">
        <v>229</v>
      </c>
      <c r="C154" t="s">
        <v>109</v>
      </c>
      <c r="D154" t="s">
        <v>106</v>
      </c>
      <c r="E154" s="5">
        <v>38737</v>
      </c>
      <c r="F154" s="7">
        <f t="shared" si="2"/>
        <v>30</v>
      </c>
      <c r="G154">
        <v>0</v>
      </c>
    </row>
    <row r="155" spans="1:7">
      <c r="A155">
        <v>16</v>
      </c>
      <c r="B155">
        <v>233</v>
      </c>
      <c r="C155" t="s">
        <v>109</v>
      </c>
      <c r="D155" t="s">
        <v>107</v>
      </c>
      <c r="E155" s="5">
        <v>38737</v>
      </c>
      <c r="F155" s="7">
        <f t="shared" si="2"/>
        <v>30</v>
      </c>
      <c r="G155">
        <v>2</v>
      </c>
    </row>
    <row r="156" spans="1:7">
      <c r="A156">
        <v>16</v>
      </c>
      <c r="B156">
        <v>233</v>
      </c>
      <c r="C156" t="s">
        <v>109</v>
      </c>
      <c r="D156" t="s">
        <v>105</v>
      </c>
      <c r="E156" s="5">
        <v>38737</v>
      </c>
      <c r="F156" s="7">
        <f t="shared" si="2"/>
        <v>30</v>
      </c>
      <c r="G156">
        <v>2</v>
      </c>
    </row>
    <row r="157" spans="1:7">
      <c r="A157">
        <v>16</v>
      </c>
      <c r="B157">
        <v>233</v>
      </c>
      <c r="C157" t="s">
        <v>109</v>
      </c>
      <c r="D157" t="s">
        <v>106</v>
      </c>
      <c r="E157" s="5">
        <v>38737</v>
      </c>
      <c r="F157" s="7">
        <f t="shared" si="2"/>
        <v>30</v>
      </c>
      <c r="G157">
        <v>3</v>
      </c>
    </row>
    <row r="158" spans="1:7">
      <c r="A158">
        <v>17</v>
      </c>
      <c r="B158">
        <v>178</v>
      </c>
      <c r="C158" t="s">
        <v>109</v>
      </c>
      <c r="D158" t="s">
        <v>107</v>
      </c>
      <c r="E158" s="5">
        <v>38737</v>
      </c>
      <c r="F158" s="7">
        <f t="shared" si="2"/>
        <v>30</v>
      </c>
      <c r="G158">
        <v>2</v>
      </c>
    </row>
    <row r="159" spans="1:7">
      <c r="A159">
        <v>17</v>
      </c>
      <c r="B159">
        <v>178</v>
      </c>
      <c r="C159" t="s">
        <v>109</v>
      </c>
      <c r="D159" t="s">
        <v>105</v>
      </c>
      <c r="E159" s="5">
        <v>38737</v>
      </c>
      <c r="F159" s="7">
        <f t="shared" si="2"/>
        <v>30</v>
      </c>
      <c r="G159">
        <v>3</v>
      </c>
    </row>
    <row r="160" spans="1:7">
      <c r="A160">
        <v>17</v>
      </c>
      <c r="B160">
        <v>178</v>
      </c>
      <c r="C160" t="s">
        <v>109</v>
      </c>
      <c r="D160" t="s">
        <v>106</v>
      </c>
      <c r="E160" s="5">
        <v>38737</v>
      </c>
      <c r="F160" s="7">
        <f t="shared" si="2"/>
        <v>30</v>
      </c>
      <c r="G160">
        <v>0</v>
      </c>
    </row>
    <row r="161" spans="1:7">
      <c r="A161">
        <v>18</v>
      </c>
      <c r="B161">
        <v>216</v>
      </c>
      <c r="C161" t="s">
        <v>109</v>
      </c>
      <c r="D161" t="s">
        <v>107</v>
      </c>
      <c r="E161" s="5">
        <v>38737</v>
      </c>
      <c r="F161" s="7">
        <f t="shared" si="2"/>
        <v>30</v>
      </c>
      <c r="G161">
        <v>4</v>
      </c>
    </row>
    <row r="162" spans="1:7">
      <c r="A162">
        <v>18</v>
      </c>
      <c r="B162">
        <v>216</v>
      </c>
      <c r="C162" t="s">
        <v>109</v>
      </c>
      <c r="D162" t="s">
        <v>105</v>
      </c>
      <c r="E162" s="5">
        <v>38737</v>
      </c>
      <c r="F162" s="7">
        <f t="shared" si="2"/>
        <v>30</v>
      </c>
      <c r="G162">
        <v>4</v>
      </c>
    </row>
    <row r="163" spans="1:7">
      <c r="A163">
        <v>18</v>
      </c>
      <c r="B163">
        <v>216</v>
      </c>
      <c r="C163" t="s">
        <v>109</v>
      </c>
      <c r="D163" t="s">
        <v>106</v>
      </c>
      <c r="E163" s="5">
        <v>38737</v>
      </c>
      <c r="F163" s="7">
        <f t="shared" si="2"/>
        <v>30</v>
      </c>
      <c r="G163">
        <v>0</v>
      </c>
    </row>
    <row r="164" spans="1:7">
      <c r="A164">
        <v>1</v>
      </c>
      <c r="B164">
        <v>53</v>
      </c>
      <c r="C164" t="s">
        <v>104</v>
      </c>
      <c r="D164" t="s">
        <v>107</v>
      </c>
      <c r="E164" s="5">
        <v>38744</v>
      </c>
      <c r="F164" s="7">
        <f t="shared" si="2"/>
        <v>37</v>
      </c>
      <c r="G164">
        <v>5</v>
      </c>
    </row>
    <row r="165" spans="1:7">
      <c r="A165">
        <v>1</v>
      </c>
      <c r="B165">
        <v>53</v>
      </c>
      <c r="C165" t="s">
        <v>104</v>
      </c>
      <c r="D165" t="s">
        <v>105</v>
      </c>
      <c r="E165" s="5">
        <v>38744</v>
      </c>
      <c r="F165" s="7">
        <f t="shared" si="2"/>
        <v>37</v>
      </c>
      <c r="G165">
        <v>5</v>
      </c>
    </row>
    <row r="166" spans="1:7">
      <c r="A166">
        <v>1</v>
      </c>
      <c r="B166">
        <v>53</v>
      </c>
      <c r="C166" t="s">
        <v>104</v>
      </c>
      <c r="D166" t="s">
        <v>106</v>
      </c>
      <c r="E166" s="5">
        <v>38744</v>
      </c>
      <c r="F166" s="7">
        <f t="shared" si="2"/>
        <v>37</v>
      </c>
      <c r="G166">
        <v>0</v>
      </c>
    </row>
    <row r="167" spans="1:7">
      <c r="A167">
        <v>2</v>
      </c>
      <c r="B167">
        <v>65</v>
      </c>
      <c r="C167" t="s">
        <v>104</v>
      </c>
      <c r="D167" t="s">
        <v>107</v>
      </c>
      <c r="E167" s="5">
        <v>38744</v>
      </c>
      <c r="F167" s="7">
        <f t="shared" si="2"/>
        <v>37</v>
      </c>
      <c r="G167">
        <v>1</v>
      </c>
    </row>
    <row r="168" spans="1:7">
      <c r="A168">
        <v>2</v>
      </c>
      <c r="B168">
        <v>65</v>
      </c>
      <c r="C168" t="s">
        <v>104</v>
      </c>
      <c r="D168" t="s">
        <v>105</v>
      </c>
      <c r="E168" s="5">
        <v>38744</v>
      </c>
      <c r="F168" s="7">
        <f t="shared" si="2"/>
        <v>37</v>
      </c>
      <c r="G168">
        <v>5</v>
      </c>
    </row>
    <row r="169" spans="1:7">
      <c r="A169">
        <v>2</v>
      </c>
      <c r="B169">
        <v>65</v>
      </c>
      <c r="C169" t="s">
        <v>104</v>
      </c>
      <c r="D169" t="s">
        <v>106</v>
      </c>
      <c r="E169" s="5">
        <v>38744</v>
      </c>
      <c r="F169" s="7">
        <f t="shared" si="2"/>
        <v>37</v>
      </c>
      <c r="G169">
        <v>3</v>
      </c>
    </row>
    <row r="170" spans="1:7">
      <c r="A170">
        <v>3</v>
      </c>
      <c r="B170">
        <v>50</v>
      </c>
      <c r="C170" t="s">
        <v>104</v>
      </c>
      <c r="D170" t="s">
        <v>107</v>
      </c>
      <c r="E170" s="5">
        <v>38744</v>
      </c>
      <c r="F170" s="7">
        <f t="shared" si="2"/>
        <v>37</v>
      </c>
      <c r="G170">
        <v>3</v>
      </c>
    </row>
    <row r="171" spans="1:7">
      <c r="A171">
        <v>3</v>
      </c>
      <c r="B171">
        <v>50</v>
      </c>
      <c r="C171" t="s">
        <v>104</v>
      </c>
      <c r="D171" t="s">
        <v>105</v>
      </c>
      <c r="E171" s="5">
        <v>38744</v>
      </c>
      <c r="F171" s="7">
        <f t="shared" si="2"/>
        <v>37</v>
      </c>
      <c r="G171">
        <v>5</v>
      </c>
    </row>
    <row r="172" spans="1:7">
      <c r="A172">
        <v>3</v>
      </c>
      <c r="B172">
        <v>50</v>
      </c>
      <c r="C172" t="s">
        <v>104</v>
      </c>
      <c r="D172" t="s">
        <v>106</v>
      </c>
      <c r="E172" s="5">
        <v>38744</v>
      </c>
      <c r="F172" s="7">
        <f t="shared" si="2"/>
        <v>37</v>
      </c>
      <c r="G172">
        <v>0</v>
      </c>
    </row>
    <row r="173" spans="1:7">
      <c r="A173">
        <v>4</v>
      </c>
      <c r="B173">
        <v>84</v>
      </c>
      <c r="C173" t="s">
        <v>104</v>
      </c>
      <c r="D173" t="s">
        <v>107</v>
      </c>
      <c r="E173" s="5">
        <v>38744</v>
      </c>
      <c r="F173" s="7">
        <f t="shared" si="2"/>
        <v>37</v>
      </c>
      <c r="G173">
        <v>2</v>
      </c>
    </row>
    <row r="174" spans="1:7">
      <c r="A174">
        <v>4</v>
      </c>
      <c r="B174">
        <v>84</v>
      </c>
      <c r="C174" t="s">
        <v>104</v>
      </c>
      <c r="D174" t="s">
        <v>105</v>
      </c>
      <c r="E174" s="5">
        <v>38744</v>
      </c>
      <c r="F174" s="7">
        <f t="shared" si="2"/>
        <v>37</v>
      </c>
      <c r="G174">
        <v>5</v>
      </c>
    </row>
    <row r="175" spans="1:7">
      <c r="A175">
        <v>4</v>
      </c>
      <c r="B175">
        <v>84</v>
      </c>
      <c r="C175" t="s">
        <v>104</v>
      </c>
      <c r="D175" t="s">
        <v>106</v>
      </c>
      <c r="E175" s="5">
        <v>38744</v>
      </c>
      <c r="F175" s="7">
        <f t="shared" si="2"/>
        <v>37</v>
      </c>
      <c r="G175">
        <v>4</v>
      </c>
    </row>
    <row r="176" spans="1:7">
      <c r="A176">
        <v>5</v>
      </c>
      <c r="B176">
        <v>81</v>
      </c>
      <c r="C176" t="s">
        <v>104</v>
      </c>
      <c r="D176" t="s">
        <v>107</v>
      </c>
      <c r="E176" s="5">
        <v>38744</v>
      </c>
      <c r="F176" s="7">
        <f t="shared" si="2"/>
        <v>37</v>
      </c>
      <c r="G176">
        <v>4</v>
      </c>
    </row>
    <row r="177" spans="1:7">
      <c r="A177">
        <v>5</v>
      </c>
      <c r="B177">
        <v>81</v>
      </c>
      <c r="C177" t="s">
        <v>104</v>
      </c>
      <c r="D177" t="s">
        <v>105</v>
      </c>
      <c r="E177" s="5">
        <v>38744</v>
      </c>
      <c r="F177" s="7">
        <f t="shared" si="2"/>
        <v>37</v>
      </c>
      <c r="G177">
        <v>4</v>
      </c>
    </row>
    <row r="178" spans="1:7">
      <c r="A178">
        <v>5</v>
      </c>
      <c r="B178">
        <v>81</v>
      </c>
      <c r="C178" t="s">
        <v>104</v>
      </c>
      <c r="D178" t="s">
        <v>106</v>
      </c>
      <c r="E178" s="5">
        <v>38744</v>
      </c>
      <c r="F178" s="7">
        <f t="shared" si="2"/>
        <v>37</v>
      </c>
      <c r="G178">
        <v>3</v>
      </c>
    </row>
    <row r="179" spans="1:7">
      <c r="A179">
        <v>6</v>
      </c>
      <c r="B179">
        <v>75</v>
      </c>
      <c r="C179" t="s">
        <v>104</v>
      </c>
      <c r="D179" t="s">
        <v>107</v>
      </c>
      <c r="E179" s="5">
        <v>38744</v>
      </c>
      <c r="F179" s="7">
        <f t="shared" si="2"/>
        <v>37</v>
      </c>
      <c r="G179">
        <v>1</v>
      </c>
    </row>
    <row r="180" spans="1:7">
      <c r="A180">
        <v>6</v>
      </c>
      <c r="B180">
        <v>75</v>
      </c>
      <c r="C180" t="s">
        <v>104</v>
      </c>
      <c r="D180" t="s">
        <v>105</v>
      </c>
      <c r="E180" s="5">
        <v>38744</v>
      </c>
      <c r="F180" s="7">
        <f t="shared" si="2"/>
        <v>37</v>
      </c>
      <c r="G180">
        <v>5</v>
      </c>
    </row>
    <row r="181" spans="1:7">
      <c r="A181">
        <v>6</v>
      </c>
      <c r="B181">
        <v>75</v>
      </c>
      <c r="C181" t="s">
        <v>104</v>
      </c>
      <c r="D181" t="s">
        <v>106</v>
      </c>
      <c r="E181" s="5">
        <v>38744</v>
      </c>
      <c r="F181" s="7">
        <f t="shared" si="2"/>
        <v>37</v>
      </c>
      <c r="G181">
        <v>0</v>
      </c>
    </row>
    <row r="182" spans="1:7">
      <c r="A182">
        <v>7</v>
      </c>
      <c r="B182">
        <v>51</v>
      </c>
      <c r="C182" t="s">
        <v>104</v>
      </c>
      <c r="D182" t="s">
        <v>107</v>
      </c>
      <c r="E182" s="5">
        <v>38744</v>
      </c>
      <c r="F182" s="7">
        <f t="shared" si="2"/>
        <v>37</v>
      </c>
      <c r="G182">
        <v>3</v>
      </c>
    </row>
    <row r="183" spans="1:7">
      <c r="A183">
        <v>7</v>
      </c>
      <c r="B183">
        <v>51</v>
      </c>
      <c r="C183" t="s">
        <v>104</v>
      </c>
      <c r="D183" t="s">
        <v>105</v>
      </c>
      <c r="E183" s="5">
        <v>38744</v>
      </c>
      <c r="F183" s="7">
        <f t="shared" si="2"/>
        <v>37</v>
      </c>
      <c r="G183">
        <v>4</v>
      </c>
    </row>
    <row r="184" spans="1:7">
      <c r="A184">
        <v>7</v>
      </c>
      <c r="B184">
        <v>51</v>
      </c>
      <c r="C184" t="s">
        <v>104</v>
      </c>
      <c r="D184" t="s">
        <v>106</v>
      </c>
      <c r="E184" s="5">
        <v>38744</v>
      </c>
      <c r="F184" s="7">
        <f t="shared" si="2"/>
        <v>37</v>
      </c>
      <c r="G184">
        <v>4</v>
      </c>
    </row>
    <row r="185" spans="1:7">
      <c r="A185">
        <v>8</v>
      </c>
      <c r="B185">
        <v>81</v>
      </c>
      <c r="C185" t="s">
        <v>104</v>
      </c>
      <c r="D185" t="s">
        <v>107</v>
      </c>
      <c r="E185" s="5">
        <v>38744</v>
      </c>
      <c r="F185" s="7">
        <f t="shared" si="2"/>
        <v>37</v>
      </c>
      <c r="G185">
        <v>1</v>
      </c>
    </row>
    <row r="186" spans="1:7">
      <c r="A186">
        <v>8</v>
      </c>
      <c r="B186">
        <v>81</v>
      </c>
      <c r="C186" t="s">
        <v>104</v>
      </c>
      <c r="D186" t="s">
        <v>105</v>
      </c>
      <c r="E186" s="5">
        <v>38744</v>
      </c>
      <c r="F186" s="7">
        <f t="shared" si="2"/>
        <v>37</v>
      </c>
      <c r="G186">
        <v>3</v>
      </c>
    </row>
    <row r="187" spans="1:7">
      <c r="A187">
        <v>8</v>
      </c>
      <c r="B187">
        <v>81</v>
      </c>
      <c r="C187" t="s">
        <v>104</v>
      </c>
      <c r="D187" t="s">
        <v>106</v>
      </c>
      <c r="E187" s="5">
        <v>38744</v>
      </c>
      <c r="F187" s="7">
        <f t="shared" si="2"/>
        <v>37</v>
      </c>
      <c r="G187">
        <v>4</v>
      </c>
    </row>
    <row r="188" spans="1:7">
      <c r="A188">
        <v>9</v>
      </c>
      <c r="B188">
        <v>75</v>
      </c>
      <c r="C188" t="s">
        <v>104</v>
      </c>
      <c r="D188" t="s">
        <v>107</v>
      </c>
      <c r="E188" s="5">
        <v>38744</v>
      </c>
      <c r="F188" s="7">
        <f t="shared" si="2"/>
        <v>37</v>
      </c>
      <c r="G188">
        <v>5</v>
      </c>
    </row>
    <row r="189" spans="1:7">
      <c r="A189">
        <v>9</v>
      </c>
      <c r="B189">
        <v>75</v>
      </c>
      <c r="C189" t="s">
        <v>104</v>
      </c>
      <c r="D189" t="s">
        <v>105</v>
      </c>
      <c r="E189" s="5">
        <v>38744</v>
      </c>
      <c r="F189" s="7">
        <f t="shared" si="2"/>
        <v>37</v>
      </c>
      <c r="G189">
        <v>5</v>
      </c>
    </row>
    <row r="190" spans="1:7">
      <c r="A190">
        <v>9</v>
      </c>
      <c r="B190">
        <v>75</v>
      </c>
      <c r="C190" t="s">
        <v>104</v>
      </c>
      <c r="D190" t="s">
        <v>106</v>
      </c>
      <c r="E190" s="5">
        <v>38744</v>
      </c>
      <c r="F190" s="7">
        <f t="shared" si="2"/>
        <v>37</v>
      </c>
      <c r="G190">
        <v>5</v>
      </c>
    </row>
    <row r="191" spans="1:7">
      <c r="A191">
        <v>10</v>
      </c>
      <c r="B191">
        <v>188</v>
      </c>
      <c r="C191" t="s">
        <v>109</v>
      </c>
      <c r="D191" t="s">
        <v>107</v>
      </c>
      <c r="E191" s="5">
        <v>38744</v>
      </c>
      <c r="F191" s="7">
        <f t="shared" si="2"/>
        <v>37</v>
      </c>
      <c r="G191">
        <v>3</v>
      </c>
    </row>
    <row r="192" spans="1:7">
      <c r="A192">
        <v>10</v>
      </c>
      <c r="B192">
        <v>188</v>
      </c>
      <c r="C192" t="s">
        <v>109</v>
      </c>
      <c r="D192" t="s">
        <v>105</v>
      </c>
      <c r="E192" s="5">
        <v>38744</v>
      </c>
      <c r="F192" s="7">
        <f t="shared" si="2"/>
        <v>37</v>
      </c>
      <c r="G192">
        <v>5</v>
      </c>
    </row>
    <row r="193" spans="1:7">
      <c r="A193">
        <v>10</v>
      </c>
      <c r="B193">
        <v>188</v>
      </c>
      <c r="C193" t="s">
        <v>109</v>
      </c>
      <c r="D193" t="s">
        <v>106</v>
      </c>
      <c r="E193" s="5">
        <v>38744</v>
      </c>
      <c r="F193" s="7">
        <f t="shared" si="2"/>
        <v>37</v>
      </c>
      <c r="G193">
        <v>4</v>
      </c>
    </row>
    <row r="194" spans="1:7">
      <c r="A194">
        <v>11</v>
      </c>
      <c r="B194">
        <v>187</v>
      </c>
      <c r="C194" t="s">
        <v>109</v>
      </c>
      <c r="D194" t="s">
        <v>107</v>
      </c>
      <c r="E194" s="5">
        <v>38744</v>
      </c>
      <c r="F194" s="7">
        <f t="shared" ref="F194:F257" si="3">DATEDIF("12/22/2009", E194, "D")</f>
        <v>37</v>
      </c>
      <c r="G194">
        <v>4</v>
      </c>
    </row>
    <row r="195" spans="1:7">
      <c r="A195">
        <v>11</v>
      </c>
      <c r="B195">
        <v>187</v>
      </c>
      <c r="C195" t="s">
        <v>109</v>
      </c>
      <c r="D195" t="s">
        <v>105</v>
      </c>
      <c r="E195" s="5">
        <v>38744</v>
      </c>
      <c r="F195" s="7">
        <f t="shared" si="3"/>
        <v>37</v>
      </c>
      <c r="G195">
        <v>4</v>
      </c>
    </row>
    <row r="196" spans="1:7">
      <c r="A196">
        <v>11</v>
      </c>
      <c r="B196">
        <v>187</v>
      </c>
      <c r="C196" t="s">
        <v>109</v>
      </c>
      <c r="D196" t="s">
        <v>106</v>
      </c>
      <c r="E196" s="5">
        <v>38744</v>
      </c>
      <c r="F196" s="7">
        <f t="shared" si="3"/>
        <v>37</v>
      </c>
      <c r="G196">
        <v>4</v>
      </c>
    </row>
    <row r="197" spans="1:7">
      <c r="A197">
        <v>12</v>
      </c>
      <c r="B197">
        <v>229</v>
      </c>
      <c r="C197" t="s">
        <v>109</v>
      </c>
      <c r="D197" t="s">
        <v>107</v>
      </c>
      <c r="E197" s="5">
        <v>38744</v>
      </c>
      <c r="F197" s="7">
        <f t="shared" si="3"/>
        <v>37</v>
      </c>
      <c r="G197">
        <v>2</v>
      </c>
    </row>
    <row r="198" spans="1:7">
      <c r="A198">
        <v>12</v>
      </c>
      <c r="B198">
        <v>229</v>
      </c>
      <c r="C198" t="s">
        <v>109</v>
      </c>
      <c r="D198" t="s">
        <v>105</v>
      </c>
      <c r="E198" s="5">
        <v>38744</v>
      </c>
      <c r="F198" s="7">
        <f t="shared" si="3"/>
        <v>37</v>
      </c>
      <c r="G198">
        <v>4</v>
      </c>
    </row>
    <row r="199" spans="1:7">
      <c r="A199">
        <v>12</v>
      </c>
      <c r="B199">
        <v>229</v>
      </c>
      <c r="C199" t="s">
        <v>109</v>
      </c>
      <c r="D199" t="s">
        <v>106</v>
      </c>
      <c r="E199" s="5">
        <v>38744</v>
      </c>
      <c r="F199" s="7">
        <f t="shared" si="3"/>
        <v>37</v>
      </c>
      <c r="G199">
        <v>1</v>
      </c>
    </row>
    <row r="200" spans="1:7">
      <c r="A200">
        <v>13</v>
      </c>
      <c r="B200">
        <v>180</v>
      </c>
      <c r="C200" t="s">
        <v>109</v>
      </c>
      <c r="D200" t="s">
        <v>107</v>
      </c>
      <c r="E200" s="5">
        <v>38744</v>
      </c>
      <c r="F200" s="7">
        <f t="shared" si="3"/>
        <v>37</v>
      </c>
      <c r="G200">
        <v>2</v>
      </c>
    </row>
    <row r="201" spans="1:7">
      <c r="A201">
        <v>13</v>
      </c>
      <c r="B201">
        <v>180</v>
      </c>
      <c r="C201" t="s">
        <v>109</v>
      </c>
      <c r="D201" t="s">
        <v>105</v>
      </c>
      <c r="E201" s="5">
        <v>38744</v>
      </c>
      <c r="F201" s="7">
        <f t="shared" si="3"/>
        <v>37</v>
      </c>
      <c r="G201">
        <v>5</v>
      </c>
    </row>
    <row r="202" spans="1:7">
      <c r="A202">
        <v>13</v>
      </c>
      <c r="B202">
        <v>180</v>
      </c>
      <c r="C202" t="s">
        <v>109</v>
      </c>
      <c r="D202" t="s">
        <v>106</v>
      </c>
      <c r="E202" s="5">
        <v>38744</v>
      </c>
      <c r="F202" s="7">
        <f t="shared" si="3"/>
        <v>37</v>
      </c>
      <c r="G202">
        <v>4</v>
      </c>
    </row>
    <row r="203" spans="1:7">
      <c r="A203">
        <v>14</v>
      </c>
      <c r="B203">
        <v>221</v>
      </c>
      <c r="C203" t="s">
        <v>109</v>
      </c>
      <c r="D203" t="s">
        <v>107</v>
      </c>
      <c r="E203" s="5">
        <v>38744</v>
      </c>
      <c r="F203" s="7">
        <f t="shared" si="3"/>
        <v>37</v>
      </c>
      <c r="G203">
        <v>3</v>
      </c>
    </row>
    <row r="204" spans="1:7">
      <c r="A204">
        <v>14</v>
      </c>
      <c r="B204">
        <v>221</v>
      </c>
      <c r="C204" t="s">
        <v>109</v>
      </c>
      <c r="D204" t="s">
        <v>105</v>
      </c>
      <c r="E204" s="5">
        <v>38744</v>
      </c>
      <c r="F204" s="7">
        <f t="shared" si="3"/>
        <v>37</v>
      </c>
      <c r="G204">
        <v>4</v>
      </c>
    </row>
    <row r="205" spans="1:7">
      <c r="A205">
        <v>14</v>
      </c>
      <c r="B205">
        <v>221</v>
      </c>
      <c r="C205" t="s">
        <v>109</v>
      </c>
      <c r="D205" t="s">
        <v>106</v>
      </c>
      <c r="E205" s="5">
        <v>38744</v>
      </c>
      <c r="F205" s="7">
        <f t="shared" si="3"/>
        <v>37</v>
      </c>
      <c r="G205">
        <v>3</v>
      </c>
    </row>
    <row r="206" spans="1:7">
      <c r="A206">
        <v>15</v>
      </c>
      <c r="B206">
        <v>229</v>
      </c>
      <c r="C206" t="s">
        <v>109</v>
      </c>
      <c r="D206" t="s">
        <v>107</v>
      </c>
      <c r="E206" s="5">
        <v>38744</v>
      </c>
      <c r="F206" s="7">
        <f t="shared" si="3"/>
        <v>37</v>
      </c>
      <c r="G206">
        <v>1</v>
      </c>
    </row>
    <row r="207" spans="1:7">
      <c r="A207">
        <v>15</v>
      </c>
      <c r="B207">
        <v>229</v>
      </c>
      <c r="C207" t="s">
        <v>109</v>
      </c>
      <c r="D207" t="s">
        <v>105</v>
      </c>
      <c r="E207" s="5">
        <v>38744</v>
      </c>
      <c r="F207" s="7">
        <f t="shared" si="3"/>
        <v>37</v>
      </c>
      <c r="G207">
        <v>4</v>
      </c>
    </row>
    <row r="208" spans="1:7">
      <c r="A208">
        <v>15</v>
      </c>
      <c r="B208">
        <v>229</v>
      </c>
      <c r="C208" t="s">
        <v>109</v>
      </c>
      <c r="D208" t="s">
        <v>106</v>
      </c>
      <c r="E208" s="5">
        <v>38744</v>
      </c>
      <c r="F208" s="7">
        <f t="shared" si="3"/>
        <v>37</v>
      </c>
      <c r="G208">
        <v>2</v>
      </c>
    </row>
    <row r="209" spans="1:7">
      <c r="A209">
        <v>16</v>
      </c>
      <c r="B209">
        <v>233</v>
      </c>
      <c r="C209" t="s">
        <v>109</v>
      </c>
      <c r="D209" t="s">
        <v>107</v>
      </c>
      <c r="E209" s="5">
        <v>38744</v>
      </c>
      <c r="F209" s="7">
        <f t="shared" si="3"/>
        <v>37</v>
      </c>
      <c r="G209">
        <v>4</v>
      </c>
    </row>
    <row r="210" spans="1:7">
      <c r="A210">
        <v>16</v>
      </c>
      <c r="B210">
        <v>233</v>
      </c>
      <c r="C210" t="s">
        <v>109</v>
      </c>
      <c r="D210" t="s">
        <v>105</v>
      </c>
      <c r="E210" s="5">
        <v>38744</v>
      </c>
      <c r="F210" s="7">
        <f t="shared" si="3"/>
        <v>37</v>
      </c>
      <c r="G210">
        <v>3</v>
      </c>
    </row>
    <row r="211" spans="1:7">
      <c r="A211">
        <v>16</v>
      </c>
      <c r="B211">
        <v>233</v>
      </c>
      <c r="C211" t="s">
        <v>109</v>
      </c>
      <c r="D211" t="s">
        <v>106</v>
      </c>
      <c r="E211" s="5">
        <v>38744</v>
      </c>
      <c r="F211" s="7">
        <f t="shared" si="3"/>
        <v>37</v>
      </c>
      <c r="G211">
        <v>3</v>
      </c>
    </row>
    <row r="212" spans="1:7">
      <c r="A212">
        <v>17</v>
      </c>
      <c r="B212">
        <v>178</v>
      </c>
      <c r="C212" t="s">
        <v>109</v>
      </c>
      <c r="D212" t="s">
        <v>107</v>
      </c>
      <c r="E212" s="5">
        <v>38744</v>
      </c>
      <c r="F212" s="7">
        <f t="shared" si="3"/>
        <v>37</v>
      </c>
      <c r="G212">
        <v>5</v>
      </c>
    </row>
    <row r="213" spans="1:7">
      <c r="A213">
        <v>17</v>
      </c>
      <c r="B213">
        <v>178</v>
      </c>
      <c r="C213" t="s">
        <v>109</v>
      </c>
      <c r="D213" t="s">
        <v>105</v>
      </c>
      <c r="E213" s="5">
        <v>38744</v>
      </c>
      <c r="F213" s="7">
        <f t="shared" si="3"/>
        <v>37</v>
      </c>
      <c r="G213">
        <v>5</v>
      </c>
    </row>
    <row r="214" spans="1:7">
      <c r="A214">
        <v>17</v>
      </c>
      <c r="B214">
        <v>178</v>
      </c>
      <c r="C214" t="s">
        <v>109</v>
      </c>
      <c r="D214" t="s">
        <v>106</v>
      </c>
      <c r="E214" s="5">
        <v>38744</v>
      </c>
      <c r="F214" s="7">
        <f t="shared" si="3"/>
        <v>37</v>
      </c>
      <c r="G214">
        <v>3</v>
      </c>
    </row>
    <row r="215" spans="1:7">
      <c r="A215">
        <v>18</v>
      </c>
      <c r="B215">
        <v>216</v>
      </c>
      <c r="C215" t="s">
        <v>109</v>
      </c>
      <c r="D215" t="s">
        <v>107</v>
      </c>
      <c r="E215" s="5">
        <v>38744</v>
      </c>
      <c r="F215" s="7">
        <f t="shared" si="3"/>
        <v>37</v>
      </c>
      <c r="G215">
        <v>4</v>
      </c>
    </row>
    <row r="216" spans="1:7">
      <c r="A216">
        <v>18</v>
      </c>
      <c r="B216">
        <v>216</v>
      </c>
      <c r="C216" t="s">
        <v>109</v>
      </c>
      <c r="D216" t="s">
        <v>105</v>
      </c>
      <c r="E216" s="5">
        <v>38744</v>
      </c>
      <c r="F216" s="7">
        <f t="shared" si="3"/>
        <v>37</v>
      </c>
      <c r="G216">
        <v>4</v>
      </c>
    </row>
    <row r="217" spans="1:7">
      <c r="A217">
        <v>18</v>
      </c>
      <c r="B217">
        <v>216</v>
      </c>
      <c r="C217" t="s">
        <v>109</v>
      </c>
      <c r="D217" t="s">
        <v>106</v>
      </c>
      <c r="E217" s="5">
        <v>38744</v>
      </c>
      <c r="F217" s="7">
        <f t="shared" si="3"/>
        <v>37</v>
      </c>
      <c r="G217">
        <v>3</v>
      </c>
    </row>
    <row r="218" spans="1:7">
      <c r="A218">
        <v>1</v>
      </c>
      <c r="B218">
        <v>53</v>
      </c>
      <c r="C218" t="s">
        <v>104</v>
      </c>
      <c r="D218" t="s">
        <v>107</v>
      </c>
      <c r="E218" s="3">
        <v>38751</v>
      </c>
      <c r="F218" s="7">
        <f t="shared" si="3"/>
        <v>44</v>
      </c>
      <c r="G218">
        <v>5</v>
      </c>
    </row>
    <row r="219" spans="1:7">
      <c r="A219">
        <v>1</v>
      </c>
      <c r="B219">
        <v>53</v>
      </c>
      <c r="C219" t="s">
        <v>104</v>
      </c>
      <c r="D219" t="s">
        <v>105</v>
      </c>
      <c r="E219" s="3">
        <v>38751</v>
      </c>
      <c r="F219" s="7">
        <f t="shared" si="3"/>
        <v>44</v>
      </c>
      <c r="G219">
        <v>0</v>
      </c>
    </row>
    <row r="220" spans="1:7">
      <c r="A220">
        <v>1</v>
      </c>
      <c r="B220">
        <v>53</v>
      </c>
      <c r="C220" t="s">
        <v>104</v>
      </c>
      <c r="D220" t="s">
        <v>106</v>
      </c>
      <c r="E220" s="3">
        <v>38751</v>
      </c>
      <c r="F220" s="7">
        <f t="shared" si="3"/>
        <v>44</v>
      </c>
      <c r="G220">
        <v>5</v>
      </c>
    </row>
    <row r="221" spans="1:7">
      <c r="A221">
        <v>2</v>
      </c>
      <c r="B221">
        <v>65</v>
      </c>
      <c r="C221" t="s">
        <v>104</v>
      </c>
      <c r="D221" t="s">
        <v>107</v>
      </c>
      <c r="E221" s="3">
        <v>38751</v>
      </c>
      <c r="F221" s="7">
        <f t="shared" si="3"/>
        <v>44</v>
      </c>
      <c r="G221">
        <v>0</v>
      </c>
    </row>
    <row r="222" spans="1:7">
      <c r="A222">
        <v>2</v>
      </c>
      <c r="B222">
        <v>65</v>
      </c>
      <c r="C222" t="s">
        <v>104</v>
      </c>
      <c r="D222" t="s">
        <v>105</v>
      </c>
      <c r="E222" s="3">
        <v>38751</v>
      </c>
      <c r="F222" s="7">
        <f t="shared" si="3"/>
        <v>44</v>
      </c>
      <c r="G222">
        <v>3</v>
      </c>
    </row>
    <row r="223" spans="1:7">
      <c r="A223">
        <v>2</v>
      </c>
      <c r="B223">
        <v>65</v>
      </c>
      <c r="C223" t="s">
        <v>104</v>
      </c>
      <c r="D223" t="s">
        <v>106</v>
      </c>
      <c r="E223" s="3">
        <v>38751</v>
      </c>
      <c r="F223" s="7">
        <f t="shared" si="3"/>
        <v>44</v>
      </c>
      <c r="G223">
        <v>5</v>
      </c>
    </row>
    <row r="224" spans="1:7">
      <c r="A224">
        <v>3</v>
      </c>
      <c r="B224">
        <v>50</v>
      </c>
      <c r="C224" t="s">
        <v>104</v>
      </c>
      <c r="D224" t="s">
        <v>107</v>
      </c>
      <c r="E224" s="3">
        <v>38751</v>
      </c>
      <c r="F224" s="7">
        <f t="shared" si="3"/>
        <v>44</v>
      </c>
      <c r="G224">
        <v>3</v>
      </c>
    </row>
    <row r="225" spans="1:7">
      <c r="A225">
        <v>3</v>
      </c>
      <c r="B225">
        <v>50</v>
      </c>
      <c r="C225" t="s">
        <v>104</v>
      </c>
      <c r="D225" t="s">
        <v>105</v>
      </c>
      <c r="E225" s="3">
        <v>38751</v>
      </c>
      <c r="F225" s="7">
        <f t="shared" si="3"/>
        <v>44</v>
      </c>
      <c r="G225">
        <v>0</v>
      </c>
    </row>
    <row r="226" spans="1:7">
      <c r="A226">
        <v>3</v>
      </c>
      <c r="B226">
        <v>50</v>
      </c>
      <c r="C226" t="s">
        <v>104</v>
      </c>
      <c r="D226" t="s">
        <v>106</v>
      </c>
      <c r="E226" s="3">
        <v>38751</v>
      </c>
      <c r="F226" s="7">
        <f t="shared" si="3"/>
        <v>44</v>
      </c>
      <c r="G226">
        <v>5</v>
      </c>
    </row>
    <row r="227" spans="1:7">
      <c r="A227">
        <v>4</v>
      </c>
      <c r="B227">
        <v>84</v>
      </c>
      <c r="C227" t="s">
        <v>104</v>
      </c>
      <c r="D227" t="s">
        <v>107</v>
      </c>
      <c r="E227" s="3">
        <v>38751</v>
      </c>
      <c r="F227" s="7">
        <f t="shared" si="3"/>
        <v>44</v>
      </c>
      <c r="G227">
        <v>2</v>
      </c>
    </row>
    <row r="228" spans="1:7">
      <c r="A228">
        <v>4</v>
      </c>
      <c r="B228">
        <v>84</v>
      </c>
      <c r="C228" t="s">
        <v>104</v>
      </c>
      <c r="D228" t="s">
        <v>105</v>
      </c>
      <c r="E228" s="3">
        <v>38751</v>
      </c>
      <c r="F228" s="7">
        <f t="shared" si="3"/>
        <v>44</v>
      </c>
      <c r="G228">
        <v>2</v>
      </c>
    </row>
    <row r="229" spans="1:7">
      <c r="A229">
        <v>4</v>
      </c>
      <c r="B229">
        <v>84</v>
      </c>
      <c r="C229" t="s">
        <v>104</v>
      </c>
      <c r="D229" t="s">
        <v>106</v>
      </c>
      <c r="E229" s="3">
        <v>38751</v>
      </c>
      <c r="F229" s="7">
        <f t="shared" si="3"/>
        <v>44</v>
      </c>
      <c r="G229">
        <v>4</v>
      </c>
    </row>
    <row r="230" spans="1:7">
      <c r="A230">
        <v>5</v>
      </c>
      <c r="B230">
        <v>81</v>
      </c>
      <c r="C230" t="s">
        <v>104</v>
      </c>
      <c r="D230" t="s">
        <v>107</v>
      </c>
      <c r="E230" s="3">
        <v>38751</v>
      </c>
      <c r="F230" s="7">
        <f t="shared" si="3"/>
        <v>44</v>
      </c>
      <c r="G230">
        <v>4</v>
      </c>
    </row>
    <row r="231" spans="1:7">
      <c r="A231">
        <v>5</v>
      </c>
      <c r="B231">
        <v>81</v>
      </c>
      <c r="C231" t="s">
        <v>104</v>
      </c>
      <c r="D231" t="s">
        <v>105</v>
      </c>
      <c r="E231" s="3">
        <v>38751</v>
      </c>
      <c r="F231" s="7">
        <f t="shared" si="3"/>
        <v>44</v>
      </c>
      <c r="G231">
        <v>3</v>
      </c>
    </row>
    <row r="232" spans="1:7">
      <c r="A232">
        <v>5</v>
      </c>
      <c r="B232">
        <v>81</v>
      </c>
      <c r="C232" t="s">
        <v>104</v>
      </c>
      <c r="D232" t="s">
        <v>106</v>
      </c>
      <c r="E232" s="3">
        <v>38751</v>
      </c>
      <c r="F232" s="7">
        <f t="shared" si="3"/>
        <v>44</v>
      </c>
      <c r="G232">
        <v>5</v>
      </c>
    </row>
    <row r="233" spans="1:7">
      <c r="A233">
        <v>6</v>
      </c>
      <c r="B233">
        <v>75</v>
      </c>
      <c r="C233" t="s">
        <v>104</v>
      </c>
      <c r="D233" t="s">
        <v>107</v>
      </c>
      <c r="E233" s="3">
        <v>38751</v>
      </c>
      <c r="F233" s="7">
        <f t="shared" si="3"/>
        <v>44</v>
      </c>
      <c r="G233">
        <v>1</v>
      </c>
    </row>
    <row r="234" spans="1:7">
      <c r="A234">
        <v>6</v>
      </c>
      <c r="B234">
        <v>75</v>
      </c>
      <c r="C234" t="s">
        <v>104</v>
      </c>
      <c r="D234" t="s">
        <v>105</v>
      </c>
      <c r="E234" s="3">
        <v>38751</v>
      </c>
      <c r="F234" s="7">
        <f t="shared" si="3"/>
        <v>44</v>
      </c>
      <c r="G234">
        <v>0</v>
      </c>
    </row>
    <row r="235" spans="1:7">
      <c r="A235">
        <v>6</v>
      </c>
      <c r="B235">
        <v>75</v>
      </c>
      <c r="C235" t="s">
        <v>104</v>
      </c>
      <c r="D235" t="s">
        <v>106</v>
      </c>
      <c r="E235" s="3">
        <v>38751</v>
      </c>
      <c r="F235" s="7">
        <f t="shared" si="3"/>
        <v>44</v>
      </c>
      <c r="G235">
        <v>5</v>
      </c>
    </row>
    <row r="236" spans="1:7">
      <c r="A236">
        <v>7</v>
      </c>
      <c r="B236">
        <v>51</v>
      </c>
      <c r="C236" t="s">
        <v>104</v>
      </c>
      <c r="D236" t="s">
        <v>107</v>
      </c>
      <c r="E236" s="3">
        <v>38751</v>
      </c>
      <c r="F236" s="7">
        <f t="shared" si="3"/>
        <v>44</v>
      </c>
      <c r="G236">
        <v>3</v>
      </c>
    </row>
    <row r="237" spans="1:7">
      <c r="A237">
        <v>7</v>
      </c>
      <c r="B237">
        <v>51</v>
      </c>
      <c r="C237" t="s">
        <v>104</v>
      </c>
      <c r="D237" t="s">
        <v>105</v>
      </c>
      <c r="E237" s="3">
        <v>38751</v>
      </c>
      <c r="F237" s="7">
        <f t="shared" si="3"/>
        <v>44</v>
      </c>
      <c r="G237">
        <v>4</v>
      </c>
    </row>
    <row r="238" spans="1:7">
      <c r="A238">
        <v>7</v>
      </c>
      <c r="B238">
        <v>51</v>
      </c>
      <c r="C238" t="s">
        <v>104</v>
      </c>
      <c r="D238" t="s">
        <v>106</v>
      </c>
      <c r="E238" s="3">
        <v>38751</v>
      </c>
      <c r="F238" s="7">
        <f t="shared" si="3"/>
        <v>44</v>
      </c>
      <c r="G238">
        <v>3</v>
      </c>
    </row>
    <row r="239" spans="1:7">
      <c r="A239">
        <v>8</v>
      </c>
      <c r="B239">
        <v>81</v>
      </c>
      <c r="C239" t="s">
        <v>104</v>
      </c>
      <c r="D239" t="s">
        <v>107</v>
      </c>
      <c r="E239" s="3">
        <v>38751</v>
      </c>
      <c r="F239" s="7">
        <f t="shared" si="3"/>
        <v>44</v>
      </c>
      <c r="G239">
        <v>1</v>
      </c>
    </row>
    <row r="240" spans="1:7">
      <c r="A240">
        <v>8</v>
      </c>
      <c r="B240">
        <v>81</v>
      </c>
      <c r="C240" t="s">
        <v>104</v>
      </c>
      <c r="D240" t="s">
        <v>105</v>
      </c>
      <c r="E240" s="3">
        <v>38751</v>
      </c>
      <c r="F240" s="7">
        <f t="shared" si="3"/>
        <v>44</v>
      </c>
      <c r="G240">
        <v>4</v>
      </c>
    </row>
    <row r="241" spans="1:7">
      <c r="A241">
        <v>8</v>
      </c>
      <c r="B241">
        <v>81</v>
      </c>
      <c r="C241" t="s">
        <v>104</v>
      </c>
      <c r="D241" t="s">
        <v>106</v>
      </c>
      <c r="E241" s="3">
        <v>38751</v>
      </c>
      <c r="F241" s="7">
        <f t="shared" si="3"/>
        <v>44</v>
      </c>
      <c r="G241">
        <v>3</v>
      </c>
    </row>
    <row r="242" spans="1:7">
      <c r="A242">
        <v>9</v>
      </c>
      <c r="B242">
        <v>75</v>
      </c>
      <c r="C242" t="s">
        <v>104</v>
      </c>
      <c r="D242" t="s">
        <v>107</v>
      </c>
      <c r="E242" s="3">
        <v>38751</v>
      </c>
      <c r="F242" s="7">
        <f t="shared" si="3"/>
        <v>44</v>
      </c>
      <c r="G242">
        <v>5</v>
      </c>
    </row>
    <row r="243" spans="1:7">
      <c r="A243">
        <v>9</v>
      </c>
      <c r="B243">
        <v>75</v>
      </c>
      <c r="C243" t="s">
        <v>104</v>
      </c>
      <c r="D243" t="s">
        <v>105</v>
      </c>
      <c r="E243" s="3">
        <v>38751</v>
      </c>
      <c r="F243" s="7">
        <f t="shared" si="3"/>
        <v>44</v>
      </c>
      <c r="G243">
        <v>2</v>
      </c>
    </row>
    <row r="244" spans="1:7">
      <c r="A244">
        <v>9</v>
      </c>
      <c r="B244">
        <v>75</v>
      </c>
      <c r="C244" t="s">
        <v>104</v>
      </c>
      <c r="D244" t="s">
        <v>106</v>
      </c>
      <c r="E244" s="3">
        <v>38751</v>
      </c>
      <c r="F244" s="7">
        <f t="shared" si="3"/>
        <v>44</v>
      </c>
      <c r="G244">
        <v>4</v>
      </c>
    </row>
    <row r="245" spans="1:7">
      <c r="A245">
        <v>10</v>
      </c>
      <c r="B245">
        <v>188</v>
      </c>
      <c r="C245" t="s">
        <v>109</v>
      </c>
      <c r="D245" t="s">
        <v>107</v>
      </c>
      <c r="E245" s="3">
        <v>38751</v>
      </c>
      <c r="F245" s="7">
        <f t="shared" si="3"/>
        <v>44</v>
      </c>
      <c r="G245">
        <v>4</v>
      </c>
    </row>
    <row r="246" spans="1:7">
      <c r="A246">
        <v>10</v>
      </c>
      <c r="B246">
        <v>188</v>
      </c>
      <c r="C246" t="s">
        <v>109</v>
      </c>
      <c r="D246" t="s">
        <v>105</v>
      </c>
      <c r="E246" s="3">
        <v>38751</v>
      </c>
      <c r="F246" s="7">
        <f t="shared" si="3"/>
        <v>44</v>
      </c>
      <c r="G246">
        <v>4</v>
      </c>
    </row>
    <row r="247" spans="1:7">
      <c r="A247">
        <v>10</v>
      </c>
      <c r="B247">
        <v>188</v>
      </c>
      <c r="C247" t="s">
        <v>109</v>
      </c>
      <c r="D247" t="s">
        <v>106</v>
      </c>
      <c r="E247" s="3">
        <v>38751</v>
      </c>
      <c r="F247" s="7">
        <f t="shared" si="3"/>
        <v>44</v>
      </c>
      <c r="G247">
        <v>5</v>
      </c>
    </row>
    <row r="248" spans="1:7">
      <c r="A248">
        <v>11</v>
      </c>
      <c r="B248">
        <v>187</v>
      </c>
      <c r="C248" t="s">
        <v>109</v>
      </c>
      <c r="D248" t="s">
        <v>107</v>
      </c>
      <c r="E248" s="3">
        <v>38751</v>
      </c>
      <c r="F248" s="7">
        <f t="shared" si="3"/>
        <v>44</v>
      </c>
      <c r="G248">
        <v>4</v>
      </c>
    </row>
    <row r="249" spans="1:7">
      <c r="A249">
        <v>11</v>
      </c>
      <c r="B249">
        <v>187</v>
      </c>
      <c r="C249" t="s">
        <v>109</v>
      </c>
      <c r="D249" t="s">
        <v>105</v>
      </c>
      <c r="E249" s="3">
        <v>38751</v>
      </c>
      <c r="F249" s="7">
        <f t="shared" si="3"/>
        <v>44</v>
      </c>
      <c r="G249">
        <v>4</v>
      </c>
    </row>
    <row r="250" spans="1:7">
      <c r="A250">
        <v>11</v>
      </c>
      <c r="B250">
        <v>187</v>
      </c>
      <c r="C250" t="s">
        <v>109</v>
      </c>
      <c r="D250" t="s">
        <v>106</v>
      </c>
      <c r="E250" s="3">
        <v>38751</v>
      </c>
      <c r="F250" s="7">
        <f t="shared" si="3"/>
        <v>44</v>
      </c>
      <c r="G250">
        <v>4</v>
      </c>
    </row>
    <row r="251" spans="1:7">
      <c r="A251">
        <v>12</v>
      </c>
      <c r="B251">
        <v>229</v>
      </c>
      <c r="C251" t="s">
        <v>109</v>
      </c>
      <c r="D251" t="s">
        <v>107</v>
      </c>
      <c r="E251" s="3">
        <v>38751</v>
      </c>
      <c r="F251" s="7">
        <f t="shared" si="3"/>
        <v>44</v>
      </c>
      <c r="G251">
        <v>2</v>
      </c>
    </row>
    <row r="252" spans="1:7">
      <c r="A252">
        <v>12</v>
      </c>
      <c r="B252">
        <v>229</v>
      </c>
      <c r="C252" t="s">
        <v>109</v>
      </c>
      <c r="D252" t="s">
        <v>105</v>
      </c>
      <c r="E252" s="3">
        <v>38751</v>
      </c>
      <c r="F252" s="7">
        <f t="shared" si="3"/>
        <v>44</v>
      </c>
      <c r="G252">
        <v>1</v>
      </c>
    </row>
    <row r="253" spans="1:7">
      <c r="A253">
        <v>12</v>
      </c>
      <c r="B253">
        <v>229</v>
      </c>
      <c r="C253" t="s">
        <v>109</v>
      </c>
      <c r="D253" t="s">
        <v>106</v>
      </c>
      <c r="E253" s="3">
        <v>38751</v>
      </c>
      <c r="F253" s="7">
        <f t="shared" si="3"/>
        <v>44</v>
      </c>
      <c r="G253">
        <v>4</v>
      </c>
    </row>
    <row r="254" spans="1:7">
      <c r="A254">
        <v>13</v>
      </c>
      <c r="B254">
        <v>180</v>
      </c>
      <c r="C254" t="s">
        <v>109</v>
      </c>
      <c r="D254" t="s">
        <v>107</v>
      </c>
      <c r="E254" s="3">
        <v>38751</v>
      </c>
      <c r="F254" s="7">
        <f t="shared" si="3"/>
        <v>44</v>
      </c>
      <c r="G254">
        <v>1</v>
      </c>
    </row>
    <row r="255" spans="1:7">
      <c r="A255">
        <v>13</v>
      </c>
      <c r="B255">
        <v>180</v>
      </c>
      <c r="C255" t="s">
        <v>109</v>
      </c>
      <c r="D255" t="s">
        <v>105</v>
      </c>
      <c r="E255" s="3">
        <v>38751</v>
      </c>
      <c r="F255" s="7">
        <f t="shared" si="3"/>
        <v>44</v>
      </c>
      <c r="G255">
        <v>4</v>
      </c>
    </row>
    <row r="256" spans="1:7">
      <c r="A256">
        <v>13</v>
      </c>
      <c r="B256">
        <v>180</v>
      </c>
      <c r="C256" t="s">
        <v>109</v>
      </c>
      <c r="D256" t="s">
        <v>106</v>
      </c>
      <c r="E256" s="3">
        <v>38751</v>
      </c>
      <c r="F256" s="7">
        <f t="shared" si="3"/>
        <v>44</v>
      </c>
      <c r="G256">
        <v>5</v>
      </c>
    </row>
    <row r="257" spans="1:7">
      <c r="A257">
        <v>14</v>
      </c>
      <c r="B257">
        <v>221</v>
      </c>
      <c r="C257" t="s">
        <v>109</v>
      </c>
      <c r="D257" t="s">
        <v>107</v>
      </c>
      <c r="E257" s="3">
        <v>38751</v>
      </c>
      <c r="F257" s="7">
        <f t="shared" si="3"/>
        <v>44</v>
      </c>
      <c r="G257">
        <v>3</v>
      </c>
    </row>
    <row r="258" spans="1:7">
      <c r="A258">
        <v>14</v>
      </c>
      <c r="B258">
        <v>221</v>
      </c>
      <c r="C258" t="s">
        <v>109</v>
      </c>
      <c r="D258" t="s">
        <v>105</v>
      </c>
      <c r="E258" s="3">
        <v>38751</v>
      </c>
      <c r="F258" s="7">
        <f t="shared" ref="F258:F321" si="4">DATEDIF("12/22/2009", E258, "D")</f>
        <v>44</v>
      </c>
      <c r="G258">
        <v>3</v>
      </c>
    </row>
    <row r="259" spans="1:7">
      <c r="A259">
        <v>14</v>
      </c>
      <c r="B259">
        <v>221</v>
      </c>
      <c r="C259" t="s">
        <v>109</v>
      </c>
      <c r="D259" t="s">
        <v>106</v>
      </c>
      <c r="E259" s="3">
        <v>38751</v>
      </c>
      <c r="F259" s="7">
        <f t="shared" si="4"/>
        <v>44</v>
      </c>
      <c r="G259">
        <v>4</v>
      </c>
    </row>
    <row r="260" spans="1:7">
      <c r="A260">
        <v>15</v>
      </c>
      <c r="B260">
        <v>229</v>
      </c>
      <c r="C260" t="s">
        <v>109</v>
      </c>
      <c r="D260" t="s">
        <v>107</v>
      </c>
      <c r="E260" s="3">
        <v>38751</v>
      </c>
      <c r="F260" s="7">
        <f t="shared" si="4"/>
        <v>44</v>
      </c>
      <c r="G260">
        <v>1</v>
      </c>
    </row>
    <row r="261" spans="1:7">
      <c r="A261">
        <v>15</v>
      </c>
      <c r="B261">
        <v>229</v>
      </c>
      <c r="C261" t="s">
        <v>109</v>
      </c>
      <c r="D261" t="s">
        <v>105</v>
      </c>
      <c r="E261" s="3">
        <v>38751</v>
      </c>
      <c r="F261" s="7">
        <f t="shared" si="4"/>
        <v>44</v>
      </c>
      <c r="G261">
        <v>2</v>
      </c>
    </row>
    <row r="262" spans="1:7">
      <c r="A262">
        <v>15</v>
      </c>
      <c r="B262">
        <v>229</v>
      </c>
      <c r="C262" t="s">
        <v>109</v>
      </c>
      <c r="D262" t="s">
        <v>106</v>
      </c>
      <c r="E262" s="3">
        <v>38751</v>
      </c>
      <c r="F262" s="7">
        <f t="shared" si="4"/>
        <v>44</v>
      </c>
      <c r="G262">
        <v>4</v>
      </c>
    </row>
    <row r="263" spans="1:7">
      <c r="A263">
        <v>16</v>
      </c>
      <c r="B263">
        <v>233</v>
      </c>
      <c r="C263" t="s">
        <v>109</v>
      </c>
      <c r="D263" t="s">
        <v>107</v>
      </c>
      <c r="E263" s="3">
        <v>38751</v>
      </c>
      <c r="F263" s="7">
        <f t="shared" si="4"/>
        <v>44</v>
      </c>
      <c r="G263">
        <v>4</v>
      </c>
    </row>
    <row r="264" spans="1:7">
      <c r="A264">
        <v>16</v>
      </c>
      <c r="B264">
        <v>233</v>
      </c>
      <c r="C264" t="s">
        <v>109</v>
      </c>
      <c r="D264" t="s">
        <v>105</v>
      </c>
      <c r="E264" s="3">
        <v>38751</v>
      </c>
      <c r="F264" s="7">
        <f t="shared" si="4"/>
        <v>44</v>
      </c>
      <c r="G264">
        <v>3</v>
      </c>
    </row>
    <row r="265" spans="1:7">
      <c r="A265">
        <v>16</v>
      </c>
      <c r="B265">
        <v>233</v>
      </c>
      <c r="C265" t="s">
        <v>109</v>
      </c>
      <c r="D265" t="s">
        <v>106</v>
      </c>
      <c r="E265" s="3">
        <v>38751</v>
      </c>
      <c r="F265" s="7">
        <f t="shared" si="4"/>
        <v>44</v>
      </c>
      <c r="G265">
        <v>3</v>
      </c>
    </row>
    <row r="266" spans="1:7">
      <c r="A266">
        <v>17</v>
      </c>
      <c r="B266">
        <v>178</v>
      </c>
      <c r="C266" t="s">
        <v>109</v>
      </c>
      <c r="D266" t="s">
        <v>107</v>
      </c>
      <c r="E266" s="3">
        <v>38751</v>
      </c>
      <c r="F266" s="7">
        <f t="shared" si="4"/>
        <v>44</v>
      </c>
      <c r="G266">
        <v>5</v>
      </c>
    </row>
    <row r="267" spans="1:7">
      <c r="A267">
        <v>17</v>
      </c>
      <c r="B267">
        <v>178</v>
      </c>
      <c r="C267" t="s">
        <v>109</v>
      </c>
      <c r="D267" t="s">
        <v>105</v>
      </c>
      <c r="E267" s="3">
        <v>38751</v>
      </c>
      <c r="F267" s="7">
        <f t="shared" si="4"/>
        <v>44</v>
      </c>
      <c r="G267">
        <v>1</v>
      </c>
    </row>
    <row r="268" spans="1:7">
      <c r="A268">
        <v>17</v>
      </c>
      <c r="B268">
        <v>178</v>
      </c>
      <c r="C268" t="s">
        <v>109</v>
      </c>
      <c r="D268" t="s">
        <v>106</v>
      </c>
      <c r="E268" s="3">
        <v>38751</v>
      </c>
      <c r="F268" s="7">
        <f t="shared" si="4"/>
        <v>44</v>
      </c>
      <c r="G268">
        <v>4</v>
      </c>
    </row>
    <row r="269" spans="1:7">
      <c r="A269">
        <v>18</v>
      </c>
      <c r="B269">
        <v>216</v>
      </c>
      <c r="C269" t="s">
        <v>109</v>
      </c>
      <c r="D269" t="s">
        <v>107</v>
      </c>
      <c r="E269" s="3">
        <v>38751</v>
      </c>
      <c r="F269" s="7">
        <f t="shared" si="4"/>
        <v>44</v>
      </c>
      <c r="G269">
        <v>4</v>
      </c>
    </row>
    <row r="270" spans="1:7">
      <c r="A270">
        <v>18</v>
      </c>
      <c r="B270">
        <v>216</v>
      </c>
      <c r="C270" t="s">
        <v>109</v>
      </c>
      <c r="D270" t="s">
        <v>105</v>
      </c>
      <c r="E270" s="3">
        <v>38751</v>
      </c>
      <c r="F270" s="7">
        <f t="shared" si="4"/>
        <v>44</v>
      </c>
      <c r="G270">
        <v>2</v>
      </c>
    </row>
    <row r="271" spans="1:7">
      <c r="A271">
        <v>18</v>
      </c>
      <c r="B271">
        <v>216</v>
      </c>
      <c r="C271" t="s">
        <v>109</v>
      </c>
      <c r="D271" t="s">
        <v>106</v>
      </c>
      <c r="E271" s="3">
        <v>38751</v>
      </c>
      <c r="F271" s="7">
        <f t="shared" si="4"/>
        <v>44</v>
      </c>
      <c r="G271">
        <v>5</v>
      </c>
    </row>
    <row r="272" spans="1:7">
      <c r="A272">
        <v>1</v>
      </c>
      <c r="B272">
        <v>53</v>
      </c>
      <c r="C272" t="s">
        <v>10</v>
      </c>
      <c r="D272" t="s">
        <v>13</v>
      </c>
      <c r="E272" s="3">
        <v>38758</v>
      </c>
      <c r="F272" s="7">
        <f t="shared" si="4"/>
        <v>51</v>
      </c>
      <c r="G272">
        <v>5</v>
      </c>
    </row>
    <row r="273" spans="1:7">
      <c r="A273">
        <v>1</v>
      </c>
      <c r="B273">
        <v>53</v>
      </c>
      <c r="C273" t="s">
        <v>10</v>
      </c>
      <c r="D273" t="s">
        <v>11</v>
      </c>
      <c r="E273" s="3">
        <v>38758</v>
      </c>
      <c r="F273" s="7">
        <f t="shared" si="4"/>
        <v>51</v>
      </c>
      <c r="G273">
        <v>0</v>
      </c>
    </row>
    <row r="274" spans="1:7">
      <c r="A274">
        <v>1</v>
      </c>
      <c r="B274">
        <v>53</v>
      </c>
      <c r="C274" t="s">
        <v>10</v>
      </c>
      <c r="D274" t="s">
        <v>12</v>
      </c>
      <c r="E274" s="3">
        <v>38758</v>
      </c>
      <c r="F274" s="7">
        <f t="shared" si="4"/>
        <v>51</v>
      </c>
      <c r="G274">
        <v>5</v>
      </c>
    </row>
    <row r="275" spans="1:7">
      <c r="A275">
        <v>2</v>
      </c>
      <c r="B275">
        <v>65</v>
      </c>
      <c r="C275" t="s">
        <v>10</v>
      </c>
      <c r="D275" t="s">
        <v>13</v>
      </c>
      <c r="E275" s="3">
        <v>38758</v>
      </c>
      <c r="F275" s="7">
        <f t="shared" si="4"/>
        <v>51</v>
      </c>
      <c r="G275">
        <v>0</v>
      </c>
    </row>
    <row r="276" spans="1:7">
      <c r="A276">
        <v>2</v>
      </c>
      <c r="B276">
        <v>65</v>
      </c>
      <c r="C276" t="s">
        <v>10</v>
      </c>
      <c r="D276" t="s">
        <v>11</v>
      </c>
      <c r="E276" s="3">
        <v>38758</v>
      </c>
      <c r="F276" s="7">
        <f t="shared" si="4"/>
        <v>51</v>
      </c>
      <c r="G276">
        <v>2</v>
      </c>
    </row>
    <row r="277" spans="1:7">
      <c r="A277">
        <v>2</v>
      </c>
      <c r="B277">
        <v>65</v>
      </c>
      <c r="C277" t="s">
        <v>10</v>
      </c>
      <c r="D277" t="s">
        <v>12</v>
      </c>
      <c r="E277" s="3">
        <v>38758</v>
      </c>
      <c r="F277" s="7">
        <f t="shared" si="4"/>
        <v>51</v>
      </c>
      <c r="G277">
        <v>5</v>
      </c>
    </row>
    <row r="278" spans="1:7">
      <c r="A278">
        <v>3</v>
      </c>
      <c r="B278">
        <v>50</v>
      </c>
      <c r="C278" t="s">
        <v>10</v>
      </c>
      <c r="D278" t="s">
        <v>13</v>
      </c>
      <c r="E278" s="3">
        <v>38758</v>
      </c>
      <c r="F278" s="7">
        <f t="shared" si="4"/>
        <v>51</v>
      </c>
      <c r="G278">
        <v>1</v>
      </c>
    </row>
    <row r="279" spans="1:7">
      <c r="A279">
        <v>3</v>
      </c>
      <c r="B279">
        <v>50</v>
      </c>
      <c r="C279" t="s">
        <v>10</v>
      </c>
      <c r="D279" t="s">
        <v>11</v>
      </c>
      <c r="E279" s="3">
        <v>38758</v>
      </c>
      <c r="F279" s="7">
        <f t="shared" si="4"/>
        <v>51</v>
      </c>
      <c r="G279">
        <v>0</v>
      </c>
    </row>
    <row r="280" spans="1:7">
      <c r="A280">
        <v>3</v>
      </c>
      <c r="B280">
        <v>50</v>
      </c>
      <c r="C280" t="s">
        <v>10</v>
      </c>
      <c r="D280" t="s">
        <v>12</v>
      </c>
      <c r="E280" s="3">
        <v>38758</v>
      </c>
      <c r="F280" s="7">
        <f t="shared" si="4"/>
        <v>51</v>
      </c>
      <c r="G280">
        <v>3</v>
      </c>
    </row>
    <row r="281" spans="1:7">
      <c r="A281">
        <v>4</v>
      </c>
      <c r="B281">
        <v>84</v>
      </c>
      <c r="C281" t="s">
        <v>10</v>
      </c>
      <c r="D281" t="s">
        <v>13</v>
      </c>
      <c r="E281" s="3">
        <v>38758</v>
      </c>
      <c r="F281" s="7">
        <f t="shared" si="4"/>
        <v>51</v>
      </c>
      <c r="G281">
        <v>2</v>
      </c>
    </row>
    <row r="282" spans="1:7">
      <c r="A282">
        <v>4</v>
      </c>
      <c r="B282">
        <v>84</v>
      </c>
      <c r="C282" t="s">
        <v>10</v>
      </c>
      <c r="D282" t="s">
        <v>11</v>
      </c>
      <c r="E282" s="3">
        <v>38758</v>
      </c>
      <c r="F282" s="7">
        <f t="shared" si="4"/>
        <v>51</v>
      </c>
      <c r="G282">
        <v>4</v>
      </c>
    </row>
    <row r="283" spans="1:7">
      <c r="A283">
        <v>4</v>
      </c>
      <c r="B283">
        <v>84</v>
      </c>
      <c r="C283" t="s">
        <v>10</v>
      </c>
      <c r="D283" t="s">
        <v>12</v>
      </c>
      <c r="E283" s="3">
        <v>38758</v>
      </c>
      <c r="F283" s="7">
        <f t="shared" si="4"/>
        <v>51</v>
      </c>
      <c r="G283">
        <v>5</v>
      </c>
    </row>
    <row r="284" spans="1:7">
      <c r="A284">
        <v>5</v>
      </c>
      <c r="B284">
        <v>81</v>
      </c>
      <c r="C284" t="s">
        <v>10</v>
      </c>
      <c r="D284" t="s">
        <v>13</v>
      </c>
      <c r="E284" s="3">
        <v>38758</v>
      </c>
      <c r="F284" s="7">
        <f t="shared" si="4"/>
        <v>51</v>
      </c>
      <c r="G284">
        <v>4</v>
      </c>
    </row>
    <row r="285" spans="1:7">
      <c r="A285">
        <v>5</v>
      </c>
      <c r="B285">
        <v>81</v>
      </c>
      <c r="C285" t="s">
        <v>10</v>
      </c>
      <c r="D285" t="s">
        <v>11</v>
      </c>
      <c r="E285" s="3">
        <v>38758</v>
      </c>
      <c r="F285" s="7">
        <f t="shared" si="4"/>
        <v>51</v>
      </c>
      <c r="G285">
        <v>3</v>
      </c>
    </row>
    <row r="286" spans="1:7">
      <c r="A286">
        <v>5</v>
      </c>
      <c r="B286">
        <v>81</v>
      </c>
      <c r="C286" t="s">
        <v>10</v>
      </c>
      <c r="D286" t="s">
        <v>12</v>
      </c>
      <c r="E286" s="3">
        <v>38758</v>
      </c>
      <c r="F286" s="7">
        <f t="shared" si="4"/>
        <v>51</v>
      </c>
      <c r="G286">
        <v>4</v>
      </c>
    </row>
    <row r="287" spans="1:7">
      <c r="A287">
        <v>6</v>
      </c>
      <c r="B287">
        <v>75</v>
      </c>
      <c r="C287" t="s">
        <v>10</v>
      </c>
      <c r="D287" t="s">
        <v>13</v>
      </c>
      <c r="E287" s="3">
        <v>38758</v>
      </c>
      <c r="F287" s="7">
        <f t="shared" si="4"/>
        <v>51</v>
      </c>
      <c r="G287">
        <v>1</v>
      </c>
    </row>
    <row r="288" spans="1:7">
      <c r="A288">
        <v>6</v>
      </c>
      <c r="B288">
        <v>75</v>
      </c>
      <c r="C288" t="s">
        <v>10</v>
      </c>
      <c r="D288" t="s">
        <v>11</v>
      </c>
      <c r="E288" s="3">
        <v>38758</v>
      </c>
      <c r="F288" s="7">
        <f t="shared" si="4"/>
        <v>51</v>
      </c>
      <c r="G288">
        <v>0</v>
      </c>
    </row>
    <row r="289" spans="1:7">
      <c r="A289">
        <v>6</v>
      </c>
      <c r="B289">
        <v>75</v>
      </c>
      <c r="C289" t="s">
        <v>10</v>
      </c>
      <c r="D289" t="s">
        <v>12</v>
      </c>
      <c r="E289" s="3">
        <v>38758</v>
      </c>
      <c r="F289" s="7">
        <f t="shared" si="4"/>
        <v>51</v>
      </c>
      <c r="G289">
        <v>4</v>
      </c>
    </row>
    <row r="290" spans="1:7">
      <c r="A290">
        <v>7</v>
      </c>
      <c r="B290">
        <v>51</v>
      </c>
      <c r="C290" t="s">
        <v>10</v>
      </c>
      <c r="D290" t="s">
        <v>13</v>
      </c>
      <c r="E290" s="3">
        <v>38758</v>
      </c>
      <c r="F290" s="7">
        <f t="shared" si="4"/>
        <v>51</v>
      </c>
      <c r="G290">
        <v>3</v>
      </c>
    </row>
    <row r="291" spans="1:7">
      <c r="A291">
        <v>7</v>
      </c>
      <c r="B291">
        <v>51</v>
      </c>
      <c r="C291" t="s">
        <v>10</v>
      </c>
      <c r="D291" t="s">
        <v>11</v>
      </c>
      <c r="E291" s="3">
        <v>38758</v>
      </c>
      <c r="F291" s="7">
        <f t="shared" si="4"/>
        <v>51</v>
      </c>
      <c r="G291">
        <v>3</v>
      </c>
    </row>
    <row r="292" spans="1:7">
      <c r="A292">
        <v>7</v>
      </c>
      <c r="B292">
        <v>51</v>
      </c>
      <c r="C292" t="s">
        <v>10</v>
      </c>
      <c r="D292" t="s">
        <v>12</v>
      </c>
      <c r="E292" s="3">
        <v>38758</v>
      </c>
      <c r="F292" s="7">
        <f t="shared" si="4"/>
        <v>51</v>
      </c>
      <c r="G292">
        <v>2</v>
      </c>
    </row>
    <row r="293" spans="1:7">
      <c r="A293">
        <v>8</v>
      </c>
      <c r="B293">
        <v>81</v>
      </c>
      <c r="C293" t="s">
        <v>10</v>
      </c>
      <c r="D293" t="s">
        <v>13</v>
      </c>
      <c r="E293" s="3">
        <v>38758</v>
      </c>
      <c r="F293" s="7">
        <f t="shared" si="4"/>
        <v>51</v>
      </c>
      <c r="G293">
        <v>1</v>
      </c>
    </row>
    <row r="294" spans="1:7">
      <c r="A294">
        <v>8</v>
      </c>
      <c r="B294">
        <v>81</v>
      </c>
      <c r="C294" t="s">
        <v>10</v>
      </c>
      <c r="D294" t="s">
        <v>11</v>
      </c>
      <c r="E294" s="3">
        <v>38758</v>
      </c>
      <c r="F294" s="7">
        <f t="shared" si="4"/>
        <v>51</v>
      </c>
      <c r="G294">
        <v>4</v>
      </c>
    </row>
    <row r="295" spans="1:7">
      <c r="A295">
        <v>8</v>
      </c>
      <c r="B295">
        <v>81</v>
      </c>
      <c r="C295" t="s">
        <v>10</v>
      </c>
      <c r="D295" t="s">
        <v>12</v>
      </c>
      <c r="E295" s="3">
        <v>38758</v>
      </c>
      <c r="F295" s="7">
        <f t="shared" si="4"/>
        <v>51</v>
      </c>
      <c r="G295">
        <v>3</v>
      </c>
    </row>
    <row r="296" spans="1:7">
      <c r="A296">
        <v>9</v>
      </c>
      <c r="B296">
        <v>75</v>
      </c>
      <c r="C296" t="s">
        <v>10</v>
      </c>
      <c r="D296" t="s">
        <v>13</v>
      </c>
      <c r="E296" s="3">
        <v>38758</v>
      </c>
      <c r="F296" s="7">
        <f t="shared" si="4"/>
        <v>51</v>
      </c>
      <c r="G296">
        <v>4</v>
      </c>
    </row>
    <row r="297" spans="1:7">
      <c r="A297">
        <v>9</v>
      </c>
      <c r="B297">
        <v>75</v>
      </c>
      <c r="C297" t="s">
        <v>10</v>
      </c>
      <c r="D297" t="s">
        <v>11</v>
      </c>
      <c r="E297" s="3">
        <v>38758</v>
      </c>
      <c r="F297" s="7">
        <f t="shared" si="4"/>
        <v>51</v>
      </c>
      <c r="G297">
        <v>5</v>
      </c>
    </row>
    <row r="298" spans="1:7">
      <c r="A298">
        <v>9</v>
      </c>
      <c r="B298">
        <v>75</v>
      </c>
      <c r="C298" t="s">
        <v>10</v>
      </c>
      <c r="D298" t="s">
        <v>12</v>
      </c>
      <c r="E298" s="3">
        <v>38758</v>
      </c>
      <c r="F298" s="7">
        <f t="shared" si="4"/>
        <v>51</v>
      </c>
      <c r="G298">
        <v>3</v>
      </c>
    </row>
    <row r="299" spans="1:7">
      <c r="A299">
        <v>10</v>
      </c>
      <c r="B299">
        <v>188</v>
      </c>
      <c r="C299" t="s">
        <v>14</v>
      </c>
      <c r="D299" t="s">
        <v>13</v>
      </c>
      <c r="E299" s="3">
        <v>38758</v>
      </c>
      <c r="F299" s="7">
        <f t="shared" si="4"/>
        <v>51</v>
      </c>
      <c r="G299">
        <v>3</v>
      </c>
    </row>
    <row r="300" spans="1:7">
      <c r="A300">
        <v>10</v>
      </c>
      <c r="B300">
        <v>188</v>
      </c>
      <c r="C300" t="s">
        <v>14</v>
      </c>
      <c r="D300" t="s">
        <v>11</v>
      </c>
      <c r="E300" s="3">
        <v>38758</v>
      </c>
      <c r="F300" s="7">
        <f t="shared" si="4"/>
        <v>51</v>
      </c>
      <c r="G300">
        <v>4</v>
      </c>
    </row>
    <row r="301" spans="1:7">
      <c r="A301">
        <v>10</v>
      </c>
      <c r="B301">
        <v>188</v>
      </c>
      <c r="C301" t="s">
        <v>14</v>
      </c>
      <c r="D301" t="s">
        <v>12</v>
      </c>
      <c r="E301" s="3">
        <v>38758</v>
      </c>
      <c r="F301" s="7">
        <f t="shared" si="4"/>
        <v>51</v>
      </c>
      <c r="G301">
        <v>5</v>
      </c>
    </row>
    <row r="302" spans="1:7">
      <c r="A302">
        <v>11</v>
      </c>
      <c r="B302">
        <v>187</v>
      </c>
      <c r="C302" t="s">
        <v>14</v>
      </c>
      <c r="D302" t="s">
        <v>13</v>
      </c>
      <c r="E302" s="3">
        <v>38758</v>
      </c>
      <c r="F302" s="7">
        <f t="shared" si="4"/>
        <v>51</v>
      </c>
      <c r="G302">
        <v>4</v>
      </c>
    </row>
    <row r="303" spans="1:7">
      <c r="A303">
        <v>11</v>
      </c>
      <c r="B303">
        <v>187</v>
      </c>
      <c r="C303" t="s">
        <v>14</v>
      </c>
      <c r="D303" t="s">
        <v>11</v>
      </c>
      <c r="E303" s="3">
        <v>38758</v>
      </c>
      <c r="F303" s="7">
        <f t="shared" si="4"/>
        <v>51</v>
      </c>
      <c r="G303">
        <v>4</v>
      </c>
    </row>
    <row r="304" spans="1:7">
      <c r="A304">
        <v>11</v>
      </c>
      <c r="B304">
        <v>187</v>
      </c>
      <c r="C304" t="s">
        <v>14</v>
      </c>
      <c r="D304" t="s">
        <v>12</v>
      </c>
      <c r="E304" s="3">
        <v>38758</v>
      </c>
      <c r="F304" s="7">
        <f t="shared" si="4"/>
        <v>51</v>
      </c>
      <c r="G304">
        <v>4</v>
      </c>
    </row>
    <row r="305" spans="1:7">
      <c r="A305">
        <v>12</v>
      </c>
      <c r="B305">
        <v>229</v>
      </c>
      <c r="C305" t="s">
        <v>14</v>
      </c>
      <c r="D305" t="s">
        <v>13</v>
      </c>
      <c r="E305" s="3">
        <v>38758</v>
      </c>
      <c r="F305" s="7">
        <f t="shared" si="4"/>
        <v>51</v>
      </c>
      <c r="G305">
        <v>2</v>
      </c>
    </row>
    <row r="306" spans="1:7">
      <c r="A306">
        <v>12</v>
      </c>
      <c r="B306">
        <v>229</v>
      </c>
      <c r="C306" t="s">
        <v>14</v>
      </c>
      <c r="D306" t="s">
        <v>11</v>
      </c>
      <c r="E306" s="3">
        <v>38758</v>
      </c>
      <c r="F306" s="7">
        <f t="shared" si="4"/>
        <v>51</v>
      </c>
      <c r="G306">
        <v>1</v>
      </c>
    </row>
    <row r="307" spans="1:7">
      <c r="A307">
        <v>12</v>
      </c>
      <c r="B307">
        <v>229</v>
      </c>
      <c r="C307" t="s">
        <v>14</v>
      </c>
      <c r="D307" t="s">
        <v>12</v>
      </c>
      <c r="E307" s="3">
        <v>38758</v>
      </c>
      <c r="F307" s="7">
        <f t="shared" si="4"/>
        <v>51</v>
      </c>
      <c r="G307">
        <v>3</v>
      </c>
    </row>
    <row r="308" spans="1:7">
      <c r="A308">
        <v>13</v>
      </c>
      <c r="B308">
        <v>180</v>
      </c>
      <c r="C308" t="s">
        <v>14</v>
      </c>
      <c r="D308" t="s">
        <v>13</v>
      </c>
      <c r="E308" s="3">
        <v>38758</v>
      </c>
      <c r="F308" s="7">
        <f t="shared" si="4"/>
        <v>51</v>
      </c>
      <c r="G308">
        <v>1</v>
      </c>
    </row>
    <row r="309" spans="1:7">
      <c r="A309">
        <v>13</v>
      </c>
      <c r="B309">
        <v>180</v>
      </c>
      <c r="C309" t="s">
        <v>14</v>
      </c>
      <c r="D309" t="s">
        <v>11</v>
      </c>
      <c r="E309" s="3">
        <v>38758</v>
      </c>
      <c r="F309" s="7">
        <f t="shared" si="4"/>
        <v>51</v>
      </c>
      <c r="G309">
        <v>4</v>
      </c>
    </row>
    <row r="310" spans="1:7">
      <c r="A310">
        <v>13</v>
      </c>
      <c r="B310">
        <v>180</v>
      </c>
      <c r="C310" t="s">
        <v>14</v>
      </c>
      <c r="D310" t="s">
        <v>12</v>
      </c>
      <c r="E310" s="3">
        <v>38758</v>
      </c>
      <c r="F310" s="7">
        <f t="shared" si="4"/>
        <v>51</v>
      </c>
      <c r="G310">
        <v>5</v>
      </c>
    </row>
    <row r="311" spans="1:7">
      <c r="A311">
        <v>14</v>
      </c>
      <c r="B311">
        <v>221</v>
      </c>
      <c r="C311" t="s">
        <v>14</v>
      </c>
      <c r="D311" t="s">
        <v>13</v>
      </c>
      <c r="E311" s="3">
        <v>38758</v>
      </c>
      <c r="F311" s="7">
        <f t="shared" si="4"/>
        <v>51</v>
      </c>
      <c r="G311">
        <v>0</v>
      </c>
    </row>
    <row r="312" spans="1:7">
      <c r="A312">
        <v>14</v>
      </c>
      <c r="B312">
        <v>221</v>
      </c>
      <c r="C312" t="s">
        <v>14</v>
      </c>
      <c r="D312" t="s">
        <v>11</v>
      </c>
      <c r="E312" s="3">
        <v>38758</v>
      </c>
      <c r="F312" s="7">
        <f t="shared" si="4"/>
        <v>51</v>
      </c>
      <c r="G312">
        <v>3</v>
      </c>
    </row>
    <row r="313" spans="1:7">
      <c r="A313">
        <v>14</v>
      </c>
      <c r="B313">
        <v>221</v>
      </c>
      <c r="C313" t="s">
        <v>14</v>
      </c>
      <c r="D313" t="s">
        <v>12</v>
      </c>
      <c r="E313" s="3">
        <v>38758</v>
      </c>
      <c r="F313" s="7">
        <f t="shared" si="4"/>
        <v>51</v>
      </c>
      <c r="G313">
        <v>4</v>
      </c>
    </row>
    <row r="314" spans="1:7">
      <c r="A314">
        <v>15</v>
      </c>
      <c r="B314">
        <v>229</v>
      </c>
      <c r="C314" t="s">
        <v>14</v>
      </c>
      <c r="D314" t="s">
        <v>13</v>
      </c>
      <c r="E314" s="3">
        <v>38758</v>
      </c>
      <c r="F314" s="7">
        <f t="shared" si="4"/>
        <v>51</v>
      </c>
      <c r="G314">
        <v>1</v>
      </c>
    </row>
    <row r="315" spans="1:7">
      <c r="A315">
        <v>15</v>
      </c>
      <c r="B315">
        <v>229</v>
      </c>
      <c r="C315" t="s">
        <v>14</v>
      </c>
      <c r="D315" t="s">
        <v>11</v>
      </c>
      <c r="E315" s="3">
        <v>38758</v>
      </c>
      <c r="F315" s="7">
        <f t="shared" si="4"/>
        <v>51</v>
      </c>
      <c r="G315">
        <v>2</v>
      </c>
    </row>
    <row r="316" spans="1:7">
      <c r="A316">
        <v>15</v>
      </c>
      <c r="B316">
        <v>229</v>
      </c>
      <c r="C316" t="s">
        <v>14</v>
      </c>
      <c r="D316" t="s">
        <v>12</v>
      </c>
      <c r="E316" s="3">
        <v>38758</v>
      </c>
      <c r="F316" s="7">
        <f t="shared" si="4"/>
        <v>51</v>
      </c>
      <c r="G316">
        <v>4</v>
      </c>
    </row>
    <row r="317" spans="1:7">
      <c r="A317">
        <v>16</v>
      </c>
      <c r="B317">
        <v>233</v>
      </c>
      <c r="C317" t="s">
        <v>14</v>
      </c>
      <c r="D317" t="s">
        <v>13</v>
      </c>
      <c r="E317" s="3">
        <v>38758</v>
      </c>
      <c r="F317" s="7">
        <f t="shared" si="4"/>
        <v>51</v>
      </c>
      <c r="G317">
        <v>4</v>
      </c>
    </row>
    <row r="318" spans="1:7">
      <c r="A318">
        <v>16</v>
      </c>
      <c r="B318">
        <v>233</v>
      </c>
      <c r="C318" t="s">
        <v>14</v>
      </c>
      <c r="D318" t="s">
        <v>11</v>
      </c>
      <c r="E318" s="3">
        <v>38758</v>
      </c>
      <c r="F318" s="7">
        <f t="shared" si="4"/>
        <v>51</v>
      </c>
      <c r="G318">
        <v>3</v>
      </c>
    </row>
    <row r="319" spans="1:7">
      <c r="A319">
        <v>16</v>
      </c>
      <c r="B319">
        <v>233</v>
      </c>
      <c r="C319" t="s">
        <v>14</v>
      </c>
      <c r="D319" t="s">
        <v>12</v>
      </c>
      <c r="E319" s="3">
        <v>38758</v>
      </c>
      <c r="F319" s="7">
        <f t="shared" si="4"/>
        <v>51</v>
      </c>
      <c r="G319">
        <v>3</v>
      </c>
    </row>
    <row r="320" spans="1:7">
      <c r="A320">
        <v>17</v>
      </c>
      <c r="B320">
        <v>178</v>
      </c>
      <c r="C320" t="s">
        <v>14</v>
      </c>
      <c r="D320" t="s">
        <v>13</v>
      </c>
      <c r="E320" s="3">
        <v>38758</v>
      </c>
      <c r="F320" s="7">
        <f t="shared" si="4"/>
        <v>51</v>
      </c>
      <c r="G320">
        <v>5</v>
      </c>
    </row>
    <row r="321" spans="1:7">
      <c r="A321">
        <v>17</v>
      </c>
      <c r="B321">
        <v>178</v>
      </c>
      <c r="C321" t="s">
        <v>14</v>
      </c>
      <c r="D321" t="s">
        <v>11</v>
      </c>
      <c r="E321" s="3">
        <v>38758</v>
      </c>
      <c r="F321" s="7">
        <f t="shared" si="4"/>
        <v>51</v>
      </c>
      <c r="G321">
        <v>1</v>
      </c>
    </row>
    <row r="322" spans="1:7">
      <c r="A322">
        <v>17</v>
      </c>
      <c r="B322">
        <v>178</v>
      </c>
      <c r="C322" t="s">
        <v>14</v>
      </c>
      <c r="D322" t="s">
        <v>12</v>
      </c>
      <c r="E322" s="3">
        <v>38758</v>
      </c>
      <c r="F322" s="7">
        <f t="shared" ref="F322:F385" si="5">DATEDIF("12/22/2009", E322, "D")</f>
        <v>51</v>
      </c>
      <c r="G322">
        <v>3</v>
      </c>
    </row>
    <row r="323" spans="1:7">
      <c r="A323">
        <v>18</v>
      </c>
      <c r="B323">
        <v>216</v>
      </c>
      <c r="C323" t="s">
        <v>14</v>
      </c>
      <c r="D323" t="s">
        <v>13</v>
      </c>
      <c r="E323" s="3">
        <v>38758</v>
      </c>
      <c r="F323" s="7">
        <f t="shared" si="5"/>
        <v>51</v>
      </c>
      <c r="G323">
        <v>4</v>
      </c>
    </row>
    <row r="324" spans="1:7">
      <c r="A324">
        <v>18</v>
      </c>
      <c r="B324">
        <v>216</v>
      </c>
      <c r="C324" t="s">
        <v>14</v>
      </c>
      <c r="D324" t="s">
        <v>11</v>
      </c>
      <c r="E324" s="3">
        <v>38758</v>
      </c>
      <c r="F324" s="7">
        <f t="shared" si="5"/>
        <v>51</v>
      </c>
      <c r="G324">
        <v>2</v>
      </c>
    </row>
    <row r="325" spans="1:7">
      <c r="A325">
        <v>18</v>
      </c>
      <c r="B325">
        <v>216</v>
      </c>
      <c r="C325" t="s">
        <v>14</v>
      </c>
      <c r="D325" t="s">
        <v>12</v>
      </c>
      <c r="E325" s="3">
        <v>38758</v>
      </c>
      <c r="F325" s="7">
        <f t="shared" si="5"/>
        <v>51</v>
      </c>
      <c r="G325">
        <v>4</v>
      </c>
    </row>
    <row r="326" spans="1:7">
      <c r="A326">
        <v>1</v>
      </c>
      <c r="B326">
        <v>53</v>
      </c>
      <c r="C326" t="s">
        <v>10</v>
      </c>
      <c r="D326" t="s">
        <v>13</v>
      </c>
      <c r="E326" s="3">
        <v>38766</v>
      </c>
      <c r="F326" s="7">
        <f t="shared" si="5"/>
        <v>59</v>
      </c>
      <c r="G326">
        <v>5</v>
      </c>
    </row>
    <row r="327" spans="1:7">
      <c r="A327">
        <v>1</v>
      </c>
      <c r="B327">
        <v>53</v>
      </c>
      <c r="C327" t="s">
        <v>10</v>
      </c>
      <c r="D327" t="s">
        <v>11</v>
      </c>
      <c r="E327" s="3">
        <v>38766</v>
      </c>
      <c r="F327" s="7">
        <f t="shared" si="5"/>
        <v>59</v>
      </c>
      <c r="G327">
        <v>0</v>
      </c>
    </row>
    <row r="328" spans="1:7">
      <c r="A328">
        <v>1</v>
      </c>
      <c r="B328">
        <v>53</v>
      </c>
      <c r="C328" t="s">
        <v>10</v>
      </c>
      <c r="D328" t="s">
        <v>12</v>
      </c>
      <c r="E328" s="3">
        <v>38766</v>
      </c>
      <c r="F328" s="7">
        <f t="shared" si="5"/>
        <v>59</v>
      </c>
      <c r="G328">
        <v>5</v>
      </c>
    </row>
    <row r="329" spans="1:7">
      <c r="A329">
        <v>2</v>
      </c>
      <c r="B329">
        <v>65</v>
      </c>
      <c r="C329" t="s">
        <v>10</v>
      </c>
      <c r="D329" t="s">
        <v>13</v>
      </c>
      <c r="E329" s="3">
        <v>38766</v>
      </c>
      <c r="F329" s="7">
        <f t="shared" si="5"/>
        <v>59</v>
      </c>
      <c r="G329">
        <v>0</v>
      </c>
    </row>
    <row r="330" spans="1:7">
      <c r="A330">
        <v>2</v>
      </c>
      <c r="B330">
        <v>65</v>
      </c>
      <c r="C330" t="s">
        <v>10</v>
      </c>
      <c r="D330" t="s">
        <v>11</v>
      </c>
      <c r="E330" s="3">
        <v>38766</v>
      </c>
      <c r="F330" s="7">
        <f t="shared" si="5"/>
        <v>59</v>
      </c>
      <c r="G330">
        <v>1</v>
      </c>
    </row>
    <row r="331" spans="1:7">
      <c r="A331">
        <v>2</v>
      </c>
      <c r="B331">
        <v>65</v>
      </c>
      <c r="C331" t="s">
        <v>10</v>
      </c>
      <c r="D331" t="s">
        <v>12</v>
      </c>
      <c r="E331" s="3">
        <v>38766</v>
      </c>
      <c r="F331" s="7">
        <f t="shared" si="5"/>
        <v>59</v>
      </c>
      <c r="G331">
        <v>5</v>
      </c>
    </row>
    <row r="332" spans="1:7">
      <c r="A332">
        <v>3</v>
      </c>
      <c r="B332">
        <v>50</v>
      </c>
      <c r="C332" t="s">
        <v>10</v>
      </c>
      <c r="D332" t="s">
        <v>13</v>
      </c>
      <c r="E332" s="3">
        <v>38766</v>
      </c>
      <c r="F332" s="7">
        <f t="shared" si="5"/>
        <v>59</v>
      </c>
      <c r="G332">
        <v>0</v>
      </c>
    </row>
    <row r="333" spans="1:7">
      <c r="A333">
        <v>3</v>
      </c>
      <c r="B333">
        <v>50</v>
      </c>
      <c r="C333" t="s">
        <v>10</v>
      </c>
      <c r="D333" t="s">
        <v>11</v>
      </c>
      <c r="E333" s="3">
        <v>38766</v>
      </c>
      <c r="F333" s="7">
        <f t="shared" si="5"/>
        <v>59</v>
      </c>
      <c r="G333">
        <v>0</v>
      </c>
    </row>
    <row r="334" spans="1:7">
      <c r="A334">
        <v>3</v>
      </c>
      <c r="B334">
        <v>50</v>
      </c>
      <c r="C334" t="s">
        <v>10</v>
      </c>
      <c r="D334" t="s">
        <v>12</v>
      </c>
      <c r="E334" s="3">
        <v>38766</v>
      </c>
      <c r="F334" s="7">
        <f t="shared" si="5"/>
        <v>59</v>
      </c>
      <c r="G334">
        <v>4</v>
      </c>
    </row>
    <row r="335" spans="1:7">
      <c r="A335">
        <v>4</v>
      </c>
      <c r="B335">
        <v>84</v>
      </c>
      <c r="C335" t="s">
        <v>10</v>
      </c>
      <c r="D335" t="s">
        <v>13</v>
      </c>
      <c r="E335" s="3">
        <v>38766</v>
      </c>
      <c r="F335" s="7">
        <f t="shared" si="5"/>
        <v>59</v>
      </c>
      <c r="G335">
        <v>2</v>
      </c>
    </row>
    <row r="336" spans="1:7">
      <c r="A336">
        <v>4</v>
      </c>
      <c r="B336">
        <v>84</v>
      </c>
      <c r="C336" t="s">
        <v>10</v>
      </c>
      <c r="D336" t="s">
        <v>11</v>
      </c>
      <c r="E336" s="3">
        <v>38766</v>
      </c>
      <c r="F336" s="7">
        <f t="shared" si="5"/>
        <v>59</v>
      </c>
      <c r="G336">
        <v>4</v>
      </c>
    </row>
    <row r="337" spans="1:7">
      <c r="A337">
        <v>4</v>
      </c>
      <c r="B337">
        <v>84</v>
      </c>
      <c r="C337" t="s">
        <v>10</v>
      </c>
      <c r="D337" t="s">
        <v>12</v>
      </c>
      <c r="E337" s="3">
        <v>38766</v>
      </c>
      <c r="F337" s="7">
        <f t="shared" si="5"/>
        <v>59</v>
      </c>
      <c r="G337">
        <v>5</v>
      </c>
    </row>
    <row r="338" spans="1:7">
      <c r="A338">
        <v>5</v>
      </c>
      <c r="B338">
        <v>81</v>
      </c>
      <c r="C338" t="s">
        <v>10</v>
      </c>
      <c r="D338" t="s">
        <v>13</v>
      </c>
      <c r="E338" s="3">
        <v>38766</v>
      </c>
      <c r="F338" s="7">
        <f t="shared" si="5"/>
        <v>59</v>
      </c>
      <c r="G338">
        <v>4</v>
      </c>
    </row>
    <row r="339" spans="1:7">
      <c r="A339">
        <v>5</v>
      </c>
      <c r="B339">
        <v>81</v>
      </c>
      <c r="C339" t="s">
        <v>10</v>
      </c>
      <c r="D339" t="s">
        <v>11</v>
      </c>
      <c r="E339" s="3">
        <v>38766</v>
      </c>
      <c r="F339" s="7">
        <f t="shared" si="5"/>
        <v>59</v>
      </c>
      <c r="G339">
        <v>3</v>
      </c>
    </row>
    <row r="340" spans="1:7">
      <c r="A340">
        <v>5</v>
      </c>
      <c r="B340">
        <v>81</v>
      </c>
      <c r="C340" t="s">
        <v>10</v>
      </c>
      <c r="D340" t="s">
        <v>12</v>
      </c>
      <c r="E340" s="3">
        <v>38766</v>
      </c>
      <c r="F340" s="7">
        <f t="shared" si="5"/>
        <v>59</v>
      </c>
      <c r="G340">
        <v>4</v>
      </c>
    </row>
    <row r="341" spans="1:7">
      <c r="A341">
        <v>6</v>
      </c>
      <c r="B341">
        <v>75</v>
      </c>
      <c r="C341" t="s">
        <v>10</v>
      </c>
      <c r="D341" t="s">
        <v>13</v>
      </c>
      <c r="E341" s="3">
        <v>38766</v>
      </c>
      <c r="F341" s="7">
        <f t="shared" si="5"/>
        <v>59</v>
      </c>
      <c r="G341">
        <v>1</v>
      </c>
    </row>
    <row r="342" spans="1:7">
      <c r="A342">
        <v>6</v>
      </c>
      <c r="B342">
        <v>75</v>
      </c>
      <c r="C342" t="s">
        <v>10</v>
      </c>
      <c r="D342" t="s">
        <v>11</v>
      </c>
      <c r="E342" s="3">
        <v>38766</v>
      </c>
      <c r="F342" s="7">
        <f t="shared" si="5"/>
        <v>59</v>
      </c>
      <c r="G342">
        <v>0</v>
      </c>
    </row>
    <row r="343" spans="1:7">
      <c r="A343">
        <v>6</v>
      </c>
      <c r="B343">
        <v>75</v>
      </c>
      <c r="C343" t="s">
        <v>10</v>
      </c>
      <c r="D343" t="s">
        <v>12</v>
      </c>
      <c r="E343" s="3">
        <v>38766</v>
      </c>
      <c r="F343" s="7">
        <f t="shared" si="5"/>
        <v>59</v>
      </c>
      <c r="G343">
        <v>5</v>
      </c>
    </row>
    <row r="344" spans="1:7">
      <c r="A344">
        <v>7</v>
      </c>
      <c r="B344">
        <v>51</v>
      </c>
      <c r="C344" t="s">
        <v>10</v>
      </c>
      <c r="D344" t="s">
        <v>13</v>
      </c>
      <c r="E344" s="3">
        <v>38766</v>
      </c>
      <c r="F344" s="7">
        <f t="shared" si="5"/>
        <v>59</v>
      </c>
      <c r="G344">
        <v>3</v>
      </c>
    </row>
    <row r="345" spans="1:7">
      <c r="A345">
        <v>7</v>
      </c>
      <c r="B345">
        <v>51</v>
      </c>
      <c r="C345" t="s">
        <v>10</v>
      </c>
      <c r="D345" t="s">
        <v>11</v>
      </c>
      <c r="E345" s="3">
        <v>38766</v>
      </c>
      <c r="F345" s="7">
        <f t="shared" si="5"/>
        <v>59</v>
      </c>
      <c r="G345">
        <v>4</v>
      </c>
    </row>
    <row r="346" spans="1:7">
      <c r="A346">
        <v>7</v>
      </c>
      <c r="B346">
        <v>51</v>
      </c>
      <c r="C346" t="s">
        <v>10</v>
      </c>
      <c r="D346" t="s">
        <v>12</v>
      </c>
      <c r="E346" s="3">
        <v>38766</v>
      </c>
      <c r="F346" s="7">
        <f t="shared" si="5"/>
        <v>59</v>
      </c>
      <c r="G346">
        <v>1</v>
      </c>
    </row>
    <row r="347" spans="1:7">
      <c r="A347">
        <v>8</v>
      </c>
      <c r="B347">
        <v>81</v>
      </c>
      <c r="C347" t="s">
        <v>10</v>
      </c>
      <c r="D347" t="s">
        <v>13</v>
      </c>
      <c r="E347" s="3">
        <v>38766</v>
      </c>
      <c r="F347" s="7">
        <f t="shared" si="5"/>
        <v>59</v>
      </c>
      <c r="G347">
        <v>1</v>
      </c>
    </row>
    <row r="348" spans="1:7">
      <c r="A348">
        <v>8</v>
      </c>
      <c r="B348">
        <v>81</v>
      </c>
      <c r="C348" t="s">
        <v>10</v>
      </c>
      <c r="D348" t="s">
        <v>11</v>
      </c>
      <c r="E348" s="3">
        <v>38766</v>
      </c>
      <c r="F348" s="7">
        <f t="shared" si="5"/>
        <v>59</v>
      </c>
      <c r="G348">
        <v>4</v>
      </c>
    </row>
    <row r="349" spans="1:7">
      <c r="A349">
        <v>8</v>
      </c>
      <c r="B349">
        <v>81</v>
      </c>
      <c r="C349" t="s">
        <v>10</v>
      </c>
      <c r="D349" t="s">
        <v>12</v>
      </c>
      <c r="E349" s="3">
        <v>38766</v>
      </c>
      <c r="F349" s="7">
        <f t="shared" si="5"/>
        <v>59</v>
      </c>
      <c r="G349">
        <v>3</v>
      </c>
    </row>
    <row r="350" spans="1:7">
      <c r="A350">
        <v>9</v>
      </c>
      <c r="B350">
        <v>75</v>
      </c>
      <c r="C350" t="s">
        <v>10</v>
      </c>
      <c r="D350" t="s">
        <v>13</v>
      </c>
      <c r="E350" s="3">
        <v>38766</v>
      </c>
      <c r="F350" s="7">
        <f t="shared" si="5"/>
        <v>59</v>
      </c>
      <c r="G350">
        <v>5</v>
      </c>
    </row>
    <row r="351" spans="1:7">
      <c r="A351">
        <v>9</v>
      </c>
      <c r="B351">
        <v>75</v>
      </c>
      <c r="C351" t="s">
        <v>10</v>
      </c>
      <c r="D351" t="s">
        <v>11</v>
      </c>
      <c r="E351" s="3">
        <v>38766</v>
      </c>
      <c r="F351" s="7">
        <f t="shared" si="5"/>
        <v>59</v>
      </c>
      <c r="G351">
        <v>4</v>
      </c>
    </row>
    <row r="352" spans="1:7">
      <c r="A352">
        <v>9</v>
      </c>
      <c r="B352">
        <v>75</v>
      </c>
      <c r="C352" t="s">
        <v>10</v>
      </c>
      <c r="D352" t="s">
        <v>12</v>
      </c>
      <c r="E352" s="3">
        <v>38766</v>
      </c>
      <c r="F352" s="7">
        <f t="shared" si="5"/>
        <v>59</v>
      </c>
      <c r="G352">
        <v>5</v>
      </c>
    </row>
    <row r="353" spans="1:7">
      <c r="A353">
        <v>10</v>
      </c>
      <c r="B353">
        <v>188</v>
      </c>
      <c r="C353" t="s">
        <v>14</v>
      </c>
      <c r="D353" t="s">
        <v>13</v>
      </c>
      <c r="E353" s="3">
        <v>38766</v>
      </c>
      <c r="F353" s="7">
        <f t="shared" si="5"/>
        <v>59</v>
      </c>
      <c r="G353">
        <v>3</v>
      </c>
    </row>
    <row r="354" spans="1:7">
      <c r="A354">
        <v>10</v>
      </c>
      <c r="B354">
        <v>188</v>
      </c>
      <c r="C354" t="s">
        <v>14</v>
      </c>
      <c r="D354" t="s">
        <v>11</v>
      </c>
      <c r="E354" s="3">
        <v>38766</v>
      </c>
      <c r="F354" s="7">
        <f t="shared" si="5"/>
        <v>59</v>
      </c>
      <c r="G354">
        <v>4</v>
      </c>
    </row>
    <row r="355" spans="1:7">
      <c r="A355">
        <v>10</v>
      </c>
      <c r="B355">
        <v>188</v>
      </c>
      <c r="C355" t="s">
        <v>14</v>
      </c>
      <c r="D355" t="s">
        <v>12</v>
      </c>
      <c r="E355" s="3">
        <v>38766</v>
      </c>
      <c r="F355" s="7">
        <f t="shared" si="5"/>
        <v>59</v>
      </c>
      <c r="G355">
        <v>5</v>
      </c>
    </row>
    <row r="356" spans="1:7">
      <c r="A356">
        <v>11</v>
      </c>
      <c r="B356">
        <v>187</v>
      </c>
      <c r="C356" t="s">
        <v>14</v>
      </c>
      <c r="D356" t="s">
        <v>13</v>
      </c>
      <c r="E356" s="3">
        <v>38766</v>
      </c>
      <c r="F356" s="7">
        <f t="shared" si="5"/>
        <v>59</v>
      </c>
      <c r="G356">
        <v>4</v>
      </c>
    </row>
    <row r="357" spans="1:7">
      <c r="A357">
        <v>11</v>
      </c>
      <c r="B357">
        <v>187</v>
      </c>
      <c r="C357" t="s">
        <v>14</v>
      </c>
      <c r="D357" t="s">
        <v>11</v>
      </c>
      <c r="E357" s="3">
        <v>38766</v>
      </c>
      <c r="F357" s="7">
        <f t="shared" si="5"/>
        <v>59</v>
      </c>
      <c r="G357">
        <v>4</v>
      </c>
    </row>
    <row r="358" spans="1:7">
      <c r="A358">
        <v>11</v>
      </c>
      <c r="B358">
        <v>187</v>
      </c>
      <c r="C358" t="s">
        <v>14</v>
      </c>
      <c r="D358" t="s">
        <v>12</v>
      </c>
      <c r="E358" s="3">
        <v>38766</v>
      </c>
      <c r="F358" s="7">
        <f t="shared" si="5"/>
        <v>59</v>
      </c>
      <c r="G358">
        <v>4</v>
      </c>
    </row>
    <row r="359" spans="1:7">
      <c r="A359">
        <v>12</v>
      </c>
      <c r="B359">
        <v>229</v>
      </c>
      <c r="C359" t="s">
        <v>14</v>
      </c>
      <c r="D359" t="s">
        <v>13</v>
      </c>
      <c r="E359" s="3">
        <v>38766</v>
      </c>
      <c r="F359" s="7">
        <f t="shared" si="5"/>
        <v>59</v>
      </c>
      <c r="G359">
        <v>1</v>
      </c>
    </row>
    <row r="360" spans="1:7">
      <c r="A360">
        <v>12</v>
      </c>
      <c r="B360">
        <v>229</v>
      </c>
      <c r="C360" t="s">
        <v>14</v>
      </c>
      <c r="D360" t="s">
        <v>11</v>
      </c>
      <c r="E360" s="3">
        <v>38766</v>
      </c>
      <c r="F360" s="7">
        <f t="shared" si="5"/>
        <v>59</v>
      </c>
      <c r="G360">
        <v>1</v>
      </c>
    </row>
    <row r="361" spans="1:7">
      <c r="A361">
        <v>12</v>
      </c>
      <c r="B361">
        <v>229</v>
      </c>
      <c r="C361" t="s">
        <v>14</v>
      </c>
      <c r="D361" t="s">
        <v>12</v>
      </c>
      <c r="E361" s="3">
        <v>38766</v>
      </c>
      <c r="F361" s="7">
        <f t="shared" si="5"/>
        <v>59</v>
      </c>
      <c r="G361">
        <v>3</v>
      </c>
    </row>
    <row r="362" spans="1:7">
      <c r="A362">
        <v>13</v>
      </c>
      <c r="B362">
        <v>180</v>
      </c>
      <c r="C362" t="s">
        <v>14</v>
      </c>
      <c r="D362" t="s">
        <v>13</v>
      </c>
      <c r="E362" s="3">
        <v>38766</v>
      </c>
      <c r="F362" s="7">
        <f t="shared" si="5"/>
        <v>59</v>
      </c>
      <c r="G362">
        <v>1</v>
      </c>
    </row>
    <row r="363" spans="1:7">
      <c r="A363">
        <v>13</v>
      </c>
      <c r="B363">
        <v>180</v>
      </c>
      <c r="C363" t="s">
        <v>14</v>
      </c>
      <c r="D363" t="s">
        <v>11</v>
      </c>
      <c r="E363" s="3">
        <v>38766</v>
      </c>
      <c r="F363" s="7">
        <f t="shared" si="5"/>
        <v>59</v>
      </c>
      <c r="G363">
        <v>3</v>
      </c>
    </row>
    <row r="364" spans="1:7">
      <c r="A364">
        <v>13</v>
      </c>
      <c r="B364">
        <v>180</v>
      </c>
      <c r="C364" t="s">
        <v>14</v>
      </c>
      <c r="D364" t="s">
        <v>12</v>
      </c>
      <c r="E364" s="3">
        <v>38766</v>
      </c>
      <c r="F364" s="7">
        <f t="shared" si="5"/>
        <v>59</v>
      </c>
      <c r="G364">
        <v>5</v>
      </c>
    </row>
    <row r="365" spans="1:7">
      <c r="A365">
        <v>14</v>
      </c>
      <c r="B365">
        <v>221</v>
      </c>
      <c r="C365" t="s">
        <v>14</v>
      </c>
      <c r="D365" t="s">
        <v>13</v>
      </c>
      <c r="E365" s="3">
        <v>38766</v>
      </c>
      <c r="F365" s="7">
        <f t="shared" si="5"/>
        <v>59</v>
      </c>
      <c r="G365">
        <v>0</v>
      </c>
    </row>
    <row r="366" spans="1:7">
      <c r="A366">
        <v>14</v>
      </c>
      <c r="B366">
        <v>221</v>
      </c>
      <c r="C366" t="s">
        <v>14</v>
      </c>
      <c r="D366" t="s">
        <v>11</v>
      </c>
      <c r="E366" s="3">
        <v>38766</v>
      </c>
      <c r="F366" s="7">
        <f t="shared" si="5"/>
        <v>59</v>
      </c>
      <c r="G366">
        <v>3</v>
      </c>
    </row>
    <row r="367" spans="1:7">
      <c r="A367">
        <v>14</v>
      </c>
      <c r="B367">
        <v>221</v>
      </c>
      <c r="C367" t="s">
        <v>14</v>
      </c>
      <c r="D367" t="s">
        <v>12</v>
      </c>
      <c r="E367" s="3">
        <v>38766</v>
      </c>
      <c r="F367" s="7">
        <f t="shared" si="5"/>
        <v>59</v>
      </c>
      <c r="G367">
        <v>5</v>
      </c>
    </row>
    <row r="368" spans="1:7">
      <c r="A368">
        <v>15</v>
      </c>
      <c r="B368">
        <v>229</v>
      </c>
      <c r="C368" t="s">
        <v>14</v>
      </c>
      <c r="D368" t="s">
        <v>13</v>
      </c>
      <c r="E368" s="3">
        <v>38766</v>
      </c>
      <c r="F368" s="7">
        <f t="shared" si="5"/>
        <v>59</v>
      </c>
      <c r="G368">
        <v>1</v>
      </c>
    </row>
    <row r="369" spans="1:7">
      <c r="A369">
        <v>15</v>
      </c>
      <c r="B369">
        <v>229</v>
      </c>
      <c r="C369" t="s">
        <v>14</v>
      </c>
      <c r="D369" t="s">
        <v>11</v>
      </c>
      <c r="E369" s="3">
        <v>38766</v>
      </c>
      <c r="F369" s="7">
        <f t="shared" si="5"/>
        <v>59</v>
      </c>
      <c r="G369">
        <v>2</v>
      </c>
    </row>
    <row r="370" spans="1:7">
      <c r="A370">
        <v>15</v>
      </c>
      <c r="B370">
        <v>229</v>
      </c>
      <c r="C370" t="s">
        <v>14</v>
      </c>
      <c r="D370" t="s">
        <v>12</v>
      </c>
      <c r="E370" s="3">
        <v>38766</v>
      </c>
      <c r="F370" s="7">
        <f t="shared" si="5"/>
        <v>59</v>
      </c>
      <c r="G370">
        <v>4</v>
      </c>
    </row>
    <row r="371" spans="1:7">
      <c r="A371">
        <v>16</v>
      </c>
      <c r="B371">
        <v>233</v>
      </c>
      <c r="C371" t="s">
        <v>14</v>
      </c>
      <c r="D371" t="s">
        <v>13</v>
      </c>
      <c r="E371" s="3">
        <v>38766</v>
      </c>
      <c r="F371" s="7">
        <f t="shared" si="5"/>
        <v>59</v>
      </c>
      <c r="G371">
        <v>4</v>
      </c>
    </row>
    <row r="372" spans="1:7">
      <c r="A372">
        <v>16</v>
      </c>
      <c r="B372">
        <v>233</v>
      </c>
      <c r="C372" t="s">
        <v>14</v>
      </c>
      <c r="D372" t="s">
        <v>11</v>
      </c>
      <c r="E372" s="3">
        <v>38766</v>
      </c>
      <c r="F372" s="7">
        <f t="shared" si="5"/>
        <v>59</v>
      </c>
      <c r="G372">
        <v>3</v>
      </c>
    </row>
    <row r="373" spans="1:7">
      <c r="A373">
        <v>16</v>
      </c>
      <c r="B373">
        <v>233</v>
      </c>
      <c r="C373" t="s">
        <v>14</v>
      </c>
      <c r="D373" t="s">
        <v>12</v>
      </c>
      <c r="E373" s="3">
        <v>38766</v>
      </c>
      <c r="F373" s="7">
        <f t="shared" si="5"/>
        <v>59</v>
      </c>
      <c r="G373">
        <v>3</v>
      </c>
    </row>
    <row r="374" spans="1:7">
      <c r="A374">
        <v>17</v>
      </c>
      <c r="B374">
        <v>178</v>
      </c>
      <c r="C374" t="s">
        <v>14</v>
      </c>
      <c r="D374" t="s">
        <v>13</v>
      </c>
      <c r="E374" s="3">
        <v>38766</v>
      </c>
      <c r="F374" s="7">
        <f t="shared" si="5"/>
        <v>59</v>
      </c>
      <c r="G374">
        <v>5</v>
      </c>
    </row>
    <row r="375" spans="1:7">
      <c r="A375">
        <v>17</v>
      </c>
      <c r="B375">
        <v>178</v>
      </c>
      <c r="C375" t="s">
        <v>14</v>
      </c>
      <c r="D375" t="s">
        <v>11</v>
      </c>
      <c r="E375" s="3">
        <v>38766</v>
      </c>
      <c r="F375" s="7">
        <f t="shared" si="5"/>
        <v>59</v>
      </c>
      <c r="G375">
        <v>2</v>
      </c>
    </row>
    <row r="376" spans="1:7">
      <c r="A376">
        <v>17</v>
      </c>
      <c r="B376">
        <v>178</v>
      </c>
      <c r="C376" t="s">
        <v>14</v>
      </c>
      <c r="D376" t="s">
        <v>12</v>
      </c>
      <c r="E376" s="3">
        <v>38766</v>
      </c>
      <c r="F376" s="7">
        <f t="shared" si="5"/>
        <v>59</v>
      </c>
      <c r="G376">
        <v>3</v>
      </c>
    </row>
    <row r="377" spans="1:7">
      <c r="A377">
        <v>18</v>
      </c>
      <c r="B377">
        <v>216</v>
      </c>
      <c r="C377" t="s">
        <v>14</v>
      </c>
      <c r="D377" t="s">
        <v>13</v>
      </c>
      <c r="E377" s="3">
        <v>38766</v>
      </c>
      <c r="F377" s="7">
        <f t="shared" si="5"/>
        <v>59</v>
      </c>
      <c r="G377">
        <v>4</v>
      </c>
    </row>
    <row r="378" spans="1:7">
      <c r="A378">
        <v>18</v>
      </c>
      <c r="B378">
        <v>216</v>
      </c>
      <c r="C378" t="s">
        <v>14</v>
      </c>
      <c r="D378" t="s">
        <v>11</v>
      </c>
      <c r="E378" s="3">
        <v>38766</v>
      </c>
      <c r="F378" s="7">
        <f t="shared" si="5"/>
        <v>59</v>
      </c>
      <c r="G378">
        <v>2</v>
      </c>
    </row>
    <row r="379" spans="1:7">
      <c r="A379">
        <v>18</v>
      </c>
      <c r="B379">
        <v>216</v>
      </c>
      <c r="C379" t="s">
        <v>14</v>
      </c>
      <c r="D379" t="s">
        <v>12</v>
      </c>
      <c r="E379" s="3">
        <v>38766</v>
      </c>
      <c r="F379" s="7">
        <f t="shared" si="5"/>
        <v>59</v>
      </c>
      <c r="G379">
        <v>5</v>
      </c>
    </row>
    <row r="380" spans="1:7">
      <c r="A380">
        <v>1</v>
      </c>
      <c r="B380">
        <v>53</v>
      </c>
      <c r="C380" t="s">
        <v>10</v>
      </c>
      <c r="D380" t="s">
        <v>13</v>
      </c>
      <c r="E380" s="3">
        <v>38773</v>
      </c>
      <c r="F380" s="7">
        <f t="shared" si="5"/>
        <v>66</v>
      </c>
      <c r="G380">
        <v>5</v>
      </c>
    </row>
    <row r="381" spans="1:7">
      <c r="A381">
        <v>1</v>
      </c>
      <c r="B381">
        <v>53</v>
      </c>
      <c r="C381" t="s">
        <v>10</v>
      </c>
      <c r="D381" t="s">
        <v>11</v>
      </c>
      <c r="E381" s="3">
        <v>38773</v>
      </c>
      <c r="F381" s="7">
        <f t="shared" si="5"/>
        <v>66</v>
      </c>
      <c r="G381">
        <v>0</v>
      </c>
    </row>
    <row r="382" spans="1:7">
      <c r="A382">
        <v>1</v>
      </c>
      <c r="B382">
        <v>53</v>
      </c>
      <c r="C382" t="s">
        <v>10</v>
      </c>
      <c r="D382" t="s">
        <v>12</v>
      </c>
      <c r="E382" s="3">
        <v>38773</v>
      </c>
      <c r="F382" s="7">
        <f t="shared" si="5"/>
        <v>66</v>
      </c>
      <c r="G382">
        <v>5</v>
      </c>
    </row>
    <row r="383" spans="1:7">
      <c r="A383">
        <v>2</v>
      </c>
      <c r="B383">
        <v>65</v>
      </c>
      <c r="C383" t="s">
        <v>10</v>
      </c>
      <c r="D383" t="s">
        <v>13</v>
      </c>
      <c r="E383" s="3">
        <v>38773</v>
      </c>
      <c r="F383" s="7">
        <f t="shared" si="5"/>
        <v>66</v>
      </c>
      <c r="G383">
        <v>0</v>
      </c>
    </row>
    <row r="384" spans="1:7">
      <c r="A384">
        <v>2</v>
      </c>
      <c r="B384">
        <v>65</v>
      </c>
      <c r="C384" t="s">
        <v>10</v>
      </c>
      <c r="D384" t="s">
        <v>11</v>
      </c>
      <c r="E384" s="3">
        <v>38773</v>
      </c>
      <c r="F384" s="7">
        <f t="shared" si="5"/>
        <v>66</v>
      </c>
      <c r="G384">
        <v>0</v>
      </c>
    </row>
    <row r="385" spans="1:7">
      <c r="A385">
        <v>2</v>
      </c>
      <c r="B385">
        <v>65</v>
      </c>
      <c r="C385" t="s">
        <v>10</v>
      </c>
      <c r="D385" t="s">
        <v>12</v>
      </c>
      <c r="E385" s="3">
        <v>38773</v>
      </c>
      <c r="F385" s="7">
        <f t="shared" si="5"/>
        <v>66</v>
      </c>
      <c r="G385">
        <v>4</v>
      </c>
    </row>
    <row r="386" spans="1:7">
      <c r="A386">
        <v>3</v>
      </c>
      <c r="B386">
        <v>50</v>
      </c>
      <c r="C386" t="s">
        <v>10</v>
      </c>
      <c r="D386" t="s">
        <v>13</v>
      </c>
      <c r="E386" s="3">
        <v>38773</v>
      </c>
      <c r="F386" s="7">
        <f t="shared" ref="F386:F434" si="6">DATEDIF("12/22/2009", E386, "D")</f>
        <v>66</v>
      </c>
      <c r="G386">
        <v>0</v>
      </c>
    </row>
    <row r="387" spans="1:7">
      <c r="A387">
        <v>3</v>
      </c>
      <c r="B387">
        <v>50</v>
      </c>
      <c r="C387" t="s">
        <v>10</v>
      </c>
      <c r="D387" t="s">
        <v>11</v>
      </c>
      <c r="E387" s="3">
        <v>38773</v>
      </c>
      <c r="F387" s="7">
        <f t="shared" si="6"/>
        <v>66</v>
      </c>
      <c r="G387">
        <v>0</v>
      </c>
    </row>
    <row r="388" spans="1:7">
      <c r="A388">
        <v>3</v>
      </c>
      <c r="B388">
        <v>50</v>
      </c>
      <c r="C388" t="s">
        <v>10</v>
      </c>
      <c r="D388" t="s">
        <v>12</v>
      </c>
      <c r="E388" s="3">
        <v>38773</v>
      </c>
      <c r="F388" s="7">
        <f t="shared" si="6"/>
        <v>66</v>
      </c>
      <c r="G388">
        <v>4</v>
      </c>
    </row>
    <row r="389" spans="1:7">
      <c r="A389">
        <v>4</v>
      </c>
      <c r="B389">
        <v>84</v>
      </c>
      <c r="C389" t="s">
        <v>10</v>
      </c>
      <c r="D389" t="s">
        <v>13</v>
      </c>
      <c r="E389" s="3">
        <v>38773</v>
      </c>
      <c r="F389" s="7">
        <f t="shared" si="6"/>
        <v>66</v>
      </c>
      <c r="G389">
        <v>2</v>
      </c>
    </row>
    <row r="390" spans="1:7">
      <c r="A390">
        <v>4</v>
      </c>
      <c r="B390">
        <v>84</v>
      </c>
      <c r="C390" t="s">
        <v>10</v>
      </c>
      <c r="D390" t="s">
        <v>11</v>
      </c>
      <c r="E390" s="3">
        <v>38773</v>
      </c>
      <c r="F390" s="7">
        <f t="shared" si="6"/>
        <v>66</v>
      </c>
      <c r="G390">
        <v>1</v>
      </c>
    </row>
    <row r="391" spans="1:7">
      <c r="A391">
        <v>4</v>
      </c>
      <c r="B391">
        <v>84</v>
      </c>
      <c r="C391" t="s">
        <v>10</v>
      </c>
      <c r="D391" t="s">
        <v>12</v>
      </c>
      <c r="E391" s="3">
        <v>38773</v>
      </c>
      <c r="F391" s="7">
        <f t="shared" si="6"/>
        <v>66</v>
      </c>
      <c r="G391">
        <v>5</v>
      </c>
    </row>
    <row r="392" spans="1:7">
      <c r="A392">
        <v>5</v>
      </c>
      <c r="B392">
        <v>81</v>
      </c>
      <c r="C392" t="s">
        <v>10</v>
      </c>
      <c r="D392" t="s">
        <v>13</v>
      </c>
      <c r="E392" s="3">
        <v>38773</v>
      </c>
      <c r="F392" s="7">
        <f t="shared" si="6"/>
        <v>66</v>
      </c>
      <c r="G392">
        <v>4</v>
      </c>
    </row>
    <row r="393" spans="1:7">
      <c r="A393">
        <v>5</v>
      </c>
      <c r="B393">
        <v>81</v>
      </c>
      <c r="C393" t="s">
        <v>10</v>
      </c>
      <c r="D393" t="s">
        <v>11</v>
      </c>
      <c r="E393" s="3">
        <v>38773</v>
      </c>
      <c r="F393" s="7">
        <f t="shared" si="6"/>
        <v>66</v>
      </c>
      <c r="G393">
        <v>3</v>
      </c>
    </row>
    <row r="394" spans="1:7">
      <c r="A394">
        <v>5</v>
      </c>
      <c r="B394">
        <v>81</v>
      </c>
      <c r="C394" t="s">
        <v>10</v>
      </c>
      <c r="D394" t="s">
        <v>12</v>
      </c>
      <c r="E394" s="3">
        <v>38773</v>
      </c>
      <c r="F394" s="7">
        <f t="shared" si="6"/>
        <v>66</v>
      </c>
      <c r="G394">
        <v>4</v>
      </c>
    </row>
    <row r="395" spans="1:7">
      <c r="A395">
        <v>6</v>
      </c>
      <c r="B395">
        <v>75</v>
      </c>
      <c r="C395" t="s">
        <v>10</v>
      </c>
      <c r="D395" t="s">
        <v>13</v>
      </c>
      <c r="E395" s="3">
        <v>38773</v>
      </c>
      <c r="F395" s="7">
        <f t="shared" si="6"/>
        <v>66</v>
      </c>
      <c r="G395">
        <v>1</v>
      </c>
    </row>
    <row r="396" spans="1:7">
      <c r="A396">
        <v>6</v>
      </c>
      <c r="B396">
        <v>75</v>
      </c>
      <c r="C396" t="s">
        <v>10</v>
      </c>
      <c r="D396" t="s">
        <v>11</v>
      </c>
      <c r="E396" s="3">
        <v>38773</v>
      </c>
      <c r="F396" s="7">
        <f t="shared" si="6"/>
        <v>66</v>
      </c>
      <c r="G396">
        <v>0</v>
      </c>
    </row>
    <row r="397" spans="1:7">
      <c r="A397">
        <v>6</v>
      </c>
      <c r="B397">
        <v>75</v>
      </c>
      <c r="C397" t="s">
        <v>10</v>
      </c>
      <c r="D397" t="s">
        <v>12</v>
      </c>
      <c r="E397" s="3">
        <v>38773</v>
      </c>
      <c r="F397" s="7">
        <f t="shared" si="6"/>
        <v>66</v>
      </c>
      <c r="G397">
        <v>3</v>
      </c>
    </row>
    <row r="398" spans="1:7">
      <c r="A398">
        <v>7</v>
      </c>
      <c r="B398">
        <v>51</v>
      </c>
      <c r="C398" t="s">
        <v>10</v>
      </c>
      <c r="D398" t="s">
        <v>13</v>
      </c>
      <c r="E398" s="3">
        <v>38773</v>
      </c>
      <c r="F398" s="7">
        <f t="shared" si="6"/>
        <v>66</v>
      </c>
      <c r="G398">
        <v>3</v>
      </c>
    </row>
    <row r="399" spans="1:7">
      <c r="A399">
        <v>7</v>
      </c>
      <c r="B399">
        <v>51</v>
      </c>
      <c r="C399" t="s">
        <v>10</v>
      </c>
      <c r="D399" t="s">
        <v>11</v>
      </c>
      <c r="E399" s="3">
        <v>38773</v>
      </c>
      <c r="F399" s="7">
        <f t="shared" si="6"/>
        <v>66</v>
      </c>
      <c r="G399">
        <v>3</v>
      </c>
    </row>
    <row r="400" spans="1:7">
      <c r="A400">
        <v>7</v>
      </c>
      <c r="B400">
        <v>51</v>
      </c>
      <c r="C400" t="s">
        <v>10</v>
      </c>
      <c r="D400" t="s">
        <v>12</v>
      </c>
      <c r="E400" s="3">
        <v>38773</v>
      </c>
      <c r="F400" s="7">
        <f t="shared" si="6"/>
        <v>66</v>
      </c>
      <c r="G400">
        <v>1</v>
      </c>
    </row>
    <row r="401" spans="1:7">
      <c r="A401">
        <v>8</v>
      </c>
      <c r="B401">
        <v>81</v>
      </c>
      <c r="C401" t="s">
        <v>10</v>
      </c>
      <c r="D401" t="s">
        <v>13</v>
      </c>
      <c r="E401" s="3">
        <v>38773</v>
      </c>
      <c r="F401" s="7">
        <f t="shared" si="6"/>
        <v>66</v>
      </c>
      <c r="G401">
        <v>1</v>
      </c>
    </row>
    <row r="402" spans="1:7">
      <c r="A402">
        <v>8</v>
      </c>
      <c r="B402">
        <v>81</v>
      </c>
      <c r="C402" t="s">
        <v>10</v>
      </c>
      <c r="D402" t="s">
        <v>11</v>
      </c>
      <c r="E402" s="3">
        <v>38773</v>
      </c>
      <c r="F402" s="7">
        <f t="shared" si="6"/>
        <v>66</v>
      </c>
      <c r="G402">
        <v>4</v>
      </c>
    </row>
    <row r="403" spans="1:7">
      <c r="A403">
        <v>8</v>
      </c>
      <c r="B403">
        <v>81</v>
      </c>
      <c r="C403" t="s">
        <v>10</v>
      </c>
      <c r="D403" t="s">
        <v>12</v>
      </c>
      <c r="E403" s="3">
        <v>38773</v>
      </c>
      <c r="F403" s="7">
        <f t="shared" si="6"/>
        <v>66</v>
      </c>
      <c r="G403">
        <v>3</v>
      </c>
    </row>
    <row r="404" spans="1:7">
      <c r="A404">
        <v>9</v>
      </c>
      <c r="B404">
        <v>75</v>
      </c>
      <c r="C404" t="s">
        <v>10</v>
      </c>
      <c r="D404" t="s">
        <v>13</v>
      </c>
      <c r="E404" s="3">
        <v>38773</v>
      </c>
      <c r="F404" s="7">
        <f t="shared" si="6"/>
        <v>66</v>
      </c>
      <c r="G404">
        <v>5</v>
      </c>
    </row>
    <row r="405" spans="1:7">
      <c r="A405">
        <v>9</v>
      </c>
      <c r="B405">
        <v>75</v>
      </c>
      <c r="C405" t="s">
        <v>10</v>
      </c>
      <c r="D405" t="s">
        <v>11</v>
      </c>
      <c r="E405" s="3">
        <v>38773</v>
      </c>
      <c r="F405" s="7">
        <f t="shared" si="6"/>
        <v>66</v>
      </c>
      <c r="G405">
        <v>2</v>
      </c>
    </row>
    <row r="406" spans="1:7">
      <c r="A406">
        <v>9</v>
      </c>
      <c r="B406">
        <v>75</v>
      </c>
      <c r="C406" t="s">
        <v>10</v>
      </c>
      <c r="D406" t="s">
        <v>12</v>
      </c>
      <c r="E406" s="3">
        <v>38773</v>
      </c>
      <c r="F406" s="7">
        <f t="shared" si="6"/>
        <v>66</v>
      </c>
      <c r="G406">
        <v>4</v>
      </c>
    </row>
    <row r="407" spans="1:7">
      <c r="A407">
        <v>10</v>
      </c>
      <c r="B407">
        <v>188</v>
      </c>
      <c r="C407" t="s">
        <v>14</v>
      </c>
      <c r="D407" t="s">
        <v>13</v>
      </c>
      <c r="E407" s="3">
        <v>38773</v>
      </c>
      <c r="F407" s="7">
        <f t="shared" si="6"/>
        <v>66</v>
      </c>
      <c r="G407">
        <v>2</v>
      </c>
    </row>
    <row r="408" spans="1:7">
      <c r="A408">
        <v>10</v>
      </c>
      <c r="B408">
        <v>188</v>
      </c>
      <c r="C408" t="s">
        <v>14</v>
      </c>
      <c r="D408" t="s">
        <v>11</v>
      </c>
      <c r="E408" s="3">
        <v>38773</v>
      </c>
      <c r="F408" s="7">
        <f t="shared" si="6"/>
        <v>66</v>
      </c>
      <c r="G408">
        <v>4</v>
      </c>
    </row>
    <row r="409" spans="1:7">
      <c r="A409">
        <v>10</v>
      </c>
      <c r="B409">
        <v>188</v>
      </c>
      <c r="C409" t="s">
        <v>14</v>
      </c>
      <c r="D409" t="s">
        <v>12</v>
      </c>
      <c r="E409" s="3">
        <v>38773</v>
      </c>
      <c r="F409" s="7">
        <f t="shared" si="6"/>
        <v>66</v>
      </c>
      <c r="G409">
        <v>5</v>
      </c>
    </row>
    <row r="410" spans="1:7">
      <c r="A410">
        <v>11</v>
      </c>
      <c r="B410">
        <v>187</v>
      </c>
      <c r="C410" t="s">
        <v>14</v>
      </c>
      <c r="D410" t="s">
        <v>13</v>
      </c>
      <c r="E410" s="3">
        <v>38773</v>
      </c>
      <c r="F410" s="7">
        <f t="shared" si="6"/>
        <v>66</v>
      </c>
      <c r="G410">
        <v>5</v>
      </c>
    </row>
    <row r="411" spans="1:7">
      <c r="A411">
        <v>11</v>
      </c>
      <c r="B411">
        <v>187</v>
      </c>
      <c r="C411" t="s">
        <v>14</v>
      </c>
      <c r="D411" t="s">
        <v>11</v>
      </c>
      <c r="E411" s="3">
        <v>38773</v>
      </c>
      <c r="F411" s="7">
        <f t="shared" si="6"/>
        <v>66</v>
      </c>
      <c r="G411">
        <v>3</v>
      </c>
    </row>
    <row r="412" spans="1:7">
      <c r="A412">
        <v>11</v>
      </c>
      <c r="B412">
        <v>187</v>
      </c>
      <c r="C412" t="s">
        <v>14</v>
      </c>
      <c r="D412" t="s">
        <v>12</v>
      </c>
      <c r="E412" s="3">
        <v>38773</v>
      </c>
      <c r="F412" s="7">
        <f t="shared" si="6"/>
        <v>66</v>
      </c>
      <c r="G412">
        <v>4</v>
      </c>
    </row>
    <row r="413" spans="1:7">
      <c r="A413">
        <v>12</v>
      </c>
      <c r="B413">
        <v>229</v>
      </c>
      <c r="C413" t="s">
        <v>14</v>
      </c>
      <c r="D413" t="s">
        <v>13</v>
      </c>
      <c r="E413" s="3">
        <v>38773</v>
      </c>
      <c r="F413" s="7">
        <f t="shared" si="6"/>
        <v>66</v>
      </c>
      <c r="G413">
        <v>1</v>
      </c>
    </row>
    <row r="414" spans="1:7">
      <c r="A414">
        <v>12</v>
      </c>
      <c r="B414">
        <v>229</v>
      </c>
      <c r="C414" t="s">
        <v>14</v>
      </c>
      <c r="D414" t="s">
        <v>11</v>
      </c>
      <c r="E414" s="3">
        <v>38773</v>
      </c>
      <c r="F414" s="7">
        <f t="shared" si="6"/>
        <v>66</v>
      </c>
      <c r="G414">
        <v>1</v>
      </c>
    </row>
    <row r="415" spans="1:7">
      <c r="A415">
        <v>12</v>
      </c>
      <c r="B415">
        <v>229</v>
      </c>
      <c r="C415" t="s">
        <v>14</v>
      </c>
      <c r="D415" t="s">
        <v>12</v>
      </c>
      <c r="E415" s="3">
        <v>38773</v>
      </c>
      <c r="F415" s="7">
        <f t="shared" si="6"/>
        <v>66</v>
      </c>
      <c r="G415">
        <v>3</v>
      </c>
    </row>
    <row r="416" spans="1:7">
      <c r="A416">
        <v>13</v>
      </c>
      <c r="B416">
        <v>180</v>
      </c>
      <c r="C416" t="s">
        <v>14</v>
      </c>
      <c r="D416" t="s">
        <v>13</v>
      </c>
      <c r="E416" s="3">
        <v>38773</v>
      </c>
      <c r="F416" s="7">
        <f t="shared" si="6"/>
        <v>66</v>
      </c>
      <c r="G416">
        <v>1</v>
      </c>
    </row>
    <row r="417" spans="1:7">
      <c r="A417">
        <v>13</v>
      </c>
      <c r="B417">
        <v>180</v>
      </c>
      <c r="C417" t="s">
        <v>14</v>
      </c>
      <c r="D417" t="s">
        <v>11</v>
      </c>
      <c r="E417" s="3">
        <v>38773</v>
      </c>
      <c r="F417" s="7">
        <f t="shared" si="6"/>
        <v>66</v>
      </c>
      <c r="G417">
        <v>4</v>
      </c>
    </row>
    <row r="418" spans="1:7">
      <c r="A418">
        <v>13</v>
      </c>
      <c r="B418">
        <v>180</v>
      </c>
      <c r="C418" t="s">
        <v>14</v>
      </c>
      <c r="D418" t="s">
        <v>12</v>
      </c>
      <c r="E418" s="3">
        <v>38773</v>
      </c>
      <c r="F418" s="7">
        <f t="shared" si="6"/>
        <v>66</v>
      </c>
      <c r="G418">
        <v>5</v>
      </c>
    </row>
    <row r="419" spans="1:7">
      <c r="A419">
        <v>14</v>
      </c>
      <c r="B419">
        <v>221</v>
      </c>
      <c r="C419" t="s">
        <v>14</v>
      </c>
      <c r="D419" t="s">
        <v>13</v>
      </c>
      <c r="E419" s="3">
        <v>38773</v>
      </c>
      <c r="F419" s="7">
        <f t="shared" si="6"/>
        <v>66</v>
      </c>
      <c r="G419">
        <v>0</v>
      </c>
    </row>
    <row r="420" spans="1:7">
      <c r="A420">
        <v>14</v>
      </c>
      <c r="B420">
        <v>221</v>
      </c>
      <c r="C420" t="s">
        <v>14</v>
      </c>
      <c r="D420" t="s">
        <v>11</v>
      </c>
      <c r="E420" s="3">
        <v>38773</v>
      </c>
      <c r="F420" s="7">
        <f t="shared" si="6"/>
        <v>66</v>
      </c>
      <c r="G420">
        <v>3</v>
      </c>
    </row>
    <row r="421" spans="1:7">
      <c r="A421">
        <v>14</v>
      </c>
      <c r="B421">
        <v>221</v>
      </c>
      <c r="C421" t="s">
        <v>14</v>
      </c>
      <c r="D421" t="s">
        <v>12</v>
      </c>
      <c r="E421" s="3">
        <v>38773</v>
      </c>
      <c r="F421" s="7">
        <f t="shared" si="6"/>
        <v>66</v>
      </c>
      <c r="G421">
        <v>5</v>
      </c>
    </row>
    <row r="422" spans="1:7">
      <c r="A422">
        <v>15</v>
      </c>
      <c r="B422">
        <v>229</v>
      </c>
      <c r="C422" t="s">
        <v>14</v>
      </c>
      <c r="D422" t="s">
        <v>13</v>
      </c>
      <c r="E422" s="3">
        <v>38773</v>
      </c>
      <c r="F422" s="7">
        <f t="shared" si="6"/>
        <v>66</v>
      </c>
      <c r="G422">
        <v>1</v>
      </c>
    </row>
    <row r="423" spans="1:7">
      <c r="A423">
        <v>15</v>
      </c>
      <c r="B423">
        <v>229</v>
      </c>
      <c r="C423" t="s">
        <v>14</v>
      </c>
      <c r="D423" t="s">
        <v>11</v>
      </c>
      <c r="E423" s="3">
        <v>38773</v>
      </c>
      <c r="F423" s="7">
        <f t="shared" si="6"/>
        <v>66</v>
      </c>
      <c r="G423">
        <v>2</v>
      </c>
    </row>
    <row r="424" spans="1:7">
      <c r="A424">
        <v>15</v>
      </c>
      <c r="B424">
        <v>229</v>
      </c>
      <c r="C424" t="s">
        <v>14</v>
      </c>
      <c r="D424" t="s">
        <v>12</v>
      </c>
      <c r="E424" s="3">
        <v>38773</v>
      </c>
      <c r="F424" s="7">
        <f t="shared" si="6"/>
        <v>66</v>
      </c>
      <c r="G424">
        <v>2</v>
      </c>
    </row>
    <row r="425" spans="1:7">
      <c r="A425">
        <v>16</v>
      </c>
      <c r="B425">
        <v>233</v>
      </c>
      <c r="C425" t="s">
        <v>14</v>
      </c>
      <c r="D425" t="s">
        <v>13</v>
      </c>
      <c r="E425" s="3">
        <v>38773</v>
      </c>
      <c r="F425" s="7">
        <f t="shared" si="6"/>
        <v>66</v>
      </c>
      <c r="G425">
        <v>4</v>
      </c>
    </row>
    <row r="426" spans="1:7">
      <c r="A426">
        <v>16</v>
      </c>
      <c r="B426">
        <v>233</v>
      </c>
      <c r="C426" t="s">
        <v>14</v>
      </c>
      <c r="D426" t="s">
        <v>11</v>
      </c>
      <c r="E426" s="3">
        <v>38773</v>
      </c>
      <c r="F426" s="7">
        <f t="shared" si="6"/>
        <v>66</v>
      </c>
      <c r="G426">
        <v>2</v>
      </c>
    </row>
    <row r="427" spans="1:7">
      <c r="A427">
        <v>16</v>
      </c>
      <c r="B427">
        <v>233</v>
      </c>
      <c r="C427" t="s">
        <v>14</v>
      </c>
      <c r="D427" t="s">
        <v>12</v>
      </c>
      <c r="E427" s="3">
        <v>38773</v>
      </c>
      <c r="F427" s="7">
        <f t="shared" si="6"/>
        <v>66</v>
      </c>
      <c r="G427">
        <v>3</v>
      </c>
    </row>
    <row r="428" spans="1:7">
      <c r="A428">
        <v>17</v>
      </c>
      <c r="B428">
        <v>178</v>
      </c>
      <c r="C428" t="s">
        <v>14</v>
      </c>
      <c r="D428" t="s">
        <v>13</v>
      </c>
      <c r="E428" s="3">
        <v>38773</v>
      </c>
      <c r="F428" s="7">
        <f t="shared" si="6"/>
        <v>66</v>
      </c>
      <c r="G428">
        <v>5</v>
      </c>
    </row>
    <row r="429" spans="1:7">
      <c r="A429">
        <v>17</v>
      </c>
      <c r="B429">
        <v>178</v>
      </c>
      <c r="C429" t="s">
        <v>14</v>
      </c>
      <c r="D429" t="s">
        <v>11</v>
      </c>
      <c r="E429" s="3">
        <v>38773</v>
      </c>
      <c r="F429" s="7">
        <f t="shared" si="6"/>
        <v>66</v>
      </c>
      <c r="G429">
        <v>1</v>
      </c>
    </row>
    <row r="430" spans="1:7">
      <c r="A430">
        <v>17</v>
      </c>
      <c r="B430">
        <v>178</v>
      </c>
      <c r="C430" t="s">
        <v>14</v>
      </c>
      <c r="D430" t="s">
        <v>12</v>
      </c>
      <c r="E430" s="3">
        <v>38773</v>
      </c>
      <c r="F430" s="7">
        <f t="shared" si="6"/>
        <v>66</v>
      </c>
      <c r="G430">
        <v>4</v>
      </c>
    </row>
    <row r="431" spans="1:7">
      <c r="A431">
        <v>18</v>
      </c>
      <c r="B431">
        <v>216</v>
      </c>
      <c r="C431" t="s">
        <v>14</v>
      </c>
      <c r="D431" t="s">
        <v>13</v>
      </c>
      <c r="E431" s="3">
        <v>38773</v>
      </c>
      <c r="F431" s="7">
        <f t="shared" si="6"/>
        <v>66</v>
      </c>
      <c r="G431">
        <v>4</v>
      </c>
    </row>
    <row r="432" spans="1:7">
      <c r="A432">
        <v>18</v>
      </c>
      <c r="B432">
        <v>216</v>
      </c>
      <c r="C432" t="s">
        <v>14</v>
      </c>
      <c r="D432" t="s">
        <v>11</v>
      </c>
      <c r="E432" s="3">
        <v>38773</v>
      </c>
      <c r="F432" s="7">
        <f t="shared" si="6"/>
        <v>66</v>
      </c>
      <c r="G432">
        <v>2</v>
      </c>
    </row>
    <row r="433" spans="1:7">
      <c r="A433">
        <v>18</v>
      </c>
      <c r="B433">
        <v>216</v>
      </c>
      <c r="C433" t="s">
        <v>14</v>
      </c>
      <c r="D433" t="s">
        <v>12</v>
      </c>
      <c r="E433" s="3">
        <v>38773</v>
      </c>
      <c r="F433" s="7">
        <f t="shared" si="6"/>
        <v>66</v>
      </c>
      <c r="G433">
        <v>5</v>
      </c>
    </row>
    <row r="434" spans="1:7">
      <c r="A434">
        <v>1</v>
      </c>
      <c r="B434">
        <v>53</v>
      </c>
      <c r="C434" t="s">
        <v>10</v>
      </c>
      <c r="D434" t="s">
        <v>13</v>
      </c>
      <c r="E434" s="3">
        <v>38790</v>
      </c>
      <c r="F434" s="7">
        <f t="shared" si="6"/>
        <v>83</v>
      </c>
      <c r="G434">
        <v>5</v>
      </c>
    </row>
    <row r="435" spans="1:7">
      <c r="A435">
        <v>1</v>
      </c>
      <c r="B435">
        <v>53</v>
      </c>
      <c r="C435" t="s">
        <v>10</v>
      </c>
      <c r="D435" t="s">
        <v>11</v>
      </c>
      <c r="E435" s="3">
        <v>38790</v>
      </c>
      <c r="F435" s="7">
        <f t="shared" ref="F435:F498" si="7">DATEDIF("12/22/2009", E435, "D")</f>
        <v>83</v>
      </c>
      <c r="G435">
        <v>5</v>
      </c>
    </row>
    <row r="436" spans="1:7">
      <c r="A436">
        <v>1</v>
      </c>
      <c r="B436">
        <v>53</v>
      </c>
      <c r="C436" t="s">
        <v>10</v>
      </c>
      <c r="D436" t="s">
        <v>12</v>
      </c>
      <c r="E436" s="3">
        <v>38790</v>
      </c>
      <c r="F436" s="7">
        <f t="shared" si="7"/>
        <v>83</v>
      </c>
      <c r="G436">
        <v>0</v>
      </c>
    </row>
    <row r="437" spans="1:7">
      <c r="A437">
        <v>2</v>
      </c>
      <c r="B437">
        <v>65</v>
      </c>
      <c r="C437" t="s">
        <v>10</v>
      </c>
      <c r="D437" t="s">
        <v>13</v>
      </c>
      <c r="E437" s="3">
        <v>38790</v>
      </c>
      <c r="F437" s="7">
        <f t="shared" si="7"/>
        <v>83</v>
      </c>
      <c r="G437">
        <v>0</v>
      </c>
    </row>
    <row r="438" spans="1:7">
      <c r="A438">
        <v>2</v>
      </c>
      <c r="B438">
        <v>65</v>
      </c>
      <c r="C438" t="s">
        <v>10</v>
      </c>
      <c r="D438" t="s">
        <v>11</v>
      </c>
      <c r="E438" s="3">
        <v>38790</v>
      </c>
      <c r="F438" s="7">
        <f t="shared" si="7"/>
        <v>83</v>
      </c>
      <c r="G438">
        <v>5</v>
      </c>
    </row>
    <row r="439" spans="1:7">
      <c r="A439">
        <v>2</v>
      </c>
      <c r="B439">
        <v>65</v>
      </c>
      <c r="C439" t="s">
        <v>10</v>
      </c>
      <c r="D439" t="s">
        <v>12</v>
      </c>
      <c r="E439" s="3">
        <v>38790</v>
      </c>
      <c r="F439" s="7">
        <f t="shared" si="7"/>
        <v>83</v>
      </c>
      <c r="G439">
        <v>0</v>
      </c>
    </row>
    <row r="440" spans="1:7">
      <c r="A440">
        <v>3</v>
      </c>
      <c r="B440">
        <v>50</v>
      </c>
      <c r="C440" t="s">
        <v>10</v>
      </c>
      <c r="D440" t="s">
        <v>13</v>
      </c>
      <c r="E440" s="3">
        <v>38790</v>
      </c>
      <c r="F440" s="7">
        <f t="shared" si="7"/>
        <v>83</v>
      </c>
      <c r="G440">
        <v>0</v>
      </c>
    </row>
    <row r="441" spans="1:7">
      <c r="A441">
        <v>3</v>
      </c>
      <c r="B441">
        <v>50</v>
      </c>
      <c r="C441" t="s">
        <v>10</v>
      </c>
      <c r="D441" t="s">
        <v>11</v>
      </c>
      <c r="E441" s="3">
        <v>38790</v>
      </c>
      <c r="F441" s="7">
        <f t="shared" si="7"/>
        <v>83</v>
      </c>
      <c r="G441">
        <v>4</v>
      </c>
    </row>
    <row r="442" spans="1:7">
      <c r="A442">
        <v>3</v>
      </c>
      <c r="B442">
        <v>50</v>
      </c>
      <c r="C442" t="s">
        <v>10</v>
      </c>
      <c r="D442" t="s">
        <v>12</v>
      </c>
      <c r="E442" s="3">
        <v>38790</v>
      </c>
      <c r="F442" s="7">
        <f t="shared" si="7"/>
        <v>83</v>
      </c>
      <c r="G442">
        <v>0</v>
      </c>
    </row>
    <row r="443" spans="1:7">
      <c r="A443">
        <v>4</v>
      </c>
      <c r="B443">
        <v>84</v>
      </c>
      <c r="C443" t="s">
        <v>10</v>
      </c>
      <c r="D443" t="s">
        <v>13</v>
      </c>
      <c r="E443" s="3">
        <v>38790</v>
      </c>
      <c r="F443" s="7">
        <f t="shared" si="7"/>
        <v>83</v>
      </c>
      <c r="G443">
        <v>2</v>
      </c>
    </row>
    <row r="444" spans="1:7">
      <c r="A444">
        <v>4</v>
      </c>
      <c r="B444">
        <v>84</v>
      </c>
      <c r="C444" t="s">
        <v>10</v>
      </c>
      <c r="D444" t="s">
        <v>11</v>
      </c>
      <c r="E444" s="3">
        <v>38790</v>
      </c>
      <c r="F444" s="7">
        <f t="shared" si="7"/>
        <v>83</v>
      </c>
      <c r="G444">
        <v>5</v>
      </c>
    </row>
    <row r="445" spans="1:7">
      <c r="A445">
        <v>4</v>
      </c>
      <c r="B445">
        <v>84</v>
      </c>
      <c r="C445" t="s">
        <v>10</v>
      </c>
      <c r="D445" t="s">
        <v>12</v>
      </c>
      <c r="E445" s="3">
        <v>38790</v>
      </c>
      <c r="F445" s="7">
        <f t="shared" si="7"/>
        <v>83</v>
      </c>
      <c r="G445">
        <v>1</v>
      </c>
    </row>
    <row r="446" spans="1:7">
      <c r="A446">
        <v>5</v>
      </c>
      <c r="B446">
        <v>81</v>
      </c>
      <c r="C446" t="s">
        <v>10</v>
      </c>
      <c r="D446" t="s">
        <v>13</v>
      </c>
      <c r="E446" s="3">
        <v>38790</v>
      </c>
      <c r="F446" s="7">
        <f t="shared" si="7"/>
        <v>83</v>
      </c>
      <c r="G446">
        <v>4</v>
      </c>
    </row>
    <row r="447" spans="1:7">
      <c r="A447">
        <v>5</v>
      </c>
      <c r="B447">
        <v>81</v>
      </c>
      <c r="C447" t="s">
        <v>10</v>
      </c>
      <c r="D447" t="s">
        <v>11</v>
      </c>
      <c r="E447" s="3">
        <v>38790</v>
      </c>
      <c r="F447" s="7">
        <f t="shared" si="7"/>
        <v>83</v>
      </c>
      <c r="G447">
        <v>4</v>
      </c>
    </row>
    <row r="448" spans="1:7">
      <c r="A448">
        <v>5</v>
      </c>
      <c r="B448">
        <v>81</v>
      </c>
      <c r="C448" t="s">
        <v>10</v>
      </c>
      <c r="D448" t="s">
        <v>12</v>
      </c>
      <c r="E448" s="3">
        <v>38790</v>
      </c>
      <c r="F448" s="7">
        <f t="shared" si="7"/>
        <v>83</v>
      </c>
      <c r="G448">
        <v>3</v>
      </c>
    </row>
    <row r="449" spans="1:7">
      <c r="A449">
        <v>6</v>
      </c>
      <c r="B449">
        <v>75</v>
      </c>
      <c r="C449" t="s">
        <v>10</v>
      </c>
      <c r="D449" t="s">
        <v>13</v>
      </c>
      <c r="E449" s="3">
        <v>38790</v>
      </c>
      <c r="F449" s="7">
        <f t="shared" si="7"/>
        <v>83</v>
      </c>
      <c r="G449">
        <v>1</v>
      </c>
    </row>
    <row r="450" spans="1:7">
      <c r="A450">
        <v>6</v>
      </c>
      <c r="B450">
        <v>75</v>
      </c>
      <c r="C450" t="s">
        <v>10</v>
      </c>
      <c r="D450" t="s">
        <v>11</v>
      </c>
      <c r="E450" s="3">
        <v>38790</v>
      </c>
      <c r="F450" s="7">
        <f t="shared" si="7"/>
        <v>83</v>
      </c>
      <c r="G450">
        <v>4</v>
      </c>
    </row>
    <row r="451" spans="1:7">
      <c r="A451">
        <v>6</v>
      </c>
      <c r="B451">
        <v>75</v>
      </c>
      <c r="C451" t="s">
        <v>10</v>
      </c>
      <c r="D451" t="s">
        <v>12</v>
      </c>
      <c r="E451" s="3">
        <v>38790</v>
      </c>
      <c r="F451" s="7">
        <f t="shared" si="7"/>
        <v>83</v>
      </c>
      <c r="G451">
        <v>0</v>
      </c>
    </row>
    <row r="452" spans="1:7">
      <c r="A452">
        <v>7</v>
      </c>
      <c r="B452">
        <v>51</v>
      </c>
      <c r="C452" t="s">
        <v>10</v>
      </c>
      <c r="D452" t="s">
        <v>13</v>
      </c>
      <c r="E452" s="3">
        <v>38790</v>
      </c>
      <c r="F452" s="7">
        <f t="shared" si="7"/>
        <v>83</v>
      </c>
      <c r="G452">
        <v>1</v>
      </c>
    </row>
    <row r="453" spans="1:7">
      <c r="A453">
        <v>7</v>
      </c>
      <c r="B453">
        <v>51</v>
      </c>
      <c r="C453" t="s">
        <v>10</v>
      </c>
      <c r="D453" t="s">
        <v>11</v>
      </c>
      <c r="E453" s="3">
        <v>38790</v>
      </c>
      <c r="F453" s="7">
        <f t="shared" si="7"/>
        <v>83</v>
      </c>
      <c r="G453">
        <v>1</v>
      </c>
    </row>
    <row r="454" spans="1:7">
      <c r="A454">
        <v>7</v>
      </c>
      <c r="B454">
        <v>51</v>
      </c>
      <c r="C454" t="s">
        <v>10</v>
      </c>
      <c r="D454" t="s">
        <v>12</v>
      </c>
      <c r="E454" s="3">
        <v>38790</v>
      </c>
      <c r="F454" s="7">
        <f t="shared" si="7"/>
        <v>83</v>
      </c>
      <c r="G454">
        <v>3</v>
      </c>
    </row>
    <row r="455" spans="1:7">
      <c r="A455">
        <v>8</v>
      </c>
      <c r="B455">
        <v>81</v>
      </c>
      <c r="C455" t="s">
        <v>10</v>
      </c>
      <c r="D455" t="s">
        <v>13</v>
      </c>
      <c r="E455" s="3">
        <v>38790</v>
      </c>
      <c r="F455" s="7">
        <f t="shared" si="7"/>
        <v>83</v>
      </c>
      <c r="G455">
        <v>1</v>
      </c>
    </row>
    <row r="456" spans="1:7">
      <c r="A456">
        <v>8</v>
      </c>
      <c r="B456">
        <v>81</v>
      </c>
      <c r="C456" t="s">
        <v>10</v>
      </c>
      <c r="D456" t="s">
        <v>11</v>
      </c>
      <c r="E456" s="3">
        <v>38790</v>
      </c>
      <c r="F456" s="7">
        <f t="shared" si="7"/>
        <v>83</v>
      </c>
      <c r="G456">
        <v>3</v>
      </c>
    </row>
    <row r="457" spans="1:7">
      <c r="A457">
        <v>8</v>
      </c>
      <c r="B457">
        <v>81</v>
      </c>
      <c r="C457" t="s">
        <v>10</v>
      </c>
      <c r="D457" t="s">
        <v>12</v>
      </c>
      <c r="E457" s="3">
        <v>38790</v>
      </c>
      <c r="F457" s="7">
        <f t="shared" si="7"/>
        <v>83</v>
      </c>
      <c r="G457">
        <v>3</v>
      </c>
    </row>
    <row r="458" spans="1:7">
      <c r="A458">
        <v>9</v>
      </c>
      <c r="B458">
        <v>75</v>
      </c>
      <c r="C458" t="s">
        <v>10</v>
      </c>
      <c r="D458" t="s">
        <v>13</v>
      </c>
      <c r="E458" s="3">
        <v>38790</v>
      </c>
      <c r="F458" s="7">
        <f t="shared" si="7"/>
        <v>83</v>
      </c>
      <c r="G458">
        <v>4</v>
      </c>
    </row>
    <row r="459" spans="1:7">
      <c r="A459">
        <v>9</v>
      </c>
      <c r="B459">
        <v>75</v>
      </c>
      <c r="C459" t="s">
        <v>10</v>
      </c>
      <c r="D459" t="s">
        <v>11</v>
      </c>
      <c r="E459" s="3">
        <v>38790</v>
      </c>
      <c r="F459" s="7">
        <f t="shared" si="7"/>
        <v>83</v>
      </c>
      <c r="G459">
        <v>2</v>
      </c>
    </row>
    <row r="460" spans="1:7">
      <c r="A460">
        <v>9</v>
      </c>
      <c r="B460">
        <v>75</v>
      </c>
      <c r="C460" t="s">
        <v>10</v>
      </c>
      <c r="D460" t="s">
        <v>12</v>
      </c>
      <c r="E460" s="3">
        <v>38790</v>
      </c>
      <c r="F460" s="7">
        <f t="shared" si="7"/>
        <v>83</v>
      </c>
      <c r="G460">
        <v>1</v>
      </c>
    </row>
    <row r="461" spans="1:7">
      <c r="A461">
        <v>10</v>
      </c>
      <c r="B461">
        <v>188</v>
      </c>
      <c r="C461" t="s">
        <v>14</v>
      </c>
      <c r="D461" t="s">
        <v>13</v>
      </c>
      <c r="E461" s="3">
        <v>38790</v>
      </c>
      <c r="F461" s="7">
        <f t="shared" si="7"/>
        <v>83</v>
      </c>
      <c r="G461">
        <v>2</v>
      </c>
    </row>
    <row r="462" spans="1:7">
      <c r="A462">
        <v>10</v>
      </c>
      <c r="B462">
        <v>188</v>
      </c>
      <c r="C462" t="s">
        <v>14</v>
      </c>
      <c r="D462" t="s">
        <v>11</v>
      </c>
      <c r="E462" s="3">
        <v>38790</v>
      </c>
      <c r="F462" s="7">
        <f t="shared" si="7"/>
        <v>83</v>
      </c>
      <c r="G462">
        <v>5</v>
      </c>
    </row>
    <row r="463" spans="1:7">
      <c r="A463">
        <v>10</v>
      </c>
      <c r="B463">
        <v>188</v>
      </c>
      <c r="C463" t="s">
        <v>14</v>
      </c>
      <c r="D463" t="s">
        <v>12</v>
      </c>
      <c r="E463" s="3">
        <v>38790</v>
      </c>
      <c r="F463" s="7">
        <f t="shared" si="7"/>
        <v>83</v>
      </c>
      <c r="G463">
        <v>4</v>
      </c>
    </row>
    <row r="464" spans="1:7">
      <c r="A464">
        <v>11</v>
      </c>
      <c r="B464">
        <v>187</v>
      </c>
      <c r="C464" t="s">
        <v>14</v>
      </c>
      <c r="D464" t="s">
        <v>13</v>
      </c>
      <c r="E464" s="3">
        <v>38790</v>
      </c>
      <c r="F464" s="7">
        <f t="shared" si="7"/>
        <v>83</v>
      </c>
      <c r="G464">
        <v>4</v>
      </c>
    </row>
    <row r="465" spans="1:7">
      <c r="A465">
        <v>11</v>
      </c>
      <c r="B465">
        <v>187</v>
      </c>
      <c r="C465" t="s">
        <v>14</v>
      </c>
      <c r="D465" t="s">
        <v>11</v>
      </c>
      <c r="E465" s="3">
        <v>38790</v>
      </c>
      <c r="F465" s="7">
        <f t="shared" si="7"/>
        <v>83</v>
      </c>
      <c r="G465">
        <v>5</v>
      </c>
    </row>
    <row r="466" spans="1:7">
      <c r="A466">
        <v>11</v>
      </c>
      <c r="B466">
        <v>187</v>
      </c>
      <c r="C466" t="s">
        <v>14</v>
      </c>
      <c r="D466" t="s">
        <v>12</v>
      </c>
      <c r="E466" s="3">
        <v>38790</v>
      </c>
      <c r="F466" s="7">
        <f t="shared" si="7"/>
        <v>83</v>
      </c>
      <c r="G466">
        <v>3</v>
      </c>
    </row>
    <row r="467" spans="1:7">
      <c r="A467">
        <v>12</v>
      </c>
      <c r="B467">
        <v>229</v>
      </c>
      <c r="C467" t="s">
        <v>14</v>
      </c>
      <c r="D467" t="s">
        <v>13</v>
      </c>
      <c r="E467" s="3">
        <v>38790</v>
      </c>
      <c r="F467" s="7">
        <f t="shared" si="7"/>
        <v>83</v>
      </c>
      <c r="G467">
        <v>2</v>
      </c>
    </row>
    <row r="468" spans="1:7">
      <c r="A468">
        <v>12</v>
      </c>
      <c r="B468">
        <v>229</v>
      </c>
      <c r="C468" t="s">
        <v>14</v>
      </c>
      <c r="D468" t="s">
        <v>11</v>
      </c>
      <c r="E468" s="3">
        <v>38790</v>
      </c>
      <c r="F468" s="7">
        <f t="shared" si="7"/>
        <v>83</v>
      </c>
      <c r="G468">
        <v>3</v>
      </c>
    </row>
    <row r="469" spans="1:7">
      <c r="A469">
        <v>12</v>
      </c>
      <c r="B469">
        <v>229</v>
      </c>
      <c r="C469" t="s">
        <v>14</v>
      </c>
      <c r="D469" t="s">
        <v>12</v>
      </c>
      <c r="E469" s="3">
        <v>38790</v>
      </c>
      <c r="F469" s="7">
        <f t="shared" si="7"/>
        <v>83</v>
      </c>
      <c r="G469">
        <v>1</v>
      </c>
    </row>
    <row r="470" spans="1:7">
      <c r="A470">
        <v>13</v>
      </c>
      <c r="B470">
        <v>180</v>
      </c>
      <c r="C470" t="s">
        <v>14</v>
      </c>
      <c r="D470" t="s">
        <v>13</v>
      </c>
      <c r="E470" s="3">
        <v>38790</v>
      </c>
      <c r="F470" s="7">
        <f t="shared" si="7"/>
        <v>83</v>
      </c>
      <c r="G470">
        <v>1</v>
      </c>
    </row>
    <row r="471" spans="1:7">
      <c r="A471">
        <v>13</v>
      </c>
      <c r="B471">
        <v>180</v>
      </c>
      <c r="C471" t="s">
        <v>14</v>
      </c>
      <c r="D471" t="s">
        <v>11</v>
      </c>
      <c r="E471" s="3">
        <v>38790</v>
      </c>
      <c r="F471" s="7">
        <f t="shared" si="7"/>
        <v>83</v>
      </c>
      <c r="G471">
        <v>5</v>
      </c>
    </row>
    <row r="472" spans="1:7">
      <c r="A472">
        <v>13</v>
      </c>
      <c r="B472">
        <v>180</v>
      </c>
      <c r="C472" t="s">
        <v>14</v>
      </c>
      <c r="D472" t="s">
        <v>12</v>
      </c>
      <c r="E472" s="3">
        <v>38790</v>
      </c>
      <c r="F472" s="7">
        <f t="shared" si="7"/>
        <v>83</v>
      </c>
      <c r="G472">
        <v>4</v>
      </c>
    </row>
    <row r="473" spans="1:7">
      <c r="A473">
        <v>14</v>
      </c>
      <c r="B473">
        <v>221</v>
      </c>
      <c r="C473" t="s">
        <v>14</v>
      </c>
      <c r="D473" t="s">
        <v>13</v>
      </c>
      <c r="E473" s="3">
        <v>38790</v>
      </c>
      <c r="F473" s="7">
        <f t="shared" si="7"/>
        <v>83</v>
      </c>
      <c r="G473">
        <v>0</v>
      </c>
    </row>
    <row r="474" spans="1:7">
      <c r="A474">
        <v>14</v>
      </c>
      <c r="B474">
        <v>221</v>
      </c>
      <c r="C474" t="s">
        <v>14</v>
      </c>
      <c r="D474" t="s">
        <v>11</v>
      </c>
      <c r="E474" s="3">
        <v>38790</v>
      </c>
      <c r="F474" s="7">
        <f t="shared" si="7"/>
        <v>83</v>
      </c>
      <c r="G474">
        <v>5</v>
      </c>
    </row>
    <row r="475" spans="1:7">
      <c r="A475">
        <v>14</v>
      </c>
      <c r="B475">
        <v>221</v>
      </c>
      <c r="C475" t="s">
        <v>14</v>
      </c>
      <c r="D475" t="s">
        <v>12</v>
      </c>
      <c r="E475" s="3">
        <v>38790</v>
      </c>
      <c r="F475" s="7">
        <f t="shared" si="7"/>
        <v>83</v>
      </c>
      <c r="G475">
        <v>2</v>
      </c>
    </row>
    <row r="476" spans="1:7">
      <c r="A476">
        <v>15</v>
      </c>
      <c r="B476">
        <v>229</v>
      </c>
      <c r="C476" t="s">
        <v>14</v>
      </c>
      <c r="D476" t="s">
        <v>13</v>
      </c>
      <c r="E476" s="3">
        <v>38790</v>
      </c>
      <c r="F476" s="7">
        <f t="shared" si="7"/>
        <v>83</v>
      </c>
      <c r="G476">
        <v>1</v>
      </c>
    </row>
    <row r="477" spans="1:7">
      <c r="A477">
        <v>15</v>
      </c>
      <c r="B477">
        <v>229</v>
      </c>
      <c r="C477" t="s">
        <v>14</v>
      </c>
      <c r="D477" t="s">
        <v>11</v>
      </c>
      <c r="E477" s="3">
        <v>38790</v>
      </c>
      <c r="F477" s="7">
        <f t="shared" si="7"/>
        <v>83</v>
      </c>
      <c r="G477">
        <v>1</v>
      </c>
    </row>
    <row r="478" spans="1:7">
      <c r="A478">
        <v>15</v>
      </c>
      <c r="B478">
        <v>229</v>
      </c>
      <c r="C478" t="s">
        <v>14</v>
      </c>
      <c r="D478" t="s">
        <v>12</v>
      </c>
      <c r="E478" s="3">
        <v>38790</v>
      </c>
      <c r="F478" s="7">
        <f t="shared" si="7"/>
        <v>83</v>
      </c>
      <c r="G478">
        <v>2</v>
      </c>
    </row>
    <row r="479" spans="1:7">
      <c r="A479">
        <v>16</v>
      </c>
      <c r="B479">
        <v>233</v>
      </c>
      <c r="C479" t="s">
        <v>14</v>
      </c>
      <c r="D479" t="s">
        <v>13</v>
      </c>
      <c r="E479" s="3">
        <v>38790</v>
      </c>
      <c r="F479" s="7">
        <f t="shared" si="7"/>
        <v>83</v>
      </c>
      <c r="G479">
        <v>4</v>
      </c>
    </row>
    <row r="480" spans="1:7">
      <c r="A480">
        <v>16</v>
      </c>
      <c r="B480">
        <v>233</v>
      </c>
      <c r="C480" t="s">
        <v>14</v>
      </c>
      <c r="D480" t="s">
        <v>11</v>
      </c>
      <c r="E480" s="3">
        <v>38790</v>
      </c>
      <c r="F480" s="7">
        <f t="shared" si="7"/>
        <v>83</v>
      </c>
      <c r="G480">
        <v>3</v>
      </c>
    </row>
    <row r="481" spans="1:7">
      <c r="A481">
        <v>16</v>
      </c>
      <c r="B481">
        <v>233</v>
      </c>
      <c r="C481" t="s">
        <v>14</v>
      </c>
      <c r="D481" t="s">
        <v>12</v>
      </c>
      <c r="E481" s="3">
        <v>38790</v>
      </c>
      <c r="F481" s="7">
        <f t="shared" si="7"/>
        <v>83</v>
      </c>
      <c r="G481">
        <v>3</v>
      </c>
    </row>
    <row r="482" spans="1:7">
      <c r="A482">
        <v>17</v>
      </c>
      <c r="B482">
        <v>178</v>
      </c>
      <c r="C482" t="s">
        <v>14</v>
      </c>
      <c r="D482" t="s">
        <v>13</v>
      </c>
      <c r="E482" s="3">
        <v>38790</v>
      </c>
      <c r="F482" s="7">
        <f t="shared" si="7"/>
        <v>83</v>
      </c>
      <c r="G482">
        <v>5</v>
      </c>
    </row>
    <row r="483" spans="1:7">
      <c r="A483">
        <v>17</v>
      </c>
      <c r="B483">
        <v>178</v>
      </c>
      <c r="C483" t="s">
        <v>14</v>
      </c>
      <c r="D483" t="s">
        <v>11</v>
      </c>
      <c r="E483" s="3">
        <v>38790</v>
      </c>
      <c r="F483" s="7">
        <f t="shared" si="7"/>
        <v>83</v>
      </c>
      <c r="G483">
        <v>3</v>
      </c>
    </row>
    <row r="484" spans="1:7">
      <c r="A484">
        <v>17</v>
      </c>
      <c r="B484">
        <v>178</v>
      </c>
      <c r="C484" t="s">
        <v>14</v>
      </c>
      <c r="D484" t="s">
        <v>12</v>
      </c>
      <c r="E484" s="3">
        <v>38790</v>
      </c>
      <c r="F484" s="7">
        <f t="shared" si="7"/>
        <v>83</v>
      </c>
      <c r="G484">
        <v>1</v>
      </c>
    </row>
    <row r="485" spans="1:7">
      <c r="A485">
        <v>18</v>
      </c>
      <c r="B485">
        <v>216</v>
      </c>
      <c r="C485" t="s">
        <v>14</v>
      </c>
      <c r="D485" t="s">
        <v>13</v>
      </c>
      <c r="E485" s="3">
        <v>38790</v>
      </c>
      <c r="F485" s="7">
        <f t="shared" si="7"/>
        <v>83</v>
      </c>
      <c r="G485">
        <v>4</v>
      </c>
    </row>
    <row r="486" spans="1:7">
      <c r="A486">
        <v>18</v>
      </c>
      <c r="B486">
        <v>216</v>
      </c>
      <c r="C486" t="s">
        <v>14</v>
      </c>
      <c r="D486" t="s">
        <v>11</v>
      </c>
      <c r="E486" s="3">
        <v>38790</v>
      </c>
      <c r="F486" s="7">
        <f t="shared" si="7"/>
        <v>83</v>
      </c>
      <c r="G486">
        <v>5</v>
      </c>
    </row>
    <row r="487" spans="1:7">
      <c r="A487">
        <v>18</v>
      </c>
      <c r="B487">
        <v>216</v>
      </c>
      <c r="C487" t="s">
        <v>14</v>
      </c>
      <c r="D487" t="s">
        <v>12</v>
      </c>
      <c r="E487" s="3">
        <v>38790</v>
      </c>
      <c r="F487" s="7">
        <f t="shared" si="7"/>
        <v>83</v>
      </c>
      <c r="G487">
        <v>1</v>
      </c>
    </row>
    <row r="488" spans="1:7">
      <c r="A488">
        <v>1</v>
      </c>
      <c r="B488">
        <v>53</v>
      </c>
      <c r="C488" t="s">
        <v>10</v>
      </c>
      <c r="D488" t="s">
        <v>13</v>
      </c>
      <c r="E488" s="3">
        <v>38807</v>
      </c>
      <c r="F488" s="7">
        <f t="shared" si="7"/>
        <v>100</v>
      </c>
      <c r="G488">
        <v>5</v>
      </c>
    </row>
    <row r="489" spans="1:7">
      <c r="A489">
        <v>1</v>
      </c>
      <c r="B489">
        <v>53</v>
      </c>
      <c r="C489" t="s">
        <v>10</v>
      </c>
      <c r="D489" t="s">
        <v>11</v>
      </c>
      <c r="E489" s="3">
        <v>38807</v>
      </c>
      <c r="F489" s="7">
        <f t="shared" si="7"/>
        <v>100</v>
      </c>
      <c r="G489">
        <v>5</v>
      </c>
    </row>
    <row r="490" spans="1:7">
      <c r="A490">
        <v>1</v>
      </c>
      <c r="B490">
        <v>53</v>
      </c>
      <c r="C490" t="s">
        <v>10</v>
      </c>
      <c r="D490" t="s">
        <v>12</v>
      </c>
      <c r="E490" s="3">
        <v>38807</v>
      </c>
      <c r="F490" s="7">
        <f t="shared" si="7"/>
        <v>100</v>
      </c>
      <c r="G490">
        <v>0</v>
      </c>
    </row>
    <row r="491" spans="1:7">
      <c r="A491">
        <v>2</v>
      </c>
      <c r="B491">
        <v>65</v>
      </c>
      <c r="C491" t="s">
        <v>10</v>
      </c>
      <c r="D491" t="s">
        <v>13</v>
      </c>
      <c r="E491" s="3">
        <v>38807</v>
      </c>
      <c r="F491" s="7">
        <f t="shared" si="7"/>
        <v>100</v>
      </c>
      <c r="G491">
        <v>0</v>
      </c>
    </row>
    <row r="492" spans="1:7">
      <c r="A492">
        <v>2</v>
      </c>
      <c r="B492">
        <v>65</v>
      </c>
      <c r="C492" t="s">
        <v>10</v>
      </c>
      <c r="D492" t="s">
        <v>11</v>
      </c>
      <c r="E492" s="3">
        <v>38807</v>
      </c>
      <c r="F492" s="7">
        <f t="shared" si="7"/>
        <v>100</v>
      </c>
      <c r="G492">
        <v>4</v>
      </c>
    </row>
    <row r="493" spans="1:7">
      <c r="A493">
        <v>2</v>
      </c>
      <c r="B493">
        <v>65</v>
      </c>
      <c r="C493" t="s">
        <v>10</v>
      </c>
      <c r="D493" t="s">
        <v>12</v>
      </c>
      <c r="E493" s="3">
        <v>38807</v>
      </c>
      <c r="F493" s="7">
        <f t="shared" si="7"/>
        <v>100</v>
      </c>
      <c r="G493">
        <v>0</v>
      </c>
    </row>
    <row r="494" spans="1:7">
      <c r="A494">
        <v>3</v>
      </c>
      <c r="B494">
        <v>50</v>
      </c>
      <c r="C494" t="s">
        <v>10</v>
      </c>
      <c r="D494" t="s">
        <v>13</v>
      </c>
      <c r="E494" s="3">
        <v>38807</v>
      </c>
      <c r="F494" s="7">
        <f t="shared" si="7"/>
        <v>100</v>
      </c>
      <c r="G494">
        <v>0</v>
      </c>
    </row>
    <row r="495" spans="1:7">
      <c r="A495">
        <v>3</v>
      </c>
      <c r="B495">
        <v>50</v>
      </c>
      <c r="C495" t="s">
        <v>10</v>
      </c>
      <c r="D495" t="s">
        <v>11</v>
      </c>
      <c r="E495" s="3">
        <v>38807</v>
      </c>
      <c r="F495" s="7">
        <f t="shared" si="7"/>
        <v>100</v>
      </c>
      <c r="G495">
        <v>2</v>
      </c>
    </row>
    <row r="496" spans="1:7">
      <c r="A496">
        <v>3</v>
      </c>
      <c r="B496">
        <v>50</v>
      </c>
      <c r="C496" t="s">
        <v>10</v>
      </c>
      <c r="D496" t="s">
        <v>12</v>
      </c>
      <c r="E496" s="3">
        <v>38807</v>
      </c>
      <c r="F496" s="7">
        <f t="shared" si="7"/>
        <v>100</v>
      </c>
      <c r="G496">
        <v>0</v>
      </c>
    </row>
    <row r="497" spans="1:7">
      <c r="A497">
        <v>4</v>
      </c>
      <c r="B497">
        <v>84</v>
      </c>
      <c r="C497" t="s">
        <v>10</v>
      </c>
      <c r="D497" t="s">
        <v>13</v>
      </c>
      <c r="E497" s="3">
        <v>38807</v>
      </c>
      <c r="F497" s="7">
        <f t="shared" si="7"/>
        <v>100</v>
      </c>
      <c r="G497">
        <v>1</v>
      </c>
    </row>
    <row r="498" spans="1:7">
      <c r="A498">
        <v>4</v>
      </c>
      <c r="B498">
        <v>84</v>
      </c>
      <c r="C498" t="s">
        <v>10</v>
      </c>
      <c r="D498" t="s">
        <v>11</v>
      </c>
      <c r="E498" s="3">
        <v>38807</v>
      </c>
      <c r="F498" s="7">
        <f t="shared" si="7"/>
        <v>100</v>
      </c>
      <c r="G498">
        <v>5</v>
      </c>
    </row>
    <row r="499" spans="1:7">
      <c r="A499">
        <v>4</v>
      </c>
      <c r="B499">
        <v>84</v>
      </c>
      <c r="C499" t="s">
        <v>10</v>
      </c>
      <c r="D499" t="s">
        <v>12</v>
      </c>
      <c r="E499" s="3">
        <v>38807</v>
      </c>
      <c r="F499" s="7">
        <f t="shared" ref="F499:F541" si="8">DATEDIF("12/22/2009", E499, "D")</f>
        <v>100</v>
      </c>
      <c r="G499">
        <v>1</v>
      </c>
    </row>
    <row r="500" spans="1:7">
      <c r="A500">
        <v>5</v>
      </c>
      <c r="B500">
        <v>81</v>
      </c>
      <c r="C500" t="s">
        <v>10</v>
      </c>
      <c r="D500" t="s">
        <v>13</v>
      </c>
      <c r="E500" s="3">
        <v>38807</v>
      </c>
      <c r="F500" s="7">
        <f t="shared" si="8"/>
        <v>100</v>
      </c>
      <c r="G500">
        <v>4</v>
      </c>
    </row>
    <row r="501" spans="1:7">
      <c r="A501">
        <v>5</v>
      </c>
      <c r="B501">
        <v>81</v>
      </c>
      <c r="C501" t="s">
        <v>10</v>
      </c>
      <c r="D501" t="s">
        <v>11</v>
      </c>
      <c r="E501" s="3">
        <v>38807</v>
      </c>
      <c r="F501" s="7">
        <f t="shared" si="8"/>
        <v>100</v>
      </c>
      <c r="G501">
        <v>4</v>
      </c>
    </row>
    <row r="502" spans="1:7">
      <c r="A502">
        <v>5</v>
      </c>
      <c r="B502">
        <v>81</v>
      </c>
      <c r="C502" t="s">
        <v>10</v>
      </c>
      <c r="D502" t="s">
        <v>12</v>
      </c>
      <c r="E502" s="3">
        <v>38807</v>
      </c>
      <c r="F502" s="7">
        <f t="shared" si="8"/>
        <v>100</v>
      </c>
      <c r="G502">
        <v>3</v>
      </c>
    </row>
    <row r="503" spans="1:7">
      <c r="A503">
        <v>6</v>
      </c>
      <c r="B503">
        <v>75</v>
      </c>
      <c r="C503" t="s">
        <v>10</v>
      </c>
      <c r="D503" t="s">
        <v>13</v>
      </c>
      <c r="E503" s="3">
        <v>38807</v>
      </c>
      <c r="F503" s="7">
        <f t="shared" si="8"/>
        <v>100</v>
      </c>
      <c r="G503">
        <v>1</v>
      </c>
    </row>
    <row r="504" spans="1:7">
      <c r="A504">
        <v>6</v>
      </c>
      <c r="B504">
        <v>75</v>
      </c>
      <c r="C504" t="s">
        <v>10</v>
      </c>
      <c r="D504" t="s">
        <v>11</v>
      </c>
      <c r="E504" s="3">
        <v>38807</v>
      </c>
      <c r="F504" s="7">
        <f t="shared" si="8"/>
        <v>100</v>
      </c>
      <c r="G504">
        <v>3</v>
      </c>
    </row>
    <row r="505" spans="1:7">
      <c r="A505">
        <v>6</v>
      </c>
      <c r="B505">
        <v>75</v>
      </c>
      <c r="C505" t="s">
        <v>10</v>
      </c>
      <c r="D505" t="s">
        <v>12</v>
      </c>
      <c r="E505" s="3">
        <v>38807</v>
      </c>
      <c r="F505" s="7">
        <f t="shared" si="8"/>
        <v>100</v>
      </c>
      <c r="G505">
        <v>0</v>
      </c>
    </row>
    <row r="506" spans="1:7">
      <c r="A506">
        <v>7</v>
      </c>
      <c r="B506">
        <v>51</v>
      </c>
      <c r="C506" t="s">
        <v>10</v>
      </c>
      <c r="D506" t="s">
        <v>13</v>
      </c>
      <c r="E506" s="3">
        <v>38807</v>
      </c>
      <c r="F506" s="7">
        <f t="shared" si="8"/>
        <v>100</v>
      </c>
      <c r="G506">
        <v>0</v>
      </c>
    </row>
    <row r="507" spans="1:7">
      <c r="A507">
        <v>7</v>
      </c>
      <c r="B507">
        <v>51</v>
      </c>
      <c r="C507" t="s">
        <v>10</v>
      </c>
      <c r="D507" t="s">
        <v>11</v>
      </c>
      <c r="E507" s="3">
        <v>38807</v>
      </c>
      <c r="F507" s="7">
        <f t="shared" si="8"/>
        <v>100</v>
      </c>
      <c r="G507">
        <v>1</v>
      </c>
    </row>
    <row r="508" spans="1:7">
      <c r="A508">
        <v>7</v>
      </c>
      <c r="B508">
        <v>51</v>
      </c>
      <c r="C508" t="s">
        <v>10</v>
      </c>
      <c r="D508" t="s">
        <v>12</v>
      </c>
      <c r="E508" s="3">
        <v>38807</v>
      </c>
      <c r="F508" s="7">
        <f t="shared" si="8"/>
        <v>100</v>
      </c>
      <c r="G508">
        <v>2</v>
      </c>
    </row>
    <row r="509" spans="1:7">
      <c r="A509">
        <v>8</v>
      </c>
      <c r="B509">
        <v>81</v>
      </c>
      <c r="C509" t="s">
        <v>10</v>
      </c>
      <c r="D509" t="s">
        <v>13</v>
      </c>
      <c r="E509" s="3">
        <v>38807</v>
      </c>
      <c r="F509" s="7">
        <f t="shared" si="8"/>
        <v>100</v>
      </c>
      <c r="G509">
        <v>1</v>
      </c>
    </row>
    <row r="510" spans="1:7">
      <c r="A510">
        <v>8</v>
      </c>
      <c r="B510">
        <v>81</v>
      </c>
      <c r="C510" t="s">
        <v>10</v>
      </c>
      <c r="D510" t="s">
        <v>11</v>
      </c>
      <c r="E510" s="3">
        <v>38807</v>
      </c>
      <c r="F510" s="7">
        <f t="shared" si="8"/>
        <v>100</v>
      </c>
      <c r="G510">
        <v>3</v>
      </c>
    </row>
    <row r="511" spans="1:7">
      <c r="A511">
        <v>8</v>
      </c>
      <c r="B511">
        <v>81</v>
      </c>
      <c r="C511" t="s">
        <v>10</v>
      </c>
      <c r="D511" t="s">
        <v>12</v>
      </c>
      <c r="E511" s="3">
        <v>38807</v>
      </c>
      <c r="F511" s="7">
        <f t="shared" si="8"/>
        <v>100</v>
      </c>
      <c r="G511">
        <v>3</v>
      </c>
    </row>
    <row r="512" spans="1:7">
      <c r="A512">
        <v>9</v>
      </c>
      <c r="B512">
        <v>75</v>
      </c>
      <c r="C512" t="s">
        <v>10</v>
      </c>
      <c r="D512" t="s">
        <v>13</v>
      </c>
      <c r="E512" s="3">
        <v>38807</v>
      </c>
      <c r="F512" s="7">
        <f t="shared" si="8"/>
        <v>100</v>
      </c>
      <c r="G512">
        <v>4</v>
      </c>
    </row>
    <row r="513" spans="1:7">
      <c r="A513">
        <v>9</v>
      </c>
      <c r="B513">
        <v>75</v>
      </c>
      <c r="C513" t="s">
        <v>10</v>
      </c>
      <c r="D513" t="s">
        <v>11</v>
      </c>
      <c r="E513" s="3">
        <v>38807</v>
      </c>
      <c r="F513" s="7">
        <f t="shared" si="8"/>
        <v>100</v>
      </c>
      <c r="G513">
        <v>2</v>
      </c>
    </row>
    <row r="514" spans="1:7">
      <c r="A514">
        <v>9</v>
      </c>
      <c r="B514">
        <v>75</v>
      </c>
      <c r="C514" t="s">
        <v>10</v>
      </c>
      <c r="D514" t="s">
        <v>12</v>
      </c>
      <c r="E514" s="3">
        <v>38807</v>
      </c>
      <c r="F514" s="7">
        <f t="shared" si="8"/>
        <v>100</v>
      </c>
      <c r="G514">
        <v>0</v>
      </c>
    </row>
    <row r="515" spans="1:7">
      <c r="A515">
        <v>10</v>
      </c>
      <c r="B515">
        <v>188</v>
      </c>
      <c r="C515" t="s">
        <v>14</v>
      </c>
      <c r="D515" t="s">
        <v>13</v>
      </c>
      <c r="E515" s="3">
        <v>38807</v>
      </c>
      <c r="F515" s="7">
        <f t="shared" si="8"/>
        <v>100</v>
      </c>
      <c r="G515">
        <v>2</v>
      </c>
    </row>
    <row r="516" spans="1:7">
      <c r="A516">
        <v>10</v>
      </c>
      <c r="B516">
        <v>188</v>
      </c>
      <c r="C516" t="s">
        <v>14</v>
      </c>
      <c r="D516" t="s">
        <v>11</v>
      </c>
      <c r="E516" s="3">
        <v>38807</v>
      </c>
      <c r="F516" s="7">
        <f t="shared" si="8"/>
        <v>100</v>
      </c>
      <c r="G516">
        <v>5</v>
      </c>
    </row>
    <row r="517" spans="1:7">
      <c r="A517">
        <v>10</v>
      </c>
      <c r="B517">
        <v>188</v>
      </c>
      <c r="C517" t="s">
        <v>14</v>
      </c>
      <c r="D517" t="s">
        <v>12</v>
      </c>
      <c r="E517" s="3">
        <v>38807</v>
      </c>
      <c r="F517" s="7">
        <f t="shared" si="8"/>
        <v>100</v>
      </c>
      <c r="G517">
        <v>4</v>
      </c>
    </row>
    <row r="518" spans="1:7">
      <c r="A518">
        <v>11</v>
      </c>
      <c r="B518">
        <v>187</v>
      </c>
      <c r="C518" t="s">
        <v>14</v>
      </c>
      <c r="D518" t="s">
        <v>13</v>
      </c>
      <c r="E518" s="3">
        <v>38807</v>
      </c>
      <c r="F518" s="7">
        <f t="shared" si="8"/>
        <v>100</v>
      </c>
      <c r="G518">
        <v>4</v>
      </c>
    </row>
    <row r="519" spans="1:7">
      <c r="A519">
        <v>11</v>
      </c>
      <c r="B519">
        <v>187</v>
      </c>
      <c r="C519" t="s">
        <v>14</v>
      </c>
      <c r="D519" t="s">
        <v>11</v>
      </c>
      <c r="E519" s="3">
        <v>38807</v>
      </c>
      <c r="F519" s="7">
        <f t="shared" si="8"/>
        <v>100</v>
      </c>
      <c r="G519">
        <v>4</v>
      </c>
    </row>
    <row r="520" spans="1:7">
      <c r="A520">
        <v>11</v>
      </c>
      <c r="B520">
        <v>187</v>
      </c>
      <c r="C520" t="s">
        <v>14</v>
      </c>
      <c r="D520" t="s">
        <v>12</v>
      </c>
      <c r="E520" s="3">
        <v>38807</v>
      </c>
      <c r="F520" s="7">
        <f t="shared" si="8"/>
        <v>100</v>
      </c>
      <c r="G520">
        <v>3</v>
      </c>
    </row>
    <row r="521" spans="1:7">
      <c r="A521">
        <v>12</v>
      </c>
      <c r="B521">
        <v>229</v>
      </c>
      <c r="C521" t="s">
        <v>14</v>
      </c>
      <c r="D521" t="s">
        <v>13</v>
      </c>
      <c r="E521" s="3">
        <v>38807</v>
      </c>
      <c r="F521" s="7">
        <f t="shared" si="8"/>
        <v>100</v>
      </c>
      <c r="G521">
        <v>1</v>
      </c>
    </row>
    <row r="522" spans="1:7">
      <c r="A522">
        <v>12</v>
      </c>
      <c r="B522">
        <v>229</v>
      </c>
      <c r="C522" t="s">
        <v>14</v>
      </c>
      <c r="D522" t="s">
        <v>11</v>
      </c>
      <c r="E522" s="3">
        <v>38807</v>
      </c>
      <c r="F522" s="7">
        <f t="shared" si="8"/>
        <v>100</v>
      </c>
      <c r="G522">
        <v>3</v>
      </c>
    </row>
    <row r="523" spans="1:7">
      <c r="A523">
        <v>12</v>
      </c>
      <c r="B523">
        <v>229</v>
      </c>
      <c r="C523" t="s">
        <v>14</v>
      </c>
      <c r="D523" t="s">
        <v>12</v>
      </c>
      <c r="E523" s="3">
        <v>38807</v>
      </c>
      <c r="F523" s="7">
        <f t="shared" si="8"/>
        <v>100</v>
      </c>
      <c r="G523">
        <v>1</v>
      </c>
    </row>
    <row r="524" spans="1:7">
      <c r="A524">
        <v>13</v>
      </c>
      <c r="B524">
        <v>180</v>
      </c>
      <c r="C524" t="s">
        <v>14</v>
      </c>
      <c r="D524" t="s">
        <v>13</v>
      </c>
      <c r="E524" s="3">
        <v>38807</v>
      </c>
      <c r="F524" s="7">
        <f t="shared" si="8"/>
        <v>100</v>
      </c>
      <c r="G524">
        <v>0</v>
      </c>
    </row>
    <row r="525" spans="1:7">
      <c r="A525">
        <v>13</v>
      </c>
      <c r="B525">
        <v>180</v>
      </c>
      <c r="C525" t="s">
        <v>14</v>
      </c>
      <c r="D525" t="s">
        <v>11</v>
      </c>
      <c r="E525" s="3">
        <v>38807</v>
      </c>
      <c r="F525" s="7">
        <f t="shared" si="8"/>
        <v>100</v>
      </c>
      <c r="G525">
        <v>5</v>
      </c>
    </row>
    <row r="526" spans="1:7">
      <c r="A526">
        <v>13</v>
      </c>
      <c r="B526">
        <v>180</v>
      </c>
      <c r="C526" t="s">
        <v>14</v>
      </c>
      <c r="D526" t="s">
        <v>12</v>
      </c>
      <c r="E526" s="3">
        <v>38807</v>
      </c>
      <c r="F526" s="7">
        <f t="shared" si="8"/>
        <v>100</v>
      </c>
      <c r="G526">
        <v>3</v>
      </c>
    </row>
    <row r="527" spans="1:7">
      <c r="A527">
        <v>14</v>
      </c>
      <c r="B527">
        <v>221</v>
      </c>
      <c r="C527" t="s">
        <v>14</v>
      </c>
      <c r="D527" t="s">
        <v>13</v>
      </c>
      <c r="E527" s="3">
        <v>38807</v>
      </c>
      <c r="F527" s="7">
        <f t="shared" si="8"/>
        <v>100</v>
      </c>
      <c r="G527">
        <v>0</v>
      </c>
    </row>
    <row r="528" spans="1:7">
      <c r="A528">
        <v>14</v>
      </c>
      <c r="B528">
        <v>221</v>
      </c>
      <c r="C528" t="s">
        <v>14</v>
      </c>
      <c r="D528" t="s">
        <v>11</v>
      </c>
      <c r="E528" s="3">
        <v>38807</v>
      </c>
      <c r="F528" s="7">
        <f t="shared" si="8"/>
        <v>100</v>
      </c>
      <c r="G528">
        <v>4</v>
      </c>
    </row>
    <row r="529" spans="1:7">
      <c r="A529">
        <v>14</v>
      </c>
      <c r="B529">
        <v>221</v>
      </c>
      <c r="C529" t="s">
        <v>14</v>
      </c>
      <c r="D529" t="s">
        <v>12</v>
      </c>
      <c r="E529" s="3">
        <v>38807</v>
      </c>
      <c r="F529" s="7">
        <f t="shared" si="8"/>
        <v>100</v>
      </c>
      <c r="G529">
        <v>2</v>
      </c>
    </row>
    <row r="530" spans="1:7">
      <c r="A530">
        <v>15</v>
      </c>
      <c r="B530">
        <v>229</v>
      </c>
      <c r="C530" t="s">
        <v>14</v>
      </c>
      <c r="D530" t="s">
        <v>13</v>
      </c>
      <c r="E530" s="3">
        <v>38807</v>
      </c>
      <c r="F530" s="7">
        <f t="shared" si="8"/>
        <v>100</v>
      </c>
      <c r="G530">
        <v>1</v>
      </c>
    </row>
    <row r="531" spans="1:7">
      <c r="A531">
        <v>15</v>
      </c>
      <c r="B531">
        <v>229</v>
      </c>
      <c r="C531" t="s">
        <v>14</v>
      </c>
      <c r="D531" t="s">
        <v>11</v>
      </c>
      <c r="E531" s="3">
        <v>38807</v>
      </c>
      <c r="F531" s="7">
        <f t="shared" si="8"/>
        <v>100</v>
      </c>
      <c r="G531">
        <v>1</v>
      </c>
    </row>
    <row r="532" spans="1:7">
      <c r="A532">
        <v>15</v>
      </c>
      <c r="B532">
        <v>229</v>
      </c>
      <c r="C532" t="s">
        <v>14</v>
      </c>
      <c r="D532" t="s">
        <v>12</v>
      </c>
      <c r="E532" s="3">
        <v>38807</v>
      </c>
      <c r="F532" s="7">
        <f t="shared" si="8"/>
        <v>100</v>
      </c>
      <c r="G532">
        <v>2</v>
      </c>
    </row>
    <row r="533" spans="1:7">
      <c r="A533">
        <v>16</v>
      </c>
      <c r="B533">
        <v>233</v>
      </c>
      <c r="C533" t="s">
        <v>14</v>
      </c>
      <c r="D533" t="s">
        <v>13</v>
      </c>
      <c r="E533" s="3">
        <v>38807</v>
      </c>
      <c r="F533" s="7">
        <f t="shared" si="8"/>
        <v>100</v>
      </c>
      <c r="G533">
        <v>4</v>
      </c>
    </row>
    <row r="534" spans="1:7">
      <c r="A534">
        <v>16</v>
      </c>
      <c r="B534">
        <v>233</v>
      </c>
      <c r="C534" t="s">
        <v>14</v>
      </c>
      <c r="D534" t="s">
        <v>11</v>
      </c>
      <c r="E534" s="3">
        <v>38807</v>
      </c>
      <c r="F534" s="7">
        <f t="shared" si="8"/>
        <v>100</v>
      </c>
      <c r="G534">
        <v>3</v>
      </c>
    </row>
    <row r="535" spans="1:7">
      <c r="A535">
        <v>16</v>
      </c>
      <c r="B535">
        <v>233</v>
      </c>
      <c r="C535" t="s">
        <v>14</v>
      </c>
      <c r="D535" t="s">
        <v>12</v>
      </c>
      <c r="E535" s="3">
        <v>38807</v>
      </c>
      <c r="F535" s="7">
        <f t="shared" si="8"/>
        <v>100</v>
      </c>
      <c r="G535">
        <v>2</v>
      </c>
    </row>
    <row r="536" spans="1:7">
      <c r="A536">
        <v>17</v>
      </c>
      <c r="B536">
        <v>178</v>
      </c>
      <c r="C536" t="s">
        <v>14</v>
      </c>
      <c r="D536" t="s">
        <v>13</v>
      </c>
      <c r="E536" s="3">
        <v>38807</v>
      </c>
      <c r="F536" s="7">
        <f t="shared" si="8"/>
        <v>100</v>
      </c>
      <c r="G536">
        <v>5</v>
      </c>
    </row>
    <row r="537" spans="1:7">
      <c r="A537">
        <v>17</v>
      </c>
      <c r="B537">
        <v>178</v>
      </c>
      <c r="C537" t="s">
        <v>14</v>
      </c>
      <c r="D537" t="s">
        <v>11</v>
      </c>
      <c r="E537" s="3">
        <v>38807</v>
      </c>
      <c r="F537" s="7">
        <f t="shared" si="8"/>
        <v>100</v>
      </c>
      <c r="G537">
        <v>3</v>
      </c>
    </row>
    <row r="538" spans="1:7">
      <c r="A538">
        <v>17</v>
      </c>
      <c r="B538">
        <v>178</v>
      </c>
      <c r="C538" t="s">
        <v>14</v>
      </c>
      <c r="D538" t="s">
        <v>12</v>
      </c>
      <c r="E538" s="3">
        <v>38807</v>
      </c>
      <c r="F538" s="7">
        <f t="shared" si="8"/>
        <v>100</v>
      </c>
      <c r="G538">
        <v>1</v>
      </c>
    </row>
    <row r="539" spans="1:7">
      <c r="A539">
        <v>18</v>
      </c>
      <c r="B539">
        <v>216</v>
      </c>
      <c r="C539" t="s">
        <v>14</v>
      </c>
      <c r="D539" t="s">
        <v>13</v>
      </c>
      <c r="E539" s="3">
        <v>38807</v>
      </c>
      <c r="F539" s="7">
        <f t="shared" si="8"/>
        <v>100</v>
      </c>
      <c r="G539">
        <v>4</v>
      </c>
    </row>
    <row r="540" spans="1:7">
      <c r="A540">
        <v>18</v>
      </c>
      <c r="B540">
        <v>216</v>
      </c>
      <c r="C540" t="s">
        <v>14</v>
      </c>
      <c r="D540" t="s">
        <v>11</v>
      </c>
      <c r="E540" s="3">
        <v>38807</v>
      </c>
      <c r="F540" s="7">
        <f t="shared" si="8"/>
        <v>100</v>
      </c>
      <c r="G540">
        <v>5</v>
      </c>
    </row>
    <row r="541" spans="1:7">
      <c r="A541">
        <v>18</v>
      </c>
      <c r="B541">
        <v>216</v>
      </c>
      <c r="C541" t="s">
        <v>14</v>
      </c>
      <c r="D541" t="s">
        <v>12</v>
      </c>
      <c r="E541" s="3">
        <v>38807</v>
      </c>
      <c r="F541" s="7">
        <f t="shared" si="8"/>
        <v>100</v>
      </c>
      <c r="G541">
        <v>1</v>
      </c>
    </row>
    <row r="542" spans="1:7">
      <c r="A542">
        <v>1</v>
      </c>
      <c r="B542">
        <v>53</v>
      </c>
      <c r="C542" t="s">
        <v>10</v>
      </c>
      <c r="D542" t="s">
        <v>47</v>
      </c>
      <c r="E542" s="3">
        <v>38866</v>
      </c>
      <c r="F542" s="7">
        <f t="shared" ref="F542:F573" si="9">DATEDIF("12/22/2009", E542, "D")</f>
        <v>159</v>
      </c>
      <c r="G542">
        <v>5</v>
      </c>
    </row>
    <row r="543" spans="1:7">
      <c r="A543">
        <v>1</v>
      </c>
      <c r="B543">
        <v>53</v>
      </c>
      <c r="C543" t="s">
        <v>10</v>
      </c>
      <c r="D543" t="s">
        <v>45</v>
      </c>
      <c r="E543" s="3">
        <v>38866</v>
      </c>
      <c r="F543" s="7">
        <f t="shared" si="9"/>
        <v>159</v>
      </c>
      <c r="G543">
        <v>5</v>
      </c>
    </row>
    <row r="544" spans="1:7">
      <c r="A544">
        <v>1</v>
      </c>
      <c r="B544">
        <v>53</v>
      </c>
      <c r="C544" t="s">
        <v>10</v>
      </c>
      <c r="D544" t="s">
        <v>46</v>
      </c>
      <c r="E544" s="3">
        <v>38866</v>
      </c>
      <c r="F544" s="7">
        <f t="shared" si="9"/>
        <v>159</v>
      </c>
      <c r="G544">
        <v>0</v>
      </c>
    </row>
    <row r="545" spans="1:7">
      <c r="A545">
        <v>2</v>
      </c>
      <c r="B545">
        <v>65</v>
      </c>
      <c r="C545" t="s">
        <v>10</v>
      </c>
      <c r="D545" t="s">
        <v>47</v>
      </c>
      <c r="E545" s="3">
        <v>38866</v>
      </c>
      <c r="F545" s="7">
        <f t="shared" si="9"/>
        <v>159</v>
      </c>
      <c r="G545">
        <v>0</v>
      </c>
    </row>
    <row r="546" spans="1:7">
      <c r="A546">
        <v>2</v>
      </c>
      <c r="B546">
        <v>65</v>
      </c>
      <c r="C546" t="s">
        <v>10</v>
      </c>
      <c r="D546" t="s">
        <v>45</v>
      </c>
      <c r="E546" s="3">
        <v>38866</v>
      </c>
      <c r="F546" s="7">
        <f t="shared" si="9"/>
        <v>159</v>
      </c>
      <c r="G546">
        <v>5</v>
      </c>
    </row>
    <row r="547" spans="1:7">
      <c r="A547">
        <v>2</v>
      </c>
      <c r="B547">
        <v>65</v>
      </c>
      <c r="C547" t="s">
        <v>10</v>
      </c>
      <c r="D547" t="s">
        <v>46</v>
      </c>
      <c r="E547" s="3">
        <v>38866</v>
      </c>
      <c r="F547" s="7">
        <f t="shared" si="9"/>
        <v>159</v>
      </c>
      <c r="G547">
        <v>0</v>
      </c>
    </row>
    <row r="548" spans="1:7">
      <c r="A548">
        <v>3</v>
      </c>
      <c r="B548">
        <v>50</v>
      </c>
      <c r="C548" t="s">
        <v>10</v>
      </c>
      <c r="D548" t="s">
        <v>47</v>
      </c>
      <c r="E548" s="3">
        <v>38866</v>
      </c>
      <c r="F548" s="7">
        <f t="shared" si="9"/>
        <v>159</v>
      </c>
      <c r="G548">
        <v>0</v>
      </c>
    </row>
    <row r="549" spans="1:7">
      <c r="A549">
        <v>3</v>
      </c>
      <c r="B549">
        <v>50</v>
      </c>
      <c r="C549" t="s">
        <v>10</v>
      </c>
      <c r="D549" t="s">
        <v>45</v>
      </c>
      <c r="E549" s="3">
        <v>38866</v>
      </c>
      <c r="F549" s="7">
        <f t="shared" si="9"/>
        <v>159</v>
      </c>
      <c r="G549">
        <v>1</v>
      </c>
    </row>
    <row r="550" spans="1:7">
      <c r="A550">
        <v>3</v>
      </c>
      <c r="B550">
        <v>50</v>
      </c>
      <c r="C550" t="s">
        <v>10</v>
      </c>
      <c r="D550" t="s">
        <v>46</v>
      </c>
      <c r="E550" s="3">
        <v>38866</v>
      </c>
      <c r="F550" s="7">
        <f t="shared" si="9"/>
        <v>159</v>
      </c>
      <c r="G550">
        <v>0</v>
      </c>
    </row>
    <row r="551" spans="1:7">
      <c r="A551">
        <v>4</v>
      </c>
      <c r="B551">
        <v>84</v>
      </c>
      <c r="C551" t="s">
        <v>10</v>
      </c>
      <c r="D551" t="s">
        <v>47</v>
      </c>
      <c r="E551" s="3">
        <v>38866</v>
      </c>
      <c r="F551" s="7">
        <f t="shared" si="9"/>
        <v>159</v>
      </c>
      <c r="G551">
        <v>2</v>
      </c>
    </row>
    <row r="552" spans="1:7">
      <c r="A552">
        <v>4</v>
      </c>
      <c r="B552">
        <v>84</v>
      </c>
      <c r="C552" t="s">
        <v>10</v>
      </c>
      <c r="D552" t="s">
        <v>45</v>
      </c>
      <c r="E552" s="3">
        <v>38866</v>
      </c>
      <c r="F552" s="7">
        <f t="shared" si="9"/>
        <v>159</v>
      </c>
      <c r="G552">
        <v>4</v>
      </c>
    </row>
    <row r="553" spans="1:7">
      <c r="A553">
        <v>4</v>
      </c>
      <c r="B553">
        <v>84</v>
      </c>
      <c r="C553" t="s">
        <v>10</v>
      </c>
      <c r="D553" t="s">
        <v>46</v>
      </c>
      <c r="E553" s="3">
        <v>38866</v>
      </c>
      <c r="F553" s="7">
        <f t="shared" si="9"/>
        <v>159</v>
      </c>
      <c r="G553">
        <v>1</v>
      </c>
    </row>
    <row r="554" spans="1:7">
      <c r="A554">
        <v>5</v>
      </c>
      <c r="B554">
        <v>81</v>
      </c>
      <c r="C554" t="s">
        <v>10</v>
      </c>
      <c r="D554" t="s">
        <v>47</v>
      </c>
      <c r="E554" s="3">
        <v>38866</v>
      </c>
      <c r="F554" s="7">
        <f t="shared" si="9"/>
        <v>159</v>
      </c>
      <c r="G554">
        <v>2</v>
      </c>
    </row>
    <row r="555" spans="1:7">
      <c r="A555">
        <v>5</v>
      </c>
      <c r="B555">
        <v>81</v>
      </c>
      <c r="C555" t="s">
        <v>10</v>
      </c>
      <c r="D555" t="s">
        <v>45</v>
      </c>
      <c r="E555" s="3">
        <v>38866</v>
      </c>
      <c r="F555" s="7">
        <f t="shared" si="9"/>
        <v>159</v>
      </c>
      <c r="G555">
        <v>4</v>
      </c>
    </row>
    <row r="556" spans="1:7">
      <c r="A556">
        <v>5</v>
      </c>
      <c r="B556">
        <v>81</v>
      </c>
      <c r="C556" t="s">
        <v>10</v>
      </c>
      <c r="D556" t="s">
        <v>46</v>
      </c>
      <c r="E556" s="3">
        <v>38866</v>
      </c>
      <c r="F556" s="7">
        <f t="shared" si="9"/>
        <v>159</v>
      </c>
      <c r="G556">
        <v>3</v>
      </c>
    </row>
    <row r="557" spans="1:7">
      <c r="A557">
        <v>6</v>
      </c>
      <c r="B557">
        <v>75</v>
      </c>
      <c r="C557" t="s">
        <v>10</v>
      </c>
      <c r="D557" t="s">
        <v>47</v>
      </c>
      <c r="E557" s="3">
        <v>38866</v>
      </c>
      <c r="F557" s="7">
        <f t="shared" si="9"/>
        <v>159</v>
      </c>
      <c r="G557">
        <v>1</v>
      </c>
    </row>
    <row r="558" spans="1:7">
      <c r="A558">
        <v>6</v>
      </c>
      <c r="B558">
        <v>75</v>
      </c>
      <c r="C558" t="s">
        <v>10</v>
      </c>
      <c r="D558" t="s">
        <v>45</v>
      </c>
      <c r="E558" s="3">
        <v>38866</v>
      </c>
      <c r="F558" s="7">
        <f t="shared" si="9"/>
        <v>159</v>
      </c>
      <c r="G558">
        <v>5</v>
      </c>
    </row>
    <row r="559" spans="1:7">
      <c r="A559">
        <v>6</v>
      </c>
      <c r="B559">
        <v>75</v>
      </c>
      <c r="C559" t="s">
        <v>10</v>
      </c>
      <c r="D559" t="s">
        <v>46</v>
      </c>
      <c r="E559" s="3">
        <v>38866</v>
      </c>
      <c r="F559" s="7">
        <f t="shared" si="9"/>
        <v>159</v>
      </c>
      <c r="G559">
        <v>0</v>
      </c>
    </row>
    <row r="560" spans="1:7">
      <c r="A560">
        <v>7</v>
      </c>
      <c r="B560">
        <v>51</v>
      </c>
      <c r="C560" t="s">
        <v>10</v>
      </c>
      <c r="D560" t="s">
        <v>47</v>
      </c>
      <c r="E560" s="3">
        <v>38866</v>
      </c>
      <c r="F560" s="7">
        <f t="shared" si="9"/>
        <v>159</v>
      </c>
      <c r="G560">
        <v>0</v>
      </c>
    </row>
    <row r="561" spans="1:7">
      <c r="A561">
        <v>7</v>
      </c>
      <c r="B561">
        <v>51</v>
      </c>
      <c r="C561" t="s">
        <v>10</v>
      </c>
      <c r="D561" t="s">
        <v>45</v>
      </c>
      <c r="E561" s="3">
        <v>38866</v>
      </c>
      <c r="F561" s="7">
        <f t="shared" si="9"/>
        <v>159</v>
      </c>
      <c r="G561">
        <v>1</v>
      </c>
    </row>
    <row r="562" spans="1:7">
      <c r="A562">
        <v>7</v>
      </c>
      <c r="B562">
        <v>51</v>
      </c>
      <c r="C562" t="s">
        <v>10</v>
      </c>
      <c r="D562" t="s">
        <v>46</v>
      </c>
      <c r="E562" s="3">
        <v>38866</v>
      </c>
      <c r="F562" s="7">
        <f t="shared" si="9"/>
        <v>159</v>
      </c>
      <c r="G562">
        <v>2</v>
      </c>
    </row>
    <row r="563" spans="1:7">
      <c r="A563">
        <v>8</v>
      </c>
      <c r="B563">
        <v>81</v>
      </c>
      <c r="C563" t="s">
        <v>10</v>
      </c>
      <c r="D563" t="s">
        <v>47</v>
      </c>
      <c r="E563" s="3">
        <v>38866</v>
      </c>
      <c r="F563" s="7">
        <f t="shared" si="9"/>
        <v>159</v>
      </c>
      <c r="G563">
        <v>1</v>
      </c>
    </row>
    <row r="564" spans="1:7">
      <c r="A564">
        <v>8</v>
      </c>
      <c r="B564">
        <v>81</v>
      </c>
      <c r="C564" t="s">
        <v>10</v>
      </c>
      <c r="D564" t="s">
        <v>45</v>
      </c>
      <c r="E564" s="3">
        <v>38866</v>
      </c>
      <c r="F564" s="7">
        <f t="shared" si="9"/>
        <v>159</v>
      </c>
      <c r="G564">
        <v>3</v>
      </c>
    </row>
    <row r="565" spans="1:7">
      <c r="A565">
        <v>8</v>
      </c>
      <c r="B565">
        <v>81</v>
      </c>
      <c r="C565" t="s">
        <v>10</v>
      </c>
      <c r="D565" t="s">
        <v>46</v>
      </c>
      <c r="E565" s="3">
        <v>38866</v>
      </c>
      <c r="F565" s="7">
        <f t="shared" si="9"/>
        <v>159</v>
      </c>
      <c r="G565">
        <v>3</v>
      </c>
    </row>
    <row r="566" spans="1:7">
      <c r="A566">
        <v>9</v>
      </c>
      <c r="B566">
        <v>75</v>
      </c>
      <c r="C566" t="s">
        <v>10</v>
      </c>
      <c r="D566" t="s">
        <v>47</v>
      </c>
      <c r="E566" s="3">
        <v>38866</v>
      </c>
      <c r="F566" s="7">
        <f t="shared" si="9"/>
        <v>159</v>
      </c>
      <c r="G566">
        <v>4</v>
      </c>
    </row>
    <row r="567" spans="1:7">
      <c r="A567">
        <v>9</v>
      </c>
      <c r="B567">
        <v>75</v>
      </c>
      <c r="C567" t="s">
        <v>10</v>
      </c>
      <c r="D567" t="s">
        <v>45</v>
      </c>
      <c r="E567" s="3">
        <v>38866</v>
      </c>
      <c r="F567" s="7">
        <f t="shared" si="9"/>
        <v>159</v>
      </c>
      <c r="G567">
        <v>1</v>
      </c>
    </row>
    <row r="568" spans="1:7">
      <c r="A568">
        <v>9</v>
      </c>
      <c r="B568">
        <v>75</v>
      </c>
      <c r="C568" t="s">
        <v>10</v>
      </c>
      <c r="D568" t="s">
        <v>46</v>
      </c>
      <c r="E568" s="3">
        <v>38866</v>
      </c>
      <c r="F568" s="7">
        <f t="shared" si="9"/>
        <v>159</v>
      </c>
      <c r="G568">
        <v>0</v>
      </c>
    </row>
    <row r="569" spans="1:7">
      <c r="A569">
        <v>10</v>
      </c>
      <c r="B569">
        <v>188</v>
      </c>
      <c r="C569" t="s">
        <v>14</v>
      </c>
      <c r="D569" t="s">
        <v>47</v>
      </c>
      <c r="E569" s="3">
        <v>38866</v>
      </c>
      <c r="F569" s="7">
        <f t="shared" si="9"/>
        <v>159</v>
      </c>
      <c r="G569">
        <v>2</v>
      </c>
    </row>
    <row r="570" spans="1:7">
      <c r="A570">
        <v>10</v>
      </c>
      <c r="B570">
        <v>188</v>
      </c>
      <c r="C570" t="s">
        <v>14</v>
      </c>
      <c r="D570" t="s">
        <v>45</v>
      </c>
      <c r="E570" s="3">
        <v>38866</v>
      </c>
      <c r="F570" s="7">
        <f t="shared" si="9"/>
        <v>159</v>
      </c>
      <c r="G570">
        <v>5</v>
      </c>
    </row>
    <row r="571" spans="1:7">
      <c r="A571">
        <v>10</v>
      </c>
      <c r="B571">
        <v>188</v>
      </c>
      <c r="C571" t="s">
        <v>14</v>
      </c>
      <c r="D571" t="s">
        <v>46</v>
      </c>
      <c r="E571" s="3">
        <v>38866</v>
      </c>
      <c r="F571" s="7">
        <f t="shared" si="9"/>
        <v>159</v>
      </c>
      <c r="G571">
        <v>3</v>
      </c>
    </row>
    <row r="572" spans="1:7">
      <c r="A572">
        <v>11</v>
      </c>
      <c r="B572">
        <v>187</v>
      </c>
      <c r="C572" t="s">
        <v>14</v>
      </c>
      <c r="D572" t="s">
        <v>47</v>
      </c>
      <c r="E572" s="3">
        <v>38866</v>
      </c>
      <c r="F572" s="7">
        <f t="shared" si="9"/>
        <v>159</v>
      </c>
      <c r="G572">
        <v>4</v>
      </c>
    </row>
    <row r="573" spans="1:7">
      <c r="A573">
        <v>11</v>
      </c>
      <c r="B573">
        <v>187</v>
      </c>
      <c r="C573" t="s">
        <v>14</v>
      </c>
      <c r="D573" t="s">
        <v>45</v>
      </c>
      <c r="E573" s="3">
        <v>38866</v>
      </c>
      <c r="F573" s="7">
        <f t="shared" si="9"/>
        <v>159</v>
      </c>
      <c r="G573">
        <v>3</v>
      </c>
    </row>
    <row r="574" spans="1:7">
      <c r="A574">
        <v>11</v>
      </c>
      <c r="B574">
        <v>187</v>
      </c>
      <c r="C574" t="s">
        <v>14</v>
      </c>
      <c r="D574" t="s">
        <v>46</v>
      </c>
      <c r="E574" s="3">
        <v>38866</v>
      </c>
      <c r="F574" s="7">
        <f t="shared" ref="F574:F595" si="10">DATEDIF("12/22/2009", E574, "D")</f>
        <v>159</v>
      </c>
      <c r="G574">
        <v>2</v>
      </c>
    </row>
    <row r="575" spans="1:7">
      <c r="A575">
        <v>12</v>
      </c>
      <c r="B575">
        <v>229</v>
      </c>
      <c r="C575" t="s">
        <v>14</v>
      </c>
      <c r="D575" t="s">
        <v>47</v>
      </c>
      <c r="E575" s="3">
        <v>38866</v>
      </c>
      <c r="F575" s="7">
        <f t="shared" si="10"/>
        <v>159</v>
      </c>
      <c r="G575">
        <v>2</v>
      </c>
    </row>
    <row r="576" spans="1:7">
      <c r="A576">
        <v>12</v>
      </c>
      <c r="B576">
        <v>229</v>
      </c>
      <c r="C576" t="s">
        <v>14</v>
      </c>
      <c r="D576" t="s">
        <v>45</v>
      </c>
      <c r="E576" s="3">
        <v>38866</v>
      </c>
      <c r="F576" s="7">
        <f t="shared" si="10"/>
        <v>159</v>
      </c>
      <c r="G576">
        <v>4</v>
      </c>
    </row>
    <row r="577" spans="1:7">
      <c r="A577">
        <v>12</v>
      </c>
      <c r="B577">
        <v>229</v>
      </c>
      <c r="C577" t="s">
        <v>14</v>
      </c>
      <c r="D577" t="s">
        <v>46</v>
      </c>
      <c r="E577" s="3">
        <v>38866</v>
      </c>
      <c r="F577" s="7">
        <f t="shared" si="10"/>
        <v>159</v>
      </c>
      <c r="G577">
        <v>1</v>
      </c>
    </row>
    <row r="578" spans="1:7">
      <c r="A578">
        <v>13</v>
      </c>
      <c r="B578">
        <v>180</v>
      </c>
      <c r="C578" t="s">
        <v>14</v>
      </c>
      <c r="D578" t="s">
        <v>47</v>
      </c>
      <c r="E578" s="3">
        <v>38866</v>
      </c>
      <c r="F578" s="7">
        <f t="shared" si="10"/>
        <v>159</v>
      </c>
      <c r="G578">
        <v>0</v>
      </c>
    </row>
    <row r="579" spans="1:7">
      <c r="A579">
        <v>13</v>
      </c>
      <c r="B579">
        <v>180</v>
      </c>
      <c r="C579" t="s">
        <v>14</v>
      </c>
      <c r="D579" t="s">
        <v>45</v>
      </c>
      <c r="E579" s="3">
        <v>38866</v>
      </c>
      <c r="F579" s="7">
        <f t="shared" si="10"/>
        <v>159</v>
      </c>
      <c r="G579">
        <v>5</v>
      </c>
    </row>
    <row r="580" spans="1:7">
      <c r="A580">
        <v>13</v>
      </c>
      <c r="B580">
        <v>180</v>
      </c>
      <c r="C580" t="s">
        <v>14</v>
      </c>
      <c r="D580" t="s">
        <v>46</v>
      </c>
      <c r="E580" s="3">
        <v>38866</v>
      </c>
      <c r="F580" s="7">
        <f t="shared" si="10"/>
        <v>159</v>
      </c>
      <c r="G580">
        <v>3</v>
      </c>
    </row>
    <row r="581" spans="1:7">
      <c r="A581">
        <v>14</v>
      </c>
      <c r="B581">
        <v>221</v>
      </c>
      <c r="C581" t="s">
        <v>14</v>
      </c>
      <c r="D581" t="s">
        <v>47</v>
      </c>
      <c r="E581" s="3">
        <v>38866</v>
      </c>
      <c r="F581" s="7">
        <f t="shared" si="10"/>
        <v>159</v>
      </c>
      <c r="G581">
        <v>0</v>
      </c>
    </row>
    <row r="582" spans="1:7">
      <c r="A582">
        <v>14</v>
      </c>
      <c r="B582">
        <v>221</v>
      </c>
      <c r="C582" t="s">
        <v>14</v>
      </c>
      <c r="D582" t="s">
        <v>45</v>
      </c>
      <c r="E582" s="3">
        <v>38866</v>
      </c>
      <c r="F582" s="7">
        <f t="shared" si="10"/>
        <v>159</v>
      </c>
      <c r="G582">
        <v>5</v>
      </c>
    </row>
    <row r="583" spans="1:7">
      <c r="A583">
        <v>14</v>
      </c>
      <c r="B583">
        <v>221</v>
      </c>
      <c r="C583" t="s">
        <v>14</v>
      </c>
      <c r="D583" t="s">
        <v>46</v>
      </c>
      <c r="E583" s="3">
        <v>38866</v>
      </c>
      <c r="F583" s="7">
        <f t="shared" si="10"/>
        <v>159</v>
      </c>
      <c r="G583">
        <v>2</v>
      </c>
    </row>
    <row r="584" spans="1:7">
      <c r="A584">
        <v>15</v>
      </c>
      <c r="B584">
        <v>229</v>
      </c>
      <c r="C584" t="s">
        <v>14</v>
      </c>
      <c r="D584" t="s">
        <v>47</v>
      </c>
      <c r="E584" s="3">
        <v>38866</v>
      </c>
      <c r="F584" s="7">
        <f t="shared" si="10"/>
        <v>159</v>
      </c>
      <c r="G584">
        <v>1</v>
      </c>
    </row>
    <row r="585" spans="1:7">
      <c r="A585">
        <v>15</v>
      </c>
      <c r="B585">
        <v>229</v>
      </c>
      <c r="C585" t="s">
        <v>14</v>
      </c>
      <c r="D585" t="s">
        <v>45</v>
      </c>
      <c r="E585" s="3">
        <v>38866</v>
      </c>
      <c r="F585" s="7">
        <f t="shared" si="10"/>
        <v>159</v>
      </c>
      <c r="G585">
        <v>1</v>
      </c>
    </row>
    <row r="586" spans="1:7">
      <c r="A586">
        <v>15</v>
      </c>
      <c r="B586">
        <v>229</v>
      </c>
      <c r="C586" t="s">
        <v>14</v>
      </c>
      <c r="D586" t="s">
        <v>46</v>
      </c>
      <c r="E586" s="3">
        <v>38866</v>
      </c>
      <c r="F586" s="7">
        <f t="shared" si="10"/>
        <v>159</v>
      </c>
      <c r="G586">
        <v>2</v>
      </c>
    </row>
    <row r="587" spans="1:7">
      <c r="A587">
        <v>16</v>
      </c>
      <c r="B587">
        <v>233</v>
      </c>
      <c r="C587" t="s">
        <v>14</v>
      </c>
      <c r="D587" t="s">
        <v>47</v>
      </c>
      <c r="E587" s="3">
        <v>38866</v>
      </c>
      <c r="F587" s="7">
        <f t="shared" si="10"/>
        <v>159</v>
      </c>
      <c r="G587">
        <v>4</v>
      </c>
    </row>
    <row r="588" spans="1:7">
      <c r="A588">
        <v>16</v>
      </c>
      <c r="B588">
        <v>233</v>
      </c>
      <c r="C588" t="s">
        <v>14</v>
      </c>
      <c r="D588" t="s">
        <v>45</v>
      </c>
      <c r="E588" s="3">
        <v>38866</v>
      </c>
      <c r="F588" s="7">
        <f t="shared" si="10"/>
        <v>159</v>
      </c>
      <c r="G588">
        <v>2</v>
      </c>
    </row>
    <row r="589" spans="1:7">
      <c r="A589">
        <v>16</v>
      </c>
      <c r="B589">
        <v>233</v>
      </c>
      <c r="C589" t="s">
        <v>14</v>
      </c>
      <c r="D589" t="s">
        <v>46</v>
      </c>
      <c r="E589" s="3">
        <v>38866</v>
      </c>
      <c r="F589" s="7">
        <f t="shared" si="10"/>
        <v>159</v>
      </c>
      <c r="G589">
        <v>2</v>
      </c>
    </row>
    <row r="590" spans="1:7">
      <c r="A590">
        <v>17</v>
      </c>
      <c r="B590">
        <v>178</v>
      </c>
      <c r="C590" t="s">
        <v>14</v>
      </c>
      <c r="D590" t="s">
        <v>47</v>
      </c>
      <c r="E590" s="3">
        <v>38866</v>
      </c>
      <c r="F590" s="7">
        <f t="shared" si="10"/>
        <v>159</v>
      </c>
      <c r="G590">
        <v>5</v>
      </c>
    </row>
    <row r="591" spans="1:7">
      <c r="A591">
        <v>17</v>
      </c>
      <c r="B591">
        <v>178</v>
      </c>
      <c r="C591" t="s">
        <v>14</v>
      </c>
      <c r="D591" t="s">
        <v>45</v>
      </c>
      <c r="E591" s="3">
        <v>38866</v>
      </c>
      <c r="F591" s="7">
        <f t="shared" si="10"/>
        <v>159</v>
      </c>
      <c r="G591">
        <v>3</v>
      </c>
    </row>
    <row r="592" spans="1:7">
      <c r="A592">
        <v>17</v>
      </c>
      <c r="B592">
        <v>178</v>
      </c>
      <c r="C592" t="s">
        <v>14</v>
      </c>
      <c r="D592" t="s">
        <v>46</v>
      </c>
      <c r="E592" s="3">
        <v>38866</v>
      </c>
      <c r="F592" s="7">
        <f t="shared" si="10"/>
        <v>159</v>
      </c>
      <c r="G592">
        <v>1</v>
      </c>
    </row>
    <row r="593" spans="1:7">
      <c r="A593">
        <v>18</v>
      </c>
      <c r="B593">
        <v>216</v>
      </c>
      <c r="C593" t="s">
        <v>14</v>
      </c>
      <c r="D593" t="s">
        <v>47</v>
      </c>
      <c r="E593" s="3">
        <v>38866</v>
      </c>
      <c r="F593" s="7">
        <f t="shared" si="10"/>
        <v>159</v>
      </c>
      <c r="G593">
        <v>4</v>
      </c>
    </row>
    <row r="594" spans="1:7">
      <c r="A594">
        <v>18</v>
      </c>
      <c r="B594">
        <v>216</v>
      </c>
      <c r="C594" t="s">
        <v>14</v>
      </c>
      <c r="D594" t="s">
        <v>45</v>
      </c>
      <c r="E594" s="3">
        <v>38866</v>
      </c>
      <c r="F594" s="7">
        <f t="shared" si="10"/>
        <v>159</v>
      </c>
      <c r="G594">
        <v>5</v>
      </c>
    </row>
    <row r="595" spans="1:7">
      <c r="A595">
        <v>18</v>
      </c>
      <c r="B595">
        <v>216</v>
      </c>
      <c r="C595" t="s">
        <v>14</v>
      </c>
      <c r="D595" t="s">
        <v>46</v>
      </c>
      <c r="E595" s="3">
        <v>38866</v>
      </c>
      <c r="F595" s="7">
        <f t="shared" si="10"/>
        <v>159</v>
      </c>
      <c r="G595">
        <v>1</v>
      </c>
    </row>
    <row r="596" spans="1:7">
      <c r="E596" s="3"/>
    </row>
    <row r="597" spans="1:7">
      <c r="E597" s="3"/>
    </row>
  </sheetData>
  <sortState ref="A2:H487">
    <sortCondition ref="E3:E487"/>
    <sortCondition ref="A3:A487"/>
    <sortCondition ref="D3:D487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39"/>
  <sheetViews>
    <sheetView topLeftCell="A46" workbookViewId="0">
      <selection activeCell="I52" sqref="I52"/>
    </sheetView>
  </sheetViews>
  <sheetFormatPr baseColWidth="10" defaultRowHeight="13"/>
  <cols>
    <col min="5" max="7" width="13.28515625" bestFit="1" customWidth="1"/>
    <col min="15" max="15" width="10.28515625" customWidth="1"/>
  </cols>
  <sheetData>
    <row r="1" spans="2:13">
      <c r="B1" t="s">
        <v>0</v>
      </c>
      <c r="C1" s="7">
        <v>0</v>
      </c>
      <c r="D1" s="7"/>
      <c r="E1" s="7">
        <v>16</v>
      </c>
      <c r="F1" s="7">
        <v>23</v>
      </c>
      <c r="G1" s="7">
        <v>30</v>
      </c>
      <c r="H1" s="7">
        <v>37</v>
      </c>
      <c r="I1" s="7">
        <v>44</v>
      </c>
      <c r="J1" s="7">
        <v>51</v>
      </c>
      <c r="K1" s="7">
        <v>59</v>
      </c>
      <c r="L1" s="7">
        <v>66</v>
      </c>
      <c r="M1" s="7"/>
    </row>
    <row r="2" spans="2:13">
      <c r="B2" t="s">
        <v>1</v>
      </c>
      <c r="C2">
        <v>0</v>
      </c>
      <c r="E2">
        <f>AVERAGEIF('short form data'!$D$4:$D$57, "MC", 'short form data'!E$4:E$57)</f>
        <v>2.6111111111111112</v>
      </c>
      <c r="F2">
        <f>AVERAGEIF('short form data'!$D$4:$D$57, "MC", 'short form data'!F$4:F$57)</f>
        <v>3.0555555555555554</v>
      </c>
      <c r="G2">
        <f>AVERAGEIF('short form data'!$D$4:$D$57, "MC", 'short form data'!G$4:G$57)</f>
        <v>3.4444444444444446</v>
      </c>
      <c r="H2">
        <f>AVERAGEIF('short form data'!$D$4:$D$57, "MC", 'short form data'!H$4:H$57)</f>
        <v>4.3888888888888893</v>
      </c>
      <c r="I2">
        <f>AVERAGEIF('short form data'!$D$4:$D$57, "MC", 'short form data'!I$4:I$57)</f>
        <v>4.2777777777777777</v>
      </c>
      <c r="J2">
        <f>AVERAGEIF('short form data'!$D$4:$D$57, "MC", 'short form data'!J$4:J$57)</f>
        <v>3.8333333333333335</v>
      </c>
      <c r="K2">
        <f>AVERAGEIF('short form data'!$D$4:$D$57, "MC", 'short form data'!K$4:K$57)</f>
        <v>4.1111111111111107</v>
      </c>
      <c r="L2">
        <f>AVERAGEIF('short form data'!$D$4:$D$57, "MC", 'short form data'!L$4:L$57)</f>
        <v>3.8333333333333335</v>
      </c>
    </row>
    <row r="3" spans="2:13">
      <c r="B3" t="s">
        <v>2</v>
      </c>
      <c r="C3">
        <v>0</v>
      </c>
      <c r="E3">
        <f>AVERAGEIF('short form data'!$D$4:$D$57, "MR", 'short form data'!E$4:E$57)</f>
        <v>0.44444444444444442</v>
      </c>
      <c r="F3">
        <f>AVERAGEIF('short form data'!$D$4:$D$57, "MR", 'short form data'!F$4:F$57)</f>
        <v>0.72222222222222221</v>
      </c>
      <c r="G3">
        <f>AVERAGEIF('short form data'!$D$4:$D$57, "MR", 'short form data'!G$4:G$57)</f>
        <v>1.2222222222222223</v>
      </c>
      <c r="H3">
        <f>AVERAGEIF('short form data'!$D$4:$D$57, "MR", 'short form data'!H$4:H$57)</f>
        <v>2.7777777777777777</v>
      </c>
      <c r="I3">
        <f>AVERAGEIF('short form data'!$D$4:$D$57, "MR", 'short form data'!I$4:I$57)</f>
        <v>2.3333333333333335</v>
      </c>
      <c r="J3">
        <f>AVERAGEIF('short form data'!$D$4:$D$57, "MR", 'short form data'!J$4:J$57)</f>
        <v>2.5</v>
      </c>
      <c r="K3">
        <f>AVERAGEIF('short form data'!$D$4:$D$57, "MR", 'short form data'!K$4:K$57)</f>
        <v>2.4444444444444446</v>
      </c>
      <c r="L3">
        <f>AVERAGEIF('short form data'!$D$4:$D$57, "MR", 'short form data'!L$4:L$57)</f>
        <v>1.9444444444444444</v>
      </c>
    </row>
    <row r="4" spans="2:13">
      <c r="B4" t="s">
        <v>3</v>
      </c>
      <c r="C4">
        <v>0</v>
      </c>
      <c r="E4">
        <f>AVERAGEIF('short form data'!$D$4:$D$57, "BC", 'short form data'!E$4:E$57)</f>
        <v>0.55555555555555558</v>
      </c>
      <c r="F4">
        <f>AVERAGEIF('short form data'!$D$4:$D$57, "BC", 'short form data'!F$4:F$57)</f>
        <v>1</v>
      </c>
      <c r="G4">
        <f>AVERAGEIF('short form data'!$D$4:$D$57, "BC", 'short form data'!G$4:G$57)</f>
        <v>2.0555555555555554</v>
      </c>
      <c r="H4">
        <f>AVERAGEIF('short form data'!$D$4:$D$57, "BC", 'short form data'!H$4:H$57)</f>
        <v>2.9444444444444446</v>
      </c>
      <c r="I4">
        <f>AVERAGEIF('short form data'!$D$4:$D$57, "BC", 'short form data'!I$4:I$57)</f>
        <v>2.8888888888888888</v>
      </c>
      <c r="J4">
        <f>AVERAGEIF('short form data'!$D$4:$D$57, "BC", 'short form data'!J$4:J$57)</f>
        <v>2.5</v>
      </c>
      <c r="K4">
        <f>AVERAGEIF('short form data'!$D$4:$D$57, "BC", 'short form data'!K$4:K$57)</f>
        <v>2.4444444444444446</v>
      </c>
      <c r="L4">
        <f>AVERAGEIF('short form data'!$D$4:$D$57, "BC", 'short form data'!L$4:L$57)</f>
        <v>2.4444444444444446</v>
      </c>
    </row>
    <row r="5" spans="2:13">
      <c r="B5" t="s">
        <v>1</v>
      </c>
      <c r="C5">
        <v>0</v>
      </c>
      <c r="E5">
        <f t="array" ref="E5">STDEV(IF('short form data'!$D$4:$D$57 = $B5, 'short form data'!E$4:E$57, FALSE))</f>
        <v>1.5392469086379981</v>
      </c>
      <c r="F5">
        <f t="array" ref="F5">STDEV(IF('short form data'!$D$4:$D$57 = $B5, 'short form data'!F$4:F$57, FALSE))</f>
        <v>1.2113299556429327</v>
      </c>
      <c r="G5">
        <f t="array" ref="G5">STDEV(IF('short form data'!$D$4:$D$57 = $B5, 'short form data'!G$4:G$57, FALSE))</f>
        <v>1.1490262999202836</v>
      </c>
      <c r="H5">
        <f t="array" ref="H5">STDEV(IF('short form data'!$D$4:$D$57 = $B5, 'short form data'!H$4:H$57, FALSE))</f>
        <v>0.69780233918722501</v>
      </c>
      <c r="I5">
        <f t="array" ref="I5">STDEV(IF('short form data'!$D$4:$D$57 = $B5, 'short form data'!I$4:I$57, FALSE))</f>
        <v>0.75190390152211706</v>
      </c>
      <c r="J5">
        <f t="array" ref="J5">STDEV(IF('short form data'!$D$4:$D$57 = $B5, 'short form data'!J$4:J$57, FALSE))</f>
        <v>0.92354814518279893</v>
      </c>
      <c r="K5">
        <f t="array" ref="K5">STDEV(IF('short form data'!$D$4:$D$57 = $B5, 'short form data'!K$4:K$57, FALSE))</f>
        <v>1.1318329168362204</v>
      </c>
      <c r="L5">
        <f t="array" ref="L5">STDEV(IF('short form data'!$D$4:$D$57 = $B5, 'short form data'!L$4:L$57, FALSE))</f>
        <v>1.1504474832710556</v>
      </c>
    </row>
    <row r="6" spans="2:13">
      <c r="B6" t="s">
        <v>2</v>
      </c>
      <c r="C6">
        <v>0</v>
      </c>
      <c r="E6">
        <f t="array" ref="E6">STDEV(IF('short form data'!$D$4:$D$57 = $B6, 'short form data'!E$4:E$57, FALSE))</f>
        <v>0.7838233761296739</v>
      </c>
      <c r="F6">
        <f t="array" ref="F6">STDEV(IF('short form data'!$D$4:$D$57 = $B6, 'short form data'!F$4:F$57, FALSE))</f>
        <v>1.1785113019775793</v>
      </c>
      <c r="G6">
        <f t="array" ref="G6">STDEV(IF('short form data'!$D$4:$D$57 = $B6, 'short form data'!G$4:G$57, FALSE))</f>
        <v>1.2153699778283713</v>
      </c>
      <c r="H6">
        <f t="array" ref="H6">STDEV(IF('short form data'!$D$4:$D$57 = $B6, 'short form data'!H$4:H$57, FALSE))</f>
        <v>1.5550886320704591</v>
      </c>
      <c r="I6">
        <f t="array" ref="I6">STDEV(IF('short form data'!$D$4:$D$57 = $B6, 'short form data'!I$4:I$57, FALSE))</f>
        <v>1.4552137502179978</v>
      </c>
      <c r="J6">
        <f t="array" ref="J6">STDEV(IF('short form data'!$D$4:$D$57 = $B6, 'short form data'!J$4:J$57, FALSE))</f>
        <v>1.5811388300841898</v>
      </c>
      <c r="K6">
        <f t="array" ref="K6">STDEV(IF('short form data'!$D$4:$D$57 = $B6, 'short form data'!K$4:K$57, FALSE))</f>
        <v>1.5038078030442361</v>
      </c>
      <c r="L6">
        <f t="array" ref="L6">STDEV(IF('short form data'!$D$4:$D$57 = $B6, 'short form data'!L$4:L$57, FALSE))</f>
        <v>1.4337208778404378</v>
      </c>
    </row>
    <row r="7" spans="2:13">
      <c r="B7" t="s">
        <v>3</v>
      </c>
      <c r="C7">
        <v>0</v>
      </c>
      <c r="E7">
        <f t="array" ref="E7">STDEV(IF('short form data'!$D$4:$D$57 = $B7, 'short form data'!E$4:E$57, FALSE))</f>
        <v>1.1991282236408358</v>
      </c>
      <c r="F7">
        <f t="array" ref="F7">STDEV(IF('short form data'!$D$4:$D$57 = $B7, 'short form data'!F$4:F$57, FALSE))</f>
        <v>1.5339299776947408</v>
      </c>
      <c r="G7">
        <f t="array" ref="G7">STDEV(IF('short form data'!$D$4:$D$57 = $B7, 'short form data'!G$4:G$57, FALSE))</f>
        <v>1.3920878193318216</v>
      </c>
      <c r="H7">
        <f t="array" ref="H7">STDEV(IF('short form data'!$D$4:$D$57 = $B7, 'short form data'!H$4:H$57, FALSE))</f>
        <v>1.433720877840438</v>
      </c>
      <c r="I7">
        <f t="array" ref="I7">STDEV(IF('short form data'!$D$4:$D$57 = $B7, 'short form data'!I$4:I$57, FALSE))</f>
        <v>1.6047315659302057</v>
      </c>
      <c r="J7">
        <f t="array" ref="J7">STDEV(IF('short form data'!$D$4:$D$57 = $B7, 'short form data'!J$4:J$57, FALSE))</f>
        <v>1.6890651782777917</v>
      </c>
      <c r="K7">
        <f t="array" ref="K7">STDEV(IF('short form data'!$D$4:$D$57 = $B7, 'short form data'!K$4:K$57, FALSE))</f>
        <v>1.854159781877502</v>
      </c>
      <c r="L7">
        <f t="array" ref="L7">STDEV(IF('short form data'!$D$4:$D$57 = $B7, 'short form data'!L$4:L$57, FALSE))</f>
        <v>1.9165600993392002</v>
      </c>
    </row>
    <row r="8" spans="2:13">
      <c r="B8" t="s">
        <v>1</v>
      </c>
      <c r="C8">
        <v>0</v>
      </c>
      <c r="E8">
        <f>E5/SQRT(18)</f>
        <v>0.36280397567278622</v>
      </c>
      <c r="F8">
        <f t="shared" ref="F8:K8" si="0">F5/SQRT(18)</f>
        <v>0.2855132086298392</v>
      </c>
      <c r="G8">
        <f t="shared" si="0"/>
        <v>0.27082809614510678</v>
      </c>
      <c r="H8">
        <f t="shared" si="0"/>
        <v>0.16447358865570738</v>
      </c>
      <c r="I8">
        <f t="shared" si="0"/>
        <v>0.17722544918897035</v>
      </c>
      <c r="J8">
        <f t="shared" si="0"/>
        <v>0.21768238540367177</v>
      </c>
      <c r="K8">
        <f t="shared" si="0"/>
        <v>0.26677557688834708</v>
      </c>
      <c r="L8">
        <f>L5/SQRT(18)</f>
        <v>0.2711630722733202</v>
      </c>
    </row>
    <row r="9" spans="2:13">
      <c r="B9" t="s">
        <v>2</v>
      </c>
      <c r="C9">
        <v>0</v>
      </c>
      <c r="E9">
        <f t="shared" ref="E9:K10" si="1">E6/SQRT(18)</f>
        <v>0.18474894150460877</v>
      </c>
      <c r="F9">
        <f t="shared" si="1"/>
        <v>0.27777777777777779</v>
      </c>
      <c r="G9">
        <f t="shared" si="1"/>
        <v>0.28646545099099513</v>
      </c>
      <c r="H9">
        <f t="shared" si="1"/>
        <v>0.36653790569437789</v>
      </c>
      <c r="I9">
        <f t="shared" si="1"/>
        <v>0.34299717028501769</v>
      </c>
      <c r="J9">
        <f t="shared" si="1"/>
        <v>0.372677996249965</v>
      </c>
      <c r="K9">
        <f t="shared" si="1"/>
        <v>0.35445089837794119</v>
      </c>
      <c r="L9">
        <f t="shared" ref="L9" si="2">L6/SQRT(18)</f>
        <v>0.33793125168323446</v>
      </c>
    </row>
    <row r="10" spans="2:13">
      <c r="B10" t="s">
        <v>4</v>
      </c>
      <c r="C10">
        <v>0</v>
      </c>
      <c r="E10">
        <f t="shared" si="1"/>
        <v>0.28263723281620468</v>
      </c>
      <c r="F10">
        <f t="shared" si="1"/>
        <v>0.36155076303109362</v>
      </c>
      <c r="G10">
        <f t="shared" si="1"/>
        <v>0.32811824568557485</v>
      </c>
      <c r="H10">
        <f t="shared" si="1"/>
        <v>0.33793125168323451</v>
      </c>
      <c r="I10">
        <f t="shared" si="1"/>
        <v>0.37823885741778529</v>
      </c>
      <c r="J10">
        <f t="shared" si="1"/>
        <v>0.39811648047543047</v>
      </c>
      <c r="K10">
        <f t="shared" si="1"/>
        <v>0.43702965172298386</v>
      </c>
      <c r="L10">
        <f t="shared" ref="L10" si="3">L7/SQRT(18)</f>
        <v>0.45173754759810392</v>
      </c>
    </row>
    <row r="11" spans="2:13">
      <c r="B11" t="s">
        <v>18</v>
      </c>
      <c r="C11">
        <v>0</v>
      </c>
      <c r="E11">
        <f t="array" ref="E11">AVERAGE(IF('short form data'!$B$4:$B$57 = "Low", IF('short form data'!$D$4:$D$57 = "BC", 'short form data'!E$4:E$57, FALSE), FALSE))</f>
        <v>0.66666666666666663</v>
      </c>
      <c r="F11">
        <f t="array" ref="F11">AVERAGE(IF('short form data'!$B$4:$B$57 = "Low", IF('short form data'!$D$4:$D$57 = "BC", 'short form data'!F$4:F$57, FALSE), FALSE))</f>
        <v>1.1111111111111112</v>
      </c>
      <c r="G11">
        <f t="array" ref="G11">AVERAGE(IF('short form data'!$B$4:$B$57 = "Low", IF('short form data'!$D$4:$D$57 = "BC", 'short form data'!G$4:G$57, FALSE), FALSE))</f>
        <v>2.1111111111111112</v>
      </c>
      <c r="H11">
        <f t="array" ref="H11">AVERAGE(IF('short form data'!$B$4:$B$57 = "Low", IF('short form data'!$D$4:$D$57 = "BC", 'short form data'!H$4:H$57, FALSE), FALSE))</f>
        <v>2.7777777777777777</v>
      </c>
      <c r="I11">
        <f t="array" ref="I11">AVERAGE(IF('short form data'!$B$4:$B$57 = "Low", IF('short form data'!$D$4:$D$57 = "BC", 'short form data'!I$4:I$57, FALSE), FALSE))</f>
        <v>2.6666666666666665</v>
      </c>
      <c r="J11">
        <f t="array" ref="J11">AVERAGE(IF('short form data'!$B$4:$B$57 = "Low", IF('short form data'!$D$4:$D$57 = "BC", 'short form data'!J$4:J$57, FALSE), FALSE))</f>
        <v>2.3333333333333335</v>
      </c>
      <c r="K11">
        <f t="array" ref="K11">AVERAGE(IF('short form data'!$B$4:$B$57 = "Low", IF('short form data'!$D$4:$D$57 = "BC", 'short form data'!K$4:K$57, FALSE), FALSE))</f>
        <v>2.3333333333333335</v>
      </c>
      <c r="L11">
        <f t="array" ref="L11">AVERAGE(IF('short form data'!$B$4:$B$57 = "Low", IF('short form data'!$D$4:$D$57 = "BC", 'short form data'!L$4:L$57, FALSE), FALSE))</f>
        <v>2.3333333333333335</v>
      </c>
    </row>
    <row r="12" spans="2:13">
      <c r="B12" t="s">
        <v>19</v>
      </c>
      <c r="C12">
        <v>0</v>
      </c>
      <c r="E12">
        <f t="array" ref="E12">AVERAGE(IF('short form data'!$B$4:$B$57 = "High", IF('short form data'!$D$4:$D$57 = "BC", 'short form data'!E$4:E$57, FALSE), FALSE))</f>
        <v>0.44444444444444442</v>
      </c>
      <c r="F12">
        <f t="array" ref="F12">AVERAGE(IF('short form data'!$B$4:$B$57 = "High", IF('short form data'!$D$4:$D$57 = "BC", 'short form data'!F$4:F$57, FALSE), FALSE))</f>
        <v>0.88888888888888884</v>
      </c>
      <c r="G12">
        <f t="array" ref="G12">AVERAGE(IF('short form data'!$B$4:$B$57 = "High", IF('short form data'!$D$4:$D$57 = "BC", 'short form data'!G$4:G$57, FALSE), FALSE))</f>
        <v>2</v>
      </c>
      <c r="H12">
        <f t="array" ref="H12">AVERAGE(IF('short form data'!$B$4:$B$57 = "High", IF('short form data'!$D$4:$D$57 = "BC", 'short form data'!H$4:H$57, FALSE), FALSE))</f>
        <v>3.1111111111111112</v>
      </c>
      <c r="I12">
        <f t="array" ref="I12">AVERAGE(IF('short form data'!$B$4:$B$57 = "High", IF('short form data'!$D$4:$D$57 = "BC", 'short form data'!I$4:I$57, FALSE), FALSE))</f>
        <v>3.1111111111111112</v>
      </c>
      <c r="J12">
        <f t="array" ref="J12">AVERAGE(IF('short form data'!$B$4:$B$57 = "High", IF('short form data'!$D$4:$D$57 = "BC", 'short form data'!J$4:J$57, FALSE), FALSE))</f>
        <v>2.6666666666666665</v>
      </c>
      <c r="K12">
        <f t="array" ref="K12">AVERAGE(IF('short form data'!$B$4:$B$57 = "High", IF('short form data'!$D$4:$D$57 = "BC", 'short form data'!K$4:K$57, FALSE), FALSE))</f>
        <v>2.5555555555555554</v>
      </c>
      <c r="L12">
        <f t="array" ref="L12">AVERAGE(IF('short form data'!$B$4:$B$57 = "High", IF('short form data'!$D$4:$D$57 = "BC", 'short form data'!L$4:L$57, FALSE), FALSE))</f>
        <v>2.5555555555555554</v>
      </c>
    </row>
    <row r="13" spans="2:13">
      <c r="B13" t="s">
        <v>16</v>
      </c>
      <c r="C13">
        <v>0</v>
      </c>
      <c r="E13">
        <f>AVERAGEIF('short form data'!$B$4:$B$57, "Low", 'short form data'!E$4:E$57)</f>
        <v>1.4074074074074074</v>
      </c>
      <c r="F13">
        <f>AVERAGEIF('short form data'!$B$4:$B$57, "Low", 'short form data'!F$4:F$57)</f>
        <v>1.7037037037037037</v>
      </c>
      <c r="G13">
        <f>AVERAGEIF('short form data'!$B$4:$B$57, "Low", 'short form data'!G$4:G$57)</f>
        <v>2.4444444444444446</v>
      </c>
      <c r="H13">
        <f>AVERAGEIF('short form data'!$B$4:$B$57, "Low", 'short form data'!H$4:H$57)</f>
        <v>3.2962962962962963</v>
      </c>
      <c r="I13">
        <f>AVERAGEIF('short form data'!$B$4:$B$57, "Low", 'short form data'!I$4:I$57)</f>
        <v>3</v>
      </c>
      <c r="J13">
        <f>AVERAGEIF('short form data'!$B$4:$B$57, "Low", 'short form data'!J$4:J$57)</f>
        <v>2.8148148148148149</v>
      </c>
      <c r="K13">
        <f>AVERAGEIF('short form data'!$B$4:$B$57, "Low", 'short form data'!K$4:K$57)</f>
        <v>2.8888888888888888</v>
      </c>
      <c r="L13">
        <f>AVERAGEIF('short form data'!$B$4:$B$57, "Low", 'short form data'!L$4:L$57)</f>
        <v>2.4814814814814814</v>
      </c>
    </row>
    <row r="14" spans="2:13">
      <c r="B14" t="s">
        <v>17</v>
      </c>
      <c r="C14">
        <v>0</v>
      </c>
      <c r="E14">
        <f>AVERAGEIF('short form data'!$B$4:$B$57, "High", 'short form data'!E$4:E$57)</f>
        <v>1</v>
      </c>
      <c r="F14">
        <f>AVERAGEIF('short form data'!$B$4:$B$57, "High", 'short form data'!F$4:F$57)</f>
        <v>1.4814814814814814</v>
      </c>
      <c r="G14">
        <f>AVERAGEIF('short form data'!$B$4:$B$57, "High", 'short form data'!G$4:G$57)</f>
        <v>2.0370370370370372</v>
      </c>
      <c r="H14">
        <f>AVERAGEIF('short form data'!$B$4:$B$57, "High", 'short form data'!H$4:H$57)</f>
        <v>3.4444444444444446</v>
      </c>
      <c r="I14">
        <f>AVERAGEIF('short form data'!$B$4:$B$57, "High", 'short form data'!I$4:I$57)</f>
        <v>3.3333333333333335</v>
      </c>
      <c r="J14">
        <f>AVERAGEIF('short form data'!$B$4:$B$57, "High", 'short form data'!J$4:J$57)</f>
        <v>3.074074074074074</v>
      </c>
      <c r="K14">
        <f>AVERAGEIF('short form data'!$B$4:$B$57, "High", 'short form data'!K$4:K$57)</f>
        <v>3.1111111111111112</v>
      </c>
      <c r="L14">
        <f>AVERAGEIF('short form data'!$B$4:$B$57, "High", 'short form data'!L$4:L$57)</f>
        <v>3</v>
      </c>
    </row>
    <row r="15" spans="2:13">
      <c r="B15" t="s">
        <v>23</v>
      </c>
      <c r="C15">
        <v>0</v>
      </c>
      <c r="E15">
        <f t="array" ref="E15">STDEV(IF('short form data'!$B$4:$B$57 = "Low", 'short form data'!E$4:E$57, FALSE))</f>
        <v>1.7597914924405382</v>
      </c>
      <c r="F15">
        <f t="array" ref="F15">STDEV(IF('short form data'!$B$4:$B$57 = "Low", 'short form data'!F$4:F$57, FALSE))</f>
        <v>1.7934670937946469</v>
      </c>
      <c r="G15">
        <f t="array" ref="G15">STDEV(IF('short form data'!$B$4:$B$57 = "Low", 'short form data'!G$4:G$57, FALSE))</f>
        <v>1.6717870064310809</v>
      </c>
      <c r="H15">
        <f t="array" ref="H15">STDEV(IF('short form data'!$B$4:$B$57 = "Low", 'short form data'!H$4:H$57, FALSE))</f>
        <v>1.7500508743113905</v>
      </c>
      <c r="I15">
        <f t="array" ref="I15">STDEV(IF('short form data'!$B$4:$B$57 = "Low", 'short form data'!I$4:I$57, FALSE))</f>
        <v>1.7541160386140584</v>
      </c>
      <c r="J15">
        <f t="array" ref="J15">STDEV(IF('short form data'!$B$4:$B$57 = "Low", 'short form data'!J$4:J$57, FALSE))</f>
        <v>1.7105338131489614</v>
      </c>
      <c r="K15">
        <f t="array" ref="K15">STDEV(IF('short form data'!$B$4:$B$57 = "Low", 'short form data'!K$4:K$57, FALSE))</f>
        <v>1.9281983087713561</v>
      </c>
      <c r="L15">
        <f t="array" ref="L15">STDEV(IF('short form data'!$B$4:$B$57 = "Low", 'short form data'!L$4:L$57, FALSE))</f>
        <v>1.8265219232690135</v>
      </c>
    </row>
    <row r="16" spans="2:13">
      <c r="B16" t="s">
        <v>27</v>
      </c>
      <c r="C16">
        <v>0</v>
      </c>
      <c r="E16">
        <f t="array" ref="E16">STDEV(IF('short form data'!$B$4:$B$57 = "High", 'short form data'!E$4:E$57, FALSE))</f>
        <v>1.3301243435223524</v>
      </c>
      <c r="F16">
        <f t="array" ref="F16">STDEV(IF('short form data'!$B$4:$B$57 = "High", 'short form data'!F$4:F$57, FALSE))</f>
        <v>1.5534173338499262</v>
      </c>
      <c r="G16">
        <f t="array" ref="G16">STDEV(IF('short form data'!$B$4:$B$57 = "High", 'short form data'!G$4:G$57, FALSE))</f>
        <v>1.4000406994491126</v>
      </c>
      <c r="H16">
        <f t="array" ref="H16">STDEV(IF('short form data'!$B$4:$B$57 = "High", 'short form data'!H$4:H$57, FALSE))</f>
        <v>1.1208970766356101</v>
      </c>
      <c r="I16">
        <f t="array" ref="I16">STDEV(IF('short form data'!$B$4:$B$57 = "High", 'short form data'!I$4:I$57, FALSE))</f>
        <v>1.3008872711759818</v>
      </c>
      <c r="J16">
        <f t="array" ref="J16">STDEV(IF('short form data'!$B$4:$B$57 = "High", 'short form data'!J$4:J$57, FALSE))</f>
        <v>1.3846945213219113</v>
      </c>
      <c r="K16">
        <f t="array" ref="K16">STDEV(IF('short form data'!$B$4:$B$57 = "High", 'short form data'!K$4:K$57, FALSE))</f>
        <v>1.4500221041639687</v>
      </c>
      <c r="L16">
        <f t="array" ref="L16">STDEV(IF('short form data'!$B$4:$B$57 = "High", 'short form data'!L$4:L$57, FALSE))</f>
        <v>1.5689290811054724</v>
      </c>
    </row>
    <row r="17" spans="1:15">
      <c r="B17" t="s">
        <v>24</v>
      </c>
      <c r="C17">
        <v>0</v>
      </c>
      <c r="E17">
        <f t="shared" ref="E17:E18" si="4">E15/SQRT(18)</f>
        <v>0.41478683259303323</v>
      </c>
      <c r="F17">
        <f t="shared" ref="F17:L17" si="5">F15/SQRT(18)</f>
        <v>0.4227242479523749</v>
      </c>
      <c r="G17">
        <f t="shared" si="5"/>
        <v>0.39404397631565857</v>
      </c>
      <c r="H17">
        <f t="shared" si="5"/>
        <v>0.41249094688234356</v>
      </c>
      <c r="I17">
        <f t="shared" si="5"/>
        <v>0.41344911529736156</v>
      </c>
      <c r="J17">
        <f t="shared" si="5"/>
        <v>0.40317668624217118</v>
      </c>
      <c r="K17">
        <f t="shared" si="5"/>
        <v>0.45448069986821948</v>
      </c>
      <c r="L17">
        <f t="shared" si="5"/>
        <v>0.43051534597647145</v>
      </c>
    </row>
    <row r="18" spans="1:15">
      <c r="B18" t="s">
        <v>25</v>
      </c>
      <c r="C18">
        <v>0</v>
      </c>
      <c r="E18">
        <f t="shared" si="4"/>
        <v>0.3135133143753201</v>
      </c>
      <c r="F18">
        <f t="shared" ref="F18:L18" si="6">F16/SQRT(18)</f>
        <v>0.36614397692600331</v>
      </c>
      <c r="G18">
        <f t="shared" si="6"/>
        <v>0.32999275750587487</v>
      </c>
      <c r="H18">
        <f t="shared" si="6"/>
        <v>0.26419797463373906</v>
      </c>
      <c r="I18">
        <f t="shared" si="6"/>
        <v>0.30662207033593331</v>
      </c>
      <c r="J18">
        <f t="shared" si="6"/>
        <v>0.32637562863286135</v>
      </c>
      <c r="K18">
        <f t="shared" si="6"/>
        <v>0.34177348757490955</v>
      </c>
      <c r="L18">
        <f t="shared" si="6"/>
        <v>0.36980013081681945</v>
      </c>
    </row>
    <row r="20" spans="1:15">
      <c r="D20" t="s">
        <v>76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</row>
    <row r="21" spans="1:15">
      <c r="B21" t="s">
        <v>71</v>
      </c>
      <c r="C21" t="s">
        <v>72</v>
      </c>
      <c r="D21">
        <v>0</v>
      </c>
      <c r="E21" s="7">
        <v>16</v>
      </c>
      <c r="F21" s="7">
        <v>23</v>
      </c>
      <c r="G21" s="7">
        <v>30</v>
      </c>
      <c r="H21" s="7">
        <v>37</v>
      </c>
      <c r="I21" s="7">
        <v>44</v>
      </c>
      <c r="J21" s="7">
        <v>51</v>
      </c>
      <c r="K21" s="7">
        <v>59</v>
      </c>
      <c r="L21" s="7">
        <v>66</v>
      </c>
      <c r="M21" s="7">
        <v>83</v>
      </c>
      <c r="N21" s="7">
        <v>100</v>
      </c>
      <c r="O21" s="7">
        <v>159</v>
      </c>
    </row>
    <row r="22" spans="1:15">
      <c r="A22" t="s">
        <v>74</v>
      </c>
      <c r="B22" t="s">
        <v>63</v>
      </c>
      <c r="C22" t="s">
        <v>68</v>
      </c>
      <c r="D22">
        <v>0</v>
      </c>
      <c r="E22" s="30">
        <f>AVERAGEIF('short form data'!$D$4:$D$30,$C22,'short form data'!E$4:E$30)</f>
        <v>0.66666666666666663</v>
      </c>
      <c r="F22" s="30">
        <f>AVERAGEIF('short form data'!$D$4:$D$30,$C22,'short form data'!F$4:F$30)</f>
        <v>1.1111111111111112</v>
      </c>
      <c r="G22" s="30">
        <f>AVERAGEIF('short form data'!$D$4:$D$30,$C22,'short form data'!G$4:G$30)</f>
        <v>2.1111111111111112</v>
      </c>
      <c r="H22" s="30">
        <f>AVERAGEIF('short form data'!$D$4:$D$30,$C22,'short form data'!H$4:H$30)</f>
        <v>2.7777777777777777</v>
      </c>
      <c r="I22" s="30">
        <f>AVERAGEIF('short form data'!$D$4:$D$30,$C22,'short form data'!I$4:I$30)</f>
        <v>2.6666666666666665</v>
      </c>
      <c r="J22" s="30">
        <f>AVERAGEIF('short form data'!$D$4:$D$30,$C22,'short form data'!J$4:J$30)</f>
        <v>2.3333333333333335</v>
      </c>
      <c r="K22" s="30">
        <f>AVERAGEIF('short form data'!$D$4:$D$30,$C22,'short form data'!K$4:K$30)</f>
        <v>2.3333333333333335</v>
      </c>
      <c r="L22" s="30">
        <f>AVERAGEIF('short form data'!$D$4:$D$30,$C22,'short form data'!L$4:L$30)</f>
        <v>2.3333333333333335</v>
      </c>
      <c r="M22" s="30">
        <f>AVERAGEIF('short form data'!$D$4:$D$30,$C22,'short form data'!M$4:M$30)</f>
        <v>2</v>
      </c>
      <c r="N22" s="30">
        <f>AVERAGEIF('short form data'!$D$4:$D$30,$C22,'short form data'!N$4:N$30)</f>
        <v>1.7777777777777777</v>
      </c>
      <c r="O22" s="30">
        <f>AVERAGEIF('short form data'!$D$4:$D$30,$C22,'short form data'!O$4:O$30)</f>
        <v>1.6666666666666667</v>
      </c>
    </row>
    <row r="23" spans="1:15">
      <c r="A23" t="s">
        <v>74</v>
      </c>
      <c r="B23" t="s">
        <v>64</v>
      </c>
      <c r="C23" t="s">
        <v>69</v>
      </c>
      <c r="D23">
        <v>0</v>
      </c>
      <c r="E23" s="30">
        <f>AVERAGEIF('short form data'!$D$4:$D$30,$C23,'short form data'!E$4:E$30)</f>
        <v>3</v>
      </c>
      <c r="F23" s="30">
        <f>AVERAGEIF('short form data'!$D$4:$D$30,$C23,'short form data'!F$4:F$30)</f>
        <v>3.1111111111111112</v>
      </c>
      <c r="G23" s="30">
        <f>AVERAGEIF('short form data'!$D$4:$D$30,$C23,'short form data'!G$4:G$30)</f>
        <v>3.7777777777777777</v>
      </c>
      <c r="H23" s="30">
        <f>AVERAGEIF('short form data'!$D$4:$D$30,$C23,'short form data'!H$4:H$30)</f>
        <v>4.5555555555555554</v>
      </c>
      <c r="I23" s="30">
        <f>AVERAGEIF('short form data'!$D$4:$D$30,$C23,'short form data'!I$4:I$30)</f>
        <v>4.333333333333333</v>
      </c>
      <c r="J23" s="30">
        <f>AVERAGEIF('short form data'!$D$4:$D$30,$C23,'short form data'!J$4:J$30)</f>
        <v>3.7777777777777777</v>
      </c>
      <c r="K23" s="30">
        <f>AVERAGEIF('short form data'!$D$4:$D$30,$C23,'short form data'!K$4:K$30)</f>
        <v>4.1111111111111107</v>
      </c>
      <c r="L23" s="30">
        <f>AVERAGEIF('short form data'!$D$4:$D$30,$C23,'short form data'!L$4:L$30)</f>
        <v>3.6666666666666665</v>
      </c>
      <c r="M23" s="30">
        <f>AVERAGEIF('short form data'!$D$4:$D$30,$C23,'short form data'!M$4:M$30)</f>
        <v>3.6666666666666665</v>
      </c>
      <c r="N23" s="30">
        <f>AVERAGEIF('short form data'!$D$4:$D$30,$C23,'short form data'!N$4:N$30)</f>
        <v>3.2222222222222223</v>
      </c>
      <c r="O23" s="30">
        <f>AVERAGEIF('short form data'!$D$4:$D$30,$C23,'short form data'!O$4:O$30)</f>
        <v>3.2222222222222223</v>
      </c>
    </row>
    <row r="24" spans="1:15">
      <c r="A24" t="s">
        <v>74</v>
      </c>
      <c r="B24" t="s">
        <v>64</v>
      </c>
      <c r="C24" t="s">
        <v>70</v>
      </c>
      <c r="D24">
        <v>0</v>
      </c>
      <c r="E24" s="30">
        <f>AVERAGEIF('short form data'!$D$4:$D$30,$C24,'short form data'!E$4:E$30)</f>
        <v>0.55555555555555558</v>
      </c>
      <c r="F24" s="30">
        <f>AVERAGEIF('short form data'!$D$4:$D$30,$C24,'short form data'!F$4:F$30)</f>
        <v>0.88888888888888884</v>
      </c>
      <c r="G24" s="30">
        <f>AVERAGEIF('short form data'!$D$4:$D$30,$C24,'short form data'!G$4:G$30)</f>
        <v>1.4444444444444444</v>
      </c>
      <c r="H24" s="30">
        <f>AVERAGEIF('short form data'!$D$4:$D$30,$C24,'short form data'!H$4:H$30)</f>
        <v>2.5555555555555554</v>
      </c>
      <c r="I24" s="30">
        <f>AVERAGEIF('short form data'!$D$4:$D$30,$C24,'short form data'!I$4:I$30)</f>
        <v>2</v>
      </c>
      <c r="J24" s="30">
        <f>AVERAGEIF('short form data'!$D$4:$D$30,$C24,'short form data'!J$4:J$30)</f>
        <v>2.3333333333333335</v>
      </c>
      <c r="K24" s="30">
        <f>AVERAGEIF('short form data'!$D$4:$D$30,$C24,'short form data'!K$4:K$30)</f>
        <v>2.2222222222222223</v>
      </c>
      <c r="L24" s="30">
        <f>AVERAGEIF('short form data'!$D$4:$D$30,$C24,'short form data'!L$4:L$30)</f>
        <v>1.4444444444444444</v>
      </c>
      <c r="M24" s="30">
        <f>AVERAGEIF('short form data'!$D$4:$D$30,$C24,'short form data'!M$4:M$30)</f>
        <v>1.2222222222222223</v>
      </c>
      <c r="N24" s="30">
        <f>AVERAGEIF('short form data'!$D$4:$D$30,$C24,'short form data'!N$4:N$30)</f>
        <v>1</v>
      </c>
      <c r="O24" s="30">
        <f>AVERAGEIF('short form data'!$D$4:$D$30,$C24,'short form data'!O$4:O$30)</f>
        <v>1</v>
      </c>
    </row>
    <row r="25" spans="1:15">
      <c r="A25" t="s">
        <v>74</v>
      </c>
      <c r="B25" t="s">
        <v>65</v>
      </c>
      <c r="C25" t="s">
        <v>68</v>
      </c>
      <c r="D25">
        <v>0</v>
      </c>
      <c r="E25" s="30">
        <f>AVERAGEIF('short form data'!$D$31:$D$57,$C25,'short form data'!E$31:E$57)</f>
        <v>0.44444444444444442</v>
      </c>
      <c r="F25" s="30">
        <f>AVERAGEIF('short form data'!$D$31:$D$57,$C25,'short form data'!F$31:F$57)</f>
        <v>0.88888888888888884</v>
      </c>
      <c r="G25" s="30">
        <f>AVERAGEIF('short form data'!$D$31:$D$57,$C25,'short form data'!G$31:G$57)</f>
        <v>2</v>
      </c>
      <c r="H25" s="30">
        <f>AVERAGEIF('short form data'!$D$31:$D$57,$C25,'short form data'!H$31:H$57)</f>
        <v>3.1111111111111112</v>
      </c>
      <c r="I25" s="30">
        <f>AVERAGEIF('short form data'!$D$31:$D$57,$C25,'short form data'!I$31:I$57)</f>
        <v>3.1111111111111112</v>
      </c>
      <c r="J25" s="30">
        <f>AVERAGEIF('short form data'!$D$31:$D$57,$C25,'short form data'!J$31:J$57)</f>
        <v>2.6666666666666665</v>
      </c>
      <c r="K25" s="30">
        <f>AVERAGEIF('short form data'!$D$31:$D$57,$C25,'short form data'!K$31:K$57)</f>
        <v>2.5555555555555554</v>
      </c>
      <c r="L25" s="30">
        <f>AVERAGEIF('short form data'!$D$31:$D$57,$C25,'short form data'!L$31:L$57)</f>
        <v>2.5555555555555554</v>
      </c>
      <c r="M25" s="30">
        <f>AVERAGEIF('short form data'!$D$31:$D$57,$C25,'short form data'!M$31:M$57)</f>
        <v>2.5555555555555554</v>
      </c>
      <c r="N25" s="30">
        <f>AVERAGEIF('short form data'!$D$31:$D$57,$C25,'short form data'!N$31:N$57)</f>
        <v>2.3333333333333335</v>
      </c>
      <c r="O25" s="30">
        <f>AVERAGEIF('short form data'!$D$31:$D$57,$C25,'short form data'!O$31:O$57)</f>
        <v>2.4444444444444446</v>
      </c>
    </row>
    <row r="26" spans="1:15">
      <c r="A26" t="s">
        <v>74</v>
      </c>
      <c r="B26" s="7" t="s">
        <v>66</v>
      </c>
      <c r="C26" t="s">
        <v>69</v>
      </c>
      <c r="D26">
        <v>0</v>
      </c>
      <c r="E26" s="30">
        <f>AVERAGEIF('short form data'!$D$31:$D$57,$C26,'short form data'!E$31:E$57)</f>
        <v>2.2222222222222223</v>
      </c>
      <c r="F26" s="30">
        <f>AVERAGEIF('short form data'!$D$31:$D$57,$C26,'short form data'!F$31:F$57)</f>
        <v>3</v>
      </c>
      <c r="G26" s="30">
        <f>AVERAGEIF('short form data'!$D$31:$D$57,$C26,'short form data'!G$31:G$57)</f>
        <v>3.1111111111111112</v>
      </c>
      <c r="H26" s="30">
        <f>AVERAGEIF('short form data'!$D$31:$D$57,$C26,'short form data'!H$31:H$57)</f>
        <v>4.2222222222222223</v>
      </c>
      <c r="I26" s="30">
        <f>AVERAGEIF('short form data'!$D$31:$D$57,$C26,'short form data'!I$31:I$57)</f>
        <v>4.2222222222222223</v>
      </c>
      <c r="J26" s="30">
        <f>AVERAGEIF('short form data'!$D$31:$D$57,$C26,'short form data'!J$31:J$57)</f>
        <v>3.8888888888888888</v>
      </c>
      <c r="K26" s="30">
        <f>AVERAGEIF('short form data'!$D$31:$D$57,$C26,'short form data'!K$31:K$57)</f>
        <v>4.1111111111111107</v>
      </c>
      <c r="L26" s="30">
        <f>AVERAGEIF('short form data'!$D$31:$D$57,$C26,'short form data'!L$31:L$57)</f>
        <v>4</v>
      </c>
      <c r="M26" s="30">
        <f>AVERAGEIF('short form data'!$D$31:$D$57,$C26,'short form data'!M$31:M$57)</f>
        <v>3.8888888888888888</v>
      </c>
      <c r="N26" s="30">
        <f>AVERAGEIF('short form data'!$D$31:$D$57,$C26,'short form data'!N$31:N$57)</f>
        <v>3.6666666666666665</v>
      </c>
      <c r="O26" s="30">
        <f>AVERAGEIF('short form data'!$D$31:$D$57,$C26,'short form data'!O$31:O$57)</f>
        <v>3.6666666666666665</v>
      </c>
    </row>
    <row r="27" spans="1:15">
      <c r="A27" t="s">
        <v>74</v>
      </c>
      <c r="B27" s="7" t="s">
        <v>67</v>
      </c>
      <c r="C27" t="s">
        <v>70</v>
      </c>
      <c r="D27">
        <v>0</v>
      </c>
      <c r="E27" s="30">
        <f>AVERAGEIF('short form data'!$D$31:$D$57,$C27,'short form data'!E$31:E$57)</f>
        <v>0.33333333333333331</v>
      </c>
      <c r="F27" s="30">
        <f>AVERAGEIF('short form data'!$D$31:$D$57,$C27,'short form data'!F$31:F$57)</f>
        <v>0.55555555555555558</v>
      </c>
      <c r="G27" s="30">
        <f>AVERAGEIF('short form data'!$D$31:$D$57,$C27,'short form data'!G$31:G$57)</f>
        <v>1</v>
      </c>
      <c r="H27" s="30">
        <f>AVERAGEIF('short form data'!$D$31:$D$57,$C27,'short form data'!H$31:H$57)</f>
        <v>3</v>
      </c>
      <c r="I27" s="30">
        <f>AVERAGEIF('short form data'!$D$31:$D$57,$C27,'short form data'!I$31:I$57)</f>
        <v>2.6666666666666665</v>
      </c>
      <c r="J27" s="30">
        <f>AVERAGEIF('short form data'!$D$31:$D$57,$C27,'short form data'!J$31:J$57)</f>
        <v>2.6666666666666665</v>
      </c>
      <c r="K27" s="30">
        <f>AVERAGEIF('short form data'!$D$31:$D$57,$C27,'short form data'!K$31:K$57)</f>
        <v>2.6666666666666665</v>
      </c>
      <c r="L27" s="30">
        <f>AVERAGEIF('short form data'!$D$31:$D$57,$C27,'short form data'!L$31:L$57)</f>
        <v>2.4444444444444446</v>
      </c>
      <c r="M27" s="30">
        <f>AVERAGEIF('short form data'!$D$31:$D$57,$C27,'short form data'!M$31:M$57)</f>
        <v>2.3333333333333335</v>
      </c>
      <c r="N27" s="30">
        <f>AVERAGEIF('short form data'!$D$31:$D$57,$C27,'short form data'!N$31:N$57)</f>
        <v>2.1111111111111112</v>
      </c>
      <c r="O27" s="30">
        <f>AVERAGEIF('short form data'!$D$31:$D$57,$C27,'short form data'!O$31:O$57)</f>
        <v>1.8888888888888888</v>
      </c>
    </row>
    <row r="28" spans="1:15">
      <c r="A28" t="s">
        <v>61</v>
      </c>
      <c r="B28" t="s">
        <v>63</v>
      </c>
      <c r="C28" t="s">
        <v>68</v>
      </c>
      <c r="D28">
        <v>0</v>
      </c>
      <c r="E28">
        <f t="array" ref="E28">STDEV(IF('short form data'!$D$4:$D$30 = 'Stats for Graph'!$C28, 'short form data'!E$4:E$30, ))</f>
        <v>0.84731854573632337</v>
      </c>
      <c r="F28">
        <f t="array" ref="F28">STDEV(IF('short form data'!$D$4:$D$30 = 'Stats for Graph'!$C28, 'short form data'!F$4:F$30, ))</f>
        <v>1.1145246709540539</v>
      </c>
      <c r="G28">
        <f t="array" ref="G28">STDEV(IF('short form data'!$D$4:$D$30 = 'Stats for Graph'!$C28, 'short form data'!G$4:G$30, ))</f>
        <v>1.3816048309237736</v>
      </c>
      <c r="H28">
        <f t="array" ref="H28">STDEV(IF('short form data'!$D$4:$D$30 = 'Stats for Graph'!$C28, 'short form data'!H$4:H$30, ))</f>
        <v>1.6154524473616083</v>
      </c>
      <c r="I28">
        <f t="array" ref="I28">STDEV(IF('short form data'!$D$4:$D$30 = 'Stats for Graph'!$C28, 'short form data'!I$4:I$30, ))</f>
        <v>1.6251232694862385</v>
      </c>
      <c r="J28">
        <f t="array" ref="J28">STDEV(IF('short form data'!$D$4:$D$30 = 'Stats for Graph'!$C28, 'short form data'!J$4:J$30, ))</f>
        <v>1.4763086328702342</v>
      </c>
      <c r="K28">
        <f t="array" ref="K28">STDEV(IF('short form data'!$D$4:$D$30 = 'Stats for Graph'!$C28, 'short form data'!K$4:K$30, ))</f>
        <v>1.577079416890439</v>
      </c>
      <c r="L28">
        <f t="array" ref="L28">STDEV(IF('short form data'!$D$4:$D$30 = 'Stats for Graph'!$C28, 'short form data'!L$4:L$30, ))</f>
        <v>1.577079416890439</v>
      </c>
      <c r="M28">
        <f t="array" ref="M28">STDEV(IF('short form data'!$D$4:$D$30 = 'Stats for Graph'!$C28, 'short form data'!M$4:M$30, ))</f>
        <v>1.4142135623730951</v>
      </c>
      <c r="N28">
        <f t="array" ref="N28">STDEV(IF('short form data'!$D$4:$D$30 = 'Stats for Graph'!$C28, 'short form data'!N$4:N$30, ))</f>
        <v>1.3939225025158117</v>
      </c>
      <c r="O28">
        <f t="array" ref="O28">STDEV(IF('short form data'!$D$4:$D$30 = 'Stats for Graph'!$C28, 'short form data'!O$4:O$30, ))</f>
        <v>1.281025230440697</v>
      </c>
    </row>
    <row r="29" spans="1:15">
      <c r="A29" t="s">
        <v>61</v>
      </c>
      <c r="B29" t="s">
        <v>64</v>
      </c>
      <c r="C29" t="s">
        <v>69</v>
      </c>
      <c r="D29">
        <v>0</v>
      </c>
      <c r="E29">
        <f t="array" ref="E29">STDEV(IF('short form data'!$D$4:$D$30 = 'Stats for Graph'!$C29, 'short form data'!E$4:E$30, ))</f>
        <v>1.7097008285302207</v>
      </c>
      <c r="F29">
        <f t="array" ref="F29">STDEV(IF('short form data'!$D$4:$D$30 = 'Stats for Graph'!$C29, 'short form data'!F$4:F$30, ))</f>
        <v>1.6520728583645241</v>
      </c>
      <c r="G29">
        <f t="array" ref="G29">STDEV(IF('short form data'!$D$4:$D$30 = 'Stats for Graph'!$C29, 'short form data'!G$4:G$30, ))</f>
        <v>1.9133657938221487</v>
      </c>
      <c r="H29">
        <f t="array" ref="H29">STDEV(IF('short form data'!$D$4:$D$30 = 'Stats for Graph'!$C29, 'short form data'!H$4:H$30, ))</f>
        <v>2.2252116644415989</v>
      </c>
      <c r="I29">
        <f t="array" ref="I29">STDEV(IF('short form data'!$D$4:$D$30 = 'Stats for Graph'!$C29, 'short form data'!I$4:I$30, ))</f>
        <v>2.1363760352762253</v>
      </c>
      <c r="J29">
        <f t="array" ref="J29">STDEV(IF('short form data'!$D$4:$D$30 = 'Stats for Graph'!$C29, 'short form data'!J$4:J$30, ))</f>
        <v>1.9133657938221487</v>
      </c>
      <c r="K29">
        <f t="array" ref="K29">STDEV(IF('short form data'!$D$4:$D$30 = 'Stats for Graph'!$C29, 'short form data'!K$4:K$30, ))</f>
        <v>2.1149313163633643</v>
      </c>
      <c r="L29">
        <f t="array" ref="L29">STDEV(IF('short form data'!$D$4:$D$30 = 'Stats for Graph'!$C29, 'short form data'!L$4:L$30, ))</f>
        <v>1.887883090687176</v>
      </c>
      <c r="M29">
        <f t="array" ref="M29">STDEV(IF('short form data'!$D$4:$D$30 = 'Stats for Graph'!$C29, 'short form data'!M$4:M$30, ))</f>
        <v>1.9281983087713561</v>
      </c>
      <c r="N29">
        <f t="array" ref="N29">STDEV(IF('short form data'!$D$4:$D$30 = 'Stats for Graph'!$C29, 'short form data'!N$4:N$30, ))</f>
        <v>1.73040515322337</v>
      </c>
      <c r="O29">
        <f t="array" ref="O29">STDEV(IF('short form data'!$D$4:$D$30 = 'Stats for Graph'!$C29, 'short form data'!O$4:O$30, ))</f>
        <v>1.8381831733854432</v>
      </c>
    </row>
    <row r="30" spans="1:15">
      <c r="A30" t="s">
        <v>61</v>
      </c>
      <c r="B30" t="s">
        <v>64</v>
      </c>
      <c r="C30" t="s">
        <v>70</v>
      </c>
      <c r="D30">
        <v>0</v>
      </c>
      <c r="E30">
        <f t="array" ref="E30">STDEV(IF('short form data'!$D$4:$D$30 = 'Stats for Graph'!$C30, 'short form data'!E$4:E$30, ))</f>
        <v>0.62246637456523501</v>
      </c>
      <c r="F30">
        <f t="array" ref="F30">STDEV(IF('short form data'!$D$4:$D$30 = 'Stats for Graph'!$C30, 'short form data'!F$4:F$30, ))</f>
        <v>0.95332675868870309</v>
      </c>
      <c r="G30">
        <f t="array" ref="G30">STDEV(IF('short form data'!$D$4:$D$30 = 'Stats for Graph'!$C30, 'short form data'!G$4:G$30, ))</f>
        <v>1.0141449740988853</v>
      </c>
      <c r="H30">
        <f t="array" ref="H30">STDEV(IF('short form data'!$D$4:$D$30 = 'Stats for Graph'!$C30, 'short form data'!H$4:H$30, ))</f>
        <v>1.6572382889731778</v>
      </c>
      <c r="I30">
        <f t="array" ref="I30">STDEV(IF('short form data'!$D$4:$D$30 = 'Stats for Graph'!$C30, 'short form data'!I$4:I$30, ))</f>
        <v>1.3301243435223524</v>
      </c>
      <c r="J30">
        <f t="array" ref="J30">STDEV(IF('short form data'!$D$4:$D$30 = 'Stats for Graph'!$C30, 'short form data'!J$4:J$30, ))</f>
        <v>1.5525000516123697</v>
      </c>
      <c r="K30">
        <f t="array" ref="K30">STDEV(IF('short form data'!$D$4:$D$30 = 'Stats for Graph'!$C30, 'short form data'!K$4:K$30, ))</f>
        <v>1.5087588529494289</v>
      </c>
      <c r="L30">
        <f t="array" ref="L30">STDEV(IF('short form data'!$D$4:$D$30 = 'Stats for Graph'!$C30, 'short form data'!L$4:L$30, ))</f>
        <v>1.1221672153735642</v>
      </c>
      <c r="M30">
        <f t="array" ref="M30">STDEV(IF('short form data'!$D$4:$D$30 = 'Stats for Graph'!$C30, 'short form data'!M$4:M$30, ))</f>
        <v>0.9710921393049905</v>
      </c>
      <c r="N30">
        <f t="array" ref="N30">STDEV(IF('short form data'!$D$4:$D$30 = 'Stats for Graph'!$C30, 'short form data'!N$4:N$30, ))</f>
        <v>0.8770580193070292</v>
      </c>
      <c r="O30">
        <f t="array" ref="O30">STDEV(IF('short form data'!$D$4:$D$30 = 'Stats for Graph'!$C30, 'short form data'!O$4:O$30, ))</f>
        <v>0.8770580193070292</v>
      </c>
    </row>
    <row r="31" spans="1:15">
      <c r="A31" t="s">
        <v>61</v>
      </c>
      <c r="B31" t="s">
        <v>65</v>
      </c>
      <c r="C31" t="s">
        <v>68</v>
      </c>
      <c r="D31">
        <v>0</v>
      </c>
      <c r="E31">
        <f t="array" ref="E31">STDEV(IF('short form data'!$D$31:$D$57 = 'Stats for Graph'!$C31, 'short form data'!E$31:E$57, ))</f>
        <v>0.60151754905685162</v>
      </c>
      <c r="F31">
        <f t="array" ref="F31">STDEV(IF('short form data'!$D$31:$D$57 = 'Stats for Graph'!$C31, 'short form data'!F$31:F$57, ))</f>
        <v>0.86889916272589141</v>
      </c>
      <c r="G31">
        <f t="array" ref="G31">STDEV(IF('short form data'!$D$31:$D$57 = 'Stats for Graph'!$C31, 'short form data'!G$31:G$57, ))</f>
        <v>1.1435437497937313</v>
      </c>
      <c r="H31">
        <f t="array" ref="H31">STDEV(IF('short form data'!$D$31:$D$57 = 'Stats for Graph'!$C31, 'short form data'!H$31:H$57, ))</f>
        <v>1.6520728583645241</v>
      </c>
      <c r="I31">
        <f t="array" ref="I31">STDEV(IF('short form data'!$D$31:$D$57 = 'Stats for Graph'!$C31, 'short form data'!I$31:I$57, ))</f>
        <v>1.6979961375665384</v>
      </c>
      <c r="J31">
        <f t="array" ref="J31">STDEV(IF('short form data'!$D$31:$D$57 = 'Stats for Graph'!$C31, 'short form data'!J$31:J$57, ))</f>
        <v>1.6012815380508714</v>
      </c>
      <c r="K31">
        <f t="array" ref="K31">STDEV(IF('short form data'!$D$31:$D$57 = 'Stats for Graph'!$C31, 'short form data'!K$31:K$57, ))</f>
        <v>1.5860862257990627</v>
      </c>
      <c r="L31">
        <f t="array" ref="L31">STDEV(IF('short form data'!$D$31:$D$57 = 'Stats for Graph'!$C31, 'short form data'!L$31:L$57, ))</f>
        <v>1.6338652543939078</v>
      </c>
      <c r="M31">
        <f t="array" ref="M31">STDEV(IF('short form data'!$D$31:$D$57 = 'Stats for Graph'!$C31, 'short form data'!M$31:M$57, ))</f>
        <v>1.5616486284521365</v>
      </c>
      <c r="N31">
        <f t="array" ref="N31">STDEV(IF('short form data'!$D$31:$D$57 = 'Stats for Graph'!$C31, 'short form data'!N$31:N$57, ))</f>
        <v>1.5525000516123697</v>
      </c>
      <c r="O31">
        <f t="array" ref="O31">STDEV(IF('short form data'!$D$31:$D$57 = 'Stats for Graph'!$C31, 'short form data'!O$31:O$57, ))</f>
        <v>1.5698367636118937</v>
      </c>
    </row>
    <row r="32" spans="1:15">
      <c r="A32" t="s">
        <v>61</v>
      </c>
      <c r="B32" s="7" t="s">
        <v>66</v>
      </c>
      <c r="C32" t="s">
        <v>69</v>
      </c>
      <c r="D32">
        <v>0</v>
      </c>
      <c r="E32">
        <f t="array" ref="E32">STDEV(IF('short form data'!$D$31:$D$57 = 'Stats for Graph'!$C32, 'short form data'!E$31:E$57, ))</f>
        <v>1.3182912189238529</v>
      </c>
      <c r="F32">
        <f t="array" ref="F32">STDEV(IF('short form data'!$D$31:$D$57 = 'Stats for Graph'!$C32, 'short form data'!F$31:F$57, ))</f>
        <v>1.593255013631383</v>
      </c>
      <c r="G32">
        <f t="array" ref="G32">STDEV(IF('short form data'!$D$31:$D$57 = 'Stats for Graph'!$C32, 'short form data'!G$31:G$57, ))</f>
        <v>1.6286256943882631</v>
      </c>
      <c r="H32">
        <f t="array" ref="H32">STDEV(IF('short form data'!$D$31:$D$57 = 'Stats for Graph'!$C32, 'short form data'!H$31:H$57, ))</f>
        <v>2.0617255517435513</v>
      </c>
      <c r="I32">
        <f t="array" ref="I32">STDEV(IF('short form data'!$D$31:$D$57 = 'Stats for Graph'!$C32, 'short form data'!I$31:I$57, ))</f>
        <v>2.0617255517435513</v>
      </c>
      <c r="J32">
        <f t="array" ref="J32">STDEV(IF('short form data'!$D$31:$D$57 = 'Stats for Graph'!$C32, 'short form data'!J$31:J$57, ))</f>
        <v>1.9178275934146629</v>
      </c>
      <c r="K32">
        <f t="array" ref="K32">STDEV(IF('short form data'!$D$31:$D$57 = 'Stats for Graph'!$C32, 'short form data'!K$31:K$57, ))</f>
        <v>2.0408924923283358</v>
      </c>
      <c r="L32">
        <f t="array" ref="L32">STDEV(IF('short form data'!$D$31:$D$57 = 'Stats for Graph'!$C32, 'short form data'!L$31:L$57, ))</f>
        <v>2.0191391920625672</v>
      </c>
      <c r="M32">
        <f t="array" ref="M32">STDEV(IF('short form data'!$D$31:$D$57 = 'Stats for Graph'!$C32, 'short form data'!M$31:M$57, ))</f>
        <v>2.0346009779809751</v>
      </c>
      <c r="N32">
        <f t="array" ref="N32">STDEV(IF('short form data'!$D$31:$D$57 = 'Stats for Graph'!$C32, 'short form data'!N$31:N$57, ))</f>
        <v>1.908147174886057</v>
      </c>
      <c r="O32">
        <f t="array" ref="O32">STDEV(IF('short form data'!$D$31:$D$57 = 'Stats for Graph'!$C32, 'short form data'!O$31:O$57, ))</f>
        <v>1.9480430680228287</v>
      </c>
    </row>
    <row r="33" spans="1:15">
      <c r="A33" t="s">
        <v>61</v>
      </c>
      <c r="B33" s="7" t="s">
        <v>67</v>
      </c>
      <c r="C33" t="s">
        <v>70</v>
      </c>
      <c r="D33">
        <v>0</v>
      </c>
      <c r="E33">
        <f t="array" ref="E33">STDEV(IF('short form data'!$D$31:$D$57 = 'Stats for Graph'!$C33, 'short form data'!E$31:E$57, ))</f>
        <v>0.32025630761017426</v>
      </c>
      <c r="F33">
        <f t="array" ref="F33">STDEV(IF('short form data'!$D$31:$D$57 = 'Stats for Graph'!$C33, 'short form data'!F$31:F$57, ))</f>
        <v>0.48334070138798951</v>
      </c>
      <c r="G33">
        <f t="array" ref="G33">STDEV(IF('short form data'!$D$31:$D$57 = 'Stats for Graph'!$C33, 'short form data'!G$31:G$57, ))</f>
        <v>0.78446454055273618</v>
      </c>
      <c r="H33">
        <f t="array" ref="H33">STDEV(IF('short form data'!$D$31:$D$57 = 'Stats for Graph'!$C33, 'short form data'!H$31:H$57, ))</f>
        <v>1.5442199922988256</v>
      </c>
      <c r="I33">
        <f t="array" ref="I33">STDEV(IF('short form data'!$D$31:$D$57 = 'Stats for Graph'!$C33, 'short form data'!I$31:I$57, ))</f>
        <v>1.4500221041639685</v>
      </c>
      <c r="J33">
        <f t="array" ref="J33">STDEV(IF('short form data'!$D$31:$D$57 = 'Stats for Graph'!$C33, 'short form data'!J$31:J$57, ))</f>
        <v>1.4500221041639685</v>
      </c>
      <c r="K33">
        <f t="array" ref="K33">STDEV(IF('short form data'!$D$31:$D$57 = 'Stats for Graph'!$C33, 'short form data'!K$31:K$57, ))</f>
        <v>1.3959648809042255</v>
      </c>
      <c r="L33">
        <f t="array" ref="L33">STDEV(IF('short form data'!$D$31:$D$57 = 'Stats for Graph'!$C33, 'short form data'!L$31:L$57, ))</f>
        <v>1.3311948663061213</v>
      </c>
      <c r="M33">
        <f t="array" ref="M33">STDEV(IF('short form data'!$D$31:$D$57 = 'Stats for Graph'!$C33, 'short form data'!M$31:M$57, ))</f>
        <v>1.3107054276032879</v>
      </c>
      <c r="N33">
        <f t="array" ref="N33">STDEV(IF('short form data'!$D$31:$D$57 = 'Stats for Graph'!$C33, 'short form data'!N$31:N$57, ))</f>
        <v>1.1706281947614154</v>
      </c>
      <c r="O33">
        <f t="array" ref="O33">STDEV(IF('short form data'!$D$31:$D$57 = 'Stats for Graph'!$C33, 'short form data'!O$31:O$57, ))</f>
        <v>1.005681863909264</v>
      </c>
    </row>
    <row r="34" spans="1:15">
      <c r="A34" t="s">
        <v>75</v>
      </c>
      <c r="B34" t="s">
        <v>63</v>
      </c>
      <c r="C34" t="s">
        <v>68</v>
      </c>
      <c r="D34">
        <v>0</v>
      </c>
      <c r="E34" s="30">
        <f>E28/3</f>
        <v>0.28243951524544114</v>
      </c>
      <c r="F34" s="30">
        <f t="shared" ref="F34:O34" si="7">F28/3</f>
        <v>0.37150822365135133</v>
      </c>
      <c r="G34" s="30">
        <f t="shared" si="7"/>
        <v>0.46053494364125785</v>
      </c>
      <c r="H34" s="30">
        <f t="shared" si="7"/>
        <v>0.5384841491205361</v>
      </c>
      <c r="I34" s="30">
        <f t="shared" si="7"/>
        <v>0.54170775649541281</v>
      </c>
      <c r="J34" s="30">
        <f t="shared" si="7"/>
        <v>0.49210287762341137</v>
      </c>
      <c r="K34" s="30">
        <f t="shared" si="7"/>
        <v>0.52569313896347969</v>
      </c>
      <c r="L34" s="30">
        <f t="shared" si="7"/>
        <v>0.52569313896347969</v>
      </c>
      <c r="M34" s="30">
        <f t="shared" si="7"/>
        <v>0.47140452079103173</v>
      </c>
      <c r="N34" s="30">
        <f t="shared" si="7"/>
        <v>0.46464083417193724</v>
      </c>
      <c r="O34" s="30">
        <f t="shared" si="7"/>
        <v>0.427008410146899</v>
      </c>
    </row>
    <row r="35" spans="1:15">
      <c r="A35" t="s">
        <v>75</v>
      </c>
      <c r="B35" t="s">
        <v>64</v>
      </c>
      <c r="C35" t="s">
        <v>69</v>
      </c>
      <c r="D35">
        <v>0</v>
      </c>
      <c r="E35" s="30">
        <f t="shared" ref="E35:E39" si="8">E29/3</f>
        <v>0.56990027617674022</v>
      </c>
      <c r="F35" s="30">
        <f t="shared" ref="F35:O35" si="9">F29/3</f>
        <v>0.5506909527881747</v>
      </c>
      <c r="G35" s="30">
        <f t="shared" si="9"/>
        <v>0.63778859794071618</v>
      </c>
      <c r="H35" s="30">
        <f t="shared" si="9"/>
        <v>0.741737221480533</v>
      </c>
      <c r="I35" s="30">
        <f t="shared" si="9"/>
        <v>0.71212534509207515</v>
      </c>
      <c r="J35" s="30">
        <f t="shared" si="9"/>
        <v>0.63778859794071618</v>
      </c>
      <c r="K35" s="30">
        <f t="shared" si="9"/>
        <v>0.7049771054544548</v>
      </c>
      <c r="L35" s="30">
        <f t="shared" si="9"/>
        <v>0.62929436356239199</v>
      </c>
      <c r="M35" s="30">
        <f t="shared" si="9"/>
        <v>0.642732769590452</v>
      </c>
      <c r="N35" s="30">
        <f t="shared" si="9"/>
        <v>0.57680171774112332</v>
      </c>
      <c r="O35" s="30">
        <f t="shared" si="9"/>
        <v>0.61272772446181445</v>
      </c>
    </row>
    <row r="36" spans="1:15">
      <c r="A36" t="s">
        <v>75</v>
      </c>
      <c r="B36" t="s">
        <v>64</v>
      </c>
      <c r="C36" t="s">
        <v>70</v>
      </c>
      <c r="D36">
        <v>0</v>
      </c>
      <c r="E36" s="30">
        <f t="shared" si="8"/>
        <v>0.20748879152174501</v>
      </c>
      <c r="F36" s="30">
        <f t="shared" ref="F36:O36" si="10">F30/3</f>
        <v>0.3177755862295677</v>
      </c>
      <c r="G36" s="30">
        <f t="shared" si="10"/>
        <v>0.33804832469962842</v>
      </c>
      <c r="H36" s="30">
        <f t="shared" si="10"/>
        <v>0.55241276299105924</v>
      </c>
      <c r="I36" s="30">
        <f t="shared" si="10"/>
        <v>0.44337478117411749</v>
      </c>
      <c r="J36" s="30">
        <f t="shared" si="10"/>
        <v>0.5175000172041232</v>
      </c>
      <c r="K36" s="30">
        <f t="shared" si="10"/>
        <v>0.50291961764980964</v>
      </c>
      <c r="L36" s="30">
        <f t="shared" si="10"/>
        <v>0.37405573845785473</v>
      </c>
      <c r="M36" s="30">
        <f t="shared" si="10"/>
        <v>0.32369737976833018</v>
      </c>
      <c r="N36" s="30">
        <f t="shared" si="10"/>
        <v>0.29235267310234309</v>
      </c>
      <c r="O36" s="30">
        <f t="shared" si="10"/>
        <v>0.29235267310234309</v>
      </c>
    </row>
    <row r="37" spans="1:15">
      <c r="A37" t="s">
        <v>75</v>
      </c>
      <c r="B37" t="s">
        <v>65</v>
      </c>
      <c r="C37" t="s">
        <v>68</v>
      </c>
      <c r="D37">
        <v>0</v>
      </c>
      <c r="E37" s="30">
        <f t="shared" si="8"/>
        <v>0.20050584968561722</v>
      </c>
      <c r="F37" s="30">
        <f t="shared" ref="F37:O37" si="11">F31/3</f>
        <v>0.28963305424196378</v>
      </c>
      <c r="G37" s="30">
        <f t="shared" si="11"/>
        <v>0.38118124993124375</v>
      </c>
      <c r="H37" s="30">
        <f t="shared" si="11"/>
        <v>0.5506909527881747</v>
      </c>
      <c r="I37" s="30">
        <f t="shared" si="11"/>
        <v>0.56599871252217948</v>
      </c>
      <c r="J37" s="30">
        <f t="shared" si="11"/>
        <v>0.53376051268362379</v>
      </c>
      <c r="K37" s="30">
        <f t="shared" si="11"/>
        <v>0.52869540859968756</v>
      </c>
      <c r="L37" s="30">
        <f t="shared" si="11"/>
        <v>0.54462175146463598</v>
      </c>
      <c r="M37" s="30">
        <f t="shared" si="11"/>
        <v>0.52054954281737886</v>
      </c>
      <c r="N37" s="30">
        <f t="shared" si="11"/>
        <v>0.5175000172041232</v>
      </c>
      <c r="O37" s="30">
        <f t="shared" si="11"/>
        <v>0.52327892120396458</v>
      </c>
    </row>
    <row r="38" spans="1:15">
      <c r="A38" t="s">
        <v>75</v>
      </c>
      <c r="B38" s="7" t="s">
        <v>66</v>
      </c>
      <c r="C38" t="s">
        <v>69</v>
      </c>
      <c r="D38">
        <v>0</v>
      </c>
      <c r="E38" s="30">
        <f t="shared" si="8"/>
        <v>0.43943040630795099</v>
      </c>
      <c r="F38" s="30">
        <f t="shared" ref="F38:O38" si="12">F32/3</f>
        <v>0.53108500454379437</v>
      </c>
      <c r="G38" s="30">
        <f t="shared" si="12"/>
        <v>0.5428752314627544</v>
      </c>
      <c r="H38" s="30">
        <f t="shared" si="12"/>
        <v>0.68724185058118381</v>
      </c>
      <c r="I38" s="30">
        <f t="shared" si="12"/>
        <v>0.68724185058118381</v>
      </c>
      <c r="J38" s="30">
        <f t="shared" si="12"/>
        <v>0.63927586447155427</v>
      </c>
      <c r="K38" s="30">
        <f t="shared" si="12"/>
        <v>0.68029749744277856</v>
      </c>
      <c r="L38" s="30">
        <f t="shared" si="12"/>
        <v>0.67304639735418903</v>
      </c>
      <c r="M38" s="30">
        <f t="shared" si="12"/>
        <v>0.67820032599365832</v>
      </c>
      <c r="N38" s="30">
        <f t="shared" si="12"/>
        <v>0.6360490582953523</v>
      </c>
      <c r="O38" s="30">
        <f t="shared" si="12"/>
        <v>0.64934768934094289</v>
      </c>
    </row>
    <row r="39" spans="1:15">
      <c r="A39" t="s">
        <v>75</v>
      </c>
      <c r="B39" s="7" t="s">
        <v>67</v>
      </c>
      <c r="C39" t="s">
        <v>70</v>
      </c>
      <c r="D39">
        <v>0</v>
      </c>
      <c r="E39" s="30">
        <f t="shared" si="8"/>
        <v>0.10675210253672475</v>
      </c>
      <c r="F39" s="30">
        <f t="shared" ref="F39:O39" si="13">F33/3</f>
        <v>0.16111356712932984</v>
      </c>
      <c r="G39" s="30">
        <f t="shared" si="13"/>
        <v>0.26148818018424541</v>
      </c>
      <c r="H39" s="30">
        <f t="shared" si="13"/>
        <v>0.51473999743294185</v>
      </c>
      <c r="I39" s="30">
        <f t="shared" si="13"/>
        <v>0.48334070138798951</v>
      </c>
      <c r="J39" s="30">
        <f t="shared" si="13"/>
        <v>0.48334070138798951</v>
      </c>
      <c r="K39" s="30">
        <f t="shared" si="13"/>
        <v>0.46532162696807516</v>
      </c>
      <c r="L39" s="30">
        <f t="shared" si="13"/>
        <v>0.44373162210204042</v>
      </c>
      <c r="M39" s="30">
        <f t="shared" si="13"/>
        <v>0.43690180920109595</v>
      </c>
      <c r="N39" s="30">
        <f t="shared" si="13"/>
        <v>0.39020939825380513</v>
      </c>
      <c r="O39" s="30">
        <f t="shared" si="13"/>
        <v>0.33522728796975465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5"/>
  <sheetViews>
    <sheetView view="pageLayout" workbookViewId="0">
      <selection sqref="A1:E55"/>
    </sheetView>
  </sheetViews>
  <sheetFormatPr baseColWidth="10" defaultRowHeight="13"/>
  <sheetData>
    <row r="1" spans="1:6" ht="27" customHeight="1">
      <c r="A1" s="11" t="s">
        <v>50</v>
      </c>
      <c r="B1" s="11" t="s">
        <v>29</v>
      </c>
      <c r="C1" s="11" t="s">
        <v>30</v>
      </c>
      <c r="D1" s="11" t="s">
        <v>36</v>
      </c>
      <c r="E1" s="11" t="s">
        <v>31</v>
      </c>
      <c r="F1" s="11" t="s">
        <v>32</v>
      </c>
    </row>
    <row r="2" spans="1:6">
      <c r="A2" s="11">
        <v>1</v>
      </c>
      <c r="B2" s="11" t="s">
        <v>33</v>
      </c>
      <c r="C2" s="11">
        <v>5</v>
      </c>
      <c r="D2" s="11">
        <v>13</v>
      </c>
      <c r="E2" s="11">
        <v>151</v>
      </c>
      <c r="F2" s="13">
        <v>38866</v>
      </c>
    </row>
    <row r="3" spans="1:6">
      <c r="A3" s="11">
        <v>1</v>
      </c>
      <c r="B3" s="11" t="s">
        <v>34</v>
      </c>
      <c r="C3" s="11">
        <v>0</v>
      </c>
      <c r="D3" s="11">
        <v>0</v>
      </c>
      <c r="E3" s="11"/>
      <c r="F3" s="13">
        <v>38866</v>
      </c>
    </row>
    <row r="4" spans="1:6">
      <c r="A4" s="11">
        <v>1</v>
      </c>
      <c r="B4" s="11" t="s">
        <v>35</v>
      </c>
      <c r="C4" s="11">
        <v>5</v>
      </c>
      <c r="D4" s="11">
        <v>13</v>
      </c>
      <c r="E4" s="11">
        <v>207</v>
      </c>
      <c r="F4" s="13">
        <v>38866</v>
      </c>
    </row>
    <row r="5" spans="1:6">
      <c r="A5" s="11">
        <v>2</v>
      </c>
      <c r="B5" s="11" t="s">
        <v>33</v>
      </c>
      <c r="C5" s="11">
        <v>5</v>
      </c>
      <c r="D5" s="11">
        <v>0</v>
      </c>
      <c r="E5" s="11">
        <v>27</v>
      </c>
      <c r="F5" s="13">
        <v>38866</v>
      </c>
    </row>
    <row r="6" spans="1:6">
      <c r="A6" s="11">
        <v>2</v>
      </c>
      <c r="B6" s="11" t="s">
        <v>34</v>
      </c>
      <c r="C6" s="11">
        <v>0</v>
      </c>
      <c r="D6" s="11">
        <v>0</v>
      </c>
      <c r="E6" s="11"/>
      <c r="F6" s="13">
        <v>38866</v>
      </c>
    </row>
    <row r="7" spans="1:6">
      <c r="A7" s="11">
        <v>2</v>
      </c>
      <c r="B7" s="11" t="s">
        <v>35</v>
      </c>
      <c r="C7" s="11">
        <v>0</v>
      </c>
      <c r="D7" s="11">
        <v>0</v>
      </c>
      <c r="E7" s="11"/>
      <c r="F7" s="13">
        <v>38866</v>
      </c>
    </row>
    <row r="8" spans="1:6">
      <c r="A8" s="11">
        <v>3</v>
      </c>
      <c r="B8" s="11" t="s">
        <v>33</v>
      </c>
      <c r="C8" s="11">
        <v>1</v>
      </c>
      <c r="D8" s="11">
        <v>0</v>
      </c>
      <c r="E8" s="11">
        <v>7</v>
      </c>
      <c r="F8" s="13">
        <v>38866</v>
      </c>
    </row>
    <row r="9" spans="1:6">
      <c r="A9" s="11">
        <v>3</v>
      </c>
      <c r="B9" s="11" t="s">
        <v>37</v>
      </c>
      <c r="C9" s="11">
        <v>0</v>
      </c>
      <c r="D9" s="11">
        <v>0</v>
      </c>
      <c r="E9" s="11"/>
      <c r="F9" s="13">
        <v>38866</v>
      </c>
    </row>
    <row r="10" spans="1:6">
      <c r="A10" s="11">
        <v>3</v>
      </c>
      <c r="B10" s="11" t="s">
        <v>38</v>
      </c>
      <c r="C10" s="11">
        <v>0</v>
      </c>
      <c r="D10" s="11">
        <v>0</v>
      </c>
      <c r="E10" s="11"/>
      <c r="F10" s="13">
        <v>38866</v>
      </c>
    </row>
    <row r="11" spans="1:6">
      <c r="A11" s="11">
        <v>4</v>
      </c>
      <c r="B11" s="11" t="s">
        <v>33</v>
      </c>
      <c r="C11" s="11">
        <v>4</v>
      </c>
      <c r="D11" s="11">
        <v>4</v>
      </c>
      <c r="E11" s="11">
        <v>69</v>
      </c>
      <c r="F11" s="13">
        <v>38866</v>
      </c>
    </row>
    <row r="12" spans="1:6">
      <c r="A12" s="11">
        <v>4</v>
      </c>
      <c r="B12" s="11" t="s">
        <v>34</v>
      </c>
      <c r="C12" s="11">
        <v>1</v>
      </c>
      <c r="D12" s="11">
        <v>0</v>
      </c>
      <c r="E12" s="11">
        <v>5</v>
      </c>
      <c r="F12" s="13">
        <v>38866</v>
      </c>
    </row>
    <row r="13" spans="1:6">
      <c r="A13" s="11">
        <v>4</v>
      </c>
      <c r="B13" s="11" t="s">
        <v>35</v>
      </c>
      <c r="C13" s="11">
        <v>2</v>
      </c>
      <c r="D13" s="11">
        <v>2</v>
      </c>
      <c r="E13" s="11">
        <v>14</v>
      </c>
      <c r="F13" s="13">
        <v>38866</v>
      </c>
    </row>
    <row r="14" spans="1:6">
      <c r="A14" s="11">
        <v>5</v>
      </c>
      <c r="B14" s="11" t="s">
        <v>33</v>
      </c>
      <c r="C14" s="11">
        <v>4</v>
      </c>
      <c r="D14" s="11">
        <v>5</v>
      </c>
      <c r="E14" s="11">
        <v>56</v>
      </c>
      <c r="F14" s="13">
        <v>38866</v>
      </c>
    </row>
    <row r="15" spans="1:6">
      <c r="A15" s="11">
        <v>5</v>
      </c>
      <c r="B15" s="11" t="s">
        <v>34</v>
      </c>
      <c r="C15" s="11">
        <v>3</v>
      </c>
      <c r="D15" s="11">
        <v>7</v>
      </c>
      <c r="E15" s="11">
        <v>46</v>
      </c>
      <c r="F15" s="13">
        <v>38866</v>
      </c>
    </row>
    <row r="16" spans="1:6">
      <c r="A16" s="11">
        <v>5</v>
      </c>
      <c r="B16" s="11" t="s">
        <v>35</v>
      </c>
      <c r="C16" s="11">
        <v>2</v>
      </c>
      <c r="D16" s="11">
        <v>3</v>
      </c>
      <c r="E16" s="11">
        <v>20</v>
      </c>
      <c r="F16" s="13">
        <v>38866</v>
      </c>
    </row>
    <row r="17" spans="1:6">
      <c r="A17" s="11">
        <v>6</v>
      </c>
      <c r="B17" s="11" t="s">
        <v>33</v>
      </c>
      <c r="C17" s="11">
        <v>5</v>
      </c>
      <c r="D17" s="11">
        <v>25</v>
      </c>
      <c r="E17" s="11">
        <v>587</v>
      </c>
      <c r="F17" s="13">
        <v>38866</v>
      </c>
    </row>
    <row r="18" spans="1:6">
      <c r="A18" s="11">
        <v>6</v>
      </c>
      <c r="B18" s="11" t="s">
        <v>34</v>
      </c>
      <c r="C18" s="11">
        <v>0</v>
      </c>
      <c r="D18" s="11">
        <v>0</v>
      </c>
      <c r="E18" s="11"/>
      <c r="F18" s="13">
        <v>38866</v>
      </c>
    </row>
    <row r="19" spans="1:6">
      <c r="A19" s="11">
        <v>6</v>
      </c>
      <c r="B19" s="11" t="s">
        <v>35</v>
      </c>
      <c r="C19" s="11">
        <v>1</v>
      </c>
      <c r="D19" s="11">
        <v>0</v>
      </c>
      <c r="E19" s="11">
        <v>27</v>
      </c>
      <c r="F19" s="13">
        <v>38866</v>
      </c>
    </row>
    <row r="20" spans="1:6">
      <c r="A20" s="11">
        <v>7</v>
      </c>
      <c r="B20" s="11" t="s">
        <v>33</v>
      </c>
      <c r="C20" s="11">
        <v>1</v>
      </c>
      <c r="D20" s="11">
        <v>0</v>
      </c>
      <c r="E20" s="11">
        <v>44</v>
      </c>
      <c r="F20" s="13">
        <v>38866</v>
      </c>
    </row>
    <row r="21" spans="1:6">
      <c r="A21" s="11">
        <v>7</v>
      </c>
      <c r="B21" s="11" t="s">
        <v>34</v>
      </c>
      <c r="C21" s="11">
        <v>2</v>
      </c>
      <c r="D21" s="11">
        <v>0</v>
      </c>
      <c r="E21" s="11">
        <v>3</v>
      </c>
      <c r="F21" s="13">
        <v>38866</v>
      </c>
    </row>
    <row r="22" spans="1:6">
      <c r="A22" s="11">
        <v>7</v>
      </c>
      <c r="B22" s="11" t="s">
        <v>35</v>
      </c>
      <c r="C22" s="11">
        <v>0</v>
      </c>
      <c r="D22" s="11">
        <v>0</v>
      </c>
      <c r="E22" s="11"/>
      <c r="F22" s="13">
        <v>38866</v>
      </c>
    </row>
    <row r="23" spans="1:6">
      <c r="A23" s="11">
        <v>8</v>
      </c>
      <c r="B23" s="11" t="s">
        <v>33</v>
      </c>
      <c r="C23" s="11">
        <v>3</v>
      </c>
      <c r="D23" s="11">
        <v>0</v>
      </c>
      <c r="E23" s="11">
        <v>16</v>
      </c>
      <c r="F23" s="13">
        <v>38866</v>
      </c>
    </row>
    <row r="24" spans="1:6">
      <c r="A24" s="11">
        <v>8</v>
      </c>
      <c r="B24" s="11" t="s">
        <v>34</v>
      </c>
      <c r="C24" s="11">
        <v>3</v>
      </c>
      <c r="D24" s="11">
        <v>1</v>
      </c>
      <c r="E24" s="11">
        <v>10</v>
      </c>
      <c r="F24" s="13">
        <v>38866</v>
      </c>
    </row>
    <row r="25" spans="1:6">
      <c r="A25" s="11">
        <v>8</v>
      </c>
      <c r="B25" s="11" t="s">
        <v>35</v>
      </c>
      <c r="C25" s="11">
        <v>1</v>
      </c>
      <c r="D25" s="11">
        <v>1</v>
      </c>
      <c r="E25" s="11">
        <v>8</v>
      </c>
      <c r="F25" s="13">
        <v>38866</v>
      </c>
    </row>
    <row r="26" spans="1:6">
      <c r="A26" s="11">
        <v>9</v>
      </c>
      <c r="B26" s="11" t="s">
        <v>33</v>
      </c>
      <c r="C26" s="11">
        <v>1</v>
      </c>
      <c r="D26" s="11">
        <v>0</v>
      </c>
      <c r="E26" s="11">
        <v>5</v>
      </c>
      <c r="F26" s="13">
        <v>38866</v>
      </c>
    </row>
    <row r="27" spans="1:6">
      <c r="A27" s="11">
        <v>9</v>
      </c>
      <c r="B27" s="11" t="s">
        <v>34</v>
      </c>
      <c r="C27" s="11">
        <v>0</v>
      </c>
      <c r="D27" s="11">
        <v>0</v>
      </c>
      <c r="E27" s="11"/>
      <c r="F27" s="13">
        <v>38866</v>
      </c>
    </row>
    <row r="28" spans="1:6">
      <c r="A28" s="11">
        <v>9</v>
      </c>
      <c r="B28" s="11" t="s">
        <v>35</v>
      </c>
      <c r="C28" s="11">
        <v>4</v>
      </c>
      <c r="D28" s="11">
        <v>0</v>
      </c>
      <c r="E28" s="11">
        <v>10</v>
      </c>
      <c r="F28" s="13">
        <v>38866</v>
      </c>
    </row>
    <row r="29" spans="1:6">
      <c r="A29" s="11">
        <v>10</v>
      </c>
      <c r="B29" s="11" t="s">
        <v>33</v>
      </c>
      <c r="C29" s="11">
        <v>5</v>
      </c>
      <c r="D29" s="11">
        <v>10</v>
      </c>
      <c r="E29" s="11">
        <v>152</v>
      </c>
      <c r="F29" s="13">
        <v>38866</v>
      </c>
    </row>
    <row r="30" spans="1:6">
      <c r="A30" s="11">
        <v>10</v>
      </c>
      <c r="B30" s="11" t="s">
        <v>34</v>
      </c>
      <c r="C30" s="11">
        <v>3</v>
      </c>
      <c r="D30" s="11">
        <v>4</v>
      </c>
      <c r="E30" s="11">
        <v>40</v>
      </c>
      <c r="F30" s="13">
        <v>38866</v>
      </c>
    </row>
    <row r="31" spans="1:6">
      <c r="A31" s="11">
        <v>10</v>
      </c>
      <c r="B31" s="11" t="s">
        <v>35</v>
      </c>
      <c r="C31" s="11">
        <v>2</v>
      </c>
      <c r="D31" s="11">
        <v>3</v>
      </c>
      <c r="E31" s="11">
        <v>22</v>
      </c>
      <c r="F31" s="13">
        <v>38866</v>
      </c>
    </row>
    <row r="32" spans="1:6">
      <c r="A32" s="11">
        <v>11</v>
      </c>
      <c r="B32" s="11" t="s">
        <v>33</v>
      </c>
      <c r="C32" s="11">
        <v>3</v>
      </c>
      <c r="D32" s="11">
        <v>6</v>
      </c>
      <c r="E32">
        <v>165</v>
      </c>
      <c r="F32" s="13">
        <v>38866</v>
      </c>
    </row>
    <row r="33" spans="1:6">
      <c r="A33" s="11">
        <v>11</v>
      </c>
      <c r="B33" s="11" t="s">
        <v>34</v>
      </c>
      <c r="C33" s="11">
        <v>2</v>
      </c>
      <c r="D33" s="12">
        <v>2</v>
      </c>
      <c r="E33" s="11">
        <v>10</v>
      </c>
      <c r="F33" s="13">
        <v>38866</v>
      </c>
    </row>
    <row r="34" spans="1:6">
      <c r="A34" s="11">
        <v>11</v>
      </c>
      <c r="B34" s="11" t="s">
        <v>35</v>
      </c>
      <c r="C34" s="11">
        <v>4</v>
      </c>
      <c r="D34" s="11">
        <v>4</v>
      </c>
      <c r="E34" s="11">
        <v>69</v>
      </c>
      <c r="F34" s="13">
        <v>38866</v>
      </c>
    </row>
    <row r="35" spans="1:6">
      <c r="A35" s="11">
        <v>12</v>
      </c>
      <c r="B35" s="11" t="s">
        <v>33</v>
      </c>
      <c r="C35" s="11">
        <v>4</v>
      </c>
      <c r="D35" s="11">
        <v>4</v>
      </c>
      <c r="E35" s="11">
        <v>27</v>
      </c>
      <c r="F35" s="13">
        <v>38866</v>
      </c>
    </row>
    <row r="36" spans="1:6">
      <c r="A36" s="11">
        <v>12</v>
      </c>
      <c r="B36" s="11" t="s">
        <v>34</v>
      </c>
      <c r="C36" s="11">
        <v>1</v>
      </c>
      <c r="D36" s="11">
        <v>1</v>
      </c>
      <c r="E36" s="11">
        <v>4</v>
      </c>
      <c r="F36" s="13">
        <v>38866</v>
      </c>
    </row>
    <row r="37" spans="1:6">
      <c r="A37" s="11">
        <v>12</v>
      </c>
      <c r="B37" s="11" t="s">
        <v>35</v>
      </c>
      <c r="C37" s="11">
        <v>2</v>
      </c>
      <c r="D37" s="11">
        <v>1</v>
      </c>
      <c r="E37" s="11">
        <v>4</v>
      </c>
      <c r="F37" s="13">
        <v>38866</v>
      </c>
    </row>
    <row r="38" spans="1:6">
      <c r="A38" s="11">
        <v>13</v>
      </c>
      <c r="B38" s="11" t="s">
        <v>33</v>
      </c>
      <c r="C38" s="11">
        <v>5</v>
      </c>
      <c r="D38" s="11">
        <v>11</v>
      </c>
      <c r="E38" s="11">
        <v>251</v>
      </c>
      <c r="F38" s="13">
        <v>38866</v>
      </c>
    </row>
    <row r="39" spans="1:6">
      <c r="A39" s="11">
        <v>13</v>
      </c>
      <c r="B39" s="11" t="s">
        <v>34</v>
      </c>
      <c r="C39" s="11">
        <v>3</v>
      </c>
      <c r="D39" s="11">
        <v>9</v>
      </c>
      <c r="E39" s="11">
        <v>175</v>
      </c>
      <c r="F39" s="13">
        <v>38866</v>
      </c>
    </row>
    <row r="40" spans="1:6">
      <c r="A40" s="11">
        <v>13</v>
      </c>
      <c r="B40" s="11" t="s">
        <v>35</v>
      </c>
      <c r="C40" s="11">
        <v>0</v>
      </c>
      <c r="D40" s="11">
        <v>0</v>
      </c>
      <c r="E40" s="11"/>
      <c r="F40" s="13">
        <v>38866</v>
      </c>
    </row>
    <row r="41" spans="1:6">
      <c r="A41" s="11">
        <v>14</v>
      </c>
      <c r="B41" s="11" t="s">
        <v>33</v>
      </c>
      <c r="C41" s="11">
        <v>5</v>
      </c>
      <c r="D41" s="11">
        <v>15</v>
      </c>
      <c r="E41" s="11">
        <v>351</v>
      </c>
      <c r="F41" s="13">
        <v>38866</v>
      </c>
    </row>
    <row r="42" spans="1:6">
      <c r="A42" s="11">
        <v>14</v>
      </c>
      <c r="B42" s="11" t="s">
        <v>34</v>
      </c>
      <c r="C42" s="11">
        <v>2</v>
      </c>
      <c r="D42" s="11">
        <v>2</v>
      </c>
      <c r="E42" s="11">
        <v>13</v>
      </c>
      <c r="F42" s="13">
        <v>38866</v>
      </c>
    </row>
    <row r="43" spans="1:6">
      <c r="A43" s="11">
        <v>14</v>
      </c>
      <c r="B43" s="11" t="s">
        <v>35</v>
      </c>
      <c r="C43" s="11">
        <v>0</v>
      </c>
      <c r="D43" s="11">
        <v>0</v>
      </c>
      <c r="E43" s="11"/>
      <c r="F43" s="13">
        <v>38866</v>
      </c>
    </row>
    <row r="44" spans="1:6">
      <c r="A44" s="11">
        <v>15</v>
      </c>
      <c r="B44" s="11" t="s">
        <v>33</v>
      </c>
      <c r="C44" s="11">
        <v>1</v>
      </c>
      <c r="D44" s="11">
        <v>1</v>
      </c>
      <c r="E44" s="11">
        <v>3</v>
      </c>
      <c r="F44" s="13">
        <v>38866</v>
      </c>
    </row>
    <row r="45" spans="1:6">
      <c r="A45" s="11">
        <v>15</v>
      </c>
      <c r="B45" s="11" t="s">
        <v>34</v>
      </c>
      <c r="C45" s="11">
        <v>2</v>
      </c>
      <c r="D45" s="11">
        <v>2</v>
      </c>
      <c r="E45" s="11">
        <v>14</v>
      </c>
      <c r="F45" s="13">
        <v>38866</v>
      </c>
    </row>
    <row r="46" spans="1:6">
      <c r="A46" s="11">
        <v>15</v>
      </c>
      <c r="B46" s="11" t="s">
        <v>35</v>
      </c>
      <c r="C46" s="11">
        <v>1</v>
      </c>
      <c r="D46" s="11">
        <v>1</v>
      </c>
      <c r="E46" s="11">
        <v>9</v>
      </c>
      <c r="F46" s="13">
        <v>38866</v>
      </c>
    </row>
    <row r="47" spans="1:6">
      <c r="A47" s="11">
        <v>16</v>
      </c>
      <c r="B47" s="11" t="s">
        <v>33</v>
      </c>
      <c r="C47" s="11">
        <v>2</v>
      </c>
      <c r="D47" s="11">
        <v>2</v>
      </c>
      <c r="E47" s="11">
        <v>20</v>
      </c>
      <c r="F47" s="13">
        <v>38866</v>
      </c>
    </row>
    <row r="48" spans="1:6">
      <c r="A48" s="11">
        <v>16</v>
      </c>
      <c r="B48" s="11" t="s">
        <v>34</v>
      </c>
      <c r="C48" s="11">
        <v>2</v>
      </c>
      <c r="D48" s="11">
        <v>3</v>
      </c>
      <c r="E48" s="11">
        <v>53</v>
      </c>
      <c r="F48" s="13">
        <v>38866</v>
      </c>
    </row>
    <row r="49" spans="1:6">
      <c r="A49" s="11">
        <v>16</v>
      </c>
      <c r="B49" s="11" t="s">
        <v>35</v>
      </c>
      <c r="C49" s="11">
        <v>4</v>
      </c>
      <c r="D49" s="11">
        <v>5</v>
      </c>
      <c r="E49" s="11">
        <v>104</v>
      </c>
      <c r="F49" s="13">
        <v>38866</v>
      </c>
    </row>
    <row r="50" spans="1:6">
      <c r="A50" s="11">
        <v>17</v>
      </c>
      <c r="B50" s="11" t="s">
        <v>33</v>
      </c>
      <c r="C50" s="11">
        <v>3</v>
      </c>
      <c r="D50" s="11">
        <v>2</v>
      </c>
      <c r="E50" s="11">
        <v>10</v>
      </c>
      <c r="F50" s="13">
        <v>38866</v>
      </c>
    </row>
    <row r="51" spans="1:6">
      <c r="A51" s="11">
        <v>17</v>
      </c>
      <c r="B51" s="11" t="s">
        <v>34</v>
      </c>
      <c r="C51" s="11">
        <v>1</v>
      </c>
      <c r="D51" s="11">
        <v>1</v>
      </c>
      <c r="E51" s="11">
        <v>11</v>
      </c>
      <c r="F51" s="13">
        <v>38866</v>
      </c>
    </row>
    <row r="52" spans="1:6">
      <c r="A52" s="11">
        <v>17</v>
      </c>
      <c r="B52" s="11" t="s">
        <v>35</v>
      </c>
      <c r="C52" s="11">
        <v>5</v>
      </c>
      <c r="D52" s="11">
        <v>19</v>
      </c>
      <c r="E52" s="11">
        <v>505</v>
      </c>
      <c r="F52" s="13">
        <v>38866</v>
      </c>
    </row>
    <row r="53" spans="1:6">
      <c r="A53" s="11">
        <v>18</v>
      </c>
      <c r="B53" s="11" t="s">
        <v>33</v>
      </c>
      <c r="C53" s="11">
        <v>5</v>
      </c>
      <c r="D53" s="11">
        <v>7</v>
      </c>
      <c r="E53" s="11">
        <v>44</v>
      </c>
      <c r="F53" s="13">
        <v>38866</v>
      </c>
    </row>
    <row r="54" spans="1:6">
      <c r="A54" s="11">
        <v>18</v>
      </c>
      <c r="B54" s="11" t="s">
        <v>34</v>
      </c>
      <c r="C54" s="11">
        <v>1</v>
      </c>
      <c r="D54" s="11">
        <v>1</v>
      </c>
      <c r="E54" s="11">
        <v>2</v>
      </c>
      <c r="F54" s="13">
        <v>38866</v>
      </c>
    </row>
    <row r="55" spans="1:6">
      <c r="A55" s="11">
        <v>18</v>
      </c>
      <c r="B55" s="11" t="s">
        <v>35</v>
      </c>
      <c r="C55" s="11">
        <v>4</v>
      </c>
      <c r="D55" s="11">
        <v>5</v>
      </c>
      <c r="E55" s="11">
        <v>40</v>
      </c>
      <c r="F55" s="13">
        <v>38866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55"/>
  <sheetViews>
    <sheetView topLeftCell="G7" workbookViewId="0">
      <selection activeCell="L27" sqref="L27"/>
    </sheetView>
  </sheetViews>
  <sheetFormatPr baseColWidth="10" defaultRowHeight="13"/>
  <cols>
    <col min="5" max="5" width="11.28515625" bestFit="1" customWidth="1"/>
    <col min="6" max="6" width="12.140625" bestFit="1" customWidth="1"/>
    <col min="7" max="7" width="12.7109375" bestFit="1" customWidth="1"/>
    <col min="8" max="8" width="17.140625" bestFit="1" customWidth="1"/>
    <col min="10" max="10" width="12.85546875" bestFit="1" customWidth="1"/>
    <col min="12" max="12" width="13" bestFit="1" customWidth="1"/>
    <col min="15" max="15" width="18.7109375" bestFit="1" customWidth="1"/>
  </cols>
  <sheetData>
    <row r="1" spans="1:20">
      <c r="A1" s="11" t="s">
        <v>28</v>
      </c>
      <c r="B1" s="11" t="s">
        <v>51</v>
      </c>
      <c r="C1" s="11" t="s">
        <v>29</v>
      </c>
      <c r="D1" s="11" t="s">
        <v>54</v>
      </c>
      <c r="E1" s="11" t="s">
        <v>55</v>
      </c>
      <c r="F1" s="11" t="s">
        <v>56</v>
      </c>
      <c r="G1" s="31" t="s">
        <v>57</v>
      </c>
      <c r="H1" s="32" t="s">
        <v>58</v>
      </c>
      <c r="J1" s="16" t="s">
        <v>87</v>
      </c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>
      <c r="A2" s="11">
        <v>1</v>
      </c>
      <c r="B2" s="11" t="s">
        <v>52</v>
      </c>
      <c r="C2" s="11" t="s">
        <v>13</v>
      </c>
      <c r="D2" s="11">
        <v>5</v>
      </c>
      <c r="E2" s="11">
        <v>13</v>
      </c>
      <c r="F2" s="11">
        <f>E2/D2</f>
        <v>2.6</v>
      </c>
      <c r="G2" s="31">
        <v>207</v>
      </c>
      <c r="H2" s="11">
        <f>G2/D2</f>
        <v>41.4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91</v>
      </c>
      <c r="Q2" t="s">
        <v>92</v>
      </c>
      <c r="R2" t="s">
        <v>94</v>
      </c>
      <c r="S2" t="s">
        <v>91</v>
      </c>
      <c r="T2" t="s">
        <v>92</v>
      </c>
    </row>
    <row r="3" spans="1:20">
      <c r="A3" s="11">
        <v>2</v>
      </c>
      <c r="B3" s="11" t="s">
        <v>52</v>
      </c>
      <c r="C3" s="11" t="s">
        <v>13</v>
      </c>
      <c r="D3" s="11">
        <v>0</v>
      </c>
      <c r="E3" s="11" t="s">
        <v>82</v>
      </c>
      <c r="F3" s="11" t="s">
        <v>82</v>
      </c>
      <c r="G3" s="31"/>
      <c r="H3" s="11" t="s">
        <v>82</v>
      </c>
      <c r="J3" t="s">
        <v>95</v>
      </c>
      <c r="K3" t="s">
        <v>96</v>
      </c>
      <c r="L3">
        <f>AVERAGEIF($C$2:$C$28, "MC", $D$2:$D$28)</f>
        <v>3.2222222222222223</v>
      </c>
      <c r="M3">
        <f t="array" ref="M3">STDEV(IF(C$2:C$28="MC",D$2:D$28,))</f>
        <v>1.8381831733854432</v>
      </c>
      <c r="N3">
        <f>M3/SQRT(9)</f>
        <v>0.61272772446181445</v>
      </c>
      <c r="O3">
        <f>AVERAGEIF($C$2:$C$28, "MC", $H$2:$H$28)</f>
        <v>27.287037037037038</v>
      </c>
      <c r="P3">
        <f t="array" ref="P3">STDEV(IF($C$2:$C$28="MC",H$2:H$28,))</f>
        <v>24.037006544127038</v>
      </c>
      <c r="Q3">
        <f>P3/SQRT(9)</f>
        <v>8.0123355147090134</v>
      </c>
      <c r="R3">
        <f>AVERAGEIF($C$2:$C$28, "MC", $F$2:$F$28)</f>
        <v>1.0944444444444443</v>
      </c>
      <c r="S3">
        <f t="array" ref="S3">STDEV(IF($C$2:$C$28="MC",F$2:F$28,))</f>
        <v>1.0871464778894631</v>
      </c>
      <c r="T3">
        <f>S3/SQRT(9)</f>
        <v>0.3623821592964877</v>
      </c>
    </row>
    <row r="4" spans="1:20">
      <c r="A4" s="11">
        <v>3</v>
      </c>
      <c r="B4" s="11" t="s">
        <v>52</v>
      </c>
      <c r="C4" s="11" t="s">
        <v>13</v>
      </c>
      <c r="D4" s="11">
        <v>0</v>
      </c>
      <c r="E4" s="11" t="s">
        <v>82</v>
      </c>
      <c r="F4" s="11" t="s">
        <v>60</v>
      </c>
      <c r="G4" s="31"/>
      <c r="H4" s="11" t="s">
        <v>83</v>
      </c>
      <c r="J4" t="s">
        <v>97</v>
      </c>
      <c r="K4" t="s">
        <v>52</v>
      </c>
      <c r="L4">
        <f>AVERAGEIF(C$2:C$28, "MR", D$2:D$28)</f>
        <v>1</v>
      </c>
      <c r="M4">
        <f t="array" ref="M4">STDEV(IF(C$2:C$28="MR",D$2:D$28,))</f>
        <v>0.8770580193070292</v>
      </c>
      <c r="N4">
        <f>M4/SQRT(4)</f>
        <v>0.4385290096535146</v>
      </c>
      <c r="O4">
        <f>AVERAGEIF($C$2:$C$28, "MR", $H$2:$H$28)</f>
        <v>6.291666666666667</v>
      </c>
      <c r="P4">
        <f t="array" ref="P4">STDEV(IF($C$2:$C$28="MR",H$2:H$28,))</f>
        <v>3.4134403871424612</v>
      </c>
      <c r="Q4">
        <f>P4/SQRT(4)</f>
        <v>1.7067201935712306</v>
      </c>
      <c r="R4">
        <f>AVERAGEIF($C$2:$C$28, "MR", $F$2:$F$28)</f>
        <v>0.66666666666666674</v>
      </c>
      <c r="S4">
        <f t="array" ref="S4">STDEV(IF($C$2:$C$28="MR",F$2:F$28,))</f>
        <v>0.49915753941841767</v>
      </c>
      <c r="T4">
        <f>S4/SQRT(4)</f>
        <v>0.24957876970920884</v>
      </c>
    </row>
    <row r="5" spans="1:20">
      <c r="A5" s="11">
        <v>4</v>
      </c>
      <c r="B5" s="11" t="s">
        <v>52</v>
      </c>
      <c r="C5" s="11" t="s">
        <v>13</v>
      </c>
      <c r="D5" s="11">
        <v>2</v>
      </c>
      <c r="E5" s="11">
        <v>2</v>
      </c>
      <c r="F5" s="11">
        <f>E5/D5</f>
        <v>1</v>
      </c>
      <c r="G5" s="31">
        <v>14</v>
      </c>
      <c r="H5" s="11">
        <f>G5/D5</f>
        <v>7</v>
      </c>
      <c r="J5" t="s">
        <v>98</v>
      </c>
      <c r="K5" t="s">
        <v>99</v>
      </c>
      <c r="L5">
        <f>AVERAGEIF(C$2:C$28, "BC", D$2:D$28)</f>
        <v>1.6666666666666667</v>
      </c>
      <c r="M5">
        <f t="array" ref="M5">STDEV(IF(C$2:C$28="BC",D$2:D$28,))</f>
        <v>1.281025230440697</v>
      </c>
      <c r="N5">
        <f>M5/SQRT(6)</f>
        <v>0.52297636036849082</v>
      </c>
      <c r="O5">
        <f>AVERAGEIF($C$2:$C$28, "BC", $H$2:$H$28)</f>
        <v>15.983333333333334</v>
      </c>
      <c r="P5">
        <f t="array" ref="P5">STDEV(IF($C$2:$C$28="BC",H$2:H$28,))</f>
        <v>9.9542640706586543</v>
      </c>
      <c r="Q5">
        <f>P5/SQRT(6)</f>
        <v>4.06381128967225</v>
      </c>
      <c r="R5">
        <f>AVERAGEIF($C$2:$C$28, "BC", $F$2:$F$28)</f>
        <v>1.0166666666666666</v>
      </c>
      <c r="S5">
        <f t="array" ref="S5">STDEV(IF($C$2:$C$28="BC",F$2:F$28,))</f>
        <v>0.64131601561481222</v>
      </c>
      <c r="T5">
        <f>S5/SQRT(6)</f>
        <v>0.26181616702184318</v>
      </c>
    </row>
    <row r="6" spans="1:20">
      <c r="A6" s="11">
        <v>5</v>
      </c>
      <c r="B6" s="11" t="s">
        <v>52</v>
      </c>
      <c r="C6" s="11" t="s">
        <v>13</v>
      </c>
      <c r="D6" s="11">
        <v>2</v>
      </c>
      <c r="E6" s="11">
        <v>3</v>
      </c>
      <c r="F6" s="11">
        <f>E6/D6</f>
        <v>1.5</v>
      </c>
      <c r="G6" s="31">
        <v>20</v>
      </c>
      <c r="H6" s="11">
        <f>G6/D6</f>
        <v>10</v>
      </c>
      <c r="J6" t="s">
        <v>100</v>
      </c>
      <c r="K6" t="s">
        <v>53</v>
      </c>
      <c r="L6">
        <f>AVERAGEIF(C$29:C$55, "MC", D$29:D$55)</f>
        <v>3.6666666666666665</v>
      </c>
      <c r="M6">
        <f t="array" ref="M6">STDEV(IF(C$29:C$55="MC",D$29:D$55,))</f>
        <v>1.9480430680228287</v>
      </c>
      <c r="N6">
        <f>M6/SQRT(9)</f>
        <v>0.64934768934094289</v>
      </c>
      <c r="O6">
        <f>AVERAGEIF(C$29:C$55, "MC", H$29:H$55)</f>
        <v>26.409259259259262</v>
      </c>
      <c r="P6">
        <f t="array" ref="P6">STDEV(IF(C$29:C$55="MC",H$29:H$55,))</f>
        <v>19.163272852840546</v>
      </c>
      <c r="Q6">
        <f t="shared" ref="Q6:Q7" si="0">P6/SQRT(9)</f>
        <v>6.3877576176135156</v>
      </c>
      <c r="R6">
        <f>AVERAGEIF($C$29:$C$55, "MC", F29:F55)</f>
        <v>1.585185185185185</v>
      </c>
      <c r="S6">
        <f t="array" ref="S6">STDEV(IF($C$29:$C$55="MC",F$29:F$55,))</f>
        <v>0.87058795849641124</v>
      </c>
      <c r="T6">
        <f t="shared" ref="T6:T7" si="1">S6/SQRT(9)</f>
        <v>0.29019598616547043</v>
      </c>
    </row>
    <row r="7" spans="1:20">
      <c r="A7" s="11">
        <v>6</v>
      </c>
      <c r="B7" s="11" t="s">
        <v>52</v>
      </c>
      <c r="C7" s="11" t="s">
        <v>13</v>
      </c>
      <c r="D7" s="11">
        <v>1</v>
      </c>
      <c r="E7" s="11">
        <v>0</v>
      </c>
      <c r="F7" s="11">
        <f>E7/D7</f>
        <v>0</v>
      </c>
      <c r="G7" s="31">
        <v>27</v>
      </c>
      <c r="H7" s="11">
        <f>G7/D7</f>
        <v>27</v>
      </c>
      <c r="J7" t="s">
        <v>97</v>
      </c>
      <c r="K7" t="s">
        <v>53</v>
      </c>
      <c r="L7">
        <f>AVERAGEIF(C$29:C$55, "MR", D$29:D$55)</f>
        <v>1.8888888888888888</v>
      </c>
      <c r="M7">
        <f t="array" ref="M7">STDEV(IF(C$29:C$55="MR",D$29:D$55,))</f>
        <v>1.005681863909264</v>
      </c>
      <c r="N7">
        <f t="shared" ref="N7" si="2">M7/SQRT(9)</f>
        <v>0.33522728796975465</v>
      </c>
      <c r="O7">
        <f>AVERAGEIF(C$29:C$55, "MR", H$29:H$55)</f>
        <v>14.851851851851855</v>
      </c>
      <c r="P7">
        <f t="array" ref="P7">STDEV(IF(C$29:C$55="MR",H$29:H$55,))</f>
        <v>12.213364441128682</v>
      </c>
      <c r="Q7">
        <f t="shared" si="0"/>
        <v>4.0711214803762275</v>
      </c>
      <c r="R7">
        <f>AVERAGEIF($C$29:$C$55, "MR", F30:F56)</f>
        <v>1.3125</v>
      </c>
      <c r="S7">
        <f t="array" ref="S7">STDEV(IF($C$29:$C$55="MR",F$29:F$55,))</f>
        <v>0.72963541438405632</v>
      </c>
      <c r="T7">
        <f t="shared" si="1"/>
        <v>0.24321180479468543</v>
      </c>
    </row>
    <row r="8" spans="1:20">
      <c r="A8" s="11">
        <v>7</v>
      </c>
      <c r="B8" s="11" t="s">
        <v>52</v>
      </c>
      <c r="C8" s="11" t="s">
        <v>13</v>
      </c>
      <c r="D8" s="11">
        <v>0</v>
      </c>
      <c r="E8" s="11" t="s">
        <v>82</v>
      </c>
      <c r="F8" s="11" t="s">
        <v>82</v>
      </c>
      <c r="G8" s="31"/>
      <c r="H8" s="11" t="s">
        <v>82</v>
      </c>
      <c r="J8" t="s">
        <v>101</v>
      </c>
      <c r="K8" t="s">
        <v>53</v>
      </c>
      <c r="L8">
        <f>AVERAGEIF(C$29:C$55, "BC", D$29:D$55)</f>
        <v>2.4444444444444446</v>
      </c>
      <c r="M8">
        <f t="array" ref="M8">STDEV(IF(C$29:C$55="BC",D$29:D$55,))</f>
        <v>1.5698367636118937</v>
      </c>
      <c r="N8">
        <f>M8/SQRT(7)</f>
        <v>0.59334252506908025</v>
      </c>
      <c r="O8">
        <f>AVERAGEIF(C$29:C$55, "BC", H$29:H$55)</f>
        <v>25.178571428571427</v>
      </c>
      <c r="P8">
        <f t="array" ref="P8">STDEV(IF(C$29:C$55="BC",H$29:H$55,))</f>
        <v>20.653893902442061</v>
      </c>
      <c r="Q8">
        <f>P8/SQRT(7)</f>
        <v>7.8064381244250045</v>
      </c>
      <c r="R8">
        <f>AVERAGEIF($C$29:$C$55, "BC", F31:F57)</f>
        <v>1.6857142857142857</v>
      </c>
      <c r="S8">
        <f t="array" ref="S8">STDEV(IF($C$29:$C$55="BC",F$29:F$55,))</f>
        <v>0.8617182447490207</v>
      </c>
      <c r="T8">
        <f>S8/SQRT(7)</f>
        <v>0.3256988822589999</v>
      </c>
    </row>
    <row r="9" spans="1:20">
      <c r="A9" s="11">
        <v>8</v>
      </c>
      <c r="B9" s="11" t="s">
        <v>52</v>
      </c>
      <c r="C9" s="11" t="s">
        <v>13</v>
      </c>
      <c r="D9" s="11">
        <v>1</v>
      </c>
      <c r="E9" s="11">
        <v>1</v>
      </c>
      <c r="F9" s="11">
        <f t="shared" ref="F9:F19" si="3">E9/D9</f>
        <v>1</v>
      </c>
      <c r="G9" s="31">
        <v>8</v>
      </c>
      <c r="H9" s="11">
        <f t="shared" ref="H9:H19" si="4">G9/D9</f>
        <v>8</v>
      </c>
    </row>
    <row r="10" spans="1:20">
      <c r="A10" s="11">
        <v>9</v>
      </c>
      <c r="B10" s="11" t="s">
        <v>52</v>
      </c>
      <c r="C10" s="11" t="s">
        <v>13</v>
      </c>
      <c r="D10" s="11">
        <v>4</v>
      </c>
      <c r="E10" s="11">
        <v>0</v>
      </c>
      <c r="F10" s="11">
        <f t="shared" si="3"/>
        <v>0</v>
      </c>
      <c r="G10" s="31">
        <v>10</v>
      </c>
      <c r="H10" s="11">
        <f t="shared" si="4"/>
        <v>2.5</v>
      </c>
    </row>
    <row r="11" spans="1:20">
      <c r="A11" s="11">
        <v>1</v>
      </c>
      <c r="B11" s="11" t="s">
        <v>52</v>
      </c>
      <c r="C11" s="11" t="s">
        <v>11</v>
      </c>
      <c r="D11" s="11">
        <v>5</v>
      </c>
      <c r="E11" s="11">
        <v>13</v>
      </c>
      <c r="F11" s="11">
        <f t="shared" si="3"/>
        <v>2.6</v>
      </c>
      <c r="G11" s="31">
        <v>151</v>
      </c>
      <c r="H11" s="11">
        <f t="shared" si="4"/>
        <v>30.2</v>
      </c>
      <c r="I11" s="29" t="s">
        <v>110</v>
      </c>
    </row>
    <row r="12" spans="1:20">
      <c r="A12" s="11">
        <v>2</v>
      </c>
      <c r="B12" s="11" t="s">
        <v>52</v>
      </c>
      <c r="C12" s="11" t="s">
        <v>11</v>
      </c>
      <c r="D12" s="11">
        <v>5</v>
      </c>
      <c r="E12" s="11">
        <v>0</v>
      </c>
      <c r="F12" s="11">
        <f t="shared" si="3"/>
        <v>0</v>
      </c>
      <c r="G12" s="31">
        <v>27</v>
      </c>
      <c r="H12" s="11">
        <f t="shared" si="4"/>
        <v>5.4</v>
      </c>
      <c r="I12" s="22"/>
      <c r="J12" s="21" t="s">
        <v>86</v>
      </c>
      <c r="K12" s="22" t="s">
        <v>77</v>
      </c>
      <c r="L12" s="23"/>
    </row>
    <row r="13" spans="1:20">
      <c r="A13" s="11">
        <v>3</v>
      </c>
      <c r="B13" s="11" t="s">
        <v>52</v>
      </c>
      <c r="C13" s="11" t="s">
        <v>11</v>
      </c>
      <c r="D13" s="11">
        <v>1</v>
      </c>
      <c r="E13" s="11">
        <v>0</v>
      </c>
      <c r="F13" s="11">
        <f t="shared" si="3"/>
        <v>0</v>
      </c>
      <c r="G13" s="31">
        <v>7</v>
      </c>
      <c r="H13" s="11">
        <f t="shared" si="4"/>
        <v>7</v>
      </c>
      <c r="I13" s="18"/>
      <c r="J13" s="18"/>
      <c r="K13" s="18" t="s">
        <v>20</v>
      </c>
      <c r="L13" s="25" t="s">
        <v>21</v>
      </c>
    </row>
    <row r="14" spans="1:20">
      <c r="A14" s="11">
        <v>4</v>
      </c>
      <c r="B14" s="11" t="s">
        <v>52</v>
      </c>
      <c r="C14" s="11" t="s">
        <v>11</v>
      </c>
      <c r="D14" s="11">
        <v>4</v>
      </c>
      <c r="E14" s="11">
        <v>4</v>
      </c>
      <c r="F14" s="11">
        <f t="shared" si="3"/>
        <v>1</v>
      </c>
      <c r="G14" s="31">
        <v>69</v>
      </c>
      <c r="H14" s="11">
        <f t="shared" si="4"/>
        <v>17.25</v>
      </c>
      <c r="I14" s="22" t="s">
        <v>79</v>
      </c>
      <c r="J14" s="22" t="s">
        <v>22</v>
      </c>
      <c r="K14" s="20">
        <v>27.287037037037038</v>
      </c>
      <c r="L14" s="23">
        <v>26.409259259259262</v>
      </c>
    </row>
    <row r="15" spans="1:20">
      <c r="A15" s="11">
        <v>5</v>
      </c>
      <c r="B15" s="11" t="s">
        <v>52</v>
      </c>
      <c r="C15" s="11" t="s">
        <v>11</v>
      </c>
      <c r="D15" s="11">
        <v>4</v>
      </c>
      <c r="E15" s="11">
        <v>5</v>
      </c>
      <c r="F15" s="11">
        <f t="shared" si="3"/>
        <v>1.25</v>
      </c>
      <c r="G15" s="31">
        <v>56</v>
      </c>
      <c r="H15" s="11">
        <f t="shared" si="4"/>
        <v>14</v>
      </c>
      <c r="I15" s="18" t="s">
        <v>79</v>
      </c>
      <c r="J15" s="18" t="s">
        <v>97</v>
      </c>
      <c r="K15" s="24">
        <v>6.291666666666667</v>
      </c>
      <c r="L15" s="25">
        <v>14.851851851851855</v>
      </c>
    </row>
    <row r="16" spans="1:20">
      <c r="A16" s="11">
        <v>6</v>
      </c>
      <c r="B16" s="11" t="s">
        <v>52</v>
      </c>
      <c r="C16" s="11" t="s">
        <v>11</v>
      </c>
      <c r="D16" s="11">
        <v>5</v>
      </c>
      <c r="E16" s="11">
        <v>25</v>
      </c>
      <c r="F16" s="11">
        <f t="shared" si="3"/>
        <v>5</v>
      </c>
      <c r="G16" s="31">
        <v>587</v>
      </c>
      <c r="H16" s="11">
        <f t="shared" si="4"/>
        <v>117.4</v>
      </c>
      <c r="I16" s="18" t="s">
        <v>79</v>
      </c>
      <c r="J16" s="18" t="s">
        <v>98</v>
      </c>
      <c r="K16" s="24">
        <v>15.983333333333334</v>
      </c>
      <c r="L16" s="25">
        <v>25.178571428571427</v>
      </c>
    </row>
    <row r="17" spans="1:12">
      <c r="A17" s="11">
        <v>7</v>
      </c>
      <c r="B17" s="11" t="s">
        <v>52</v>
      </c>
      <c r="C17" s="11" t="s">
        <v>11</v>
      </c>
      <c r="D17" s="11">
        <v>1</v>
      </c>
      <c r="E17" s="11">
        <v>0</v>
      </c>
      <c r="F17" s="11">
        <f t="shared" si="3"/>
        <v>0</v>
      </c>
      <c r="G17" s="31">
        <v>44</v>
      </c>
      <c r="H17" s="11">
        <f t="shared" si="4"/>
        <v>44</v>
      </c>
      <c r="I17" s="18" t="s">
        <v>80</v>
      </c>
      <c r="J17" s="18" t="s">
        <v>95</v>
      </c>
      <c r="K17" s="24">
        <v>12.108000000000001</v>
      </c>
      <c r="L17" s="25">
        <v>8.6310000000000002</v>
      </c>
    </row>
    <row r="18" spans="1:12">
      <c r="A18" s="11">
        <v>8</v>
      </c>
      <c r="B18" s="11" t="s">
        <v>52</v>
      </c>
      <c r="C18" s="11" t="s">
        <v>11</v>
      </c>
      <c r="D18" s="11">
        <v>3</v>
      </c>
      <c r="E18" s="11">
        <v>0</v>
      </c>
      <c r="F18" s="11">
        <f t="shared" si="3"/>
        <v>0</v>
      </c>
      <c r="G18" s="31">
        <v>16</v>
      </c>
      <c r="H18" s="11">
        <f t="shared" si="4"/>
        <v>5.333333333333333</v>
      </c>
      <c r="I18" s="18" t="s">
        <v>80</v>
      </c>
      <c r="J18" s="18" t="s">
        <v>97</v>
      </c>
      <c r="K18" s="24">
        <v>3.097</v>
      </c>
      <c r="L18" s="25">
        <v>5.9569999999999999</v>
      </c>
    </row>
    <row r="19" spans="1:12">
      <c r="A19" s="11">
        <v>9</v>
      </c>
      <c r="B19" s="11" t="s">
        <v>52</v>
      </c>
      <c r="C19" s="11" t="s">
        <v>11</v>
      </c>
      <c r="D19" s="11">
        <v>1</v>
      </c>
      <c r="E19" s="11">
        <v>0</v>
      </c>
      <c r="F19" s="11">
        <f t="shared" si="3"/>
        <v>0</v>
      </c>
      <c r="G19" s="31">
        <v>5</v>
      </c>
      <c r="H19" s="11">
        <f t="shared" si="4"/>
        <v>5</v>
      </c>
      <c r="I19" s="27" t="s">
        <v>80</v>
      </c>
      <c r="J19" s="27" t="s">
        <v>98</v>
      </c>
      <c r="K19" s="26">
        <v>6.1360000000000001</v>
      </c>
      <c r="L19" s="28">
        <v>12.949</v>
      </c>
    </row>
    <row r="20" spans="1:12">
      <c r="A20" s="11">
        <v>1</v>
      </c>
      <c r="B20" s="11" t="s">
        <v>52</v>
      </c>
      <c r="C20" s="11" t="s">
        <v>12</v>
      </c>
      <c r="D20" s="11">
        <v>0</v>
      </c>
      <c r="E20" s="11" t="s">
        <v>82</v>
      </c>
      <c r="F20" s="11" t="s">
        <v>82</v>
      </c>
      <c r="G20" s="31"/>
      <c r="H20" s="11" t="s">
        <v>83</v>
      </c>
      <c r="I20" s="18"/>
      <c r="J20" s="18"/>
      <c r="K20" s="18"/>
      <c r="L20" s="25"/>
    </row>
    <row r="21" spans="1:12">
      <c r="A21" s="11">
        <v>2</v>
      </c>
      <c r="B21" s="11" t="s">
        <v>52</v>
      </c>
      <c r="C21" s="11" t="s">
        <v>12</v>
      </c>
      <c r="D21" s="11">
        <v>0</v>
      </c>
      <c r="E21" s="11" t="s">
        <v>82</v>
      </c>
      <c r="F21" s="11" t="s">
        <v>60</v>
      </c>
      <c r="G21" s="31"/>
      <c r="H21" s="11" t="s">
        <v>85</v>
      </c>
      <c r="I21" s="18"/>
      <c r="J21" s="19" t="s">
        <v>86</v>
      </c>
      <c r="K21" s="18" t="s">
        <v>78</v>
      </c>
      <c r="L21" s="25"/>
    </row>
    <row r="22" spans="1:12">
      <c r="A22" s="11">
        <v>3</v>
      </c>
      <c r="B22" s="11" t="s">
        <v>52</v>
      </c>
      <c r="C22" s="11" t="s">
        <v>12</v>
      </c>
      <c r="D22" s="11">
        <v>0</v>
      </c>
      <c r="E22" s="11" t="s">
        <v>82</v>
      </c>
      <c r="F22" s="11" t="s">
        <v>84</v>
      </c>
      <c r="G22" s="31"/>
      <c r="H22" s="11" t="s">
        <v>82</v>
      </c>
      <c r="I22" s="18"/>
      <c r="J22" s="18"/>
      <c r="K22" s="18" t="s">
        <v>20</v>
      </c>
      <c r="L22" s="25" t="s">
        <v>21</v>
      </c>
    </row>
    <row r="23" spans="1:12">
      <c r="A23" s="11">
        <v>4</v>
      </c>
      <c r="B23" s="11" t="s">
        <v>52</v>
      </c>
      <c r="C23" s="11" t="s">
        <v>12</v>
      </c>
      <c r="D23" s="11">
        <v>1</v>
      </c>
      <c r="E23" s="11">
        <v>0</v>
      </c>
      <c r="F23" s="11">
        <f>E23/D23</f>
        <v>0</v>
      </c>
      <c r="G23" s="31">
        <v>5</v>
      </c>
      <c r="H23" s="11">
        <f>G23/D23</f>
        <v>5</v>
      </c>
      <c r="I23" s="22" t="s">
        <v>79</v>
      </c>
      <c r="J23" s="22" t="s">
        <v>22</v>
      </c>
      <c r="K23" s="20">
        <v>1.0944444444444439</v>
      </c>
      <c r="L23" s="23">
        <v>1.585185185185185</v>
      </c>
    </row>
    <row r="24" spans="1:12">
      <c r="A24" s="11">
        <v>5</v>
      </c>
      <c r="B24" s="11" t="s">
        <v>52</v>
      </c>
      <c r="C24" s="11" t="s">
        <v>12</v>
      </c>
      <c r="D24" s="11">
        <v>3</v>
      </c>
      <c r="E24" s="11">
        <v>7</v>
      </c>
      <c r="F24" s="11">
        <f>E24/D24</f>
        <v>2.3333333333333335</v>
      </c>
      <c r="G24" s="31">
        <v>46</v>
      </c>
      <c r="H24" s="11">
        <f>G24/D24</f>
        <v>15.333333333333334</v>
      </c>
      <c r="I24" s="18" t="s">
        <v>79</v>
      </c>
      <c r="J24" s="18" t="s">
        <v>97</v>
      </c>
      <c r="K24" s="24">
        <v>0.66666666666666696</v>
      </c>
      <c r="L24" s="25">
        <v>1.4714285714285715</v>
      </c>
    </row>
    <row r="25" spans="1:12">
      <c r="A25" s="11">
        <v>6</v>
      </c>
      <c r="B25" s="11" t="s">
        <v>52</v>
      </c>
      <c r="C25" s="11" t="s">
        <v>12</v>
      </c>
      <c r="D25" s="11">
        <v>0</v>
      </c>
      <c r="E25" s="11" t="s">
        <v>82</v>
      </c>
      <c r="F25" s="11" t="s">
        <v>60</v>
      </c>
      <c r="G25" s="31"/>
      <c r="H25" s="11" t="s">
        <v>82</v>
      </c>
      <c r="I25" s="18" t="s">
        <v>79</v>
      </c>
      <c r="J25" s="18" t="s">
        <v>98</v>
      </c>
      <c r="K25" s="24">
        <v>1.0166666666666671</v>
      </c>
      <c r="L25" s="25">
        <v>1.3125</v>
      </c>
    </row>
    <row r="26" spans="1:12">
      <c r="A26" s="11">
        <v>7</v>
      </c>
      <c r="B26" s="11" t="s">
        <v>52</v>
      </c>
      <c r="C26" s="11" t="s">
        <v>12</v>
      </c>
      <c r="D26" s="11">
        <v>2</v>
      </c>
      <c r="E26" s="11">
        <v>0</v>
      </c>
      <c r="F26" s="11">
        <f>E26/D26</f>
        <v>0</v>
      </c>
      <c r="G26" s="31">
        <v>3</v>
      </c>
      <c r="H26" s="11">
        <f>G26/D26</f>
        <v>1.5</v>
      </c>
      <c r="I26" s="18" t="s">
        <v>80</v>
      </c>
      <c r="J26" s="18" t="s">
        <v>95</v>
      </c>
      <c r="K26" s="24">
        <v>0.57181999999999999</v>
      </c>
      <c r="L26" s="25">
        <v>0.25356000000000001</v>
      </c>
    </row>
    <row r="27" spans="1:12">
      <c r="A27" s="11">
        <v>8</v>
      </c>
      <c r="B27" s="11" t="s">
        <v>52</v>
      </c>
      <c r="C27" s="11" t="s">
        <v>12</v>
      </c>
      <c r="D27" s="11">
        <v>3</v>
      </c>
      <c r="E27" s="11">
        <v>1</v>
      </c>
      <c r="F27" s="11">
        <f>E27/D27</f>
        <v>0.33333333333333331</v>
      </c>
      <c r="G27" s="31">
        <v>10</v>
      </c>
      <c r="H27" s="11">
        <f>G27/D27</f>
        <v>3.3333333333333335</v>
      </c>
      <c r="I27" s="18" t="s">
        <v>80</v>
      </c>
      <c r="J27" s="18" t="s">
        <v>97</v>
      </c>
      <c r="K27" s="24">
        <v>0.56108000000000002</v>
      </c>
      <c r="L27" s="25">
        <v>0.2195</v>
      </c>
    </row>
    <row r="28" spans="1:12">
      <c r="A28" s="11">
        <v>9</v>
      </c>
      <c r="B28" s="11" t="s">
        <v>52</v>
      </c>
      <c r="C28" s="11" t="s">
        <v>12</v>
      </c>
      <c r="D28" s="11">
        <v>0</v>
      </c>
      <c r="E28" s="11" t="s">
        <v>82</v>
      </c>
      <c r="F28" s="11" t="s">
        <v>83</v>
      </c>
      <c r="G28" s="31"/>
      <c r="H28" s="11" t="s">
        <v>82</v>
      </c>
      <c r="I28" s="27" t="s">
        <v>80</v>
      </c>
      <c r="J28" s="27" t="s">
        <v>98</v>
      </c>
      <c r="K28" s="26">
        <v>0.40034999999999998</v>
      </c>
      <c r="L28" s="28">
        <v>0.40559000000000001</v>
      </c>
    </row>
    <row r="29" spans="1:12">
      <c r="A29" s="11">
        <v>10</v>
      </c>
      <c r="B29" s="11" t="s">
        <v>53</v>
      </c>
      <c r="C29" s="11" t="s">
        <v>13</v>
      </c>
      <c r="D29" s="11">
        <v>2</v>
      </c>
      <c r="E29" s="11">
        <v>3</v>
      </c>
      <c r="F29" s="11">
        <f>E29/D29</f>
        <v>1.5</v>
      </c>
      <c r="G29" s="31">
        <v>22</v>
      </c>
      <c r="H29" s="11">
        <f>G29/D29</f>
        <v>11</v>
      </c>
    </row>
    <row r="30" spans="1:12">
      <c r="A30" s="11">
        <v>11</v>
      </c>
      <c r="B30" s="11" t="s">
        <v>53</v>
      </c>
      <c r="C30" s="11" t="s">
        <v>13</v>
      </c>
      <c r="D30" s="11">
        <v>4</v>
      </c>
      <c r="E30" s="11">
        <v>4</v>
      </c>
      <c r="F30" s="11">
        <f>E30/D30</f>
        <v>1</v>
      </c>
      <c r="G30" s="31">
        <v>69</v>
      </c>
      <c r="H30" s="11">
        <f>G30/D30</f>
        <v>17.25</v>
      </c>
    </row>
    <row r="31" spans="1:12">
      <c r="A31" s="11">
        <v>12</v>
      </c>
      <c r="B31" s="11" t="s">
        <v>53</v>
      </c>
      <c r="C31" s="11" t="s">
        <v>13</v>
      </c>
      <c r="D31" s="11">
        <v>2</v>
      </c>
      <c r="E31" s="11">
        <v>1</v>
      </c>
      <c r="F31" s="11">
        <f>E31/D31</f>
        <v>0.5</v>
      </c>
      <c r="G31" s="31">
        <v>4</v>
      </c>
      <c r="H31" s="11">
        <f>G31/D31</f>
        <v>2</v>
      </c>
      <c r="I31" s="29"/>
    </row>
    <row r="32" spans="1:12">
      <c r="A32" s="11">
        <v>13</v>
      </c>
      <c r="B32" s="11" t="s">
        <v>53</v>
      </c>
      <c r="C32" s="11" t="s">
        <v>13</v>
      </c>
      <c r="D32" s="11">
        <v>0</v>
      </c>
      <c r="E32" s="11" t="s">
        <v>59</v>
      </c>
      <c r="F32" s="11" t="s">
        <v>60</v>
      </c>
      <c r="H32" s="11" t="s">
        <v>83</v>
      </c>
    </row>
    <row r="33" spans="1:8">
      <c r="A33" s="11">
        <v>14</v>
      </c>
      <c r="B33" s="11" t="s">
        <v>53</v>
      </c>
      <c r="C33" s="11" t="s">
        <v>13</v>
      </c>
      <c r="D33" s="11">
        <v>0</v>
      </c>
      <c r="E33" s="15" t="s">
        <v>81</v>
      </c>
      <c r="F33" s="11" t="s">
        <v>82</v>
      </c>
      <c r="G33" s="31"/>
      <c r="H33" s="11" t="s">
        <v>60</v>
      </c>
    </row>
    <row r="34" spans="1:8">
      <c r="A34" s="11">
        <v>15</v>
      </c>
      <c r="B34" s="11" t="s">
        <v>53</v>
      </c>
      <c r="C34" s="11" t="s">
        <v>13</v>
      </c>
      <c r="D34" s="11">
        <v>1</v>
      </c>
      <c r="E34" s="11">
        <v>1</v>
      </c>
      <c r="F34" s="11">
        <f t="shared" ref="F34:F55" si="5">E34/D34</f>
        <v>1</v>
      </c>
      <c r="G34" s="31">
        <v>9</v>
      </c>
      <c r="H34" s="11">
        <f t="shared" ref="H34:H55" si="6">G34/D34</f>
        <v>9</v>
      </c>
    </row>
    <row r="35" spans="1:8">
      <c r="A35" s="11">
        <v>16</v>
      </c>
      <c r="B35" s="11" t="s">
        <v>53</v>
      </c>
      <c r="C35" s="11" t="s">
        <v>13</v>
      </c>
      <c r="D35" s="11">
        <v>4</v>
      </c>
      <c r="E35" s="11">
        <v>5</v>
      </c>
      <c r="F35" s="11">
        <f t="shared" si="5"/>
        <v>1.25</v>
      </c>
      <c r="G35" s="31">
        <v>104</v>
      </c>
      <c r="H35" s="11">
        <f t="shared" si="6"/>
        <v>26</v>
      </c>
    </row>
    <row r="36" spans="1:8">
      <c r="A36" s="11">
        <v>17</v>
      </c>
      <c r="B36" s="11" t="s">
        <v>53</v>
      </c>
      <c r="C36" s="11" t="s">
        <v>13</v>
      </c>
      <c r="D36" s="11">
        <v>5</v>
      </c>
      <c r="E36" s="11">
        <v>19</v>
      </c>
      <c r="F36" s="11">
        <f t="shared" si="5"/>
        <v>3.8</v>
      </c>
      <c r="G36" s="31">
        <v>505</v>
      </c>
      <c r="H36" s="11">
        <f t="shared" si="6"/>
        <v>101</v>
      </c>
    </row>
    <row r="37" spans="1:8">
      <c r="A37" s="11">
        <v>18</v>
      </c>
      <c r="B37" s="11" t="s">
        <v>53</v>
      </c>
      <c r="C37" s="11" t="s">
        <v>13</v>
      </c>
      <c r="D37" s="11">
        <v>4</v>
      </c>
      <c r="E37" s="11">
        <v>5</v>
      </c>
      <c r="F37" s="11">
        <f t="shared" si="5"/>
        <v>1.25</v>
      </c>
      <c r="G37" s="31">
        <v>40</v>
      </c>
      <c r="H37" s="11">
        <f t="shared" si="6"/>
        <v>10</v>
      </c>
    </row>
    <row r="38" spans="1:8">
      <c r="A38" s="11">
        <v>10</v>
      </c>
      <c r="B38" s="11" t="s">
        <v>53</v>
      </c>
      <c r="C38" s="11" t="s">
        <v>11</v>
      </c>
      <c r="D38" s="11">
        <v>5</v>
      </c>
      <c r="E38" s="11">
        <v>10</v>
      </c>
      <c r="F38" s="11">
        <f t="shared" si="5"/>
        <v>2</v>
      </c>
      <c r="G38" s="31">
        <v>152</v>
      </c>
      <c r="H38" s="11">
        <f t="shared" si="6"/>
        <v>30.4</v>
      </c>
    </row>
    <row r="39" spans="1:8">
      <c r="A39" s="11">
        <v>11</v>
      </c>
      <c r="B39" s="11" t="s">
        <v>53</v>
      </c>
      <c r="C39" s="11" t="s">
        <v>11</v>
      </c>
      <c r="D39" s="11">
        <v>3</v>
      </c>
      <c r="E39" s="11">
        <v>6</v>
      </c>
      <c r="F39" s="11">
        <f t="shared" si="5"/>
        <v>2</v>
      </c>
      <c r="G39" s="31">
        <v>165</v>
      </c>
      <c r="H39" s="11">
        <f t="shared" si="6"/>
        <v>55</v>
      </c>
    </row>
    <row r="40" spans="1:8">
      <c r="A40" s="11">
        <v>12</v>
      </c>
      <c r="B40" s="11" t="s">
        <v>53</v>
      </c>
      <c r="C40" s="11" t="s">
        <v>11</v>
      </c>
      <c r="D40" s="11">
        <v>4</v>
      </c>
      <c r="E40" s="11">
        <v>4</v>
      </c>
      <c r="F40" s="11">
        <f t="shared" si="5"/>
        <v>1</v>
      </c>
      <c r="G40" s="31">
        <v>27</v>
      </c>
      <c r="H40" s="11">
        <f t="shared" si="6"/>
        <v>6.75</v>
      </c>
    </row>
    <row r="41" spans="1:8">
      <c r="A41" s="11">
        <v>13</v>
      </c>
      <c r="B41" s="11" t="s">
        <v>53</v>
      </c>
      <c r="C41" s="11" t="s">
        <v>11</v>
      </c>
      <c r="D41" s="11">
        <v>5</v>
      </c>
      <c r="E41" s="11">
        <v>11</v>
      </c>
      <c r="F41" s="11">
        <f t="shared" si="5"/>
        <v>2.2000000000000002</v>
      </c>
      <c r="G41" s="31">
        <v>251</v>
      </c>
      <c r="H41" s="11">
        <f t="shared" si="6"/>
        <v>50.2</v>
      </c>
    </row>
    <row r="42" spans="1:8">
      <c r="A42" s="11">
        <v>14</v>
      </c>
      <c r="B42" s="11" t="s">
        <v>53</v>
      </c>
      <c r="C42" s="11" t="s">
        <v>11</v>
      </c>
      <c r="D42" s="11">
        <v>5</v>
      </c>
      <c r="E42" s="11">
        <v>15</v>
      </c>
      <c r="F42" s="11">
        <f t="shared" si="5"/>
        <v>3</v>
      </c>
      <c r="G42" s="31">
        <v>351</v>
      </c>
      <c r="H42" s="11">
        <f t="shared" si="6"/>
        <v>70.2</v>
      </c>
    </row>
    <row r="43" spans="1:8">
      <c r="A43" s="11">
        <v>15</v>
      </c>
      <c r="B43" s="11" t="s">
        <v>53</v>
      </c>
      <c r="C43" s="11" t="s">
        <v>11</v>
      </c>
      <c r="D43" s="11">
        <v>1</v>
      </c>
      <c r="E43" s="11">
        <v>1</v>
      </c>
      <c r="F43" s="11">
        <f t="shared" si="5"/>
        <v>1</v>
      </c>
      <c r="G43" s="31">
        <v>3</v>
      </c>
      <c r="H43" s="11">
        <f t="shared" si="6"/>
        <v>3</v>
      </c>
    </row>
    <row r="44" spans="1:8">
      <c r="A44" s="11">
        <v>16</v>
      </c>
      <c r="B44" s="11" t="s">
        <v>53</v>
      </c>
      <c r="C44" s="11" t="s">
        <v>11</v>
      </c>
      <c r="D44" s="11">
        <v>2</v>
      </c>
      <c r="E44" s="11">
        <v>2</v>
      </c>
      <c r="F44" s="11">
        <f t="shared" si="5"/>
        <v>1</v>
      </c>
      <c r="G44" s="31">
        <v>20</v>
      </c>
      <c r="H44" s="11">
        <f t="shared" si="6"/>
        <v>10</v>
      </c>
    </row>
    <row r="45" spans="1:8">
      <c r="A45" s="11">
        <v>17</v>
      </c>
      <c r="B45" s="11" t="s">
        <v>53</v>
      </c>
      <c r="C45" s="11" t="s">
        <v>11</v>
      </c>
      <c r="D45" s="11">
        <v>3</v>
      </c>
      <c r="E45" s="11">
        <v>2</v>
      </c>
      <c r="F45" s="11">
        <f t="shared" si="5"/>
        <v>0.66666666666666663</v>
      </c>
      <c r="G45" s="31">
        <v>10</v>
      </c>
      <c r="H45" s="11">
        <f t="shared" si="6"/>
        <v>3.3333333333333335</v>
      </c>
    </row>
    <row r="46" spans="1:8">
      <c r="A46" s="11">
        <v>18</v>
      </c>
      <c r="B46" s="11" t="s">
        <v>53</v>
      </c>
      <c r="C46" s="11" t="s">
        <v>11</v>
      </c>
      <c r="D46" s="11">
        <v>5</v>
      </c>
      <c r="E46" s="11">
        <v>7</v>
      </c>
      <c r="F46" s="11">
        <f t="shared" si="5"/>
        <v>1.4</v>
      </c>
      <c r="G46" s="31">
        <v>44</v>
      </c>
      <c r="H46" s="11">
        <f t="shared" si="6"/>
        <v>8.8000000000000007</v>
      </c>
    </row>
    <row r="47" spans="1:8">
      <c r="A47" s="11">
        <v>10</v>
      </c>
      <c r="B47" s="11" t="s">
        <v>53</v>
      </c>
      <c r="C47" s="11" t="s">
        <v>12</v>
      </c>
      <c r="D47" s="11">
        <v>3</v>
      </c>
      <c r="E47" s="11">
        <v>4</v>
      </c>
      <c r="F47" s="11">
        <f t="shared" si="5"/>
        <v>1.3333333333333333</v>
      </c>
      <c r="G47" s="31">
        <v>40</v>
      </c>
      <c r="H47" s="11">
        <f t="shared" si="6"/>
        <v>13.333333333333334</v>
      </c>
    </row>
    <row r="48" spans="1:8">
      <c r="A48" s="11">
        <v>11</v>
      </c>
      <c r="B48" s="11" t="s">
        <v>53</v>
      </c>
      <c r="C48" s="11" t="s">
        <v>12</v>
      </c>
      <c r="D48" s="11">
        <v>2</v>
      </c>
      <c r="E48" s="11">
        <v>2</v>
      </c>
      <c r="F48" s="11">
        <f t="shared" si="5"/>
        <v>1</v>
      </c>
      <c r="G48" s="31">
        <v>10</v>
      </c>
      <c r="H48" s="11">
        <f t="shared" si="6"/>
        <v>5</v>
      </c>
    </row>
    <row r="49" spans="1:8">
      <c r="A49" s="11">
        <v>12</v>
      </c>
      <c r="B49" s="11" t="s">
        <v>53</v>
      </c>
      <c r="C49" s="11" t="s">
        <v>12</v>
      </c>
      <c r="D49" s="11">
        <v>1</v>
      </c>
      <c r="E49" s="11">
        <v>1</v>
      </c>
      <c r="F49" s="11">
        <f t="shared" si="5"/>
        <v>1</v>
      </c>
      <c r="G49" s="31">
        <v>4</v>
      </c>
      <c r="H49" s="11">
        <f t="shared" si="6"/>
        <v>4</v>
      </c>
    </row>
    <row r="50" spans="1:8">
      <c r="A50" s="11">
        <v>13</v>
      </c>
      <c r="B50" s="11" t="s">
        <v>53</v>
      </c>
      <c r="C50" s="11" t="s">
        <v>12</v>
      </c>
      <c r="D50" s="11">
        <v>3</v>
      </c>
      <c r="E50" s="11">
        <v>9</v>
      </c>
      <c r="F50" s="11">
        <f t="shared" si="5"/>
        <v>3</v>
      </c>
      <c r="G50" s="31">
        <v>175</v>
      </c>
      <c r="H50" s="11">
        <f t="shared" si="6"/>
        <v>58.333333333333336</v>
      </c>
    </row>
    <row r="51" spans="1:8">
      <c r="A51" s="11">
        <v>14</v>
      </c>
      <c r="B51" s="11" t="s">
        <v>53</v>
      </c>
      <c r="C51" s="11" t="s">
        <v>12</v>
      </c>
      <c r="D51" s="11">
        <v>2</v>
      </c>
      <c r="E51" s="11">
        <v>2</v>
      </c>
      <c r="F51" s="11">
        <f t="shared" si="5"/>
        <v>1</v>
      </c>
      <c r="G51" s="31">
        <v>13</v>
      </c>
      <c r="H51" s="11">
        <f t="shared" si="6"/>
        <v>6.5</v>
      </c>
    </row>
    <row r="52" spans="1:8">
      <c r="A52" s="11">
        <v>15</v>
      </c>
      <c r="B52" s="11" t="s">
        <v>53</v>
      </c>
      <c r="C52" s="11" t="s">
        <v>12</v>
      </c>
      <c r="D52" s="11">
        <v>2</v>
      </c>
      <c r="E52" s="11">
        <v>2</v>
      </c>
      <c r="F52" s="11">
        <f t="shared" si="5"/>
        <v>1</v>
      </c>
      <c r="G52" s="31">
        <v>14</v>
      </c>
      <c r="H52" s="11">
        <f t="shared" si="6"/>
        <v>7</v>
      </c>
    </row>
    <row r="53" spans="1:8">
      <c r="A53" s="11">
        <v>16</v>
      </c>
      <c r="B53" s="11" t="s">
        <v>53</v>
      </c>
      <c r="C53" s="11" t="s">
        <v>12</v>
      </c>
      <c r="D53" s="11">
        <v>2</v>
      </c>
      <c r="E53" s="11">
        <v>3</v>
      </c>
      <c r="F53" s="11">
        <f t="shared" si="5"/>
        <v>1.5</v>
      </c>
      <c r="G53" s="31">
        <v>53</v>
      </c>
      <c r="H53" s="11">
        <f t="shared" si="6"/>
        <v>26.5</v>
      </c>
    </row>
    <row r="54" spans="1:8">
      <c r="A54" s="11">
        <v>17</v>
      </c>
      <c r="B54" s="11" t="s">
        <v>53</v>
      </c>
      <c r="C54" s="11" t="s">
        <v>12</v>
      </c>
      <c r="D54" s="11">
        <v>1</v>
      </c>
      <c r="E54" s="11">
        <v>1</v>
      </c>
      <c r="F54" s="11">
        <f t="shared" si="5"/>
        <v>1</v>
      </c>
      <c r="G54" s="31">
        <v>11</v>
      </c>
      <c r="H54" s="11">
        <f t="shared" si="6"/>
        <v>11</v>
      </c>
    </row>
    <row r="55" spans="1:8">
      <c r="A55" s="11">
        <v>18</v>
      </c>
      <c r="B55" s="11" t="s">
        <v>53</v>
      </c>
      <c r="C55" s="11" t="s">
        <v>12</v>
      </c>
      <c r="D55" s="11">
        <v>1</v>
      </c>
      <c r="E55" s="11">
        <v>1</v>
      </c>
      <c r="F55" s="11">
        <f t="shared" si="5"/>
        <v>1</v>
      </c>
      <c r="G55" s="31">
        <v>2</v>
      </c>
      <c r="H55" s="11">
        <f t="shared" si="6"/>
        <v>2</v>
      </c>
    </row>
  </sheetData>
  <sortState ref="A2:I55">
    <sortCondition descending="1" ref="C3:C55"/>
    <sortCondition ref="D3:D55"/>
  </sortState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 form data</vt:lpstr>
      <vt:lpstr>vulpia_long</vt:lpstr>
      <vt:lpstr>Stats for Graph</vt:lpstr>
      <vt:lpstr>Vulp_reprod_biomass</vt:lpstr>
      <vt:lpstr>vulp_final_stats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Andrew Kleinhesselink</cp:lastModifiedBy>
  <cp:lastPrinted>2010-05-31T05:36:09Z</cp:lastPrinted>
  <dcterms:created xsi:type="dcterms:W3CDTF">2010-01-08T01:19:19Z</dcterms:created>
  <dcterms:modified xsi:type="dcterms:W3CDTF">2013-07-24T19:26:41Z</dcterms:modified>
</cp:coreProperties>
</file>