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ropbox\Dropbox\Workspace\code\pim-sim\config\"/>
    </mc:Choice>
  </mc:AlternateContent>
  <xr:revisionPtr revIDLastSave="0" documentId="13_ncr:1_{42100378-7128-4DD1-92FB-FCDECC11D4C9}" xr6:coauthVersionLast="47" xr6:coauthVersionMax="47" xr10:uidLastSave="{00000000-0000-0000-0000-000000000000}"/>
  <bookViews>
    <workbookView xWindow="15735" yWindow="2490" windowWidth="28800" windowHeight="15345" activeTab="3" xr2:uid="{00000000-000D-0000-FFFF-FFFF00000000}"/>
  </bookViews>
  <sheets>
    <sheet name="16个macro" sheetId="1" r:id="rId1"/>
    <sheet name="Sheet2" sheetId="2" r:id="rId2"/>
    <sheet name="8个macro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E41" i="3"/>
  <c r="D40" i="3"/>
  <c r="F40" i="3" s="1"/>
  <c r="D32" i="3"/>
  <c r="E32" i="3"/>
  <c r="F32" i="3"/>
  <c r="C32" i="3"/>
  <c r="F42" i="3"/>
  <c r="E42" i="3"/>
  <c r="D42" i="3"/>
  <c r="C42" i="3"/>
  <c r="E39" i="3"/>
  <c r="F39" i="3" s="1"/>
  <c r="C39" i="3"/>
  <c r="D39" i="3" s="1"/>
  <c r="F38" i="3"/>
  <c r="E38" i="3"/>
  <c r="D38" i="3"/>
  <c r="C38" i="3"/>
  <c r="F37" i="3"/>
  <c r="E37" i="3"/>
  <c r="D37" i="3"/>
  <c r="C37" i="3"/>
  <c r="E36" i="3"/>
  <c r="F36" i="3" s="1"/>
  <c r="D35" i="3"/>
  <c r="F35" i="3" s="1"/>
  <c r="C35" i="3"/>
  <c r="E35" i="3" s="1"/>
  <c r="F34" i="3"/>
  <c r="E34" i="3"/>
  <c r="D34" i="3"/>
  <c r="C34" i="3"/>
  <c r="D33" i="3"/>
  <c r="F33" i="3" s="1"/>
  <c r="C33" i="3"/>
  <c r="E33" i="3" s="1"/>
  <c r="D31" i="3"/>
  <c r="F31" i="3" s="1"/>
  <c r="C31" i="3"/>
  <c r="E31" i="3" s="1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0" i="3"/>
  <c r="E20" i="3"/>
  <c r="D20" i="3"/>
  <c r="C20" i="3"/>
  <c r="E19" i="3"/>
  <c r="F19" i="3" s="1"/>
  <c r="D18" i="3"/>
  <c r="F18" i="3" s="1"/>
  <c r="E17" i="3"/>
  <c r="F17" i="3" s="1"/>
  <c r="C17" i="3"/>
  <c r="D17" i="3" s="1"/>
  <c r="F16" i="3"/>
  <c r="E16" i="3"/>
  <c r="D16" i="3"/>
  <c r="C16" i="3"/>
  <c r="F15" i="3"/>
  <c r="E15" i="3"/>
  <c r="D15" i="3"/>
  <c r="C15" i="3"/>
  <c r="E14" i="3"/>
  <c r="F14" i="3" s="1"/>
  <c r="D13" i="3"/>
  <c r="F13" i="3" s="1"/>
  <c r="C13" i="3"/>
  <c r="E13" i="3" s="1"/>
  <c r="F12" i="3"/>
  <c r="E12" i="3"/>
  <c r="D12" i="3"/>
  <c r="C12" i="3"/>
  <c r="D11" i="3"/>
  <c r="F11" i="3" s="1"/>
  <c r="C11" i="3"/>
  <c r="E11" i="3" s="1"/>
  <c r="F10" i="3"/>
  <c r="E10" i="3"/>
  <c r="D10" i="3"/>
  <c r="C10" i="3"/>
  <c r="F9" i="3"/>
  <c r="E9" i="3"/>
  <c r="D9" i="3"/>
  <c r="C9" i="3"/>
  <c r="D8" i="3"/>
  <c r="F8" i="3" s="1"/>
  <c r="C8" i="3"/>
  <c r="E8" i="3" s="1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19" i="2"/>
  <c r="C32" i="1" l="1"/>
  <c r="D32" i="1"/>
  <c r="E32" i="1"/>
  <c r="F32" i="1"/>
  <c r="F41" i="1" l="1"/>
  <c r="E39" i="1"/>
  <c r="F39" i="1" s="1"/>
  <c r="C39" i="1"/>
  <c r="D39" i="1" s="1"/>
  <c r="E36" i="1"/>
  <c r="F36" i="1" s="1"/>
  <c r="D35" i="1"/>
  <c r="F35" i="1" s="1"/>
  <c r="C35" i="1"/>
  <c r="E35" i="1" s="1"/>
  <c r="D34" i="1"/>
  <c r="E34" i="1"/>
  <c r="F34" i="1"/>
  <c r="C34" i="1"/>
  <c r="D33" i="1"/>
  <c r="F33" i="1" s="1"/>
  <c r="C33" i="1"/>
  <c r="E33" i="1" s="1"/>
  <c r="C31" i="1"/>
  <c r="E31" i="1" s="1"/>
  <c r="D31" i="1"/>
  <c r="F31" i="1" s="1"/>
  <c r="C28" i="1"/>
  <c r="D29" i="1"/>
  <c r="E29" i="1"/>
  <c r="F29" i="1"/>
  <c r="C29" i="1"/>
  <c r="D30" i="1"/>
  <c r="E30" i="1"/>
  <c r="F30" i="1"/>
  <c r="C30" i="1"/>
  <c r="D28" i="1"/>
  <c r="E28" i="1"/>
  <c r="F28" i="1"/>
  <c r="D27" i="1"/>
  <c r="E27" i="1"/>
  <c r="F27" i="1"/>
  <c r="C27" i="1"/>
  <c r="D26" i="1"/>
  <c r="E26" i="1"/>
  <c r="F26" i="1"/>
  <c r="C26" i="1"/>
  <c r="E17" i="1"/>
  <c r="F17" i="1" s="1"/>
  <c r="C17" i="1"/>
  <c r="D17" i="1" s="1"/>
  <c r="E14" i="1"/>
  <c r="F14" i="1" s="1"/>
  <c r="D13" i="1"/>
  <c r="F13" i="1" s="1"/>
  <c r="C13" i="1"/>
  <c r="E13" i="1" s="1"/>
  <c r="D12" i="1"/>
  <c r="E12" i="1"/>
  <c r="F12" i="1"/>
  <c r="C12" i="1"/>
  <c r="D11" i="1"/>
  <c r="F11" i="1" s="1"/>
  <c r="C11" i="1"/>
  <c r="E11" i="1" s="1"/>
  <c r="D10" i="1"/>
  <c r="E10" i="1"/>
  <c r="F10" i="1"/>
  <c r="C10" i="1"/>
  <c r="F9" i="1"/>
  <c r="E9" i="1"/>
  <c r="D9" i="1"/>
  <c r="C9" i="1"/>
  <c r="C8" i="1"/>
  <c r="E8" i="1" s="1"/>
  <c r="D8" i="1"/>
  <c r="F8" i="1" s="1"/>
  <c r="D7" i="1"/>
  <c r="E7" i="1"/>
  <c r="F7" i="1"/>
  <c r="C7" i="1"/>
  <c r="D6" i="1"/>
  <c r="E6" i="1"/>
  <c r="F6" i="1"/>
  <c r="C6" i="1"/>
  <c r="D5" i="1"/>
  <c r="E5" i="1"/>
  <c r="F5" i="1"/>
  <c r="C5" i="1"/>
  <c r="D4" i="1"/>
  <c r="E4" i="1"/>
  <c r="F4" i="1"/>
  <c r="C4" i="1"/>
  <c r="D3" i="1"/>
  <c r="E3" i="1"/>
  <c r="F3" i="1"/>
  <c r="C3" i="1"/>
  <c r="D18" i="1" l="1"/>
  <c r="F18" i="1" s="1"/>
  <c r="D40" i="1"/>
  <c r="F40" i="1" s="1"/>
  <c r="E19" i="1"/>
  <c r="F19" i="1" s="1"/>
  <c r="E41" i="1"/>
  <c r="C16" i="1" l="1"/>
  <c r="C15" i="1"/>
  <c r="D15" i="1"/>
  <c r="D16" i="1"/>
  <c r="F16" i="1"/>
  <c r="E15" i="1"/>
  <c r="F15" i="1"/>
  <c r="E16" i="1"/>
  <c r="D42" i="1"/>
  <c r="E42" i="1"/>
  <c r="F42" i="1"/>
  <c r="C42" i="1"/>
  <c r="E37" i="1"/>
  <c r="F37" i="1"/>
  <c r="D38" i="1"/>
  <c r="F38" i="1"/>
  <c r="D37" i="1"/>
  <c r="E38" i="1"/>
  <c r="C37" i="1"/>
  <c r="C38" i="1"/>
  <c r="D20" i="1"/>
  <c r="E20" i="1"/>
  <c r="C20" i="1"/>
  <c r="F20" i="1"/>
</calcChain>
</file>

<file path=xl/sharedStrings.xml><?xml version="1.0" encoding="utf-8"?>
<sst xmlns="http://schemas.openxmlformats.org/spreadsheetml/2006/main" count="402" uniqueCount="81">
  <si>
    <t>base</t>
    <phoneticPr fontId="1" type="noConversion"/>
  </si>
  <si>
    <t>bit sparse</t>
    <phoneticPr fontId="1" type="noConversion"/>
  </si>
  <si>
    <t>value sparse</t>
    <phoneticPr fontId="1" type="noConversion"/>
  </si>
  <si>
    <t>bit+value sparse</t>
    <phoneticPr fontId="1" type="noConversion"/>
  </si>
  <si>
    <t>单位: mW</t>
    <phoneticPr fontId="1" type="noConversion"/>
  </si>
  <si>
    <t>pim array 写</t>
    <phoneticPr fontId="1" type="noConversion"/>
  </si>
  <si>
    <t>pim array 静态</t>
    <phoneticPr fontId="1" type="noConversion"/>
  </si>
  <si>
    <t>1个</t>
  </si>
  <si>
    <t>1个</t>
    <phoneticPr fontId="1" type="noConversion"/>
  </si>
  <si>
    <t>1bit</t>
  </si>
  <si>
    <t>整体</t>
  </si>
  <si>
    <t>IntAdd32</t>
    <phoneticPr fontId="1" type="noConversion"/>
  </si>
  <si>
    <t>IntAdd8</t>
    <phoneticPr fontId="1" type="noConversion"/>
  </si>
  <si>
    <t>IntMult8</t>
    <phoneticPr fontId="1" type="noConversion"/>
  </si>
  <si>
    <t>量化</t>
    <phoneticPr fontId="1" type="noConversion"/>
  </si>
  <si>
    <t>resadd量化</t>
    <phoneticPr fontId="1" type="noConversion"/>
  </si>
  <si>
    <t>pim compute</t>
    <phoneticPr fontId="1" type="noConversion"/>
  </si>
  <si>
    <t>adder tree</t>
    <phoneticPr fontId="1" type="noConversion"/>
  </si>
  <si>
    <t>shift adder</t>
    <phoneticPr fontId="1" type="noConversion"/>
  </si>
  <si>
    <t>result adder</t>
    <phoneticPr fontId="1" type="noConversion"/>
  </si>
  <si>
    <t>value sparse network</t>
    <phoneticPr fontId="1" type="noConversion"/>
  </si>
  <si>
    <t>input memory</t>
    <phoneticPr fontId="1" type="noConversion"/>
  </si>
  <si>
    <t>整体</t>
    <phoneticPr fontId="1" type="noConversion"/>
  </si>
  <si>
    <t>output memory</t>
    <phoneticPr fontId="1" type="noConversion"/>
  </si>
  <si>
    <t>pim array 算</t>
    <phoneticPr fontId="1" type="noConversion"/>
  </si>
  <si>
    <t>pim input reg buffer</t>
    <phoneticPr fontId="1" type="noConversion"/>
  </si>
  <si>
    <t>动态能耗的单位</t>
    <phoneticPr fontId="1" type="noConversion"/>
  </si>
  <si>
    <t>一个Group</t>
    <phoneticPr fontId="1" type="noConversion"/>
  </si>
  <si>
    <t>pim meta reg buffer</t>
    <phoneticPr fontId="1" type="noConversion"/>
  </si>
  <si>
    <t>一个Macro</t>
    <phoneticPr fontId="1" type="noConversion"/>
  </si>
  <si>
    <t>pim mask reg buffer</t>
    <phoneticPr fontId="1" type="noConversion"/>
  </si>
  <si>
    <t>缓冲buffer</t>
    <phoneticPr fontId="1" type="noConversion"/>
  </si>
  <si>
    <t>一个输出（32bit）</t>
    <phoneticPr fontId="1" type="noConversion"/>
  </si>
  <si>
    <t>global memory</t>
    <phoneticPr fontId="1" type="noConversion"/>
  </si>
  <si>
    <t>动态能耗</t>
    <phoneticPr fontId="1" type="noConversion"/>
  </si>
  <si>
    <t>静态能耗</t>
    <phoneticPr fontId="1" type="noConversion"/>
  </si>
  <si>
    <t>静态能耗的单位</t>
    <phoneticPr fontId="1" type="noConversion"/>
  </si>
  <si>
    <t>/</t>
  </si>
  <si>
    <t>/</t>
    <phoneticPr fontId="1" type="noConversion"/>
  </si>
  <si>
    <t>动态能耗</t>
  </si>
  <si>
    <t>单位: mW</t>
  </si>
  <si>
    <t>动态能耗的单位</t>
  </si>
  <si>
    <t>base</t>
  </si>
  <si>
    <t>bit sparse</t>
  </si>
  <si>
    <t>value sparse</t>
  </si>
  <si>
    <t>bit+value sparse</t>
  </si>
  <si>
    <t>IntAdd32</t>
  </si>
  <si>
    <t>IntAdd8</t>
  </si>
  <si>
    <t>IntMult8</t>
  </si>
  <si>
    <t>量化</t>
  </si>
  <si>
    <t>resadd量化</t>
  </si>
  <si>
    <t>pim compute</t>
  </si>
  <si>
    <t>pim array 算</t>
  </si>
  <si>
    <t>pim array 写</t>
  </si>
  <si>
    <t>adder tree</t>
  </si>
  <si>
    <t>shift adder</t>
  </si>
  <si>
    <t>result adder</t>
  </si>
  <si>
    <t>value sparse network</t>
  </si>
  <si>
    <t>input memory</t>
  </si>
  <si>
    <t>output memory</t>
  </si>
  <si>
    <t>pim input reg buffer</t>
  </si>
  <si>
    <t>一个Group</t>
  </si>
  <si>
    <t>pim meta reg buffer</t>
  </si>
  <si>
    <t>一个Macro</t>
  </si>
  <si>
    <t>pim mask reg buffer</t>
  </si>
  <si>
    <t>缓冲buffer</t>
  </si>
  <si>
    <t>一个输出（32bit）</t>
  </si>
  <si>
    <t>global memory</t>
  </si>
  <si>
    <t>静态能耗</t>
  </si>
  <si>
    <t>静态能耗的单位</t>
  </si>
  <si>
    <t>pim array 静态</t>
  </si>
  <si>
    <t>所有macro</t>
    <phoneticPr fontId="1" type="noConversion"/>
  </si>
  <si>
    <t>所有macro</t>
    <phoneticPr fontId="1" type="noConversion"/>
  </si>
  <si>
    <t>总共32个macro</t>
  </si>
  <si>
    <t>总共32个macro</t>
    <phoneticPr fontId="1" type="noConversion"/>
  </si>
  <si>
    <t>8个mask buffer</t>
  </si>
  <si>
    <t>8个mask buffer</t>
    <phoneticPr fontId="1" type="noConversion"/>
  </si>
  <si>
    <t>8个meta buffer</t>
  </si>
  <si>
    <t>8个meta buffer</t>
    <phoneticPr fontId="1" type="noConversion"/>
  </si>
  <si>
    <t>global memory读</t>
    <phoneticPr fontId="1" type="noConversion"/>
  </si>
  <si>
    <t>global memory写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</si>
</sst>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2" fillId="2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Chat/WeChatFiles/WeChat%20Files/wxid_ytxycueo3hbt22/FileStorage/File/2024-08/power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综合结果"/>
      <sheetName val="MC读写功耗"/>
      <sheetName val="PIM_array"/>
      <sheetName val="燕老师提供PIM_array"/>
      <sheetName val="Energy Saving"/>
      <sheetName val="Sheet1"/>
      <sheetName val="8个macro结果"/>
    </sheetNames>
    <sheetDataSet>
      <sheetData sheetId="0">
        <row r="3">
          <cell r="G3">
            <v>4.43659999999999E-5</v>
          </cell>
        </row>
        <row r="4">
          <cell r="G4">
            <v>8.7185E-5</v>
          </cell>
        </row>
        <row r="5">
          <cell r="G5">
            <v>4.5229999999999904E-6</v>
          </cell>
          <cell r="H5">
            <v>6.4672899999999997E-4</v>
          </cell>
        </row>
        <row r="6">
          <cell r="G6">
            <v>1.2967E-6</v>
          </cell>
        </row>
        <row r="7">
          <cell r="G7">
            <v>5.0300000000000001E-6</v>
          </cell>
        </row>
        <row r="8">
          <cell r="G8">
            <v>8.9239999999999894E-6</v>
          </cell>
          <cell r="H8">
            <v>5.59539999999999E-4</v>
          </cell>
        </row>
        <row r="9">
          <cell r="G9">
            <v>1.7581E-5</v>
          </cell>
          <cell r="H9">
            <v>5.2900899999999999E-4</v>
          </cell>
        </row>
        <row r="10">
          <cell r="G10">
            <v>5.3619999999999903E-5</v>
          </cell>
          <cell r="H10">
            <v>5.0483299999999993E-3</v>
          </cell>
        </row>
        <row r="11">
          <cell r="G11">
            <v>2.8222000000000002E-4</v>
          </cell>
          <cell r="H11">
            <v>1.2474999999999999E-3</v>
          </cell>
        </row>
        <row r="12">
          <cell r="G12">
            <v>1.7127999999999901E-5</v>
          </cell>
          <cell r="H12">
            <v>8.7837999999999805E-5</v>
          </cell>
        </row>
        <row r="13">
          <cell r="G13">
            <v>1.4952999999999901E-4</v>
          </cell>
          <cell r="H13">
            <v>2.85329999999999E-4</v>
          </cell>
        </row>
        <row r="16">
          <cell r="G16">
            <v>6.2419999999999902E-4</v>
          </cell>
          <cell r="H16">
            <v>3.0791999999999903E-3</v>
          </cell>
        </row>
        <row r="17">
          <cell r="G17">
            <v>5.4949999999999899E-4</v>
          </cell>
          <cell r="H17">
            <v>8.6772500000000007E-4</v>
          </cell>
        </row>
        <row r="18">
          <cell r="G18">
            <v>1.1781E-5</v>
          </cell>
        </row>
        <row r="19">
          <cell r="H19">
            <v>1.2450000000000001E-5</v>
          </cell>
          <cell r="I19">
            <v>1.0892E-5</v>
          </cell>
        </row>
      </sheetData>
      <sheetData sheetId="1">
        <row r="17">
          <cell r="C17">
            <v>3.6587592</v>
          </cell>
          <cell r="D17">
            <v>9.1222200000000003E-2</v>
          </cell>
          <cell r="E17">
            <v>9.1222200000000003E-2</v>
          </cell>
          <cell r="H17">
            <v>0.54733320000000008</v>
          </cell>
          <cell r="I17">
            <v>2.9910599999999999E-2</v>
          </cell>
        </row>
        <row r="20">
          <cell r="C20">
            <v>20.865600000000001</v>
          </cell>
          <cell r="D20">
            <v>0.38309490000000002</v>
          </cell>
          <cell r="H20">
            <v>4.3426799999999997</v>
          </cell>
          <cell r="I20">
            <v>0.32705010000000001</v>
          </cell>
        </row>
      </sheetData>
      <sheetData sheetId="2">
        <row r="3">
          <cell r="B3">
            <v>3.1337499999999996E-4</v>
          </cell>
          <cell r="C3">
            <v>2.9587749999999998E-5</v>
          </cell>
          <cell r="D3">
            <v>7.6000000000000004E-5</v>
          </cell>
        </row>
        <row r="4">
          <cell r="C4">
            <v>5.1432499999999992E-5</v>
          </cell>
        </row>
        <row r="5">
          <cell r="C5">
            <v>2.9587749999999998E-5</v>
          </cell>
        </row>
        <row r="6">
          <cell r="C6">
            <v>5.1432499999999992E-5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8" zoomScale="105" workbookViewId="0">
      <selection sqref="A1:F43"/>
    </sheetView>
  </sheetViews>
  <sheetFormatPr defaultRowHeight="14.25" x14ac:dyDescent="0.2"/>
  <cols>
    <col min="1" max="1" width="21.625" customWidth="1"/>
    <col min="2" max="2" width="17" customWidth="1"/>
    <col min="3" max="5" width="13.625" customWidth="1"/>
    <col min="6" max="6" width="15.625" customWidth="1"/>
    <col min="7" max="13" width="13.625" customWidth="1"/>
  </cols>
  <sheetData>
    <row r="1" spans="1:10" ht="19.5" customHeight="1" x14ac:dyDescent="0.2">
      <c r="A1" s="17" t="s">
        <v>34</v>
      </c>
      <c r="B1" s="18"/>
      <c r="C1" s="18"/>
      <c r="D1" s="18"/>
      <c r="E1" s="18"/>
      <c r="F1" s="19"/>
    </row>
    <row r="2" spans="1:10" x14ac:dyDescent="0.2">
      <c r="A2" s="2" t="s">
        <v>4</v>
      </c>
      <c r="B2" s="3" t="s">
        <v>26</v>
      </c>
      <c r="C2" s="4" t="s">
        <v>0</v>
      </c>
      <c r="D2" s="4" t="s">
        <v>1</v>
      </c>
      <c r="E2" s="4" t="s">
        <v>2</v>
      </c>
      <c r="F2" s="5" t="s">
        <v>3</v>
      </c>
      <c r="H2" s="1"/>
      <c r="J2" s="1"/>
    </row>
    <row r="3" spans="1:10" x14ac:dyDescent="0.2">
      <c r="A3" s="6" t="s">
        <v>11</v>
      </c>
      <c r="B3" s="7" t="s">
        <v>8</v>
      </c>
      <c r="C3" s="7">
        <f>0.00115423*10^3</f>
        <v>1.1542300000000001</v>
      </c>
      <c r="D3" s="7">
        <f t="shared" ref="D3:F3" si="0">0.00115423*10^3</f>
        <v>1.1542300000000001</v>
      </c>
      <c r="E3" s="7">
        <f t="shared" si="0"/>
        <v>1.1542300000000001</v>
      </c>
      <c r="F3" s="7">
        <f t="shared" si="0"/>
        <v>1.1542300000000001</v>
      </c>
    </row>
    <row r="4" spans="1:10" x14ac:dyDescent="0.2">
      <c r="A4" s="6" t="s">
        <v>12</v>
      </c>
      <c r="B4" s="7" t="s">
        <v>8</v>
      </c>
      <c r="C4" s="7">
        <f>0.00029082*10^3</f>
        <v>0.29082000000000002</v>
      </c>
      <c r="D4" s="7">
        <f t="shared" ref="D4:F4" si="1">0.00029082*10^3</f>
        <v>0.29082000000000002</v>
      </c>
      <c r="E4" s="7">
        <f t="shared" si="1"/>
        <v>0.29082000000000002</v>
      </c>
      <c r="F4" s="7">
        <f t="shared" si="1"/>
        <v>0.29082000000000002</v>
      </c>
    </row>
    <row r="5" spans="1:10" x14ac:dyDescent="0.2">
      <c r="A5" s="6" t="s">
        <v>13</v>
      </c>
      <c r="B5" s="7" t="s">
        <v>8</v>
      </c>
      <c r="C5" s="7">
        <f>0.000646729*10^3</f>
        <v>0.646729</v>
      </c>
      <c r="D5" s="7">
        <f t="shared" ref="D5:F5" si="2">0.000646729*10^3</f>
        <v>0.646729</v>
      </c>
      <c r="E5" s="7">
        <f t="shared" si="2"/>
        <v>0.646729</v>
      </c>
      <c r="F5" s="7">
        <f t="shared" si="2"/>
        <v>0.646729</v>
      </c>
    </row>
    <row r="6" spans="1:10" x14ac:dyDescent="0.2">
      <c r="A6" s="6" t="s">
        <v>14</v>
      </c>
      <c r="B6" s="7" t="s">
        <v>7</v>
      </c>
      <c r="C6" s="7">
        <f>0.00098287*10^3</f>
        <v>0.98287000000000002</v>
      </c>
      <c r="D6" s="7">
        <f t="shared" ref="D6:F6" si="3">0.00098287*10^3</f>
        <v>0.98287000000000002</v>
      </c>
      <c r="E6" s="7">
        <f t="shared" si="3"/>
        <v>0.98287000000000002</v>
      </c>
      <c r="F6" s="7">
        <f t="shared" si="3"/>
        <v>0.98287000000000002</v>
      </c>
    </row>
    <row r="7" spans="1:10" x14ac:dyDescent="0.2">
      <c r="A7" s="6" t="s">
        <v>15</v>
      </c>
      <c r="B7" s="7" t="s">
        <v>7</v>
      </c>
      <c r="C7" s="7">
        <f>0.00148871*10^3</f>
        <v>1.48871</v>
      </c>
      <c r="D7" s="7">
        <f t="shared" ref="D7:F7" si="4">0.00148871*10^3</f>
        <v>1.48871</v>
      </c>
      <c r="E7" s="7">
        <f t="shared" si="4"/>
        <v>1.48871</v>
      </c>
      <c r="F7" s="7">
        <f t="shared" si="4"/>
        <v>1.48871</v>
      </c>
    </row>
    <row r="8" spans="1:10" x14ac:dyDescent="0.2">
      <c r="A8" s="6" t="s">
        <v>16</v>
      </c>
      <c r="B8" s="7" t="s">
        <v>7</v>
      </c>
      <c r="C8" s="7">
        <f>(0.000303976-[1]DC综合结果!$H$19)*10^3</f>
        <v>0.29152600000000001</v>
      </c>
      <c r="D8" s="7">
        <f>0.000303976*10^3</f>
        <v>0.30397600000000002</v>
      </c>
      <c r="E8" s="7">
        <f>C8</f>
        <v>0.29152600000000001</v>
      </c>
      <c r="F8" s="8">
        <f>D8</f>
        <v>0.30397600000000002</v>
      </c>
    </row>
    <row r="9" spans="1:10" x14ac:dyDescent="0.2">
      <c r="A9" s="6" t="s">
        <v>24</v>
      </c>
      <c r="B9" s="7" t="s">
        <v>9</v>
      </c>
      <c r="C9" s="7">
        <f>[1]PIM_array!$C$3*10^3</f>
        <v>2.9587749999999999E-2</v>
      </c>
      <c r="D9" s="7">
        <f>[1]PIM_array!$C$4*10^3</f>
        <v>5.1432499999999992E-2</v>
      </c>
      <c r="E9" s="7">
        <f>[1]PIM_array!$C$5*10^3</f>
        <v>2.9587749999999999E-2</v>
      </c>
      <c r="F9" s="8">
        <f>[1]PIM_array!$C$6*10^3</f>
        <v>5.1432499999999992E-2</v>
      </c>
    </row>
    <row r="10" spans="1:10" x14ac:dyDescent="0.2">
      <c r="A10" s="6" t="s">
        <v>5</v>
      </c>
      <c r="B10" s="7" t="s">
        <v>9</v>
      </c>
      <c r="C10" s="7">
        <f>[1]PIM_array!$B$3*10^3</f>
        <v>0.31337499999999996</v>
      </c>
      <c r="D10" s="7">
        <f>[1]PIM_array!$B$3*10^3</f>
        <v>0.31337499999999996</v>
      </c>
      <c r="E10" s="7">
        <f>[1]PIM_array!$B$3*10^3</f>
        <v>0.31337499999999996</v>
      </c>
      <c r="F10" s="7">
        <f>[1]PIM_array!$B$3*10^3</f>
        <v>0.31337499999999996</v>
      </c>
    </row>
    <row r="11" spans="1:10" x14ac:dyDescent="0.2">
      <c r="A11" s="6" t="s">
        <v>17</v>
      </c>
      <c r="B11" s="7" t="s">
        <v>7</v>
      </c>
      <c r="C11" s="12">
        <f>[1]DC综合结果!$H$8*10^3</f>
        <v>0.55953999999999904</v>
      </c>
      <c r="D11" s="12">
        <f>[1]DC综合结果!$H$9*10^3</f>
        <v>0.52900899999999995</v>
      </c>
      <c r="E11" s="12">
        <f>C11</f>
        <v>0.55953999999999904</v>
      </c>
      <c r="F11" s="13">
        <f>D11</f>
        <v>0.52900899999999995</v>
      </c>
    </row>
    <row r="12" spans="1:10" x14ac:dyDescent="0.2">
      <c r="A12" s="6" t="s">
        <v>18</v>
      </c>
      <c r="B12" s="7" t="s">
        <v>7</v>
      </c>
      <c r="C12" s="12">
        <f>[1]DC综合结果!$H$10/16*10^3</f>
        <v>0.31552062499999994</v>
      </c>
      <c r="D12" s="12">
        <f>[1]DC综合结果!$H$10/16*10^3</f>
        <v>0.31552062499999994</v>
      </c>
      <c r="E12" s="12">
        <f>[1]DC综合结果!$H$10/16*10^3</f>
        <v>0.31552062499999994</v>
      </c>
      <c r="F12" s="12">
        <f>[1]DC综合结果!$H$10/16*10^3</f>
        <v>0.31552062499999994</v>
      </c>
    </row>
    <row r="13" spans="1:10" x14ac:dyDescent="0.2">
      <c r="A13" s="6" t="s">
        <v>19</v>
      </c>
      <c r="B13" s="7" t="s">
        <v>7</v>
      </c>
      <c r="C13" s="12">
        <f>[1]DC综合结果!$H$12/2*10^3</f>
        <v>4.3918999999999903E-2</v>
      </c>
      <c r="D13" s="7">
        <f>[1]DC综合结果!$H$13/16*10^3</f>
        <v>1.7833124999999939E-2</v>
      </c>
      <c r="E13" s="12">
        <f>C13</f>
        <v>4.3918999999999903E-2</v>
      </c>
      <c r="F13" s="8">
        <f>D13</f>
        <v>1.7833124999999939E-2</v>
      </c>
    </row>
    <row r="14" spans="1:10" x14ac:dyDescent="0.2">
      <c r="A14" s="6" t="s">
        <v>20</v>
      </c>
      <c r="B14" s="7" t="s">
        <v>7</v>
      </c>
      <c r="C14" s="7" t="s">
        <v>38</v>
      </c>
      <c r="D14" s="14" t="s">
        <v>38</v>
      </c>
      <c r="E14" s="12">
        <f>[1]DC综合结果!$H$11*10^3</f>
        <v>1.2474999999999998</v>
      </c>
      <c r="F14" s="13">
        <f>E14</f>
        <v>1.2474999999999998</v>
      </c>
    </row>
    <row r="15" spans="1:10" x14ac:dyDescent="0.2">
      <c r="A15" s="6" t="s">
        <v>21</v>
      </c>
      <c r="B15" s="7" t="s">
        <v>22</v>
      </c>
      <c r="C15" s="7">
        <f>[1]MC读写功耗!$C$20</f>
        <v>20.865600000000001</v>
      </c>
      <c r="D15" s="7">
        <f>[1]MC读写功耗!$C$20</f>
        <v>20.865600000000001</v>
      </c>
      <c r="E15" s="7">
        <f>[1]MC读写功耗!$C$20</f>
        <v>20.865600000000001</v>
      </c>
      <c r="F15" s="7">
        <f>[1]MC读写功耗!$C$20</f>
        <v>20.865600000000001</v>
      </c>
    </row>
    <row r="16" spans="1:10" x14ac:dyDescent="0.2">
      <c r="A16" s="6" t="s">
        <v>23</v>
      </c>
      <c r="B16" s="7" t="s">
        <v>22</v>
      </c>
      <c r="C16" s="7">
        <f>[1]MC读写功耗!$C$20</f>
        <v>20.865600000000001</v>
      </c>
      <c r="D16" s="7">
        <f>[1]MC读写功耗!$C$20</f>
        <v>20.865600000000001</v>
      </c>
      <c r="E16" s="7">
        <f>[1]MC读写功耗!$C$20</f>
        <v>20.865600000000001</v>
      </c>
      <c r="F16" s="7">
        <f>[1]MC读写功耗!$C$20</f>
        <v>20.865600000000001</v>
      </c>
    </row>
    <row r="17" spans="1:6" x14ac:dyDescent="0.2">
      <c r="A17" s="6" t="s">
        <v>25</v>
      </c>
      <c r="B17" s="7" t="s">
        <v>27</v>
      </c>
      <c r="C17" s="12">
        <f>[1]DC综合结果!$H$17*10^3</f>
        <v>0.86772500000000008</v>
      </c>
      <c r="D17" s="12">
        <f>C17</f>
        <v>0.86772500000000008</v>
      </c>
      <c r="E17" s="12">
        <f>[1]DC综合结果!$H$16*10^3</f>
        <v>3.0791999999999904</v>
      </c>
      <c r="F17" s="13">
        <f>E17</f>
        <v>3.0791999999999904</v>
      </c>
    </row>
    <row r="18" spans="1:6" x14ac:dyDescent="0.2">
      <c r="A18" s="6" t="s">
        <v>28</v>
      </c>
      <c r="B18" s="7" t="s">
        <v>29</v>
      </c>
      <c r="C18" s="7" t="s">
        <v>38</v>
      </c>
      <c r="D18" s="7">
        <f>[1]MC读写功耗!$H$20</f>
        <v>4.3426799999999997</v>
      </c>
      <c r="E18" s="7" t="s">
        <v>38</v>
      </c>
      <c r="F18" s="8">
        <f>D18</f>
        <v>4.3426799999999997</v>
      </c>
    </row>
    <row r="19" spans="1:6" x14ac:dyDescent="0.2">
      <c r="A19" s="6" t="s">
        <v>30</v>
      </c>
      <c r="B19" s="7" t="s">
        <v>29</v>
      </c>
      <c r="C19" s="7" t="s">
        <v>38</v>
      </c>
      <c r="D19" s="7" t="s">
        <v>38</v>
      </c>
      <c r="E19" s="7">
        <f>[1]MC读写功耗!$D$20</f>
        <v>0.38309490000000002</v>
      </c>
      <c r="F19" s="8">
        <f>E19</f>
        <v>0.38309490000000002</v>
      </c>
    </row>
    <row r="20" spans="1:6" x14ac:dyDescent="0.2">
      <c r="A20" s="6" t="s">
        <v>31</v>
      </c>
      <c r="B20" s="7" t="s">
        <v>32</v>
      </c>
      <c r="C20" s="7">
        <f>[1]MC读写功耗!$I$20</f>
        <v>0.32705010000000001</v>
      </c>
      <c r="D20" s="7">
        <f>[1]MC读写功耗!$I$20</f>
        <v>0.32705010000000001</v>
      </c>
      <c r="E20" s="7">
        <f>[1]MC读写功耗!$I$20</f>
        <v>0.32705010000000001</v>
      </c>
      <c r="F20" s="7">
        <f>[1]MC读写功耗!$I$20</f>
        <v>0.32705010000000001</v>
      </c>
    </row>
    <row r="21" spans="1:6" x14ac:dyDescent="0.2">
      <c r="A21" s="9" t="s">
        <v>33</v>
      </c>
      <c r="B21" s="10" t="s">
        <v>22</v>
      </c>
      <c r="C21" s="10"/>
      <c r="D21" s="10"/>
      <c r="E21" s="10"/>
      <c r="F21" s="11"/>
    </row>
    <row r="24" spans="1:6" ht="27.75" customHeight="1" x14ac:dyDescent="0.2">
      <c r="A24" s="17" t="s">
        <v>35</v>
      </c>
      <c r="B24" s="18"/>
      <c r="C24" s="18"/>
      <c r="D24" s="18"/>
      <c r="E24" s="18"/>
      <c r="F24" s="19"/>
    </row>
    <row r="25" spans="1:6" x14ac:dyDescent="0.2">
      <c r="A25" s="2" t="s">
        <v>4</v>
      </c>
      <c r="B25" s="3" t="s">
        <v>36</v>
      </c>
      <c r="C25" s="4" t="s">
        <v>0</v>
      </c>
      <c r="D25" s="4" t="s">
        <v>1</v>
      </c>
      <c r="E25" s="4" t="s">
        <v>2</v>
      </c>
      <c r="F25" s="5" t="s">
        <v>3</v>
      </c>
    </row>
    <row r="26" spans="1:6" x14ac:dyDescent="0.2">
      <c r="A26" s="6" t="s">
        <v>11</v>
      </c>
      <c r="B26" s="7" t="s">
        <v>8</v>
      </c>
      <c r="C26" s="12">
        <f>[1]DC综合结果!$G$7*10^3</f>
        <v>5.0299999999999997E-3</v>
      </c>
      <c r="D26" s="12">
        <f>[1]DC综合结果!$G$7*10^3</f>
        <v>5.0299999999999997E-3</v>
      </c>
      <c r="E26" s="12">
        <f>[1]DC综合结果!$G$7*10^3</f>
        <v>5.0299999999999997E-3</v>
      </c>
      <c r="F26" s="12">
        <f>[1]DC综合结果!$G$7*10^3</f>
        <v>5.0299999999999997E-3</v>
      </c>
    </row>
    <row r="27" spans="1:6" x14ac:dyDescent="0.2">
      <c r="A27" s="6" t="s">
        <v>12</v>
      </c>
      <c r="B27" s="7" t="s">
        <v>8</v>
      </c>
      <c r="C27" s="12">
        <f>[1]DC综合结果!$G$6*10^3</f>
        <v>1.2967E-3</v>
      </c>
      <c r="D27" s="12">
        <f>[1]DC综合结果!$G$6*10^3</f>
        <v>1.2967E-3</v>
      </c>
      <c r="E27" s="12">
        <f>[1]DC综合结果!$G$6*10^3</f>
        <v>1.2967E-3</v>
      </c>
      <c r="F27" s="12">
        <f>[1]DC综合结果!$G$6*10^3</f>
        <v>1.2967E-3</v>
      </c>
    </row>
    <row r="28" spans="1:6" x14ac:dyDescent="0.2">
      <c r="A28" s="6" t="s">
        <v>13</v>
      </c>
      <c r="B28" s="7" t="s">
        <v>8</v>
      </c>
      <c r="C28" s="12">
        <f>[1]DC综合结果!$G$5*10^3</f>
        <v>4.5229999999999906E-3</v>
      </c>
      <c r="D28" s="7">
        <f>[1]DC综合结果!$H$5*10^3</f>
        <v>0.646729</v>
      </c>
      <c r="E28" s="7">
        <f>[1]DC综合结果!$H$5*10^3</f>
        <v>0.646729</v>
      </c>
      <c r="F28" s="7">
        <f>[1]DC综合结果!$H$5*10^3</f>
        <v>0.646729</v>
      </c>
    </row>
    <row r="29" spans="1:6" x14ac:dyDescent="0.2">
      <c r="A29" s="6" t="s">
        <v>14</v>
      </c>
      <c r="B29" s="7" t="s">
        <v>7</v>
      </c>
      <c r="C29" s="12">
        <f>[1]DC综合结果!$G$3*10^3</f>
        <v>4.4365999999999899E-2</v>
      </c>
      <c r="D29" s="12">
        <f>[1]DC综合结果!$G$3*10^3</f>
        <v>4.4365999999999899E-2</v>
      </c>
      <c r="E29" s="12">
        <f>[1]DC综合结果!$G$3*10^3</f>
        <v>4.4365999999999899E-2</v>
      </c>
      <c r="F29" s="12">
        <f>[1]DC综合结果!$G$3*10^3</f>
        <v>4.4365999999999899E-2</v>
      </c>
    </row>
    <row r="30" spans="1:6" x14ac:dyDescent="0.2">
      <c r="A30" s="6" t="s">
        <v>15</v>
      </c>
      <c r="B30" s="7" t="s">
        <v>7</v>
      </c>
      <c r="C30" s="12">
        <f>[1]DC综合结果!$G$4*10^3</f>
        <v>8.7184999999999999E-2</v>
      </c>
      <c r="D30" s="12">
        <f>[1]DC综合结果!$G$4*10^3</f>
        <v>8.7184999999999999E-2</v>
      </c>
      <c r="E30" s="12">
        <f>[1]DC综合结果!$G$4*10^3</f>
        <v>8.7184999999999999E-2</v>
      </c>
      <c r="F30" s="12">
        <f>[1]DC综合结果!$G$4*10^3</f>
        <v>8.7184999999999999E-2</v>
      </c>
    </row>
    <row r="31" spans="1:6" x14ac:dyDescent="0.2">
      <c r="A31" s="6" t="s">
        <v>16</v>
      </c>
      <c r="B31" s="7" t="s">
        <v>7</v>
      </c>
      <c r="C31" s="12">
        <f>[1]DC综合结果!$I$19*10^3</f>
        <v>1.0892000000000001E-2</v>
      </c>
      <c r="D31" s="12">
        <f>[1]DC综合结果!$G$18*10^3</f>
        <v>1.1781E-2</v>
      </c>
      <c r="E31" s="12">
        <f>C31</f>
        <v>1.0892000000000001E-2</v>
      </c>
      <c r="F31" s="13">
        <f>D31</f>
        <v>1.1781E-2</v>
      </c>
    </row>
    <row r="32" spans="1:6" x14ac:dyDescent="0.2">
      <c r="A32" s="6" t="s">
        <v>6</v>
      </c>
      <c r="B32" s="7" t="s">
        <v>72</v>
      </c>
      <c r="C32" s="12">
        <f>[1]PIM_array!$D$3*10^3*64</f>
        <v>4.8639999999999999</v>
      </c>
      <c r="D32" s="12">
        <f>[1]PIM_array!$D$3*10^3*64</f>
        <v>4.8639999999999999</v>
      </c>
      <c r="E32" s="12">
        <f>[1]PIM_array!$D$3*10^3*64</f>
        <v>4.8639999999999999</v>
      </c>
      <c r="F32" s="12">
        <f>[1]PIM_array!$D$3*10^3*64</f>
        <v>4.8639999999999999</v>
      </c>
    </row>
    <row r="33" spans="1:6" x14ac:dyDescent="0.2">
      <c r="A33" s="6" t="s">
        <v>17</v>
      </c>
      <c r="B33" s="7" t="s">
        <v>7</v>
      </c>
      <c r="C33" s="12">
        <f>[1]DC综合结果!$G$8*10^3</f>
        <v>8.9239999999999892E-3</v>
      </c>
      <c r="D33" s="12">
        <f>[1]DC综合结果!$G$9*10^3</f>
        <v>1.7580999999999999E-2</v>
      </c>
      <c r="E33" s="12">
        <f>C33</f>
        <v>8.9239999999999892E-3</v>
      </c>
      <c r="F33" s="13">
        <f>D33</f>
        <v>1.7580999999999999E-2</v>
      </c>
    </row>
    <row r="34" spans="1:6" x14ac:dyDescent="0.2">
      <c r="A34" s="6" t="s">
        <v>18</v>
      </c>
      <c r="B34" s="7" t="s">
        <v>7</v>
      </c>
      <c r="C34" s="12">
        <f>[1]DC综合结果!$G$10/16*10^3</f>
        <v>3.351249999999994E-3</v>
      </c>
      <c r="D34" s="12">
        <f>[1]DC综合结果!$G$10/16*10^3</f>
        <v>3.351249999999994E-3</v>
      </c>
      <c r="E34" s="12">
        <f>[1]DC综合结果!$G$10/16*10^3</f>
        <v>3.351249999999994E-3</v>
      </c>
      <c r="F34" s="12">
        <f>[1]DC综合结果!$G$10/16*10^3</f>
        <v>3.351249999999994E-3</v>
      </c>
    </row>
    <row r="35" spans="1:6" x14ac:dyDescent="0.2">
      <c r="A35" s="6" t="s">
        <v>19</v>
      </c>
      <c r="B35" s="7" t="s">
        <v>7</v>
      </c>
      <c r="C35" s="12">
        <f>[1]DC综合结果!$G$12/2*10^3</f>
        <v>8.5639999999999501E-3</v>
      </c>
      <c r="D35" s="7">
        <f>[1]DC综合结果!$G$13/16*10^3</f>
        <v>9.3456249999999373E-3</v>
      </c>
      <c r="E35" s="12">
        <f>C35</f>
        <v>8.5639999999999501E-3</v>
      </c>
      <c r="F35" s="8">
        <f>D35</f>
        <v>9.3456249999999373E-3</v>
      </c>
    </row>
    <row r="36" spans="1:6" x14ac:dyDescent="0.2">
      <c r="A36" s="6" t="s">
        <v>20</v>
      </c>
      <c r="B36" s="7" t="s">
        <v>7</v>
      </c>
      <c r="C36" s="7" t="s">
        <v>38</v>
      </c>
      <c r="D36" s="14" t="s">
        <v>38</v>
      </c>
      <c r="E36" s="7">
        <f>[1]DC综合结果!$G$11*10^3</f>
        <v>0.28222000000000003</v>
      </c>
      <c r="F36" s="8">
        <f>E36</f>
        <v>0.28222000000000003</v>
      </c>
    </row>
    <row r="37" spans="1:6" x14ac:dyDescent="0.2">
      <c r="A37" s="6" t="s">
        <v>21</v>
      </c>
      <c r="B37" s="7" t="s">
        <v>22</v>
      </c>
      <c r="C37">
        <f>[1]MC读写功耗!$C$17</f>
        <v>3.6587592</v>
      </c>
      <c r="D37">
        <f>[1]MC读写功耗!$C$17</f>
        <v>3.6587592</v>
      </c>
      <c r="E37">
        <f>[1]MC读写功耗!$C$17</f>
        <v>3.6587592</v>
      </c>
      <c r="F37">
        <f>[1]MC读写功耗!$C$17</f>
        <v>3.6587592</v>
      </c>
    </row>
    <row r="38" spans="1:6" x14ac:dyDescent="0.2">
      <c r="A38" s="6" t="s">
        <v>23</v>
      </c>
      <c r="B38" s="7" t="s">
        <v>22</v>
      </c>
      <c r="C38">
        <f>[1]MC读写功耗!$C$17</f>
        <v>3.6587592</v>
      </c>
      <c r="D38">
        <f>[1]MC读写功耗!$C$17</f>
        <v>3.6587592</v>
      </c>
      <c r="E38">
        <f>[1]MC读写功耗!$C$17</f>
        <v>3.6587592</v>
      </c>
      <c r="F38">
        <f>[1]MC读写功耗!$C$17</f>
        <v>3.6587592</v>
      </c>
    </row>
    <row r="39" spans="1:6" x14ac:dyDescent="0.2">
      <c r="A39" s="6" t="s">
        <v>25</v>
      </c>
      <c r="B39" s="7" t="s">
        <v>22</v>
      </c>
      <c r="C39" s="7">
        <f>[1]DC综合结果!$G$17*10^3</f>
        <v>0.54949999999999899</v>
      </c>
      <c r="D39" s="7">
        <f>C39</f>
        <v>0.54949999999999899</v>
      </c>
      <c r="E39" s="12">
        <f>[1]DC综合结果!$G$16*10^3</f>
        <v>0.62419999999999898</v>
      </c>
      <c r="F39" s="13">
        <f>E39</f>
        <v>0.62419999999999898</v>
      </c>
    </row>
    <row r="40" spans="1:6" x14ac:dyDescent="0.2">
      <c r="A40" s="6" t="s">
        <v>28</v>
      </c>
      <c r="B40" s="7" t="s">
        <v>22</v>
      </c>
      <c r="C40" t="s">
        <v>38</v>
      </c>
      <c r="D40" s="7">
        <f>[1]MC读写功耗!$H$17*16</f>
        <v>8.7573312000000012</v>
      </c>
      <c r="E40" s="14" t="s">
        <v>38</v>
      </c>
      <c r="F40" s="8">
        <f>D40</f>
        <v>8.7573312000000012</v>
      </c>
    </row>
    <row r="41" spans="1:6" x14ac:dyDescent="0.2">
      <c r="A41" s="6" t="s">
        <v>30</v>
      </c>
      <c r="B41" s="7" t="s">
        <v>22</v>
      </c>
      <c r="C41" s="7" t="s">
        <v>38</v>
      </c>
      <c r="D41" s="14" t="s">
        <v>38</v>
      </c>
      <c r="E41" s="7">
        <f>[1]MC读写功耗!$D$17*16</f>
        <v>1.4595552000000001</v>
      </c>
      <c r="F41" s="8">
        <f>[1]MC读写功耗!$E$17*16</f>
        <v>1.4595552000000001</v>
      </c>
    </row>
    <row r="42" spans="1:6" x14ac:dyDescent="0.2">
      <c r="A42" s="6" t="s">
        <v>31</v>
      </c>
      <c r="B42" s="7" t="s">
        <v>22</v>
      </c>
      <c r="C42" s="7">
        <f>[1]MC读写功耗!$I$17</f>
        <v>2.9910599999999999E-2</v>
      </c>
      <c r="D42" s="7">
        <f>[1]MC读写功耗!$I$17</f>
        <v>2.9910599999999999E-2</v>
      </c>
      <c r="E42" s="7">
        <f>[1]MC读写功耗!$I$17</f>
        <v>2.9910599999999999E-2</v>
      </c>
      <c r="F42" s="7">
        <f>[1]MC读写功耗!$I$17</f>
        <v>2.9910599999999999E-2</v>
      </c>
    </row>
    <row r="43" spans="1:6" x14ac:dyDescent="0.2">
      <c r="A43" s="9" t="s">
        <v>33</v>
      </c>
      <c r="B43" s="10" t="s">
        <v>22</v>
      </c>
      <c r="C43" s="10"/>
      <c r="D43" s="10"/>
      <c r="E43" s="10"/>
      <c r="F43" s="11"/>
    </row>
  </sheetData>
  <mergeCells count="2">
    <mergeCell ref="A1:F1"/>
    <mergeCell ref="A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8042-AFB9-481B-AD0A-EC2A470AB837}">
  <dimension ref="A1:F43"/>
  <sheetViews>
    <sheetView topLeftCell="A6" workbookViewId="0">
      <selection activeCell="F20" sqref="F20"/>
    </sheetView>
  </sheetViews>
  <sheetFormatPr defaultRowHeight="14.25" x14ac:dyDescent="0.2"/>
  <cols>
    <col min="1" max="1" width="17.125" customWidth="1"/>
    <col min="2" max="2" width="12.625" customWidth="1"/>
    <col min="3" max="3" width="12.375" customWidth="1"/>
    <col min="4" max="4" width="13.375" customWidth="1"/>
    <col min="5" max="5" width="14.125" customWidth="1"/>
    <col min="6" max="6" width="18.625" customWidth="1"/>
  </cols>
  <sheetData>
    <row r="1" spans="1:6" x14ac:dyDescent="0.2">
      <c r="A1" t="s">
        <v>39</v>
      </c>
    </row>
    <row r="2" spans="1:6" x14ac:dyDescent="0.2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6" x14ac:dyDescent="0.2">
      <c r="A3" t="s">
        <v>46</v>
      </c>
      <c r="B3" t="s">
        <v>7</v>
      </c>
      <c r="C3">
        <v>1.1542300000000001</v>
      </c>
      <c r="D3">
        <v>1.1542300000000001</v>
      </c>
      <c r="E3">
        <v>1.1542300000000001</v>
      </c>
      <c r="F3">
        <v>1.1542300000000001</v>
      </c>
    </row>
    <row r="4" spans="1:6" x14ac:dyDescent="0.2">
      <c r="A4" t="s">
        <v>47</v>
      </c>
      <c r="B4" t="s">
        <v>7</v>
      </c>
      <c r="C4">
        <v>0.29082000000000002</v>
      </c>
      <c r="D4">
        <v>0.29082000000000002</v>
      </c>
      <c r="E4">
        <v>0.29082000000000002</v>
      </c>
      <c r="F4">
        <v>0.29082000000000002</v>
      </c>
    </row>
    <row r="5" spans="1:6" x14ac:dyDescent="0.2">
      <c r="A5" t="s">
        <v>48</v>
      </c>
      <c r="B5" t="s">
        <v>7</v>
      </c>
      <c r="C5">
        <v>0.646729</v>
      </c>
      <c r="D5">
        <v>0.646729</v>
      </c>
      <c r="E5">
        <v>0.646729</v>
      </c>
      <c r="F5">
        <v>0.646729</v>
      </c>
    </row>
    <row r="6" spans="1:6" x14ac:dyDescent="0.2">
      <c r="A6" t="s">
        <v>49</v>
      </c>
      <c r="B6" t="s">
        <v>7</v>
      </c>
      <c r="C6">
        <v>0.98287000000000002</v>
      </c>
      <c r="D6">
        <v>0.98287000000000002</v>
      </c>
      <c r="E6">
        <v>0.98287000000000002</v>
      </c>
      <c r="F6">
        <v>0.98287000000000002</v>
      </c>
    </row>
    <row r="7" spans="1:6" x14ac:dyDescent="0.2">
      <c r="A7" t="s">
        <v>50</v>
      </c>
      <c r="B7" t="s">
        <v>7</v>
      </c>
      <c r="C7">
        <v>1.48871</v>
      </c>
      <c r="D7">
        <v>1.48871</v>
      </c>
      <c r="E7">
        <v>1.48871</v>
      </c>
      <c r="F7">
        <v>1.48871</v>
      </c>
    </row>
    <row r="8" spans="1:6" x14ac:dyDescent="0.2">
      <c r="A8" t="s">
        <v>51</v>
      </c>
      <c r="B8" t="s">
        <v>7</v>
      </c>
      <c r="C8">
        <v>0.29152600000000001</v>
      </c>
      <c r="D8">
        <v>0.30397600000000002</v>
      </c>
      <c r="E8">
        <v>0.29152600000000001</v>
      </c>
      <c r="F8">
        <v>0.30397600000000002</v>
      </c>
    </row>
    <row r="9" spans="1:6" x14ac:dyDescent="0.2">
      <c r="A9" t="s">
        <v>52</v>
      </c>
      <c r="B9" t="s">
        <v>9</v>
      </c>
      <c r="C9">
        <v>2.9587749999999999E-2</v>
      </c>
      <c r="D9">
        <v>5.1432499999999992E-2</v>
      </c>
      <c r="E9">
        <v>2.9587749999999999E-2</v>
      </c>
      <c r="F9">
        <v>5.1432499999999992E-2</v>
      </c>
    </row>
    <row r="10" spans="1:6" x14ac:dyDescent="0.2">
      <c r="A10" t="s">
        <v>53</v>
      </c>
      <c r="B10" t="s">
        <v>9</v>
      </c>
      <c r="C10">
        <v>0.31337499999999996</v>
      </c>
      <c r="D10">
        <v>0.31337499999999996</v>
      </c>
      <c r="E10">
        <v>0.31337499999999996</v>
      </c>
      <c r="F10">
        <v>0.31337499999999996</v>
      </c>
    </row>
    <row r="11" spans="1:6" x14ac:dyDescent="0.2">
      <c r="A11" t="s">
        <v>54</v>
      </c>
      <c r="B11" t="s">
        <v>7</v>
      </c>
      <c r="C11">
        <v>0.55953999999999904</v>
      </c>
      <c r="D11">
        <v>0.52900899999999995</v>
      </c>
      <c r="E11">
        <v>0.55953999999999904</v>
      </c>
      <c r="F11">
        <v>0.52900899999999995</v>
      </c>
    </row>
    <row r="12" spans="1:6" x14ac:dyDescent="0.2">
      <c r="A12" t="s">
        <v>55</v>
      </c>
      <c r="B12" t="s">
        <v>7</v>
      </c>
      <c r="C12">
        <v>0.31552062499999994</v>
      </c>
      <c r="D12">
        <v>0.31552062499999994</v>
      </c>
      <c r="E12">
        <v>0.31552062499999994</v>
      </c>
      <c r="F12">
        <v>0.31552062499999994</v>
      </c>
    </row>
    <row r="13" spans="1:6" x14ac:dyDescent="0.2">
      <c r="A13" t="s">
        <v>56</v>
      </c>
      <c r="B13" t="s">
        <v>7</v>
      </c>
      <c r="C13">
        <v>4.3918999999999903E-2</v>
      </c>
      <c r="D13">
        <v>1.7833124999999939E-2</v>
      </c>
      <c r="E13">
        <v>4.3918999999999903E-2</v>
      </c>
      <c r="F13">
        <v>1.7833124999999939E-2</v>
      </c>
    </row>
    <row r="14" spans="1:6" x14ac:dyDescent="0.2">
      <c r="A14" t="s">
        <v>57</v>
      </c>
      <c r="B14" t="s">
        <v>7</v>
      </c>
      <c r="C14" t="s">
        <v>37</v>
      </c>
      <c r="D14" t="s">
        <v>37</v>
      </c>
      <c r="E14">
        <v>1.2474999999999998</v>
      </c>
      <c r="F14">
        <v>1.2474999999999998</v>
      </c>
    </row>
    <row r="15" spans="1:6" x14ac:dyDescent="0.2">
      <c r="A15" t="s">
        <v>58</v>
      </c>
      <c r="B15" t="s">
        <v>10</v>
      </c>
      <c r="C15">
        <v>13.4694144</v>
      </c>
      <c r="D15">
        <v>13.4694144</v>
      </c>
      <c r="E15">
        <v>13.4694144</v>
      </c>
      <c r="F15">
        <v>13.4694144</v>
      </c>
    </row>
    <row r="16" spans="1:6" x14ac:dyDescent="0.2">
      <c r="A16" t="s">
        <v>59</v>
      </c>
      <c r="B16" t="s">
        <v>10</v>
      </c>
      <c r="C16">
        <v>13.4694144</v>
      </c>
      <c r="D16">
        <v>13.4694144</v>
      </c>
      <c r="E16">
        <v>13.4694144</v>
      </c>
      <c r="F16">
        <v>13.4694144</v>
      </c>
    </row>
    <row r="17" spans="1:6" x14ac:dyDescent="0.2">
      <c r="A17" t="s">
        <v>60</v>
      </c>
      <c r="B17" t="s">
        <v>61</v>
      </c>
      <c r="C17">
        <v>0.86772500000000008</v>
      </c>
      <c r="D17">
        <v>0.86772500000000008</v>
      </c>
      <c r="E17">
        <v>3.0791999999999904</v>
      </c>
      <c r="F17">
        <v>3.0791999999999904</v>
      </c>
    </row>
    <row r="18" spans="1:6" x14ac:dyDescent="0.2">
      <c r="A18" t="s">
        <v>62</v>
      </c>
      <c r="B18" t="s">
        <v>63</v>
      </c>
      <c r="C18" t="s">
        <v>37</v>
      </c>
      <c r="D18">
        <v>4.3426799999999997</v>
      </c>
      <c r="E18" t="s">
        <v>37</v>
      </c>
      <c r="F18">
        <v>4.3426799999999997</v>
      </c>
    </row>
    <row r="19" spans="1:6" x14ac:dyDescent="0.2">
      <c r="A19" t="s">
        <v>64</v>
      </c>
      <c r="B19" t="s">
        <v>63</v>
      </c>
      <c r="C19" t="s">
        <v>37</v>
      </c>
      <c r="D19" t="s">
        <v>37</v>
      </c>
      <c r="E19">
        <v>0.38309490000000002</v>
      </c>
      <c r="F19">
        <f>E19</f>
        <v>0.38309490000000002</v>
      </c>
    </row>
    <row r="20" spans="1:6" x14ac:dyDescent="0.2">
      <c r="A20" t="s">
        <v>65</v>
      </c>
      <c r="B20" t="s">
        <v>66</v>
      </c>
      <c r="C20">
        <v>0.31895010000000001</v>
      </c>
      <c r="D20">
        <v>0.31895010000000001</v>
      </c>
      <c r="E20">
        <v>0.31895010000000001</v>
      </c>
      <c r="F20">
        <v>0.31895010000000001</v>
      </c>
    </row>
    <row r="21" spans="1:6" x14ac:dyDescent="0.2">
      <c r="A21" t="s">
        <v>67</v>
      </c>
      <c r="B21" t="s">
        <v>10</v>
      </c>
    </row>
    <row r="24" spans="1:6" x14ac:dyDescent="0.2">
      <c r="A24" t="s">
        <v>68</v>
      </c>
    </row>
    <row r="25" spans="1:6" x14ac:dyDescent="0.2">
      <c r="A25" t="s">
        <v>40</v>
      </c>
      <c r="B25" t="s">
        <v>69</v>
      </c>
      <c r="C25" t="s">
        <v>42</v>
      </c>
      <c r="D25" t="s">
        <v>43</v>
      </c>
      <c r="E25" t="s">
        <v>44</v>
      </c>
      <c r="F25" t="s">
        <v>45</v>
      </c>
    </row>
    <row r="26" spans="1:6" x14ac:dyDescent="0.2">
      <c r="A26" t="s">
        <v>46</v>
      </c>
      <c r="B26" t="s">
        <v>7</v>
      </c>
      <c r="C26">
        <v>5.0299999999999997E-3</v>
      </c>
      <c r="D26">
        <v>5.0299999999999997E-3</v>
      </c>
      <c r="E26">
        <v>5.0299999999999997E-3</v>
      </c>
      <c r="F26">
        <v>5.0299999999999997E-3</v>
      </c>
    </row>
    <row r="27" spans="1:6" x14ac:dyDescent="0.2">
      <c r="A27" t="s">
        <v>47</v>
      </c>
      <c r="B27" t="s">
        <v>7</v>
      </c>
      <c r="C27">
        <v>1.2967E-3</v>
      </c>
      <c r="D27">
        <v>1.2967E-3</v>
      </c>
      <c r="E27">
        <v>1.2967E-3</v>
      </c>
      <c r="F27">
        <v>1.2967E-3</v>
      </c>
    </row>
    <row r="28" spans="1:6" x14ac:dyDescent="0.2">
      <c r="A28" t="s">
        <v>48</v>
      </c>
      <c r="B28" t="s">
        <v>7</v>
      </c>
      <c r="C28">
        <v>4.5229999999999906E-3</v>
      </c>
      <c r="D28">
        <v>0.646729</v>
      </c>
      <c r="E28">
        <v>0.646729</v>
      </c>
      <c r="F28">
        <v>0.646729</v>
      </c>
    </row>
    <row r="29" spans="1:6" x14ac:dyDescent="0.2">
      <c r="A29" t="s">
        <v>49</v>
      </c>
      <c r="B29" t="s">
        <v>7</v>
      </c>
      <c r="C29">
        <v>4.4365999999999899E-2</v>
      </c>
      <c r="D29">
        <v>4.4365999999999899E-2</v>
      </c>
      <c r="E29">
        <v>4.4365999999999899E-2</v>
      </c>
      <c r="F29">
        <v>4.4365999999999899E-2</v>
      </c>
    </row>
    <row r="30" spans="1:6" x14ac:dyDescent="0.2">
      <c r="A30" t="s">
        <v>50</v>
      </c>
      <c r="B30" t="s">
        <v>7</v>
      </c>
      <c r="C30">
        <v>8.7184999999999999E-2</v>
      </c>
      <c r="D30">
        <v>8.7184999999999999E-2</v>
      </c>
      <c r="E30">
        <v>8.7184999999999999E-2</v>
      </c>
      <c r="F30">
        <v>8.7184999999999999E-2</v>
      </c>
    </row>
    <row r="31" spans="1:6" x14ac:dyDescent="0.2">
      <c r="A31" t="s">
        <v>51</v>
      </c>
      <c r="B31" t="s">
        <v>7</v>
      </c>
      <c r="C31">
        <v>1.0892000000000001E-2</v>
      </c>
      <c r="D31">
        <v>1.1781E-2</v>
      </c>
      <c r="E31">
        <v>1.0892000000000001E-2</v>
      </c>
      <c r="F31">
        <v>1.1781E-2</v>
      </c>
    </row>
    <row r="32" spans="1:6" x14ac:dyDescent="0.2">
      <c r="A32" t="s">
        <v>70</v>
      </c>
      <c r="B32" t="s">
        <v>71</v>
      </c>
      <c r="C32">
        <v>4.8639999999999999</v>
      </c>
      <c r="D32">
        <v>4.8639999999999999</v>
      </c>
      <c r="E32">
        <v>4.8639999999999999</v>
      </c>
      <c r="F32">
        <v>4.8639999999999999</v>
      </c>
    </row>
    <row r="33" spans="1:6" x14ac:dyDescent="0.2">
      <c r="A33" t="s">
        <v>54</v>
      </c>
      <c r="B33" t="s">
        <v>7</v>
      </c>
      <c r="C33">
        <v>8.9239999999999892E-3</v>
      </c>
      <c r="D33">
        <v>1.7580999999999999E-2</v>
      </c>
      <c r="E33">
        <v>8.9239999999999892E-3</v>
      </c>
      <c r="F33">
        <v>1.7580999999999999E-2</v>
      </c>
    </row>
    <row r="34" spans="1:6" x14ac:dyDescent="0.2">
      <c r="A34" t="s">
        <v>55</v>
      </c>
      <c r="B34" t="s">
        <v>7</v>
      </c>
      <c r="C34">
        <v>3.351249999999994E-3</v>
      </c>
      <c r="D34">
        <v>3.351249999999994E-3</v>
      </c>
      <c r="E34">
        <v>3.351249999999994E-3</v>
      </c>
      <c r="F34">
        <v>3.351249999999994E-3</v>
      </c>
    </row>
    <row r="35" spans="1:6" x14ac:dyDescent="0.2">
      <c r="A35" t="s">
        <v>56</v>
      </c>
      <c r="B35" t="s">
        <v>7</v>
      </c>
      <c r="C35">
        <v>8.5639999999999501E-3</v>
      </c>
      <c r="D35">
        <v>9.3456249999999373E-3</v>
      </c>
      <c r="E35">
        <v>8.5639999999999501E-3</v>
      </c>
      <c r="F35">
        <v>9.3456249999999373E-3</v>
      </c>
    </row>
    <row r="36" spans="1:6" x14ac:dyDescent="0.2">
      <c r="A36" t="s">
        <v>57</v>
      </c>
      <c r="B36" t="s">
        <v>7</v>
      </c>
      <c r="C36" t="s">
        <v>37</v>
      </c>
      <c r="D36" t="s">
        <v>37</v>
      </c>
      <c r="E36">
        <v>0.28222000000000003</v>
      </c>
      <c r="F36">
        <v>0.28222000000000003</v>
      </c>
    </row>
    <row r="37" spans="1:6" x14ac:dyDescent="0.2">
      <c r="A37" t="s">
        <v>58</v>
      </c>
      <c r="B37" t="s">
        <v>10</v>
      </c>
      <c r="C37">
        <v>3.6587592</v>
      </c>
      <c r="D37">
        <v>3.6587592</v>
      </c>
      <c r="E37">
        <v>3.6587592</v>
      </c>
      <c r="F37">
        <v>3.6587592</v>
      </c>
    </row>
    <row r="38" spans="1:6" x14ac:dyDescent="0.2">
      <c r="A38" t="s">
        <v>59</v>
      </c>
      <c r="B38" t="s">
        <v>10</v>
      </c>
      <c r="C38">
        <v>3.6587592</v>
      </c>
      <c r="D38">
        <v>3.6587592</v>
      </c>
      <c r="E38">
        <v>3.6587592</v>
      </c>
      <c r="F38">
        <v>3.6587592</v>
      </c>
    </row>
    <row r="39" spans="1:6" x14ac:dyDescent="0.2">
      <c r="A39" t="s">
        <v>60</v>
      </c>
      <c r="B39" t="s">
        <v>10</v>
      </c>
      <c r="C39">
        <v>0.54949999999999899</v>
      </c>
      <c r="D39">
        <v>0.54949999999999899</v>
      </c>
      <c r="E39">
        <v>0.62419999999999898</v>
      </c>
      <c r="F39">
        <v>0.62419999999999898</v>
      </c>
    </row>
    <row r="40" spans="1:6" x14ac:dyDescent="0.2">
      <c r="A40" t="s">
        <v>62</v>
      </c>
      <c r="B40" t="s">
        <v>10</v>
      </c>
      <c r="C40" t="s">
        <v>37</v>
      </c>
      <c r="D40">
        <v>8.7573312000000012</v>
      </c>
      <c r="E40" t="s">
        <v>37</v>
      </c>
      <c r="F40">
        <v>8.7573312000000012</v>
      </c>
    </row>
    <row r="41" spans="1:6" x14ac:dyDescent="0.2">
      <c r="A41" t="s">
        <v>64</v>
      </c>
      <c r="B41" t="s">
        <v>10</v>
      </c>
      <c r="C41" t="s">
        <v>37</v>
      </c>
      <c r="D41" t="s">
        <v>37</v>
      </c>
      <c r="E41">
        <v>1.4595552000000001</v>
      </c>
      <c r="F41">
        <v>1.4595552000000001</v>
      </c>
    </row>
    <row r="42" spans="1:6" x14ac:dyDescent="0.2">
      <c r="A42" t="s">
        <v>65</v>
      </c>
      <c r="B42" t="s">
        <v>10</v>
      </c>
      <c r="C42">
        <v>2.9910599999999999E-2</v>
      </c>
      <c r="D42">
        <v>2.9910599999999999E-2</v>
      </c>
      <c r="E42">
        <v>2.9910599999999999E-2</v>
      </c>
      <c r="F42">
        <v>2.9910599999999999E-2</v>
      </c>
    </row>
    <row r="43" spans="1:6" x14ac:dyDescent="0.2">
      <c r="A43" t="s">
        <v>67</v>
      </c>
      <c r="B4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E24C-60DC-458E-BBD6-BF14B8F3CA19}">
  <dimension ref="A1:F43"/>
  <sheetViews>
    <sheetView topLeftCell="A3" workbookViewId="0">
      <selection sqref="A1:F43"/>
    </sheetView>
  </sheetViews>
  <sheetFormatPr defaultRowHeight="14.25" x14ac:dyDescent="0.2"/>
  <cols>
    <col min="1" max="1" width="18.25" customWidth="1"/>
    <col min="2" max="2" width="15.5" customWidth="1"/>
    <col min="3" max="3" width="15.75" customWidth="1"/>
    <col min="4" max="4" width="14.625" customWidth="1"/>
    <col min="5" max="5" width="17.125" customWidth="1"/>
    <col min="6" max="6" width="16.625" customWidth="1"/>
  </cols>
  <sheetData>
    <row r="1" spans="1:6" x14ac:dyDescent="0.2">
      <c r="A1" s="17" t="s">
        <v>34</v>
      </c>
      <c r="B1" s="18"/>
      <c r="C1" s="18"/>
      <c r="D1" s="18"/>
      <c r="E1" s="18"/>
      <c r="F1" s="19"/>
    </row>
    <row r="2" spans="1:6" x14ac:dyDescent="0.2">
      <c r="A2" s="2" t="s">
        <v>4</v>
      </c>
      <c r="B2" s="3" t="s">
        <v>26</v>
      </c>
      <c r="C2" s="4" t="s">
        <v>0</v>
      </c>
      <c r="D2" s="4" t="s">
        <v>1</v>
      </c>
      <c r="E2" s="4" t="s">
        <v>2</v>
      </c>
      <c r="F2" s="5" t="s">
        <v>3</v>
      </c>
    </row>
    <row r="3" spans="1:6" x14ac:dyDescent="0.2">
      <c r="A3" s="6" t="s">
        <v>11</v>
      </c>
      <c r="B3" s="7" t="s">
        <v>8</v>
      </c>
      <c r="C3" s="7">
        <f>0.00115423*10^3</f>
        <v>1.1542300000000001</v>
      </c>
      <c r="D3" s="7">
        <f t="shared" ref="D3:F3" si="0">0.00115423*10^3</f>
        <v>1.1542300000000001</v>
      </c>
      <c r="E3" s="7">
        <f t="shared" si="0"/>
        <v>1.1542300000000001</v>
      </c>
      <c r="F3" s="7">
        <f t="shared" si="0"/>
        <v>1.1542300000000001</v>
      </c>
    </row>
    <row r="4" spans="1:6" x14ac:dyDescent="0.2">
      <c r="A4" s="6" t="s">
        <v>12</v>
      </c>
      <c r="B4" s="7" t="s">
        <v>8</v>
      </c>
      <c r="C4" s="7">
        <f>0.00029082*10^3</f>
        <v>0.29082000000000002</v>
      </c>
      <c r="D4" s="7">
        <f t="shared" ref="D4:F4" si="1">0.00029082*10^3</f>
        <v>0.29082000000000002</v>
      </c>
      <c r="E4" s="7">
        <f t="shared" si="1"/>
        <v>0.29082000000000002</v>
      </c>
      <c r="F4" s="7">
        <f t="shared" si="1"/>
        <v>0.29082000000000002</v>
      </c>
    </row>
    <row r="5" spans="1:6" x14ac:dyDescent="0.2">
      <c r="A5" s="6" t="s">
        <v>13</v>
      </c>
      <c r="B5" s="7" t="s">
        <v>8</v>
      </c>
      <c r="C5" s="7">
        <f>0.000646729*10^3</f>
        <v>0.646729</v>
      </c>
      <c r="D5" s="7">
        <f t="shared" ref="D5:F5" si="2">0.000646729*10^3</f>
        <v>0.646729</v>
      </c>
      <c r="E5" s="7">
        <f t="shared" si="2"/>
        <v>0.646729</v>
      </c>
      <c r="F5" s="7">
        <f t="shared" si="2"/>
        <v>0.646729</v>
      </c>
    </row>
    <row r="6" spans="1:6" x14ac:dyDescent="0.2">
      <c r="A6" s="6" t="s">
        <v>14</v>
      </c>
      <c r="B6" s="7" t="s">
        <v>7</v>
      </c>
      <c r="C6" s="7">
        <f>0.00098287*10^3</f>
        <v>0.98287000000000002</v>
      </c>
      <c r="D6" s="7">
        <f t="shared" ref="D6:F6" si="3">0.00098287*10^3</f>
        <v>0.98287000000000002</v>
      </c>
      <c r="E6" s="7">
        <f t="shared" si="3"/>
        <v>0.98287000000000002</v>
      </c>
      <c r="F6" s="7">
        <f t="shared" si="3"/>
        <v>0.98287000000000002</v>
      </c>
    </row>
    <row r="7" spans="1:6" x14ac:dyDescent="0.2">
      <c r="A7" s="6" t="s">
        <v>15</v>
      </c>
      <c r="B7" s="7" t="s">
        <v>7</v>
      </c>
      <c r="C7" s="7">
        <f>0.00148871*10^3</f>
        <v>1.48871</v>
      </c>
      <c r="D7" s="7">
        <f t="shared" ref="D7:F7" si="4">0.00148871*10^3</f>
        <v>1.48871</v>
      </c>
      <c r="E7" s="7">
        <f t="shared" si="4"/>
        <v>1.48871</v>
      </c>
      <c r="F7" s="7">
        <f t="shared" si="4"/>
        <v>1.48871</v>
      </c>
    </row>
    <row r="8" spans="1:6" x14ac:dyDescent="0.2">
      <c r="A8" s="6" t="s">
        <v>16</v>
      </c>
      <c r="B8" s="7" t="s">
        <v>7</v>
      </c>
      <c r="C8" s="7">
        <f>(0.000303976-[1]DC综合结果!$H$19)*10^3</f>
        <v>0.29152600000000001</v>
      </c>
      <c r="D8" s="7">
        <f>0.000303976*10^3</f>
        <v>0.30397600000000002</v>
      </c>
      <c r="E8" s="7">
        <f>C8</f>
        <v>0.29152600000000001</v>
      </c>
      <c r="F8" s="8">
        <f>D8</f>
        <v>0.30397600000000002</v>
      </c>
    </row>
    <row r="9" spans="1:6" x14ac:dyDescent="0.2">
      <c r="A9" s="6" t="s">
        <v>24</v>
      </c>
      <c r="B9" s="7" t="s">
        <v>9</v>
      </c>
      <c r="C9" s="7">
        <f>[1]PIM_array!$C$3*10^3</f>
        <v>2.9587749999999999E-2</v>
      </c>
      <c r="D9" s="7">
        <f>[1]PIM_array!$C$4*10^3</f>
        <v>5.1432499999999992E-2</v>
      </c>
      <c r="E9" s="7">
        <f>[1]PIM_array!$C$5*10^3</f>
        <v>2.9587749999999999E-2</v>
      </c>
      <c r="F9" s="8">
        <f>[1]PIM_array!$C$6*10^3</f>
        <v>5.1432499999999992E-2</v>
      </c>
    </row>
    <row r="10" spans="1:6" x14ac:dyDescent="0.2">
      <c r="A10" s="6" t="s">
        <v>5</v>
      </c>
      <c r="B10" s="7" t="s">
        <v>9</v>
      </c>
      <c r="C10" s="7">
        <f>[1]PIM_array!$B$3*10^3</f>
        <v>0.31337499999999996</v>
      </c>
      <c r="D10" s="7">
        <f>[1]PIM_array!$B$3*10^3</f>
        <v>0.31337499999999996</v>
      </c>
      <c r="E10" s="7">
        <f>[1]PIM_array!$B$3*10^3</f>
        <v>0.31337499999999996</v>
      </c>
      <c r="F10" s="7">
        <f>[1]PIM_array!$B$3*10^3</f>
        <v>0.31337499999999996</v>
      </c>
    </row>
    <row r="11" spans="1:6" x14ac:dyDescent="0.2">
      <c r="A11" s="6" t="s">
        <v>17</v>
      </c>
      <c r="B11" s="7" t="s">
        <v>7</v>
      </c>
      <c r="C11" s="12">
        <f>[1]DC综合结果!$H$8*10^3</f>
        <v>0.55953999999999904</v>
      </c>
      <c r="D11" s="12">
        <f>[1]DC综合结果!$H$9*10^3</f>
        <v>0.52900899999999995</v>
      </c>
      <c r="E11" s="12">
        <f>C11</f>
        <v>0.55953999999999904</v>
      </c>
      <c r="F11" s="13">
        <f>D11</f>
        <v>0.52900899999999995</v>
      </c>
    </row>
    <row r="12" spans="1:6" x14ac:dyDescent="0.2">
      <c r="A12" s="6" t="s">
        <v>18</v>
      </c>
      <c r="B12" s="7" t="s">
        <v>7</v>
      </c>
      <c r="C12" s="12">
        <f>[1]DC综合结果!$H$10/16*10^3</f>
        <v>0.31552062499999994</v>
      </c>
      <c r="D12" s="12">
        <f>[1]DC综合结果!$H$10/16*10^3</f>
        <v>0.31552062499999994</v>
      </c>
      <c r="E12" s="12">
        <f>[1]DC综合结果!$H$10/16*10^3</f>
        <v>0.31552062499999994</v>
      </c>
      <c r="F12" s="12">
        <f>[1]DC综合结果!$H$10/16*10^3</f>
        <v>0.31552062499999994</v>
      </c>
    </row>
    <row r="13" spans="1:6" x14ac:dyDescent="0.2">
      <c r="A13" s="6" t="s">
        <v>19</v>
      </c>
      <c r="B13" s="7" t="s">
        <v>7</v>
      </c>
      <c r="C13" s="12">
        <f>[1]DC综合结果!$H$12/2*10^3</f>
        <v>4.3918999999999903E-2</v>
      </c>
      <c r="D13" s="7">
        <f>[1]DC综合结果!$H$13/16*10^3</f>
        <v>1.7833124999999939E-2</v>
      </c>
      <c r="E13" s="12">
        <f>C13</f>
        <v>4.3918999999999903E-2</v>
      </c>
      <c r="F13" s="8">
        <f>D13</f>
        <v>1.7833124999999939E-2</v>
      </c>
    </row>
    <row r="14" spans="1:6" x14ac:dyDescent="0.2">
      <c r="A14" s="6" t="s">
        <v>20</v>
      </c>
      <c r="B14" s="7" t="s">
        <v>7</v>
      </c>
      <c r="C14" s="7" t="s">
        <v>38</v>
      </c>
      <c r="D14" s="14" t="s">
        <v>38</v>
      </c>
      <c r="E14" s="12">
        <f>[1]DC综合结果!$H$11*10^3</f>
        <v>1.2474999999999998</v>
      </c>
      <c r="F14" s="13">
        <f>E14</f>
        <v>1.2474999999999998</v>
      </c>
    </row>
    <row r="15" spans="1:6" x14ac:dyDescent="0.2">
      <c r="A15" s="6" t="s">
        <v>21</v>
      </c>
      <c r="B15" s="7" t="s">
        <v>22</v>
      </c>
      <c r="C15" s="7">
        <f>[1]MC读写功耗!$C$20</f>
        <v>20.865600000000001</v>
      </c>
      <c r="D15" s="7">
        <f>[1]MC读写功耗!$C$20</f>
        <v>20.865600000000001</v>
      </c>
      <c r="E15" s="7">
        <f>[1]MC读写功耗!$C$20</f>
        <v>20.865600000000001</v>
      </c>
      <c r="F15" s="7">
        <f>[1]MC读写功耗!$C$20</f>
        <v>20.865600000000001</v>
      </c>
    </row>
    <row r="16" spans="1:6" x14ac:dyDescent="0.2">
      <c r="A16" s="6" t="s">
        <v>23</v>
      </c>
      <c r="B16" s="7" t="s">
        <v>22</v>
      </c>
      <c r="C16" s="7">
        <f>[1]MC读写功耗!$C$20</f>
        <v>20.865600000000001</v>
      </c>
      <c r="D16" s="7">
        <f>[1]MC读写功耗!$C$20</f>
        <v>20.865600000000001</v>
      </c>
      <c r="E16" s="7">
        <f>[1]MC读写功耗!$C$20</f>
        <v>20.865600000000001</v>
      </c>
      <c r="F16" s="7">
        <f>[1]MC读写功耗!$C$20</f>
        <v>20.865600000000001</v>
      </c>
    </row>
    <row r="17" spans="1:6" x14ac:dyDescent="0.2">
      <c r="A17" s="6" t="s">
        <v>25</v>
      </c>
      <c r="B17" s="7" t="s">
        <v>27</v>
      </c>
      <c r="C17" s="12">
        <f>[1]DC综合结果!$H$17*10^3</f>
        <v>0.86772500000000008</v>
      </c>
      <c r="D17" s="12">
        <f>C17</f>
        <v>0.86772500000000008</v>
      </c>
      <c r="E17" s="12">
        <f>[1]DC综合结果!$H$16*10^3</f>
        <v>3.0791999999999904</v>
      </c>
      <c r="F17" s="13">
        <f>E17</f>
        <v>3.0791999999999904</v>
      </c>
    </row>
    <row r="18" spans="1:6" x14ac:dyDescent="0.2">
      <c r="A18" s="6" t="s">
        <v>28</v>
      </c>
      <c r="B18" s="7" t="s">
        <v>29</v>
      </c>
      <c r="C18" s="7" t="s">
        <v>38</v>
      </c>
      <c r="D18" s="7">
        <f>[1]MC读写功耗!$H$20</f>
        <v>4.3426799999999997</v>
      </c>
      <c r="E18" s="7" t="s">
        <v>38</v>
      </c>
      <c r="F18" s="8">
        <f>D18</f>
        <v>4.3426799999999997</v>
      </c>
    </row>
    <row r="19" spans="1:6" x14ac:dyDescent="0.2">
      <c r="A19" s="6" t="s">
        <v>30</v>
      </c>
      <c r="B19" s="7" t="s">
        <v>29</v>
      </c>
      <c r="C19" s="7" t="s">
        <v>38</v>
      </c>
      <c r="D19" s="7" t="s">
        <v>38</v>
      </c>
      <c r="E19" s="7">
        <f>[1]MC读写功耗!$D$20</f>
        <v>0.38309490000000002</v>
      </c>
      <c r="F19" s="8">
        <f>E19</f>
        <v>0.38309490000000002</v>
      </c>
    </row>
    <row r="20" spans="1:6" x14ac:dyDescent="0.2">
      <c r="A20" s="6" t="s">
        <v>31</v>
      </c>
      <c r="B20" s="7" t="s">
        <v>32</v>
      </c>
      <c r="C20" s="7">
        <f>[1]MC读写功耗!$I$20</f>
        <v>0.32705010000000001</v>
      </c>
      <c r="D20" s="7">
        <f>[1]MC读写功耗!$I$20</f>
        <v>0.32705010000000001</v>
      </c>
      <c r="E20" s="7">
        <f>[1]MC读写功耗!$I$20</f>
        <v>0.32705010000000001</v>
      </c>
      <c r="F20" s="7">
        <f>[1]MC读写功耗!$I$20</f>
        <v>0.32705010000000001</v>
      </c>
    </row>
    <row r="21" spans="1:6" x14ac:dyDescent="0.2">
      <c r="A21" s="9" t="s">
        <v>33</v>
      </c>
      <c r="B21" s="10" t="s">
        <v>22</v>
      </c>
      <c r="C21" s="10"/>
      <c r="D21" s="10"/>
      <c r="E21" s="10"/>
      <c r="F21" s="11"/>
    </row>
    <row r="24" spans="1:6" x14ac:dyDescent="0.2">
      <c r="A24" s="17" t="s">
        <v>35</v>
      </c>
      <c r="B24" s="18"/>
      <c r="C24" s="18"/>
      <c r="D24" s="18"/>
      <c r="E24" s="18"/>
      <c r="F24" s="19"/>
    </row>
    <row r="25" spans="1:6" x14ac:dyDescent="0.2">
      <c r="A25" s="2" t="s">
        <v>4</v>
      </c>
      <c r="B25" s="3" t="s">
        <v>36</v>
      </c>
      <c r="C25" s="4" t="s">
        <v>0</v>
      </c>
      <c r="D25" s="4" t="s">
        <v>1</v>
      </c>
      <c r="E25" s="4" t="s">
        <v>2</v>
      </c>
      <c r="F25" s="5" t="s">
        <v>3</v>
      </c>
    </row>
    <row r="26" spans="1:6" x14ac:dyDescent="0.2">
      <c r="A26" s="6" t="s">
        <v>11</v>
      </c>
      <c r="B26" s="7" t="s">
        <v>8</v>
      </c>
      <c r="C26" s="12">
        <f>[1]DC综合结果!$G$7*10^3</f>
        <v>5.0299999999999997E-3</v>
      </c>
      <c r="D26" s="12">
        <f>[1]DC综合结果!$G$7*10^3</f>
        <v>5.0299999999999997E-3</v>
      </c>
      <c r="E26" s="12">
        <f>[1]DC综合结果!$G$7*10^3</f>
        <v>5.0299999999999997E-3</v>
      </c>
      <c r="F26" s="12">
        <f>[1]DC综合结果!$G$7*10^3</f>
        <v>5.0299999999999997E-3</v>
      </c>
    </row>
    <row r="27" spans="1:6" x14ac:dyDescent="0.2">
      <c r="A27" s="6" t="s">
        <v>12</v>
      </c>
      <c r="B27" s="7" t="s">
        <v>8</v>
      </c>
      <c r="C27" s="12">
        <f>[1]DC综合结果!$G$6*10^3</f>
        <v>1.2967E-3</v>
      </c>
      <c r="D27" s="12">
        <f>[1]DC综合结果!$G$6*10^3</f>
        <v>1.2967E-3</v>
      </c>
      <c r="E27" s="12">
        <f>[1]DC综合结果!$G$6*10^3</f>
        <v>1.2967E-3</v>
      </c>
      <c r="F27" s="12">
        <f>[1]DC综合结果!$G$6*10^3</f>
        <v>1.2967E-3</v>
      </c>
    </row>
    <row r="28" spans="1:6" x14ac:dyDescent="0.2">
      <c r="A28" s="6" t="s">
        <v>13</v>
      </c>
      <c r="B28" s="7" t="s">
        <v>8</v>
      </c>
      <c r="C28" s="12">
        <f>[1]DC综合结果!$G$5*10^3</f>
        <v>4.5229999999999906E-3</v>
      </c>
      <c r="D28" s="7">
        <f>[1]DC综合结果!$H$5*10^3</f>
        <v>0.646729</v>
      </c>
      <c r="E28" s="7">
        <f>[1]DC综合结果!$H$5*10^3</f>
        <v>0.646729</v>
      </c>
      <c r="F28" s="7">
        <f>[1]DC综合结果!$H$5*10^3</f>
        <v>0.646729</v>
      </c>
    </row>
    <row r="29" spans="1:6" x14ac:dyDescent="0.2">
      <c r="A29" s="6" t="s">
        <v>14</v>
      </c>
      <c r="B29" s="7" t="s">
        <v>7</v>
      </c>
      <c r="C29" s="12">
        <f>[1]DC综合结果!$G$3*10^3</f>
        <v>4.4365999999999899E-2</v>
      </c>
      <c r="D29" s="12">
        <f>[1]DC综合结果!$G$3*10^3</f>
        <v>4.4365999999999899E-2</v>
      </c>
      <c r="E29" s="12">
        <f>[1]DC综合结果!$G$3*10^3</f>
        <v>4.4365999999999899E-2</v>
      </c>
      <c r="F29" s="12">
        <f>[1]DC综合结果!$G$3*10^3</f>
        <v>4.4365999999999899E-2</v>
      </c>
    </row>
    <row r="30" spans="1:6" x14ac:dyDescent="0.2">
      <c r="A30" s="6" t="s">
        <v>15</v>
      </c>
      <c r="B30" s="7" t="s">
        <v>7</v>
      </c>
      <c r="C30" s="12">
        <f>[1]DC综合结果!$G$4*10^3</f>
        <v>8.7184999999999999E-2</v>
      </c>
      <c r="D30" s="12">
        <f>[1]DC综合结果!$G$4*10^3</f>
        <v>8.7184999999999999E-2</v>
      </c>
      <c r="E30" s="12">
        <f>[1]DC综合结果!$G$4*10^3</f>
        <v>8.7184999999999999E-2</v>
      </c>
      <c r="F30" s="12">
        <f>[1]DC综合结果!$G$4*10^3</f>
        <v>8.7184999999999999E-2</v>
      </c>
    </row>
    <row r="31" spans="1:6" x14ac:dyDescent="0.2">
      <c r="A31" s="6" t="s">
        <v>16</v>
      </c>
      <c r="B31" s="7" t="s">
        <v>7</v>
      </c>
      <c r="C31" s="12">
        <f>[1]DC综合结果!$I$19*10^3</f>
        <v>1.0892000000000001E-2</v>
      </c>
      <c r="D31" s="12">
        <f>[1]DC综合结果!$G$18*10^3</f>
        <v>1.1781E-2</v>
      </c>
      <c r="E31" s="12">
        <f>C31</f>
        <v>1.0892000000000001E-2</v>
      </c>
      <c r="F31" s="13">
        <f>D31</f>
        <v>1.1781E-2</v>
      </c>
    </row>
    <row r="32" spans="1:6" x14ac:dyDescent="0.2">
      <c r="A32" s="6" t="s">
        <v>6</v>
      </c>
      <c r="B32" s="7" t="s">
        <v>74</v>
      </c>
      <c r="C32" s="12">
        <f>[1]PIM_array!$D$3*10^3*32</f>
        <v>2.4319999999999999</v>
      </c>
      <c r="D32" s="12">
        <f>[1]PIM_array!$D$3*10^3*32</f>
        <v>2.4319999999999999</v>
      </c>
      <c r="E32" s="12">
        <f>[1]PIM_array!$D$3*10^3*32</f>
        <v>2.4319999999999999</v>
      </c>
      <c r="F32" s="12">
        <f>[1]PIM_array!$D$3*10^3*32</f>
        <v>2.4319999999999999</v>
      </c>
    </row>
    <row r="33" spans="1:6" x14ac:dyDescent="0.2">
      <c r="A33" s="6" t="s">
        <v>17</v>
      </c>
      <c r="B33" s="7" t="s">
        <v>7</v>
      </c>
      <c r="C33" s="12">
        <f>[1]DC综合结果!$G$8*10^3</f>
        <v>8.9239999999999892E-3</v>
      </c>
      <c r="D33" s="12">
        <f>[1]DC综合结果!$G$9*10^3</f>
        <v>1.7580999999999999E-2</v>
      </c>
      <c r="E33" s="12">
        <f>C33</f>
        <v>8.9239999999999892E-3</v>
      </c>
      <c r="F33" s="13">
        <f>D33</f>
        <v>1.7580999999999999E-2</v>
      </c>
    </row>
    <row r="34" spans="1:6" x14ac:dyDescent="0.2">
      <c r="A34" s="6" t="s">
        <v>18</v>
      </c>
      <c r="B34" s="7" t="s">
        <v>7</v>
      </c>
      <c r="C34" s="12">
        <f>[1]DC综合结果!$G$10/16*10^3</f>
        <v>3.351249999999994E-3</v>
      </c>
      <c r="D34" s="12">
        <f>[1]DC综合结果!$G$10/16*10^3</f>
        <v>3.351249999999994E-3</v>
      </c>
      <c r="E34" s="12">
        <f>[1]DC综合结果!$G$10/16*10^3</f>
        <v>3.351249999999994E-3</v>
      </c>
      <c r="F34" s="12">
        <f>[1]DC综合结果!$G$10/16*10^3</f>
        <v>3.351249999999994E-3</v>
      </c>
    </row>
    <row r="35" spans="1:6" x14ac:dyDescent="0.2">
      <c r="A35" s="6" t="s">
        <v>19</v>
      </c>
      <c r="B35" s="7" t="s">
        <v>7</v>
      </c>
      <c r="C35" s="12">
        <f>[1]DC综合结果!$G$12/2*10^3</f>
        <v>8.5639999999999501E-3</v>
      </c>
      <c r="D35" s="7">
        <f>[1]DC综合结果!$G$13/16*10^3</f>
        <v>9.3456249999999373E-3</v>
      </c>
      <c r="E35" s="12">
        <f>C35</f>
        <v>8.5639999999999501E-3</v>
      </c>
      <c r="F35" s="8">
        <f>D35</f>
        <v>9.3456249999999373E-3</v>
      </c>
    </row>
    <row r="36" spans="1:6" x14ac:dyDescent="0.2">
      <c r="A36" s="6" t="s">
        <v>20</v>
      </c>
      <c r="B36" s="7" t="s">
        <v>7</v>
      </c>
      <c r="C36" s="7" t="s">
        <v>38</v>
      </c>
      <c r="D36" s="14" t="s">
        <v>38</v>
      </c>
      <c r="E36" s="7">
        <f>[1]DC综合结果!$G$11*10^3</f>
        <v>0.28222000000000003</v>
      </c>
      <c r="F36" s="8">
        <f>E36</f>
        <v>0.28222000000000003</v>
      </c>
    </row>
    <row r="37" spans="1:6" x14ac:dyDescent="0.2">
      <c r="A37" s="6" t="s">
        <v>21</v>
      </c>
      <c r="B37" s="7" t="s">
        <v>22</v>
      </c>
      <c r="C37">
        <f>[1]MC读写功耗!$C$17</f>
        <v>3.6587592</v>
      </c>
      <c r="D37">
        <f>[1]MC读写功耗!$C$17</f>
        <v>3.6587592</v>
      </c>
      <c r="E37">
        <f>[1]MC读写功耗!$C$17</f>
        <v>3.6587592</v>
      </c>
      <c r="F37">
        <f>[1]MC读写功耗!$C$17</f>
        <v>3.6587592</v>
      </c>
    </row>
    <row r="38" spans="1:6" x14ac:dyDescent="0.2">
      <c r="A38" s="6" t="s">
        <v>23</v>
      </c>
      <c r="B38" s="7" t="s">
        <v>22</v>
      </c>
      <c r="C38">
        <f>[1]MC读写功耗!$C$17</f>
        <v>3.6587592</v>
      </c>
      <c r="D38">
        <f>[1]MC读写功耗!$C$17</f>
        <v>3.6587592</v>
      </c>
      <c r="E38">
        <f>[1]MC读写功耗!$C$17</f>
        <v>3.6587592</v>
      </c>
      <c r="F38">
        <f>[1]MC读写功耗!$C$17</f>
        <v>3.6587592</v>
      </c>
    </row>
    <row r="39" spans="1:6" x14ac:dyDescent="0.2">
      <c r="A39" s="6" t="s">
        <v>25</v>
      </c>
      <c r="B39" s="7" t="s">
        <v>22</v>
      </c>
      <c r="C39" s="7">
        <f>[1]DC综合结果!$G$17*10^3</f>
        <v>0.54949999999999899</v>
      </c>
      <c r="D39" s="7">
        <f>C39</f>
        <v>0.54949999999999899</v>
      </c>
      <c r="E39" s="12">
        <f>[1]DC综合结果!$G$16*10^3</f>
        <v>0.62419999999999898</v>
      </c>
      <c r="F39" s="13">
        <f>E39</f>
        <v>0.62419999999999898</v>
      </c>
    </row>
    <row r="40" spans="1:6" x14ac:dyDescent="0.2">
      <c r="A40" s="6" t="s">
        <v>28</v>
      </c>
      <c r="B40" s="7" t="s">
        <v>78</v>
      </c>
      <c r="C40" t="s">
        <v>38</v>
      </c>
      <c r="D40" s="7">
        <f>[1]MC读写功耗!$H$17*8</f>
        <v>4.3786656000000006</v>
      </c>
      <c r="E40" s="14" t="s">
        <v>38</v>
      </c>
      <c r="F40" s="8">
        <f>D40</f>
        <v>4.3786656000000006</v>
      </c>
    </row>
    <row r="41" spans="1:6" x14ac:dyDescent="0.2">
      <c r="A41" s="6" t="s">
        <v>30</v>
      </c>
      <c r="B41" s="7" t="s">
        <v>76</v>
      </c>
      <c r="C41" s="7" t="s">
        <v>38</v>
      </c>
      <c r="D41" s="14" t="s">
        <v>38</v>
      </c>
      <c r="E41" s="7">
        <f>[1]MC读写功耗!$D$17*8</f>
        <v>0.72977760000000003</v>
      </c>
      <c r="F41" s="8">
        <f>[1]MC读写功耗!$E$17*8</f>
        <v>0.72977760000000003</v>
      </c>
    </row>
    <row r="42" spans="1:6" x14ac:dyDescent="0.2">
      <c r="A42" s="6" t="s">
        <v>31</v>
      </c>
      <c r="B42" s="7" t="s">
        <v>22</v>
      </c>
      <c r="C42" s="7">
        <f>[1]MC读写功耗!$I$17</f>
        <v>2.9910599999999999E-2</v>
      </c>
      <c r="D42" s="7">
        <f>[1]MC读写功耗!$I$17</f>
        <v>2.9910599999999999E-2</v>
      </c>
      <c r="E42" s="7">
        <f>[1]MC读写功耗!$I$17</f>
        <v>2.9910599999999999E-2</v>
      </c>
      <c r="F42" s="7">
        <f>[1]MC读写功耗!$I$17</f>
        <v>2.9910599999999999E-2</v>
      </c>
    </row>
    <row r="43" spans="1:6" x14ac:dyDescent="0.2">
      <c r="A43" s="9" t="s">
        <v>33</v>
      </c>
      <c r="B43" s="10" t="s">
        <v>22</v>
      </c>
      <c r="C43" s="10"/>
      <c r="D43" s="10"/>
      <c r="E43" s="10"/>
      <c r="F43" s="11"/>
    </row>
  </sheetData>
  <mergeCells count="2">
    <mergeCell ref="A1:F1"/>
    <mergeCell ref="A24:F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23A-D672-4F6F-AF73-3AC37FD65594}">
  <dimension ref="A1:F48"/>
  <sheetViews>
    <sheetView tabSelected="1" topLeftCell="A4" zoomScale="115" zoomScaleNormal="115" workbookViewId="0">
      <selection activeCell="C38" sqref="C38"/>
    </sheetView>
  </sheetViews>
  <sheetFormatPr defaultRowHeight="14.25" x14ac:dyDescent="0.2"/>
  <cols>
    <col min="1" max="2" width="17.25" style="21" customWidth="1"/>
    <col min="3" max="3" width="10.125" style="21" customWidth="1"/>
    <col min="4" max="4" width="14.875" style="21" customWidth="1"/>
    <col min="5" max="5" width="14.75" style="21" customWidth="1"/>
    <col min="6" max="6" width="17.5" style="21" customWidth="1"/>
    <col min="7" max="16384" width="9" style="21"/>
  </cols>
  <sheetData>
    <row r="1" spans="1:6" x14ac:dyDescent="0.2">
      <c r="A1" s="20" t="s">
        <v>39</v>
      </c>
      <c r="B1" s="20"/>
      <c r="C1" s="20"/>
      <c r="D1" s="20"/>
      <c r="E1" s="20"/>
      <c r="F1" s="20"/>
    </row>
    <row r="2" spans="1:6" x14ac:dyDescent="0.2">
      <c r="A2" s="20" t="s">
        <v>40</v>
      </c>
      <c r="B2" s="20" t="s">
        <v>41</v>
      </c>
      <c r="C2" s="20" t="s">
        <v>42</v>
      </c>
      <c r="D2" s="20" t="s">
        <v>43</v>
      </c>
      <c r="E2" s="20" t="s">
        <v>44</v>
      </c>
      <c r="F2" s="20" t="s">
        <v>45</v>
      </c>
    </row>
    <row r="3" spans="1:6" x14ac:dyDescent="0.2">
      <c r="A3" s="20" t="s">
        <v>46</v>
      </c>
      <c r="B3" s="20" t="s">
        <v>7</v>
      </c>
      <c r="C3" s="20">
        <v>1.1542300000000001</v>
      </c>
      <c r="D3" s="20">
        <v>1.1542300000000001</v>
      </c>
      <c r="E3" s="20">
        <v>1.1542300000000001</v>
      </c>
      <c r="F3" s="20">
        <v>1.1542300000000001</v>
      </c>
    </row>
    <row r="4" spans="1:6" x14ac:dyDescent="0.2">
      <c r="A4" s="20" t="s">
        <v>47</v>
      </c>
      <c r="B4" s="20" t="s">
        <v>7</v>
      </c>
      <c r="C4" s="20">
        <v>0.29082000000000002</v>
      </c>
      <c r="D4" s="20">
        <v>0.29082000000000002</v>
      </c>
      <c r="E4" s="20">
        <v>0.29082000000000002</v>
      </c>
      <c r="F4" s="20">
        <v>0.29082000000000002</v>
      </c>
    </row>
    <row r="5" spans="1:6" x14ac:dyDescent="0.2">
      <c r="A5" s="20" t="s">
        <v>48</v>
      </c>
      <c r="B5" s="20" t="s">
        <v>7</v>
      </c>
      <c r="C5" s="20">
        <v>0.646729</v>
      </c>
      <c r="D5" s="20">
        <v>0.646729</v>
      </c>
      <c r="E5" s="20">
        <v>0.646729</v>
      </c>
      <c r="F5" s="20">
        <v>0.646729</v>
      </c>
    </row>
    <row r="6" spans="1:6" x14ac:dyDescent="0.2">
      <c r="A6" s="20" t="s">
        <v>49</v>
      </c>
      <c r="B6" s="20" t="s">
        <v>7</v>
      </c>
      <c r="C6" s="20">
        <v>0.98287000000000002</v>
      </c>
      <c r="D6" s="20">
        <v>0.98287000000000002</v>
      </c>
      <c r="E6" s="20">
        <v>0.98287000000000002</v>
      </c>
      <c r="F6" s="20">
        <v>0.98287000000000002</v>
      </c>
    </row>
    <row r="7" spans="1:6" x14ac:dyDescent="0.2">
      <c r="A7" s="20" t="s">
        <v>50</v>
      </c>
      <c r="B7" s="20" t="s">
        <v>7</v>
      </c>
      <c r="C7" s="20">
        <v>1.48871</v>
      </c>
      <c r="D7" s="20">
        <v>1.48871</v>
      </c>
      <c r="E7" s="20">
        <v>1.48871</v>
      </c>
      <c r="F7" s="20">
        <v>1.48871</v>
      </c>
    </row>
    <row r="8" spans="1:6" x14ac:dyDescent="0.2">
      <c r="A8" s="20"/>
      <c r="B8" s="20"/>
      <c r="C8" s="20"/>
      <c r="D8" s="20"/>
      <c r="E8" s="20"/>
      <c r="F8" s="20"/>
    </row>
    <row r="9" spans="1:6" x14ac:dyDescent="0.2">
      <c r="A9" s="20" t="s">
        <v>51</v>
      </c>
      <c r="B9" s="20" t="s">
        <v>7</v>
      </c>
      <c r="C9" s="20">
        <v>0.29152600000000001</v>
      </c>
      <c r="D9" s="20">
        <v>0.30397600000000002</v>
      </c>
      <c r="E9" s="20">
        <v>0.29152600000000001</v>
      </c>
      <c r="F9" s="20">
        <v>0.30397600000000002</v>
      </c>
    </row>
    <row r="10" spans="1:6" x14ac:dyDescent="0.2">
      <c r="A10" s="20" t="s">
        <v>52</v>
      </c>
      <c r="B10" s="20" t="s">
        <v>9</v>
      </c>
      <c r="C10" s="20">
        <v>2.9587749999999999E-2</v>
      </c>
      <c r="D10" s="20">
        <v>5.1432499999999992E-2</v>
      </c>
      <c r="E10" s="20">
        <v>2.9587749999999999E-2</v>
      </c>
      <c r="F10" s="20">
        <v>5.1432499999999992E-2</v>
      </c>
    </row>
    <row r="11" spans="1:6" x14ac:dyDescent="0.2">
      <c r="A11" s="20" t="s">
        <v>53</v>
      </c>
      <c r="B11" s="20" t="s">
        <v>9</v>
      </c>
      <c r="C11" s="20">
        <v>0.31337499999999996</v>
      </c>
      <c r="D11" s="20">
        <v>0.31337499999999996</v>
      </c>
      <c r="E11" s="20">
        <v>0.31337499999999996</v>
      </c>
      <c r="F11" s="20">
        <v>0.31337499999999996</v>
      </c>
    </row>
    <row r="12" spans="1:6" x14ac:dyDescent="0.2">
      <c r="A12" s="20" t="s">
        <v>54</v>
      </c>
      <c r="B12" s="20" t="s">
        <v>7</v>
      </c>
      <c r="C12" s="20">
        <v>0.55953999999999904</v>
      </c>
      <c r="D12" s="20">
        <v>0.32880700000000002</v>
      </c>
      <c r="E12" s="20">
        <v>0.32880700000000002</v>
      </c>
      <c r="F12" s="20">
        <v>0.32880700000000002</v>
      </c>
    </row>
    <row r="13" spans="1:6" x14ac:dyDescent="0.2">
      <c r="A13" s="20" t="s">
        <v>55</v>
      </c>
      <c r="B13" s="20" t="s">
        <v>7</v>
      </c>
      <c r="C13" s="20">
        <v>0.31552062499999994</v>
      </c>
      <c r="D13" s="20">
        <v>0.31552062499999994</v>
      </c>
      <c r="E13" s="20">
        <v>0.31552062499999994</v>
      </c>
      <c r="F13" s="20">
        <v>0.31552062499999994</v>
      </c>
    </row>
    <row r="14" spans="1:6" x14ac:dyDescent="0.2">
      <c r="A14" s="20" t="s">
        <v>56</v>
      </c>
      <c r="B14" s="20" t="s">
        <v>7</v>
      </c>
      <c r="C14" s="20">
        <v>4.3918999999999903E-2</v>
      </c>
      <c r="D14" s="20">
        <v>1.7833124999999939E-2</v>
      </c>
      <c r="E14" s="20">
        <v>4.3918999999999903E-2</v>
      </c>
      <c r="F14" s="20">
        <v>1.7833124999999939E-2</v>
      </c>
    </row>
    <row r="15" spans="1:6" x14ac:dyDescent="0.2">
      <c r="A15" s="20" t="s">
        <v>57</v>
      </c>
      <c r="B15" s="20" t="s">
        <v>7</v>
      </c>
      <c r="C15" s="20" t="s">
        <v>37</v>
      </c>
      <c r="D15" s="20" t="s">
        <v>37</v>
      </c>
      <c r="E15" s="20">
        <v>1.2474999999999998</v>
      </c>
      <c r="F15" s="20">
        <v>1.2474999999999998</v>
      </c>
    </row>
    <row r="17" spans="1:6" x14ac:dyDescent="0.2">
      <c r="A17" s="20" t="s">
        <v>58</v>
      </c>
      <c r="B17" s="20" t="s">
        <v>10</v>
      </c>
      <c r="C17" s="20">
        <v>20.865600000000001</v>
      </c>
      <c r="D17" s="20">
        <v>20.865600000000001</v>
      </c>
      <c r="E17" s="20">
        <v>20.865600000000001</v>
      </c>
      <c r="F17" s="20">
        <v>20.865600000000001</v>
      </c>
    </row>
    <row r="18" spans="1:6" x14ac:dyDescent="0.2">
      <c r="A18" s="20" t="s">
        <v>59</v>
      </c>
      <c r="B18" s="20" t="s">
        <v>10</v>
      </c>
      <c r="C18" s="20">
        <v>20.865600000000001</v>
      </c>
      <c r="D18" s="20">
        <v>20.865600000000001</v>
      </c>
      <c r="E18" s="20">
        <v>20.865600000000001</v>
      </c>
      <c r="F18" s="20">
        <v>20.865600000000001</v>
      </c>
    </row>
    <row r="19" spans="1:6" x14ac:dyDescent="0.2">
      <c r="A19" s="20" t="s">
        <v>60</v>
      </c>
      <c r="B19" s="20" t="s">
        <v>61</v>
      </c>
      <c r="C19" s="20">
        <v>0.86772500000000008</v>
      </c>
      <c r="D19" s="20">
        <v>0.86772500000000008</v>
      </c>
      <c r="E19" s="20">
        <v>3.0791999999999904</v>
      </c>
      <c r="F19" s="20">
        <v>3.0791999999999904</v>
      </c>
    </row>
    <row r="20" spans="1:6" x14ac:dyDescent="0.2">
      <c r="A20" s="20" t="s">
        <v>62</v>
      </c>
      <c r="B20" s="20" t="s">
        <v>63</v>
      </c>
      <c r="C20" s="20" t="s">
        <v>37</v>
      </c>
      <c r="D20" s="20">
        <v>4.3426799999999997</v>
      </c>
      <c r="E20" s="20" t="s">
        <v>37</v>
      </c>
      <c r="F20" s="20">
        <v>4.3426799999999997</v>
      </c>
    </row>
    <row r="21" spans="1:6" x14ac:dyDescent="0.2">
      <c r="A21" s="20" t="s">
        <v>64</v>
      </c>
      <c r="B21" s="20" t="s">
        <v>63</v>
      </c>
      <c r="C21" s="20" t="s">
        <v>37</v>
      </c>
      <c r="D21" s="20" t="s">
        <v>37</v>
      </c>
      <c r="E21" s="20">
        <v>0.38309490000000002</v>
      </c>
      <c r="F21" s="20">
        <v>0.38309490000000002</v>
      </c>
    </row>
    <row r="22" spans="1:6" x14ac:dyDescent="0.2">
      <c r="A22" s="20" t="s">
        <v>65</v>
      </c>
      <c r="B22" s="20" t="s">
        <v>66</v>
      </c>
      <c r="C22" s="20">
        <v>0.32705010000000001</v>
      </c>
      <c r="D22" s="20">
        <v>0.32705010000000001</v>
      </c>
      <c r="E22" s="20">
        <v>0.32705010000000001</v>
      </c>
      <c r="F22" s="20">
        <v>0.32705010000000001</v>
      </c>
    </row>
    <row r="23" spans="1:6" x14ac:dyDescent="0.2">
      <c r="A23" s="15" t="s">
        <v>79</v>
      </c>
      <c r="B23" s="20" t="s">
        <v>10</v>
      </c>
      <c r="C23" s="16">
        <v>500</v>
      </c>
      <c r="D23" s="16">
        <v>500</v>
      </c>
      <c r="E23" s="16">
        <v>500</v>
      </c>
      <c r="F23" s="16">
        <v>500</v>
      </c>
    </row>
    <row r="24" spans="1:6" x14ac:dyDescent="0.2">
      <c r="A24" s="15" t="s">
        <v>80</v>
      </c>
      <c r="B24" s="20" t="s">
        <v>10</v>
      </c>
      <c r="C24" s="16">
        <v>520</v>
      </c>
      <c r="D24" s="16">
        <v>520</v>
      </c>
      <c r="E24" s="16">
        <v>520</v>
      </c>
      <c r="F24" s="16">
        <v>520</v>
      </c>
    </row>
    <row r="25" spans="1:6" x14ac:dyDescent="0.2">
      <c r="A25" s="20"/>
      <c r="B25" s="20"/>
      <c r="C25" s="20"/>
      <c r="D25" s="20"/>
      <c r="E25" s="20"/>
      <c r="F25" s="20"/>
    </row>
    <row r="27" spans="1:6" x14ac:dyDescent="0.2">
      <c r="A27" s="20" t="s">
        <v>68</v>
      </c>
      <c r="B27" s="20"/>
      <c r="C27" s="20"/>
      <c r="D27" s="20"/>
      <c r="E27" s="20"/>
      <c r="F27" s="20"/>
    </row>
    <row r="28" spans="1:6" x14ac:dyDescent="0.2">
      <c r="A28" s="20" t="s">
        <v>40</v>
      </c>
      <c r="B28" s="20" t="s">
        <v>69</v>
      </c>
      <c r="C28" s="20" t="s">
        <v>42</v>
      </c>
      <c r="D28" s="20" t="s">
        <v>43</v>
      </c>
      <c r="E28" s="20" t="s">
        <v>44</v>
      </c>
      <c r="F28" s="20" t="s">
        <v>45</v>
      </c>
    </row>
    <row r="29" spans="1:6" x14ac:dyDescent="0.2">
      <c r="A29" s="20" t="s">
        <v>46</v>
      </c>
      <c r="B29" s="20" t="s">
        <v>7</v>
      </c>
      <c r="C29" s="20">
        <v>5.0299999999999997E-3</v>
      </c>
      <c r="D29" s="20">
        <v>5.0299999999999997E-3</v>
      </c>
      <c r="E29" s="20">
        <v>5.0299999999999997E-3</v>
      </c>
      <c r="F29" s="20">
        <v>5.0299999999999997E-3</v>
      </c>
    </row>
    <row r="30" spans="1:6" x14ac:dyDescent="0.2">
      <c r="A30" s="20" t="s">
        <v>47</v>
      </c>
      <c r="B30" s="20" t="s">
        <v>7</v>
      </c>
      <c r="C30" s="20">
        <v>1.2967E-3</v>
      </c>
      <c r="D30" s="20">
        <v>1.2967E-3</v>
      </c>
      <c r="E30" s="20">
        <v>1.2967E-3</v>
      </c>
      <c r="F30" s="20">
        <v>1.2967E-3</v>
      </c>
    </row>
    <row r="31" spans="1:6" x14ac:dyDescent="0.2">
      <c r="A31" s="20" t="s">
        <v>48</v>
      </c>
      <c r="B31" s="20" t="s">
        <v>7</v>
      </c>
      <c r="C31" s="20">
        <v>4.5229999999999906E-3</v>
      </c>
      <c r="D31" s="20">
        <v>0.646729</v>
      </c>
      <c r="E31" s="20">
        <v>0.646729</v>
      </c>
      <c r="F31" s="20">
        <v>0.646729</v>
      </c>
    </row>
    <row r="32" spans="1:6" x14ac:dyDescent="0.2">
      <c r="A32" s="20" t="s">
        <v>49</v>
      </c>
      <c r="B32" s="20" t="s">
        <v>7</v>
      </c>
      <c r="C32" s="20">
        <v>4.4365999999999899E-2</v>
      </c>
      <c r="D32" s="20">
        <v>4.4365999999999899E-2</v>
      </c>
      <c r="E32" s="20">
        <v>4.4365999999999899E-2</v>
      </c>
      <c r="F32" s="20">
        <v>4.4365999999999899E-2</v>
      </c>
    </row>
    <row r="33" spans="1:6" x14ac:dyDescent="0.2">
      <c r="A33" s="20" t="s">
        <v>50</v>
      </c>
      <c r="B33" s="20" t="s">
        <v>7</v>
      </c>
      <c r="C33" s="20">
        <v>8.7184999999999999E-2</v>
      </c>
      <c r="D33" s="20">
        <v>8.7184999999999999E-2</v>
      </c>
      <c r="E33" s="20">
        <v>8.7184999999999999E-2</v>
      </c>
      <c r="F33" s="20">
        <v>8.7184999999999999E-2</v>
      </c>
    </row>
    <row r="34" spans="1:6" x14ac:dyDescent="0.2">
      <c r="A34" s="20"/>
      <c r="B34" s="20"/>
      <c r="C34" s="20"/>
      <c r="D34" s="20"/>
      <c r="E34" s="20"/>
      <c r="F34" s="20"/>
    </row>
    <row r="35" spans="1:6" x14ac:dyDescent="0.2">
      <c r="A35" s="20" t="s">
        <v>51</v>
      </c>
      <c r="B35" s="20" t="s">
        <v>7</v>
      </c>
      <c r="C35" s="20">
        <v>1.0892000000000001E-2</v>
      </c>
      <c r="D35" s="20">
        <v>1.1781E-2</v>
      </c>
      <c r="E35" s="20">
        <v>1.0892000000000001E-2</v>
      </c>
      <c r="F35" s="20">
        <v>1.1781E-2</v>
      </c>
    </row>
    <row r="36" spans="1:6" x14ac:dyDescent="0.2">
      <c r="A36" s="20" t="s">
        <v>70</v>
      </c>
      <c r="B36" s="20" t="s">
        <v>73</v>
      </c>
      <c r="C36" s="20">
        <v>2.4319999999999999</v>
      </c>
      <c r="D36" s="20">
        <v>2.4319999999999999</v>
      </c>
      <c r="E36" s="20">
        <v>2.4319999999999999</v>
      </c>
      <c r="F36" s="20">
        <v>2.4319999999999999</v>
      </c>
    </row>
    <row r="37" spans="1:6" x14ac:dyDescent="0.2">
      <c r="A37" s="20" t="s">
        <v>54</v>
      </c>
      <c r="B37" s="20" t="s">
        <v>7</v>
      </c>
      <c r="C37" s="20">
        <v>8.9239999999999892E-3</v>
      </c>
      <c r="D37" s="20">
        <v>1.8027000000000001E-2</v>
      </c>
      <c r="E37" s="20">
        <v>1.8027000000000001E-2</v>
      </c>
      <c r="F37" s="20">
        <v>1.8027000000000001E-2</v>
      </c>
    </row>
    <row r="38" spans="1:6" x14ac:dyDescent="0.2">
      <c r="A38" s="20" t="s">
        <v>55</v>
      </c>
      <c r="B38" s="20" t="s">
        <v>7</v>
      </c>
      <c r="C38" s="20">
        <v>3.351249999999994E-3</v>
      </c>
      <c r="D38" s="20">
        <v>3.351249999999994E-3</v>
      </c>
      <c r="E38" s="20">
        <v>3.351249999999994E-3</v>
      </c>
      <c r="F38" s="20">
        <v>3.351249999999994E-3</v>
      </c>
    </row>
    <row r="39" spans="1:6" x14ac:dyDescent="0.2">
      <c r="A39" s="20" t="s">
        <v>56</v>
      </c>
      <c r="B39" s="20" t="s">
        <v>7</v>
      </c>
      <c r="C39" s="20">
        <v>8.5639999999999501E-3</v>
      </c>
      <c r="D39" s="20">
        <v>9.3456249999999373E-3</v>
      </c>
      <c r="E39" s="20">
        <v>8.5639999999999501E-3</v>
      </c>
      <c r="F39" s="20">
        <v>9.3456249999999373E-3</v>
      </c>
    </row>
    <row r="40" spans="1:6" x14ac:dyDescent="0.2">
      <c r="A40" s="20" t="s">
        <v>57</v>
      </c>
      <c r="B40" s="20" t="s">
        <v>7</v>
      </c>
      <c r="C40" s="20" t="s">
        <v>37</v>
      </c>
      <c r="D40" s="20" t="s">
        <v>37</v>
      </c>
      <c r="E40" s="20">
        <v>0.28222000000000003</v>
      </c>
      <c r="F40" s="20">
        <v>0.28222000000000003</v>
      </c>
    </row>
    <row r="42" spans="1:6" x14ac:dyDescent="0.2">
      <c r="A42" s="20" t="s">
        <v>58</v>
      </c>
      <c r="B42" s="20" t="s">
        <v>10</v>
      </c>
      <c r="C42" s="20">
        <v>3.6587592</v>
      </c>
      <c r="D42" s="20">
        <v>3.6587592</v>
      </c>
      <c r="E42" s="20">
        <v>3.6587592</v>
      </c>
      <c r="F42" s="20">
        <v>3.6587592</v>
      </c>
    </row>
    <row r="43" spans="1:6" x14ac:dyDescent="0.2">
      <c r="A43" s="20" t="s">
        <v>59</v>
      </c>
      <c r="B43" s="20" t="s">
        <v>10</v>
      </c>
      <c r="C43" s="20">
        <v>3.6587592</v>
      </c>
      <c r="D43" s="20">
        <v>3.6587592</v>
      </c>
      <c r="E43" s="20">
        <v>3.6587592</v>
      </c>
      <c r="F43" s="20">
        <v>3.6587592</v>
      </c>
    </row>
    <row r="44" spans="1:6" x14ac:dyDescent="0.2">
      <c r="A44" s="20" t="s">
        <v>60</v>
      </c>
      <c r="B44" s="20" t="s">
        <v>10</v>
      </c>
      <c r="C44" s="20">
        <v>0.54949999999999899</v>
      </c>
      <c r="D44" s="20">
        <v>0.54949999999999899</v>
      </c>
      <c r="E44" s="20">
        <v>0.62419999999999898</v>
      </c>
      <c r="F44" s="20">
        <v>0.62419999999999898</v>
      </c>
    </row>
    <row r="45" spans="1:6" x14ac:dyDescent="0.2">
      <c r="A45" s="20" t="s">
        <v>62</v>
      </c>
      <c r="B45" s="20" t="s">
        <v>77</v>
      </c>
      <c r="C45" s="20" t="s">
        <v>37</v>
      </c>
      <c r="D45" s="20">
        <v>4.3786656000000006</v>
      </c>
      <c r="E45" s="20" t="s">
        <v>37</v>
      </c>
      <c r="F45" s="20">
        <v>4.3786656000000006</v>
      </c>
    </row>
    <row r="46" spans="1:6" x14ac:dyDescent="0.2">
      <c r="A46" s="20" t="s">
        <v>64</v>
      </c>
      <c r="B46" s="20" t="s">
        <v>75</v>
      </c>
      <c r="C46" s="20" t="s">
        <v>37</v>
      </c>
      <c r="D46" s="20" t="s">
        <v>37</v>
      </c>
      <c r="E46" s="20">
        <v>0.72977760000000003</v>
      </c>
      <c r="F46" s="20">
        <v>0.72977760000000003</v>
      </c>
    </row>
    <row r="47" spans="1:6" x14ac:dyDescent="0.2">
      <c r="A47" s="20" t="s">
        <v>65</v>
      </c>
      <c r="B47" s="20" t="s">
        <v>10</v>
      </c>
      <c r="C47" s="20">
        <v>2.9910599999999999E-2</v>
      </c>
      <c r="D47" s="20">
        <v>2.9910599999999999E-2</v>
      </c>
      <c r="E47" s="20">
        <v>2.9910599999999999E-2</v>
      </c>
      <c r="F47" s="20">
        <v>2.9910599999999999E-2</v>
      </c>
    </row>
    <row r="48" spans="1:6" x14ac:dyDescent="0.2">
      <c r="A48" s="15" t="s">
        <v>67</v>
      </c>
      <c r="B48" s="20" t="s">
        <v>10</v>
      </c>
      <c r="C48" s="20">
        <v>19466.7</v>
      </c>
      <c r="D48" s="20">
        <v>19466.7</v>
      </c>
      <c r="E48" s="20">
        <v>19466.7</v>
      </c>
      <c r="F48" s="20">
        <v>19466.7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16个macro</vt:lpstr>
      <vt:lpstr>Sheet2</vt:lpstr>
      <vt:lpstr>8个macro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Akman_PC</dc:creator>
  <cp:lastModifiedBy>艺坤 王</cp:lastModifiedBy>
  <dcterms:created xsi:type="dcterms:W3CDTF">2015-06-05T18:19:34Z</dcterms:created>
  <dcterms:modified xsi:type="dcterms:W3CDTF">2024-08-26T13:16:47Z</dcterms:modified>
</cp:coreProperties>
</file>