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例題_データアナリティクス基礎\"/>
    </mc:Choice>
  </mc:AlternateContent>
  <xr:revisionPtr revIDLastSave="0" documentId="13_ncr:1_{1CFF8249-9B5B-4031-A0EA-1B43C96F57E1}" xr6:coauthVersionLast="47" xr6:coauthVersionMax="47" xr10:uidLastSave="{00000000-0000-0000-0000-000000000000}"/>
  <bookViews>
    <workbookView xWindow="19110" yWindow="0" windowWidth="19380" windowHeight="20970" activeTab="4" xr2:uid="{589773CB-FDE7-43A7-AAB6-091002A6FB0A}"/>
  </bookViews>
  <sheets>
    <sheet name="データ" sheetId="3" r:id="rId1"/>
    <sheet name="Practice01" sheetId="7" r:id="rId2"/>
    <sheet name="Sheet1" sheetId="4" r:id="rId3"/>
    <sheet name="季節指数" sheetId="6" r:id="rId4"/>
    <sheet name="寄与度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7" l="1"/>
  <c r="K25" i="7"/>
  <c r="L25" i="7"/>
  <c r="M25" i="7"/>
  <c r="J26" i="7"/>
  <c r="K26" i="7"/>
  <c r="L26" i="7"/>
  <c r="M26" i="7"/>
  <c r="J27" i="7"/>
  <c r="K27" i="7"/>
  <c r="L27" i="7"/>
  <c r="M27" i="7"/>
  <c r="J28" i="7"/>
  <c r="K28" i="7"/>
  <c r="L28" i="7"/>
  <c r="M28" i="7"/>
  <c r="J29" i="7"/>
  <c r="K29" i="7"/>
  <c r="L29" i="7"/>
  <c r="M29" i="7"/>
  <c r="J30" i="7"/>
  <c r="K30" i="7"/>
  <c r="L30" i="7"/>
  <c r="M30" i="7"/>
  <c r="J31" i="7"/>
  <c r="K31" i="7"/>
  <c r="L31" i="7"/>
  <c r="M31" i="7"/>
  <c r="J32" i="7"/>
  <c r="K32" i="7"/>
  <c r="L32" i="7"/>
  <c r="M32" i="7"/>
  <c r="K24" i="7"/>
  <c r="L24" i="7"/>
  <c r="M24" i="7"/>
  <c r="J24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F25" i="7"/>
  <c r="F26" i="7"/>
  <c r="F27" i="7"/>
  <c r="F28" i="7"/>
  <c r="F29" i="7"/>
  <c r="F30" i="7"/>
  <c r="F31" i="7"/>
  <c r="F32" i="7"/>
  <c r="F24" i="7"/>
  <c r="S11" i="7"/>
  <c r="S12" i="7"/>
  <c r="O9" i="7"/>
  <c r="P9" i="7"/>
  <c r="T9" i="7" s="1"/>
  <c r="Q9" i="7"/>
  <c r="U9" i="7" s="1"/>
  <c r="O10" i="7"/>
  <c r="P10" i="7"/>
  <c r="T12" i="7" s="1"/>
  <c r="Q10" i="7"/>
  <c r="U10" i="7" s="1"/>
  <c r="O11" i="7"/>
  <c r="S9" i="7" s="1"/>
  <c r="P11" i="7"/>
  <c r="T11" i="7" s="1"/>
  <c r="Q11" i="7"/>
  <c r="O12" i="7"/>
  <c r="P12" i="7"/>
  <c r="Q12" i="7"/>
  <c r="N11" i="7"/>
  <c r="R11" i="7" s="1"/>
  <c r="N10" i="7"/>
  <c r="R10" i="7" s="1"/>
  <c r="N9" i="7"/>
  <c r="R9" i="7" s="1"/>
  <c r="N12" i="7"/>
  <c r="R12" i="7" s="1"/>
  <c r="K5" i="7"/>
  <c r="L5" i="7"/>
  <c r="M5" i="7"/>
  <c r="K6" i="7"/>
  <c r="L6" i="7"/>
  <c r="M6" i="7"/>
  <c r="K7" i="7"/>
  <c r="L7" i="7"/>
  <c r="M7" i="7"/>
  <c r="K8" i="7"/>
  <c r="L8" i="7"/>
  <c r="M8" i="7"/>
  <c r="K9" i="7"/>
  <c r="L9" i="7"/>
  <c r="M9" i="7"/>
  <c r="K10" i="7"/>
  <c r="L10" i="7"/>
  <c r="M10" i="7"/>
  <c r="K11" i="7"/>
  <c r="L11" i="7"/>
  <c r="M11" i="7"/>
  <c r="K12" i="7"/>
  <c r="L12" i="7"/>
  <c r="M12" i="7"/>
  <c r="K13" i="7"/>
  <c r="L13" i="7"/>
  <c r="M13" i="7"/>
  <c r="J6" i="7"/>
  <c r="J7" i="7"/>
  <c r="J8" i="7"/>
  <c r="J9" i="7"/>
  <c r="J10" i="7"/>
  <c r="J11" i="7"/>
  <c r="J12" i="7"/>
  <c r="J13" i="7"/>
  <c r="J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5" i="7"/>
  <c r="H5" i="7"/>
  <c r="I5" i="7"/>
  <c r="F6" i="7"/>
  <c r="F7" i="7"/>
  <c r="F8" i="7"/>
  <c r="F9" i="7"/>
  <c r="F10" i="7"/>
  <c r="F11" i="7"/>
  <c r="F12" i="7"/>
  <c r="F13" i="7"/>
  <c r="F5" i="7"/>
  <c r="O13" i="6"/>
  <c r="S10" i="6" s="1"/>
  <c r="P13" i="6"/>
  <c r="Q13" i="6"/>
  <c r="N13" i="6"/>
  <c r="R12" i="6" s="1"/>
  <c r="T11" i="6"/>
  <c r="U11" i="6"/>
  <c r="T12" i="6"/>
  <c r="U12" i="6"/>
  <c r="T13" i="6"/>
  <c r="U13" i="6"/>
  <c r="T10" i="6"/>
  <c r="U10" i="6"/>
  <c r="R11" i="6"/>
  <c r="R10" i="6"/>
  <c r="O11" i="6"/>
  <c r="O10" i="6"/>
  <c r="P10" i="6"/>
  <c r="Q10" i="6"/>
  <c r="G5" i="6"/>
  <c r="K5" i="6" s="1"/>
  <c r="H5" i="6"/>
  <c r="L5" i="6" s="1"/>
  <c r="I5" i="6"/>
  <c r="M5" i="6" s="1"/>
  <c r="G6" i="6"/>
  <c r="K6" i="6" s="1"/>
  <c r="H6" i="6"/>
  <c r="L6" i="6" s="1"/>
  <c r="I6" i="6"/>
  <c r="M6" i="6" s="1"/>
  <c r="G7" i="6"/>
  <c r="K7" i="6" s="1"/>
  <c r="H7" i="6"/>
  <c r="L7" i="6" s="1"/>
  <c r="P11" i="6" s="1"/>
  <c r="I7" i="6"/>
  <c r="M7" i="6" s="1"/>
  <c r="Q11" i="6" s="1"/>
  <c r="G8" i="6"/>
  <c r="K8" i="6" s="1"/>
  <c r="O12" i="6" s="1"/>
  <c r="H8" i="6"/>
  <c r="L8" i="6" s="1"/>
  <c r="P12" i="6" s="1"/>
  <c r="I8" i="6"/>
  <c r="M8" i="6" s="1"/>
  <c r="Q12" i="6" s="1"/>
  <c r="G9" i="6"/>
  <c r="K9" i="6" s="1"/>
  <c r="H9" i="6"/>
  <c r="L9" i="6" s="1"/>
  <c r="I9" i="6"/>
  <c r="M9" i="6" s="1"/>
  <c r="G10" i="6"/>
  <c r="K10" i="6" s="1"/>
  <c r="H10" i="6"/>
  <c r="L10" i="6" s="1"/>
  <c r="I10" i="6"/>
  <c r="M10" i="6" s="1"/>
  <c r="G11" i="6"/>
  <c r="K11" i="6" s="1"/>
  <c r="H11" i="6"/>
  <c r="L11" i="6" s="1"/>
  <c r="I11" i="6"/>
  <c r="M11" i="6" s="1"/>
  <c r="G12" i="6"/>
  <c r="K12" i="6" s="1"/>
  <c r="H12" i="6"/>
  <c r="L12" i="6" s="1"/>
  <c r="I12" i="6"/>
  <c r="M12" i="6" s="1"/>
  <c r="G13" i="6"/>
  <c r="K13" i="6" s="1"/>
  <c r="H13" i="6"/>
  <c r="L13" i="6" s="1"/>
  <c r="I13" i="6"/>
  <c r="M13" i="6" s="1"/>
  <c r="F5" i="6"/>
  <c r="J5" i="6" s="1"/>
  <c r="F6" i="6"/>
  <c r="J6" i="6" s="1"/>
  <c r="F7" i="6"/>
  <c r="J7" i="6" s="1"/>
  <c r="F8" i="6"/>
  <c r="J8" i="6" s="1"/>
  <c r="F9" i="6"/>
  <c r="J9" i="6" s="1"/>
  <c r="F10" i="6"/>
  <c r="J10" i="6" s="1"/>
  <c r="F11" i="6"/>
  <c r="J11" i="6" s="1"/>
  <c r="F12" i="6"/>
  <c r="J12" i="6" s="1"/>
  <c r="F13" i="6"/>
  <c r="J13" i="6" s="1"/>
  <c r="D5" i="4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H7" i="5"/>
  <c r="I7" i="5"/>
  <c r="G7" i="5"/>
  <c r="F8" i="5"/>
  <c r="F9" i="5"/>
  <c r="F10" i="5"/>
  <c r="F11" i="5"/>
  <c r="F12" i="5"/>
  <c r="F13" i="5"/>
  <c r="F14" i="5"/>
  <c r="F15" i="5"/>
  <c r="F7" i="5"/>
  <c r="F24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G25" i="4"/>
  <c r="G26" i="4"/>
  <c r="G27" i="4"/>
  <c r="G28" i="4"/>
  <c r="G29" i="4"/>
  <c r="G30" i="4"/>
  <c r="G31" i="4"/>
  <c r="G32" i="4"/>
  <c r="G24" i="4"/>
  <c r="F25" i="4"/>
  <c r="F26" i="4"/>
  <c r="F27" i="4"/>
  <c r="F28" i="4"/>
  <c r="F29" i="4"/>
  <c r="F30" i="4"/>
  <c r="F31" i="4"/>
  <c r="F32" i="4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5" i="4"/>
  <c r="J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E5" i="4"/>
  <c r="S7" i="3"/>
  <c r="R8" i="3"/>
  <c r="R9" i="3"/>
  <c r="R10" i="3"/>
  <c r="R11" i="3"/>
  <c r="R12" i="3"/>
  <c r="R13" i="3"/>
  <c r="R14" i="3"/>
  <c r="R15" i="3"/>
  <c r="R7" i="3"/>
  <c r="E19" i="3"/>
  <c r="B19" i="3"/>
  <c r="G5" i="3"/>
  <c r="K5" i="3" s="1"/>
  <c r="F5" i="3"/>
  <c r="J5" i="3" s="1"/>
  <c r="F19" i="3"/>
  <c r="G19" i="3"/>
  <c r="F20" i="3"/>
  <c r="G20" i="3"/>
  <c r="F21" i="3"/>
  <c r="G21" i="3"/>
  <c r="F22" i="3"/>
  <c r="G22" i="3"/>
  <c r="D19" i="3"/>
  <c r="D23" i="3" s="1"/>
  <c r="D20" i="3"/>
  <c r="D21" i="3"/>
  <c r="D22" i="3"/>
  <c r="C23" i="3"/>
  <c r="C20" i="3"/>
  <c r="C21" i="3"/>
  <c r="C22" i="3"/>
  <c r="C19" i="3"/>
  <c r="B20" i="3"/>
  <c r="B21" i="3"/>
  <c r="B22" i="3"/>
  <c r="M6" i="3"/>
  <c r="K7" i="3"/>
  <c r="L7" i="3"/>
  <c r="M7" i="3"/>
  <c r="K8" i="3"/>
  <c r="L11" i="3"/>
  <c r="M11" i="3"/>
  <c r="K12" i="3"/>
  <c r="J11" i="3"/>
  <c r="J12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S8" i="3"/>
  <c r="S9" i="3"/>
  <c r="S10" i="3"/>
  <c r="S11" i="3"/>
  <c r="S12" i="3"/>
  <c r="S13" i="3"/>
  <c r="S14" i="3"/>
  <c r="S15" i="3"/>
  <c r="T7" i="3"/>
  <c r="U7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F6" i="3"/>
  <c r="J6" i="3" s="1"/>
  <c r="F7" i="3"/>
  <c r="J7" i="3" s="1"/>
  <c r="F8" i="3"/>
  <c r="J8" i="3" s="1"/>
  <c r="F9" i="3"/>
  <c r="J9" i="3" s="1"/>
  <c r="F10" i="3"/>
  <c r="J10" i="3" s="1"/>
  <c r="F11" i="3"/>
  <c r="F12" i="3"/>
  <c r="F13" i="3"/>
  <c r="J13" i="3" s="1"/>
  <c r="N8" i="3"/>
  <c r="N9" i="3"/>
  <c r="N10" i="3"/>
  <c r="N11" i="3"/>
  <c r="N12" i="3"/>
  <c r="N13" i="3"/>
  <c r="N14" i="3"/>
  <c r="N15" i="3"/>
  <c r="N7" i="3"/>
  <c r="I13" i="3"/>
  <c r="M13" i="3" s="1"/>
  <c r="H13" i="3"/>
  <c r="L13" i="3" s="1"/>
  <c r="I12" i="3"/>
  <c r="M12" i="3" s="1"/>
  <c r="H12" i="3"/>
  <c r="L12" i="3" s="1"/>
  <c r="I11" i="3"/>
  <c r="H11" i="3"/>
  <c r="I10" i="3"/>
  <c r="M10" i="3" s="1"/>
  <c r="H10" i="3"/>
  <c r="L10" i="3" s="1"/>
  <c r="I9" i="3"/>
  <c r="M9" i="3" s="1"/>
  <c r="H9" i="3"/>
  <c r="L9" i="3" s="1"/>
  <c r="I8" i="3"/>
  <c r="M8" i="3" s="1"/>
  <c r="H8" i="3"/>
  <c r="L8" i="3" s="1"/>
  <c r="I7" i="3"/>
  <c r="H7" i="3"/>
  <c r="I6" i="3"/>
  <c r="H6" i="3"/>
  <c r="L6" i="3" s="1"/>
  <c r="I5" i="3"/>
  <c r="M5" i="3" s="1"/>
  <c r="H5" i="3"/>
  <c r="L5" i="3" s="1"/>
  <c r="G13" i="3"/>
  <c r="K13" i="3" s="1"/>
  <c r="G12" i="3"/>
  <c r="G11" i="3"/>
  <c r="K11" i="3" s="1"/>
  <c r="G10" i="3"/>
  <c r="K10" i="3" s="1"/>
  <c r="G9" i="3"/>
  <c r="K9" i="3" s="1"/>
  <c r="G8" i="3"/>
  <c r="G7" i="3"/>
  <c r="G6" i="3"/>
  <c r="K6" i="3" s="1"/>
  <c r="S10" i="7" l="1"/>
  <c r="U12" i="7"/>
  <c r="U11" i="7"/>
  <c r="T10" i="7"/>
  <c r="S13" i="6"/>
  <c r="S11" i="6"/>
  <c r="S12" i="6"/>
  <c r="R13" i="6"/>
  <c r="N12" i="6"/>
  <c r="N11" i="6"/>
  <c r="N10" i="6"/>
  <c r="K12" i="4"/>
  <c r="K11" i="4"/>
  <c r="K13" i="4"/>
  <c r="K10" i="4"/>
  <c r="F10" i="4"/>
  <c r="F12" i="4"/>
  <c r="F11" i="4"/>
  <c r="F13" i="4"/>
  <c r="B23" i="3"/>
  <c r="L10" i="4" l="1"/>
  <c r="L12" i="4"/>
  <c r="L13" i="4"/>
  <c r="L11" i="4"/>
  <c r="G13" i="4"/>
  <c r="G11" i="4"/>
  <c r="G12" i="4"/>
  <c r="G10" i="4"/>
  <c r="E22" i="3"/>
  <c r="E21" i="3"/>
  <c r="E20" i="3"/>
</calcChain>
</file>

<file path=xl/sharedStrings.xml><?xml version="1.0" encoding="utf-8"?>
<sst xmlns="http://schemas.openxmlformats.org/spreadsheetml/2006/main" count="254" uniqueCount="35">
  <si>
    <t>販売額（百万円）</t>
    <rPh sb="0" eb="2">
      <t>ハンバイ</t>
    </rPh>
    <rPh sb="2" eb="3">
      <t>ガク</t>
    </rPh>
    <rPh sb="4" eb="7">
      <t>ヒャクマンエン</t>
    </rPh>
    <phoneticPr fontId="2"/>
  </si>
  <si>
    <t>年・四半期</t>
    <rPh sb="0" eb="1">
      <t>ネン</t>
    </rPh>
    <rPh sb="2" eb="5">
      <t>シハンキ</t>
    </rPh>
    <phoneticPr fontId="2"/>
  </si>
  <si>
    <t>合計</t>
    <rPh sb="0" eb="2">
      <t>ゴウケイ</t>
    </rPh>
    <phoneticPr fontId="2"/>
  </si>
  <si>
    <t>店舗A</t>
    <rPh sb="0" eb="2">
      <t>テンポ</t>
    </rPh>
    <phoneticPr fontId="2"/>
  </si>
  <si>
    <t>店舗B</t>
    <rPh sb="0" eb="2">
      <t>テンポ</t>
    </rPh>
    <phoneticPr fontId="2"/>
  </si>
  <si>
    <t>店舗C</t>
    <rPh sb="0" eb="2">
      <t>テンポ</t>
    </rPh>
    <phoneticPr fontId="2"/>
  </si>
  <si>
    <r>
      <t>2017年第</t>
    </r>
    <r>
      <rPr>
        <sz val="11"/>
        <color theme="1"/>
        <rFont val="游ゴシック"/>
        <family val="2"/>
        <charset val="128"/>
      </rPr>
      <t>Ⅰ</t>
    </r>
    <r>
      <rPr>
        <sz val="11"/>
        <color theme="1"/>
        <rFont val="游ゴシック"/>
        <family val="2"/>
        <charset val="128"/>
        <scheme val="minor"/>
      </rPr>
      <t>期</t>
    </r>
    <rPh sb="4" eb="5">
      <t>ネン</t>
    </rPh>
    <rPh sb="5" eb="6">
      <t>ダイ</t>
    </rPh>
    <rPh sb="7" eb="8">
      <t>キ</t>
    </rPh>
    <phoneticPr fontId="2"/>
  </si>
  <si>
    <r>
      <t>2018年第</t>
    </r>
    <r>
      <rPr>
        <sz val="11"/>
        <color theme="1"/>
        <rFont val="游ゴシック"/>
        <family val="2"/>
        <charset val="128"/>
      </rPr>
      <t>Ⅰ</t>
    </r>
    <r>
      <rPr>
        <sz val="11"/>
        <color theme="1"/>
        <rFont val="游ゴシック"/>
        <family val="2"/>
        <charset val="128"/>
        <scheme val="minor"/>
      </rPr>
      <t>期</t>
    </r>
    <rPh sb="4" eb="5">
      <t>ネン</t>
    </rPh>
    <rPh sb="5" eb="6">
      <t>ダイ</t>
    </rPh>
    <rPh sb="7" eb="8">
      <t>キ</t>
    </rPh>
    <phoneticPr fontId="2"/>
  </si>
  <si>
    <r>
      <t>2019年第</t>
    </r>
    <r>
      <rPr>
        <sz val="11"/>
        <color theme="1"/>
        <rFont val="游ゴシック"/>
        <family val="2"/>
        <charset val="128"/>
      </rPr>
      <t>Ⅰ</t>
    </r>
    <r>
      <rPr>
        <sz val="11"/>
        <color theme="1"/>
        <rFont val="游ゴシック"/>
        <family val="2"/>
        <charset val="128"/>
        <scheme val="minor"/>
      </rPr>
      <t>期</t>
    </r>
    <rPh sb="4" eb="5">
      <t>ネン</t>
    </rPh>
    <rPh sb="5" eb="6">
      <t>ダイ</t>
    </rPh>
    <rPh sb="7" eb="8">
      <t>キ</t>
    </rPh>
    <phoneticPr fontId="2"/>
  </si>
  <si>
    <r>
      <t>2020年第</t>
    </r>
    <r>
      <rPr>
        <sz val="11"/>
        <color theme="1"/>
        <rFont val="游ゴシック"/>
        <family val="2"/>
        <charset val="128"/>
      </rPr>
      <t>Ⅰ</t>
    </r>
    <r>
      <rPr>
        <sz val="11"/>
        <color theme="1"/>
        <rFont val="游ゴシック"/>
        <family val="2"/>
        <charset val="128"/>
        <scheme val="minor"/>
      </rPr>
      <t>期</t>
    </r>
    <rPh sb="4" eb="5">
      <t>ネン</t>
    </rPh>
    <rPh sb="5" eb="6">
      <t>ダイ</t>
    </rPh>
    <rPh sb="7" eb="8">
      <t>キ</t>
    </rPh>
    <phoneticPr fontId="2"/>
  </si>
  <si>
    <t>　第Ⅱ期</t>
    <rPh sb="1" eb="2">
      <t>ダイ</t>
    </rPh>
    <rPh sb="3" eb="4">
      <t>キ</t>
    </rPh>
    <phoneticPr fontId="2"/>
  </si>
  <si>
    <t>　第Ⅲ期</t>
    <rPh sb="1" eb="2">
      <t>ダイ</t>
    </rPh>
    <rPh sb="3" eb="4">
      <t>キ</t>
    </rPh>
    <phoneticPr fontId="2"/>
  </si>
  <si>
    <t>　第Ⅳ期</t>
    <rPh sb="1" eb="2">
      <t>ダイ</t>
    </rPh>
    <rPh sb="3" eb="4">
      <t>キ</t>
    </rPh>
    <phoneticPr fontId="2"/>
  </si>
  <si>
    <t>寄与度</t>
    <rPh sb="0" eb="3">
      <t>キヨド</t>
    </rPh>
    <phoneticPr fontId="2"/>
  </si>
  <si>
    <t>各期の平均</t>
    <rPh sb="0" eb="2">
      <t>カクキ</t>
    </rPh>
    <rPh sb="3" eb="5">
      <t>ヘイキン</t>
    </rPh>
    <phoneticPr fontId="2"/>
  </si>
  <si>
    <t>1期</t>
    <rPh sb="1" eb="2">
      <t>キ</t>
    </rPh>
    <phoneticPr fontId="2"/>
  </si>
  <si>
    <t>2期</t>
    <rPh sb="1" eb="2">
      <t>キ</t>
    </rPh>
    <phoneticPr fontId="2"/>
  </si>
  <si>
    <t>3期</t>
    <rPh sb="1" eb="2">
      <t>キ</t>
    </rPh>
    <phoneticPr fontId="2"/>
  </si>
  <si>
    <t>4期</t>
    <rPh sb="1" eb="2">
      <t>キ</t>
    </rPh>
    <phoneticPr fontId="2"/>
  </si>
  <si>
    <t>販売額/中心化移動平均</t>
    <rPh sb="0" eb="2">
      <t>ハンバイ</t>
    </rPh>
    <rPh sb="2" eb="3">
      <t>ガク</t>
    </rPh>
    <rPh sb="4" eb="7">
      <t>チュウシンカ</t>
    </rPh>
    <rPh sb="7" eb="9">
      <t>イドウ</t>
    </rPh>
    <rPh sb="9" eb="11">
      <t>ヘイキン</t>
    </rPh>
    <phoneticPr fontId="2"/>
  </si>
  <si>
    <t>中心化移動平均</t>
    <rPh sb="0" eb="2">
      <t>チュウシン</t>
    </rPh>
    <rPh sb="2" eb="3">
      <t>カ</t>
    </rPh>
    <rPh sb="3" eb="5">
      <t>イドウ</t>
    </rPh>
    <rPh sb="5" eb="7">
      <t>ヘイキン</t>
    </rPh>
    <phoneticPr fontId="2"/>
  </si>
  <si>
    <t>計</t>
    <rPh sb="0" eb="1">
      <t>ケイ</t>
    </rPh>
    <phoneticPr fontId="2"/>
  </si>
  <si>
    <t>季節指数</t>
    <rPh sb="0" eb="2">
      <t>キセツ</t>
    </rPh>
    <rPh sb="2" eb="4">
      <t>シスウ</t>
    </rPh>
    <phoneticPr fontId="2"/>
  </si>
  <si>
    <t>同月期成長率</t>
    <rPh sb="0" eb="2">
      <t>ドウゲツ</t>
    </rPh>
    <rPh sb="2" eb="3">
      <t>キ</t>
    </rPh>
    <rPh sb="3" eb="6">
      <t>セイチョウリツ</t>
    </rPh>
    <phoneticPr fontId="2"/>
  </si>
  <si>
    <t>販売額</t>
    <rPh sb="0" eb="2">
      <t>ハンバイ</t>
    </rPh>
    <rPh sb="2" eb="3">
      <t>ガク</t>
    </rPh>
    <phoneticPr fontId="2"/>
  </si>
  <si>
    <t>中心化移動平均</t>
    <rPh sb="0" eb="7">
      <t>チュウシンカイドウヘイキン</t>
    </rPh>
    <phoneticPr fontId="2"/>
  </si>
  <si>
    <t>データ/移動平均</t>
    <rPh sb="4" eb="8">
      <t>イドウヘイキン</t>
    </rPh>
    <phoneticPr fontId="2"/>
  </si>
  <si>
    <t>前年度同期比</t>
    <rPh sb="0" eb="3">
      <t>ゼンネンド</t>
    </rPh>
    <rPh sb="3" eb="6">
      <t>ドウキヒ</t>
    </rPh>
    <phoneticPr fontId="2"/>
  </si>
  <si>
    <t>前年度同期比に対する寄与度</t>
    <rPh sb="0" eb="3">
      <t>ゼンネンド</t>
    </rPh>
    <rPh sb="3" eb="6">
      <t>ドウキヒ</t>
    </rPh>
    <rPh sb="7" eb="8">
      <t>タイ</t>
    </rPh>
    <rPh sb="10" eb="13">
      <t>キヨド</t>
    </rPh>
    <phoneticPr fontId="2"/>
  </si>
  <si>
    <t>四半期平均</t>
    <rPh sb="0" eb="3">
      <t>シハンキ</t>
    </rPh>
    <rPh sb="3" eb="5">
      <t>ヘイキン</t>
    </rPh>
    <phoneticPr fontId="2"/>
  </si>
  <si>
    <t>販売額/中心化移動平均</t>
    <rPh sb="0" eb="11">
      <t>ハンバイガク・チュウシンカイドウヘイキン</t>
    </rPh>
    <phoneticPr fontId="2"/>
  </si>
  <si>
    <t>季節指数(四半期値/総和*400)</t>
    <rPh sb="0" eb="4">
      <t>キセツシスウ</t>
    </rPh>
    <rPh sb="5" eb="8">
      <t>シハンキ</t>
    </rPh>
    <rPh sb="8" eb="9">
      <t>アタイ</t>
    </rPh>
    <rPh sb="10" eb="12">
      <t>ソウワ</t>
    </rPh>
    <phoneticPr fontId="2"/>
  </si>
  <si>
    <t>中心化移動平均</t>
    <rPh sb="0" eb="3">
      <t>チュウシンカ</t>
    </rPh>
    <rPh sb="3" eb="5">
      <t>イドウ</t>
    </rPh>
    <rPh sb="5" eb="7">
      <t>ヘイキン</t>
    </rPh>
    <phoneticPr fontId="2"/>
  </si>
  <si>
    <t>季節指数</t>
    <rPh sb="0" eb="4">
      <t>キセツシスウ</t>
    </rPh>
    <phoneticPr fontId="2"/>
  </si>
  <si>
    <t>前年度同期比</t>
    <rPh sb="0" eb="6">
      <t>ゼンネンドドウキヒ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</si>
</sst>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0.0"/>
    <numFmt numFmtId="178" formatCode="0.0000"/>
    <numFmt numFmtId="179" formatCode="0.000"/>
    <numFmt numFmtId="180" formatCode="0.000%"/>
    <numFmt numFmtId="181" formatCode="0.0000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0" xfId="1" applyNumberFormat="1" applyFont="1" applyBorder="1">
      <alignment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179" fontId="0" fillId="0" borderId="1" xfId="0" applyNumberFormat="1" applyBorder="1">
      <alignment vertical="center"/>
    </xf>
    <xf numFmtId="181" fontId="0" fillId="0" borderId="0" xfId="1" applyNumberFormat="1" applyFont="1">
      <alignment vertical="center"/>
    </xf>
    <xf numFmtId="180" fontId="0" fillId="0" borderId="1" xfId="1" applyNumberFormat="1" applyFont="1" applyBorder="1">
      <alignment vertical="center"/>
    </xf>
    <xf numFmtId="17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9" fontId="0" fillId="2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179" fontId="0" fillId="0" borderId="7" xfId="0" applyNumberFormat="1" applyBorder="1">
      <alignment vertical="center"/>
    </xf>
    <xf numFmtId="179" fontId="0" fillId="0" borderId="0" xfId="0" applyNumberFormat="1" applyBorder="1">
      <alignment vertical="center"/>
    </xf>
    <xf numFmtId="179" fontId="0" fillId="0" borderId="1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10" fontId="0" fillId="0" borderId="0" xfId="1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中心移動平均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データ!$G$2</c:f>
              <c:strCache>
                <c:ptCount val="1"/>
                <c:pt idx="0">
                  <c:v>店舗A</c:v>
                </c:pt>
              </c:strCache>
            </c:strRef>
          </c:tx>
          <c:marker>
            <c:symbol val="none"/>
          </c:marker>
          <c:val>
            <c:numRef>
              <c:f>データ!$G$5:$G$13</c:f>
              <c:numCache>
                <c:formatCode>0.0</c:formatCode>
                <c:ptCount val="9"/>
                <c:pt idx="0">
                  <c:v>588.5</c:v>
                </c:pt>
                <c:pt idx="1">
                  <c:v>595.875</c:v>
                </c:pt>
                <c:pt idx="2">
                  <c:v>604</c:v>
                </c:pt>
                <c:pt idx="3">
                  <c:v>615.875</c:v>
                </c:pt>
                <c:pt idx="4">
                  <c:v>627.25</c:v>
                </c:pt>
                <c:pt idx="5">
                  <c:v>637.625</c:v>
                </c:pt>
                <c:pt idx="6">
                  <c:v>644.625</c:v>
                </c:pt>
                <c:pt idx="7">
                  <c:v>649</c:v>
                </c:pt>
                <c:pt idx="8">
                  <c:v>654.25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04-41C1-93EF-B3E2AA4EF06B}"/>
            </c:ext>
          </c:extLst>
        </c:ser>
        <c:ser>
          <c:idx val="4"/>
          <c:order val="1"/>
          <c:tx>
            <c:strRef>
              <c:f>データ!$H$2</c:f>
              <c:strCache>
                <c:ptCount val="1"/>
                <c:pt idx="0">
                  <c:v>店舗B</c:v>
                </c:pt>
              </c:strCache>
            </c:strRef>
          </c:tx>
          <c:marker>
            <c:symbol val="none"/>
          </c:marker>
          <c:val>
            <c:numRef>
              <c:f>データ!$H$5:$H$13</c:f>
              <c:numCache>
                <c:formatCode>0.0</c:formatCode>
                <c:ptCount val="9"/>
                <c:pt idx="0">
                  <c:v>231.5</c:v>
                </c:pt>
                <c:pt idx="1">
                  <c:v>233.125</c:v>
                </c:pt>
                <c:pt idx="2">
                  <c:v>234.875</c:v>
                </c:pt>
                <c:pt idx="3">
                  <c:v>236.75</c:v>
                </c:pt>
                <c:pt idx="4">
                  <c:v>237.75</c:v>
                </c:pt>
                <c:pt idx="5">
                  <c:v>238.625</c:v>
                </c:pt>
                <c:pt idx="6">
                  <c:v>238.75</c:v>
                </c:pt>
                <c:pt idx="7">
                  <c:v>237</c:v>
                </c:pt>
                <c:pt idx="8">
                  <c:v>235.125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04-41C1-93EF-B3E2AA4EF06B}"/>
            </c:ext>
          </c:extLst>
        </c:ser>
        <c:ser>
          <c:idx val="5"/>
          <c:order val="2"/>
          <c:tx>
            <c:strRef>
              <c:f>データ!$I$2</c:f>
              <c:strCache>
                <c:ptCount val="1"/>
                <c:pt idx="0">
                  <c:v>店舗C</c:v>
                </c:pt>
              </c:strCache>
            </c:strRef>
          </c:tx>
          <c:marker>
            <c:symbol val="none"/>
          </c:marker>
          <c:val>
            <c:numRef>
              <c:f>データ!$I$5:$I$13</c:f>
              <c:numCache>
                <c:formatCode>0.0</c:formatCode>
                <c:ptCount val="9"/>
                <c:pt idx="0">
                  <c:v>59.125</c:v>
                </c:pt>
                <c:pt idx="1">
                  <c:v>58</c:v>
                </c:pt>
                <c:pt idx="2">
                  <c:v>56.5</c:v>
                </c:pt>
                <c:pt idx="3">
                  <c:v>55</c:v>
                </c:pt>
                <c:pt idx="4">
                  <c:v>54.125</c:v>
                </c:pt>
                <c:pt idx="5">
                  <c:v>53.5</c:v>
                </c:pt>
                <c:pt idx="6">
                  <c:v>54</c:v>
                </c:pt>
                <c:pt idx="7">
                  <c:v>53.625</c:v>
                </c:pt>
                <c:pt idx="8">
                  <c:v>51.625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04-41C1-93EF-B3E2AA4EF06B}"/>
            </c:ext>
          </c:extLst>
        </c:ser>
        <c:ser>
          <c:idx val="0"/>
          <c:order val="3"/>
          <c:tx>
            <c:strRef>
              <c:f>データ!$G$2</c:f>
              <c:strCache>
                <c:ptCount val="1"/>
                <c:pt idx="0">
                  <c:v>店舗A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データ!$G$5:$G$13</c:f>
              <c:numCache>
                <c:formatCode>0.0</c:formatCode>
                <c:ptCount val="9"/>
                <c:pt idx="0">
                  <c:v>588.5</c:v>
                </c:pt>
                <c:pt idx="1">
                  <c:v>595.875</c:v>
                </c:pt>
                <c:pt idx="2">
                  <c:v>604</c:v>
                </c:pt>
                <c:pt idx="3">
                  <c:v>615.875</c:v>
                </c:pt>
                <c:pt idx="4">
                  <c:v>627.25</c:v>
                </c:pt>
                <c:pt idx="5">
                  <c:v>637.625</c:v>
                </c:pt>
                <c:pt idx="6">
                  <c:v>644.625</c:v>
                </c:pt>
                <c:pt idx="7">
                  <c:v>649</c:v>
                </c:pt>
                <c:pt idx="8">
                  <c:v>654.25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04-41C1-93EF-B3E2AA4EF06B}"/>
            </c:ext>
          </c:extLst>
        </c:ser>
        <c:ser>
          <c:idx val="1"/>
          <c:order val="4"/>
          <c:tx>
            <c:strRef>
              <c:f>データ!$H$2</c:f>
              <c:strCache>
                <c:ptCount val="1"/>
                <c:pt idx="0">
                  <c:v>店舗B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データ!$H$5:$H$13</c:f>
              <c:numCache>
                <c:formatCode>0.0</c:formatCode>
                <c:ptCount val="9"/>
                <c:pt idx="0">
                  <c:v>231.5</c:v>
                </c:pt>
                <c:pt idx="1">
                  <c:v>233.125</c:v>
                </c:pt>
                <c:pt idx="2">
                  <c:v>234.875</c:v>
                </c:pt>
                <c:pt idx="3">
                  <c:v>236.75</c:v>
                </c:pt>
                <c:pt idx="4">
                  <c:v>237.75</c:v>
                </c:pt>
                <c:pt idx="5">
                  <c:v>238.625</c:v>
                </c:pt>
                <c:pt idx="6">
                  <c:v>238.75</c:v>
                </c:pt>
                <c:pt idx="7">
                  <c:v>237</c:v>
                </c:pt>
                <c:pt idx="8">
                  <c:v>235.125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04-41C1-93EF-B3E2AA4E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11968"/>
        <c:axId val="1103309448"/>
      </c:lineChart>
      <c:lineChart>
        <c:grouping val="standard"/>
        <c:varyColors val="0"/>
        <c:ser>
          <c:idx val="2"/>
          <c:order val="5"/>
          <c:tx>
            <c:strRef>
              <c:f>データ!$I$2</c:f>
              <c:strCache>
                <c:ptCount val="1"/>
                <c:pt idx="0">
                  <c:v>店舗C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データ!$I$5:$I$13</c:f>
              <c:numCache>
                <c:formatCode>0.0</c:formatCode>
                <c:ptCount val="9"/>
                <c:pt idx="0">
                  <c:v>59.125</c:v>
                </c:pt>
                <c:pt idx="1">
                  <c:v>58</c:v>
                </c:pt>
                <c:pt idx="2">
                  <c:v>56.5</c:v>
                </c:pt>
                <c:pt idx="3">
                  <c:v>55</c:v>
                </c:pt>
                <c:pt idx="4">
                  <c:v>54.125</c:v>
                </c:pt>
                <c:pt idx="5">
                  <c:v>53.5</c:v>
                </c:pt>
                <c:pt idx="6">
                  <c:v>54</c:v>
                </c:pt>
                <c:pt idx="7">
                  <c:v>53.625</c:v>
                </c:pt>
                <c:pt idx="8">
                  <c:v>51.625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04-41C1-93EF-B3E2AA4E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55584"/>
        <c:axId val="1056910400"/>
      </c:lineChart>
      <c:catAx>
        <c:axId val="11033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09448"/>
        <c:crosses val="autoZero"/>
        <c:auto val="1"/>
        <c:lblAlgn val="ctr"/>
        <c:lblOffset val="100"/>
        <c:noMultiLvlLbl val="0"/>
      </c:catAx>
      <c:valAx>
        <c:axId val="11033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11968"/>
        <c:crosses val="autoZero"/>
        <c:crossBetween val="between"/>
      </c:valAx>
      <c:valAx>
        <c:axId val="105691040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755584"/>
        <c:crosses val="max"/>
        <c:crossBetween val="between"/>
      </c:valAx>
      <c:catAx>
        <c:axId val="19975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5691040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販売額推移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データ!$C$2</c:f>
              <c:strCache>
                <c:ptCount val="1"/>
                <c:pt idx="0">
                  <c:v>店舗A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データ!$C$3:$C$15</c:f>
              <c:numCache>
                <c:formatCode>General</c:formatCode>
                <c:ptCount val="13"/>
                <c:pt idx="0">
                  <c:v>533</c:v>
                </c:pt>
                <c:pt idx="1">
                  <c:v>546</c:v>
                </c:pt>
                <c:pt idx="2">
                  <c:v>521</c:v>
                </c:pt>
                <c:pt idx="3">
                  <c:v>735</c:v>
                </c:pt>
                <c:pt idx="4">
                  <c:v>571</c:v>
                </c:pt>
                <c:pt idx="5">
                  <c:v>567</c:v>
                </c:pt>
                <c:pt idx="6">
                  <c:v>565</c:v>
                </c:pt>
                <c:pt idx="7">
                  <c:v>786</c:v>
                </c:pt>
                <c:pt idx="8">
                  <c:v>611</c:v>
                </c:pt>
                <c:pt idx="9">
                  <c:v>610</c:v>
                </c:pt>
                <c:pt idx="10">
                  <c:v>578</c:v>
                </c:pt>
                <c:pt idx="11">
                  <c:v>808</c:v>
                </c:pt>
                <c:pt idx="12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C-4051-A2E4-66F6D2859B9B}"/>
            </c:ext>
          </c:extLst>
        </c:ser>
        <c:ser>
          <c:idx val="1"/>
          <c:order val="1"/>
          <c:tx>
            <c:strRef>
              <c:f>データ!$D$2</c:f>
              <c:strCache>
                <c:ptCount val="1"/>
                <c:pt idx="0">
                  <c:v>店舗B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データ!$D$3:$D$15</c:f>
              <c:numCache>
                <c:formatCode>General</c:formatCode>
                <c:ptCount val="13"/>
                <c:pt idx="0">
                  <c:v>216</c:v>
                </c:pt>
                <c:pt idx="1">
                  <c:v>198</c:v>
                </c:pt>
                <c:pt idx="2">
                  <c:v>208</c:v>
                </c:pt>
                <c:pt idx="3">
                  <c:v>300</c:v>
                </c:pt>
                <c:pt idx="4">
                  <c:v>224</c:v>
                </c:pt>
                <c:pt idx="5">
                  <c:v>203</c:v>
                </c:pt>
                <c:pt idx="6">
                  <c:v>217</c:v>
                </c:pt>
                <c:pt idx="7">
                  <c:v>306</c:v>
                </c:pt>
                <c:pt idx="8">
                  <c:v>226</c:v>
                </c:pt>
                <c:pt idx="9">
                  <c:v>208</c:v>
                </c:pt>
                <c:pt idx="10">
                  <c:v>213</c:v>
                </c:pt>
                <c:pt idx="11">
                  <c:v>296</c:v>
                </c:pt>
                <c:pt idx="1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C-4051-A2E4-66F6D285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54760"/>
        <c:axId val="1112246120"/>
      </c:lineChart>
      <c:lineChart>
        <c:grouping val="standard"/>
        <c:varyColors val="0"/>
        <c:ser>
          <c:idx val="2"/>
          <c:order val="2"/>
          <c:tx>
            <c:strRef>
              <c:f>データ!$E$2</c:f>
              <c:strCache>
                <c:ptCount val="1"/>
                <c:pt idx="0">
                  <c:v>店舗C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データ!$E$3:$E$15</c:f>
              <c:numCache>
                <c:formatCode>General</c:formatCode>
                <c:ptCount val="13"/>
                <c:pt idx="0">
                  <c:v>58</c:v>
                </c:pt>
                <c:pt idx="1">
                  <c:v>55</c:v>
                </c:pt>
                <c:pt idx="2">
                  <c:v>59</c:v>
                </c:pt>
                <c:pt idx="3">
                  <c:v>67</c:v>
                </c:pt>
                <c:pt idx="4">
                  <c:v>53</c:v>
                </c:pt>
                <c:pt idx="5">
                  <c:v>51</c:v>
                </c:pt>
                <c:pt idx="6">
                  <c:v>51</c:v>
                </c:pt>
                <c:pt idx="7">
                  <c:v>63</c:v>
                </c:pt>
                <c:pt idx="8">
                  <c:v>50</c:v>
                </c:pt>
                <c:pt idx="9">
                  <c:v>49</c:v>
                </c:pt>
                <c:pt idx="10">
                  <c:v>57</c:v>
                </c:pt>
                <c:pt idx="11">
                  <c:v>54</c:v>
                </c:pt>
                <c:pt idx="1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C-4051-A2E4-66F6D285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84280"/>
        <c:axId val="1112283200"/>
      </c:lineChart>
      <c:catAx>
        <c:axId val="111225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2246120"/>
        <c:crosses val="autoZero"/>
        <c:auto val="1"/>
        <c:lblAlgn val="ctr"/>
        <c:lblOffset val="100"/>
        <c:noMultiLvlLbl val="0"/>
      </c:catAx>
      <c:valAx>
        <c:axId val="11122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2254760"/>
        <c:crosses val="autoZero"/>
        <c:crossBetween val="between"/>
      </c:valAx>
      <c:valAx>
        <c:axId val="111228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2284280"/>
        <c:crosses val="max"/>
        <c:crossBetween val="between"/>
      </c:valAx>
      <c:catAx>
        <c:axId val="1112284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11228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成長率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データ!$O$2</c:f>
              <c:strCache>
                <c:ptCount val="1"/>
                <c:pt idx="0">
                  <c:v>店舗A</c:v>
                </c:pt>
              </c:strCache>
            </c:strRef>
          </c:tx>
          <c:marker>
            <c:symbol val="none"/>
          </c:marker>
          <c:val>
            <c:numRef>
              <c:f>データ!$O$7:$O$15</c:f>
              <c:numCache>
                <c:formatCode>0.0%</c:formatCode>
                <c:ptCount val="9"/>
                <c:pt idx="0">
                  <c:v>7.1294559099437146E-2</c:v>
                </c:pt>
                <c:pt idx="1">
                  <c:v>3.8461538461538464E-2</c:v>
                </c:pt>
                <c:pt idx="2">
                  <c:v>8.4452975047984644E-2</c:v>
                </c:pt>
                <c:pt idx="3">
                  <c:v>6.9387755102040816E-2</c:v>
                </c:pt>
                <c:pt idx="4">
                  <c:v>7.0052539404553416E-2</c:v>
                </c:pt>
                <c:pt idx="5">
                  <c:v>7.5837742504409167E-2</c:v>
                </c:pt>
                <c:pt idx="6">
                  <c:v>2.3008849557522124E-2</c:v>
                </c:pt>
                <c:pt idx="7">
                  <c:v>2.7989821882951654E-2</c:v>
                </c:pt>
                <c:pt idx="8">
                  <c:v>3.2733224222585927E-2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C-48C7-8114-1B218A06A538}"/>
            </c:ext>
          </c:extLst>
        </c:ser>
        <c:ser>
          <c:idx val="1"/>
          <c:order val="1"/>
          <c:tx>
            <c:strRef>
              <c:f>データ!$P$2</c:f>
              <c:strCache>
                <c:ptCount val="1"/>
                <c:pt idx="0">
                  <c:v>店舗B</c:v>
                </c:pt>
              </c:strCache>
            </c:strRef>
          </c:tx>
          <c:marker>
            <c:symbol val="none"/>
          </c:marker>
          <c:val>
            <c:numRef>
              <c:f>データ!$P$7:$P$15</c:f>
              <c:numCache>
                <c:formatCode>0.0%</c:formatCode>
                <c:ptCount val="9"/>
                <c:pt idx="0">
                  <c:v>3.7037037037037035E-2</c:v>
                </c:pt>
                <c:pt idx="1">
                  <c:v>2.5252525252525252E-2</c:v>
                </c:pt>
                <c:pt idx="2">
                  <c:v>4.3269230769230768E-2</c:v>
                </c:pt>
                <c:pt idx="3">
                  <c:v>0.02</c:v>
                </c:pt>
                <c:pt idx="4">
                  <c:v>8.9285714285714281E-3</c:v>
                </c:pt>
                <c:pt idx="5">
                  <c:v>2.4630541871921183E-2</c:v>
                </c:pt>
                <c:pt idx="6">
                  <c:v>-1.8433179723502304E-2</c:v>
                </c:pt>
                <c:pt idx="7">
                  <c:v>-3.2679738562091505E-2</c:v>
                </c:pt>
                <c:pt idx="8">
                  <c:v>-2.2123893805309734E-2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C-48C7-8114-1B218A06A538}"/>
            </c:ext>
          </c:extLst>
        </c:ser>
        <c:ser>
          <c:idx val="2"/>
          <c:order val="2"/>
          <c:tx>
            <c:strRef>
              <c:f>データ!$Q$2</c:f>
              <c:strCache>
                <c:ptCount val="1"/>
                <c:pt idx="0">
                  <c:v>店舗C</c:v>
                </c:pt>
              </c:strCache>
            </c:strRef>
          </c:tx>
          <c:marker>
            <c:symbol val="none"/>
          </c:marker>
          <c:val>
            <c:numRef>
              <c:f>データ!$Q$7:$Q$15</c:f>
              <c:numCache>
                <c:formatCode>0.0%</c:formatCode>
                <c:ptCount val="9"/>
                <c:pt idx="0">
                  <c:v>-8.6206896551724144E-2</c:v>
                </c:pt>
                <c:pt idx="1">
                  <c:v>-7.2727272727272724E-2</c:v>
                </c:pt>
                <c:pt idx="2">
                  <c:v>-0.13559322033898305</c:v>
                </c:pt>
                <c:pt idx="3">
                  <c:v>-5.9701492537313432E-2</c:v>
                </c:pt>
                <c:pt idx="4">
                  <c:v>-5.6603773584905662E-2</c:v>
                </c:pt>
                <c:pt idx="5">
                  <c:v>-3.9215686274509803E-2</c:v>
                </c:pt>
                <c:pt idx="6">
                  <c:v>0.11764705882352941</c:v>
                </c:pt>
                <c:pt idx="7">
                  <c:v>-0.14285714285714285</c:v>
                </c:pt>
                <c:pt idx="8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C-48C7-8114-1B218A06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11968"/>
        <c:axId val="1103309448"/>
      </c:lineChart>
      <c:catAx>
        <c:axId val="11033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09448"/>
        <c:crosses val="autoZero"/>
        <c:auto val="1"/>
        <c:lblAlgn val="ctr"/>
        <c:lblOffset val="100"/>
        <c:noMultiLvlLbl val="0"/>
      </c:catAx>
      <c:valAx>
        <c:axId val="11033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119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寄与度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データ!$S$2</c:f>
              <c:strCache>
                <c:ptCount val="1"/>
                <c:pt idx="0">
                  <c:v>店舗A</c:v>
                </c:pt>
              </c:strCache>
            </c:strRef>
          </c:tx>
          <c:marker>
            <c:symbol val="none"/>
          </c:marker>
          <c:val>
            <c:numRef>
              <c:f>データ!$S$7:$S$15</c:f>
              <c:numCache>
                <c:formatCode>0.0%</c:formatCode>
                <c:ptCount val="9"/>
                <c:pt idx="0">
                  <c:v>4.7087980173482029E-2</c:v>
                </c:pt>
                <c:pt idx="1">
                  <c:v>2.6282853566958697E-2</c:v>
                </c:pt>
                <c:pt idx="2">
                  <c:v>5.5837563451776651E-2</c:v>
                </c:pt>
                <c:pt idx="3">
                  <c:v>4.6279491833030852E-2</c:v>
                </c:pt>
                <c:pt idx="4">
                  <c:v>4.7114252061248529E-2</c:v>
                </c:pt>
                <c:pt idx="5">
                  <c:v>5.2311435523114354E-2</c:v>
                </c:pt>
                <c:pt idx="6">
                  <c:v>1.5606242496998799E-2</c:v>
                </c:pt>
                <c:pt idx="7">
                  <c:v>1.9047619047619049E-2</c:v>
                </c:pt>
                <c:pt idx="8">
                  <c:v>2.2547914317925591E-2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A-48B1-8475-F5A0A76DEBE0}"/>
            </c:ext>
          </c:extLst>
        </c:ser>
        <c:ser>
          <c:idx val="1"/>
          <c:order val="1"/>
          <c:tx>
            <c:strRef>
              <c:f>データ!$T$2</c:f>
              <c:strCache>
                <c:ptCount val="1"/>
                <c:pt idx="0">
                  <c:v>店舗B</c:v>
                </c:pt>
              </c:strCache>
            </c:strRef>
          </c:tx>
          <c:marker>
            <c:symbol val="none"/>
          </c:marker>
          <c:val>
            <c:numRef>
              <c:f>データ!$T$7:$T$15</c:f>
              <c:numCache>
                <c:formatCode>0.0%</c:formatCode>
                <c:ptCount val="9"/>
                <c:pt idx="0">
                  <c:v>9.9132589838909543E-3</c:v>
                </c:pt>
                <c:pt idx="1">
                  <c:v>6.2578222778473091E-3</c:v>
                </c:pt>
                <c:pt idx="2">
                  <c:v>1.1421319796954314E-2</c:v>
                </c:pt>
                <c:pt idx="3">
                  <c:v>5.4446460980036296E-3</c:v>
                </c:pt>
                <c:pt idx="4">
                  <c:v>2.3557126030624262E-3</c:v>
                </c:pt>
                <c:pt idx="5">
                  <c:v>6.082725060827251E-3</c:v>
                </c:pt>
                <c:pt idx="6">
                  <c:v>-4.8019207683073226E-3</c:v>
                </c:pt>
                <c:pt idx="7">
                  <c:v>-8.658008658008658E-3</c:v>
                </c:pt>
                <c:pt idx="8">
                  <c:v>-5.6369785794813977E-3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A-48B1-8475-F5A0A76DEBE0}"/>
            </c:ext>
          </c:extLst>
        </c:ser>
        <c:ser>
          <c:idx val="2"/>
          <c:order val="2"/>
          <c:tx>
            <c:strRef>
              <c:f>データ!$U$2</c:f>
              <c:strCache>
                <c:ptCount val="1"/>
                <c:pt idx="0">
                  <c:v>店舗C</c:v>
                </c:pt>
              </c:strCache>
            </c:strRef>
          </c:tx>
          <c:marker>
            <c:symbol val="none"/>
          </c:marker>
          <c:val>
            <c:numRef>
              <c:f>データ!$U$7:$U$15</c:f>
              <c:numCache>
                <c:formatCode>0.0%</c:formatCode>
                <c:ptCount val="9"/>
                <c:pt idx="0">
                  <c:v>-6.1957868649318466E-3</c:v>
                </c:pt>
                <c:pt idx="1">
                  <c:v>-5.0062578222778474E-3</c:v>
                </c:pt>
                <c:pt idx="2">
                  <c:v>-1.015228426395939E-2</c:v>
                </c:pt>
                <c:pt idx="3">
                  <c:v>-3.629764065335753E-3</c:v>
                </c:pt>
                <c:pt idx="4">
                  <c:v>-3.5335689045936395E-3</c:v>
                </c:pt>
                <c:pt idx="5">
                  <c:v>-2.4330900243309003E-3</c:v>
                </c:pt>
                <c:pt idx="6">
                  <c:v>7.2028811524609843E-3</c:v>
                </c:pt>
                <c:pt idx="7">
                  <c:v>-7.7922077922077922E-3</c:v>
                </c:pt>
                <c:pt idx="8">
                  <c:v>-7.8917700112739568E-3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A-48B1-8475-F5A0A76D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11968"/>
        <c:axId val="1103309448"/>
      </c:lineChart>
      <c:catAx>
        <c:axId val="11033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09448"/>
        <c:crosses val="autoZero"/>
        <c:auto val="1"/>
        <c:lblAlgn val="ctr"/>
        <c:lblOffset val="100"/>
        <c:noMultiLvlLbl val="0"/>
      </c:catAx>
      <c:valAx>
        <c:axId val="11033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119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前年度同期比の全体成長率および店舗別寄与度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1"/>
          <c:tx>
            <c:strRef>
              <c:f>Practice01!$K$19</c:f>
              <c:strCache>
                <c:ptCount val="1"/>
                <c:pt idx="0">
                  <c:v>店舗A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Practice01!$A$24:$A$32</c:f>
              <c:strCache>
                <c:ptCount val="9"/>
                <c:pt idx="0">
                  <c:v>2018年第Ⅰ期</c:v>
                </c:pt>
                <c:pt idx="1">
                  <c:v>　第Ⅱ期</c:v>
                </c:pt>
                <c:pt idx="2">
                  <c:v>　第Ⅲ期</c:v>
                </c:pt>
                <c:pt idx="3">
                  <c:v>　第Ⅳ期</c:v>
                </c:pt>
                <c:pt idx="4">
                  <c:v>2019年第Ⅰ期</c:v>
                </c:pt>
                <c:pt idx="5">
                  <c:v>　第Ⅱ期</c:v>
                </c:pt>
                <c:pt idx="6">
                  <c:v>　第Ⅲ期</c:v>
                </c:pt>
                <c:pt idx="7">
                  <c:v>　第Ⅳ期</c:v>
                </c:pt>
                <c:pt idx="8">
                  <c:v>2020年第Ⅰ期</c:v>
                </c:pt>
              </c:strCache>
            </c:strRef>
          </c:cat>
          <c:val>
            <c:numRef>
              <c:f>Practice01!$K$24:$K$32</c:f>
              <c:numCache>
                <c:formatCode>0.00%</c:formatCode>
                <c:ptCount val="9"/>
                <c:pt idx="0">
                  <c:v>4.7087980173482029E-2</c:v>
                </c:pt>
                <c:pt idx="1">
                  <c:v>2.6282853566958697E-2</c:v>
                </c:pt>
                <c:pt idx="2">
                  <c:v>5.5837563451776651E-2</c:v>
                </c:pt>
                <c:pt idx="3">
                  <c:v>4.6279491833030852E-2</c:v>
                </c:pt>
                <c:pt idx="4">
                  <c:v>4.7114252061248529E-2</c:v>
                </c:pt>
                <c:pt idx="5">
                  <c:v>5.2311435523114354E-2</c:v>
                </c:pt>
                <c:pt idx="6">
                  <c:v>1.5606242496998799E-2</c:v>
                </c:pt>
                <c:pt idx="7">
                  <c:v>1.9047619047619049E-2</c:v>
                </c:pt>
                <c:pt idx="8">
                  <c:v>2.2547914317925591E-2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ED-4E0E-B389-CB1385F682D4}"/>
            </c:ext>
          </c:extLst>
        </c:ser>
        <c:ser>
          <c:idx val="10"/>
          <c:order val="2"/>
          <c:tx>
            <c:strRef>
              <c:f>Practice01!$L$19</c:f>
              <c:strCache>
                <c:ptCount val="1"/>
                <c:pt idx="0">
                  <c:v>店舗B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Practice01!$A$24:$A$32</c:f>
              <c:strCache>
                <c:ptCount val="9"/>
                <c:pt idx="0">
                  <c:v>2018年第Ⅰ期</c:v>
                </c:pt>
                <c:pt idx="1">
                  <c:v>　第Ⅱ期</c:v>
                </c:pt>
                <c:pt idx="2">
                  <c:v>　第Ⅲ期</c:v>
                </c:pt>
                <c:pt idx="3">
                  <c:v>　第Ⅳ期</c:v>
                </c:pt>
                <c:pt idx="4">
                  <c:v>2019年第Ⅰ期</c:v>
                </c:pt>
                <c:pt idx="5">
                  <c:v>　第Ⅱ期</c:v>
                </c:pt>
                <c:pt idx="6">
                  <c:v>　第Ⅲ期</c:v>
                </c:pt>
                <c:pt idx="7">
                  <c:v>　第Ⅳ期</c:v>
                </c:pt>
                <c:pt idx="8">
                  <c:v>2020年第Ⅰ期</c:v>
                </c:pt>
              </c:strCache>
            </c:strRef>
          </c:cat>
          <c:val>
            <c:numRef>
              <c:f>Practice01!$L$24:$L$32</c:f>
              <c:numCache>
                <c:formatCode>0.00%</c:formatCode>
                <c:ptCount val="9"/>
                <c:pt idx="0">
                  <c:v>9.9132589838909543E-3</c:v>
                </c:pt>
                <c:pt idx="1">
                  <c:v>6.2578222778473091E-3</c:v>
                </c:pt>
                <c:pt idx="2">
                  <c:v>1.1421319796954314E-2</c:v>
                </c:pt>
                <c:pt idx="3">
                  <c:v>5.4446460980036296E-3</c:v>
                </c:pt>
                <c:pt idx="4">
                  <c:v>2.3557126030624262E-3</c:v>
                </c:pt>
                <c:pt idx="5">
                  <c:v>6.082725060827251E-3</c:v>
                </c:pt>
                <c:pt idx="6">
                  <c:v>-4.8019207683073226E-3</c:v>
                </c:pt>
                <c:pt idx="7">
                  <c:v>-8.658008658008658E-3</c:v>
                </c:pt>
                <c:pt idx="8">
                  <c:v>-5.6369785794813977E-3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ED-4E0E-B389-CB1385F682D4}"/>
            </c:ext>
          </c:extLst>
        </c:ser>
        <c:ser>
          <c:idx val="11"/>
          <c:order val="3"/>
          <c:tx>
            <c:strRef>
              <c:f>Practice01!$M$19</c:f>
              <c:strCache>
                <c:ptCount val="1"/>
                <c:pt idx="0">
                  <c:v>店舗C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Practice01!$A$24:$A$32</c:f>
              <c:strCache>
                <c:ptCount val="9"/>
                <c:pt idx="0">
                  <c:v>2018年第Ⅰ期</c:v>
                </c:pt>
                <c:pt idx="1">
                  <c:v>　第Ⅱ期</c:v>
                </c:pt>
                <c:pt idx="2">
                  <c:v>　第Ⅲ期</c:v>
                </c:pt>
                <c:pt idx="3">
                  <c:v>　第Ⅳ期</c:v>
                </c:pt>
                <c:pt idx="4">
                  <c:v>2019年第Ⅰ期</c:v>
                </c:pt>
                <c:pt idx="5">
                  <c:v>　第Ⅱ期</c:v>
                </c:pt>
                <c:pt idx="6">
                  <c:v>　第Ⅲ期</c:v>
                </c:pt>
                <c:pt idx="7">
                  <c:v>　第Ⅳ期</c:v>
                </c:pt>
                <c:pt idx="8">
                  <c:v>2020年第Ⅰ期</c:v>
                </c:pt>
              </c:strCache>
            </c:strRef>
          </c:cat>
          <c:val>
            <c:numRef>
              <c:f>Practice01!$M$24:$M$32</c:f>
              <c:numCache>
                <c:formatCode>0.00%</c:formatCode>
                <c:ptCount val="9"/>
                <c:pt idx="0">
                  <c:v>-6.1957868649318466E-3</c:v>
                </c:pt>
                <c:pt idx="1">
                  <c:v>-5.0062578222778474E-3</c:v>
                </c:pt>
                <c:pt idx="2">
                  <c:v>-1.015228426395939E-2</c:v>
                </c:pt>
                <c:pt idx="3">
                  <c:v>-3.629764065335753E-3</c:v>
                </c:pt>
                <c:pt idx="4">
                  <c:v>-3.5335689045936395E-3</c:v>
                </c:pt>
                <c:pt idx="5">
                  <c:v>-2.4330900243309003E-3</c:v>
                </c:pt>
                <c:pt idx="6">
                  <c:v>7.2028811524609843E-3</c:v>
                </c:pt>
                <c:pt idx="7">
                  <c:v>-7.7922077922077922E-3</c:v>
                </c:pt>
                <c:pt idx="8">
                  <c:v>-7.8917700112739568E-3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ED-4E0E-B389-CB1385F6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021168"/>
        <c:axId val="689016128"/>
      </c:barChart>
      <c:lineChart>
        <c:grouping val="standard"/>
        <c:varyColors val="0"/>
        <c:ser>
          <c:idx val="4"/>
          <c:order val="0"/>
          <c:tx>
            <c:strRef>
              <c:f>Practice01!$F$18</c:f>
              <c:strCache>
                <c:ptCount val="1"/>
                <c:pt idx="0">
                  <c:v>前年度同期比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Practice01!$A$24:$A$32</c:f>
              <c:strCache>
                <c:ptCount val="9"/>
                <c:pt idx="0">
                  <c:v>2018年第Ⅰ期</c:v>
                </c:pt>
                <c:pt idx="1">
                  <c:v>　第Ⅱ期</c:v>
                </c:pt>
                <c:pt idx="2">
                  <c:v>　第Ⅲ期</c:v>
                </c:pt>
                <c:pt idx="3">
                  <c:v>　第Ⅳ期</c:v>
                </c:pt>
                <c:pt idx="4">
                  <c:v>2019年第Ⅰ期</c:v>
                </c:pt>
                <c:pt idx="5">
                  <c:v>　第Ⅱ期</c:v>
                </c:pt>
                <c:pt idx="6">
                  <c:v>　第Ⅲ期</c:v>
                </c:pt>
                <c:pt idx="7">
                  <c:v>　第Ⅳ期</c:v>
                </c:pt>
                <c:pt idx="8">
                  <c:v>2020年第Ⅰ期</c:v>
                </c:pt>
              </c:strCache>
            </c:strRef>
          </c:cat>
          <c:val>
            <c:numRef>
              <c:f>Practice01!$F$24:$F$32</c:f>
              <c:numCache>
                <c:formatCode>0.00%</c:formatCode>
                <c:ptCount val="9"/>
                <c:pt idx="0">
                  <c:v>5.204460966542751E-2</c:v>
                </c:pt>
                <c:pt idx="1">
                  <c:v>2.8785982478097622E-2</c:v>
                </c:pt>
                <c:pt idx="2">
                  <c:v>5.7106598984771571E-2</c:v>
                </c:pt>
                <c:pt idx="3">
                  <c:v>4.8094373865698731E-2</c:v>
                </c:pt>
                <c:pt idx="4">
                  <c:v>4.47585394581861E-2</c:v>
                </c:pt>
                <c:pt idx="5">
                  <c:v>5.4744525547445258E-2</c:v>
                </c:pt>
                <c:pt idx="6">
                  <c:v>1.800720288115246E-2</c:v>
                </c:pt>
                <c:pt idx="7">
                  <c:v>2.5974025974025974E-3</c:v>
                </c:pt>
                <c:pt idx="8">
                  <c:v>9.0191657271702363E-3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D-4E0E-B389-CB1385F6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021168"/>
        <c:axId val="689016128"/>
      </c:lineChart>
      <c:catAx>
        <c:axId val="6890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016128"/>
        <c:crosses val="autoZero"/>
        <c:auto val="1"/>
        <c:lblAlgn val="ctr"/>
        <c:lblOffset val="100"/>
        <c:noMultiLvlLbl val="0"/>
      </c:catAx>
      <c:valAx>
        <c:axId val="6890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0211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前年同期比の全体成長率と店舗別寄与度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寄与度!$G$2</c:f>
              <c:strCache>
                <c:ptCount val="1"/>
                <c:pt idx="0">
                  <c:v>店舗A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寄与度!$G$7:$G$15</c:f>
              <c:numCache>
                <c:formatCode>0.000%</c:formatCode>
                <c:ptCount val="9"/>
                <c:pt idx="0">
                  <c:v>4.7087980173482029E-2</c:v>
                </c:pt>
                <c:pt idx="1">
                  <c:v>2.6282853566958697E-2</c:v>
                </c:pt>
                <c:pt idx="2">
                  <c:v>5.5837563451776651E-2</c:v>
                </c:pt>
                <c:pt idx="3">
                  <c:v>4.6279491833030852E-2</c:v>
                </c:pt>
                <c:pt idx="4">
                  <c:v>4.7114252061248529E-2</c:v>
                </c:pt>
                <c:pt idx="5">
                  <c:v>5.2311435523114354E-2</c:v>
                </c:pt>
                <c:pt idx="6">
                  <c:v>1.5606242496998799E-2</c:v>
                </c:pt>
                <c:pt idx="7">
                  <c:v>1.9047619047619049E-2</c:v>
                </c:pt>
                <c:pt idx="8">
                  <c:v>2.2547914317925591E-2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A-4F16-866F-16BD5BEE9688}"/>
            </c:ext>
          </c:extLst>
        </c:ser>
        <c:ser>
          <c:idx val="2"/>
          <c:order val="2"/>
          <c:tx>
            <c:strRef>
              <c:f>寄与度!$H$2</c:f>
              <c:strCache>
                <c:ptCount val="1"/>
                <c:pt idx="0">
                  <c:v>店舗B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寄与度!$H$7:$H$15</c:f>
              <c:numCache>
                <c:formatCode>0.000%</c:formatCode>
                <c:ptCount val="9"/>
                <c:pt idx="0">
                  <c:v>9.9132589838909543E-3</c:v>
                </c:pt>
                <c:pt idx="1">
                  <c:v>6.2578222778473091E-3</c:v>
                </c:pt>
                <c:pt idx="2">
                  <c:v>1.1421319796954314E-2</c:v>
                </c:pt>
                <c:pt idx="3">
                  <c:v>5.4446460980036296E-3</c:v>
                </c:pt>
                <c:pt idx="4">
                  <c:v>2.3557126030624262E-3</c:v>
                </c:pt>
                <c:pt idx="5">
                  <c:v>6.082725060827251E-3</c:v>
                </c:pt>
                <c:pt idx="6">
                  <c:v>-4.8019207683073226E-3</c:v>
                </c:pt>
                <c:pt idx="7">
                  <c:v>-8.658008658008658E-3</c:v>
                </c:pt>
                <c:pt idx="8">
                  <c:v>-5.6369785794813977E-3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A-4F16-866F-16BD5BEE9688}"/>
            </c:ext>
          </c:extLst>
        </c:ser>
        <c:ser>
          <c:idx val="3"/>
          <c:order val="3"/>
          <c:tx>
            <c:strRef>
              <c:f>寄与度!$I$2</c:f>
              <c:strCache>
                <c:ptCount val="1"/>
                <c:pt idx="0">
                  <c:v>店舗C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寄与度!$I$7:$I$15</c:f>
              <c:numCache>
                <c:formatCode>0.000%</c:formatCode>
                <c:ptCount val="9"/>
                <c:pt idx="0">
                  <c:v>-6.1957868649318466E-3</c:v>
                </c:pt>
                <c:pt idx="1">
                  <c:v>-5.0062578222778474E-3</c:v>
                </c:pt>
                <c:pt idx="2">
                  <c:v>-1.015228426395939E-2</c:v>
                </c:pt>
                <c:pt idx="3">
                  <c:v>-3.629764065335753E-3</c:v>
                </c:pt>
                <c:pt idx="4">
                  <c:v>-3.5335689045936395E-3</c:v>
                </c:pt>
                <c:pt idx="5">
                  <c:v>-2.4330900243309003E-3</c:v>
                </c:pt>
                <c:pt idx="6">
                  <c:v>7.2028811524609843E-3</c:v>
                </c:pt>
                <c:pt idx="7">
                  <c:v>-7.7922077922077922E-3</c:v>
                </c:pt>
                <c:pt idx="8">
                  <c:v>-7.8917700112739568E-3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A-4F16-866F-16BD5BEE9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47440"/>
        <c:axId val="1044345280"/>
      </c:barChart>
      <c:lineChart>
        <c:grouping val="stacked"/>
        <c:varyColors val="0"/>
        <c:ser>
          <c:idx val="0"/>
          <c:order val="0"/>
          <c:tx>
            <c:strRef>
              <c:f>寄与度!$F$2</c:f>
              <c:strCache>
                <c:ptCount val="1"/>
                <c:pt idx="0">
                  <c:v>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寄与度!$A$7:$A$15</c:f>
              <c:strCache>
                <c:ptCount val="9"/>
                <c:pt idx="0">
                  <c:v>2018年第Ⅰ期</c:v>
                </c:pt>
                <c:pt idx="1">
                  <c:v>　第Ⅱ期</c:v>
                </c:pt>
                <c:pt idx="2">
                  <c:v>　第Ⅲ期</c:v>
                </c:pt>
                <c:pt idx="3">
                  <c:v>　第Ⅳ期</c:v>
                </c:pt>
                <c:pt idx="4">
                  <c:v>2019年第Ⅰ期</c:v>
                </c:pt>
                <c:pt idx="5">
                  <c:v>　第Ⅱ期</c:v>
                </c:pt>
                <c:pt idx="6">
                  <c:v>　第Ⅲ期</c:v>
                </c:pt>
                <c:pt idx="7">
                  <c:v>　第Ⅳ期</c:v>
                </c:pt>
                <c:pt idx="8">
                  <c:v>2020年第Ⅰ期</c:v>
                </c:pt>
              </c:strCache>
            </c:strRef>
          </c:cat>
          <c:val>
            <c:numRef>
              <c:f>寄与度!$F$7:$F$15</c:f>
              <c:numCache>
                <c:formatCode>0.000%</c:formatCode>
                <c:ptCount val="9"/>
                <c:pt idx="0">
                  <c:v>5.204460966542751E-2</c:v>
                </c:pt>
                <c:pt idx="1">
                  <c:v>2.8785982478097622E-2</c:v>
                </c:pt>
                <c:pt idx="2">
                  <c:v>5.7106598984771571E-2</c:v>
                </c:pt>
                <c:pt idx="3">
                  <c:v>4.8094373865698731E-2</c:v>
                </c:pt>
                <c:pt idx="4">
                  <c:v>4.47585394581861E-2</c:v>
                </c:pt>
                <c:pt idx="5">
                  <c:v>5.4744525547445258E-2</c:v>
                </c:pt>
                <c:pt idx="6">
                  <c:v>1.800720288115246E-2</c:v>
                </c:pt>
                <c:pt idx="7">
                  <c:v>2.5974025974025974E-3</c:v>
                </c:pt>
                <c:pt idx="8">
                  <c:v>9.0191657271702363E-3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A-4F16-866F-16BD5BEE9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347440"/>
        <c:axId val="1044345280"/>
      </c:lineChart>
      <c:catAx>
        <c:axId val="10443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4345280"/>
        <c:crosses val="autoZero"/>
        <c:auto val="1"/>
        <c:lblAlgn val="ctr"/>
        <c:lblOffset val="100"/>
        <c:noMultiLvlLbl val="0"/>
      </c:catAx>
      <c:valAx>
        <c:axId val="1044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434744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814842672940808"/>
          <c:y val="0.14062469869837704"/>
          <c:w val="0.3618515991860517"/>
          <c:h val="6.34402936475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23</xdr:row>
      <xdr:rowOff>92075</xdr:rowOff>
    </xdr:from>
    <xdr:to>
      <xdr:col>15</xdr:col>
      <xdr:colOff>12700</xdr:colOff>
      <xdr:row>35</xdr:row>
      <xdr:rowOff>92075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F0B37FE-BD8B-C358-7491-C725D3116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23</xdr:row>
      <xdr:rowOff>98425</xdr:rowOff>
    </xdr:from>
    <xdr:to>
      <xdr:col>6</xdr:col>
      <xdr:colOff>336550</xdr:colOff>
      <xdr:row>35</xdr:row>
      <xdr:rowOff>98425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480AD85-C04A-1D1C-C681-3FD08DEA4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36</xdr:row>
      <xdr:rowOff>133350</xdr:rowOff>
    </xdr:from>
    <xdr:to>
      <xdr:col>6</xdr:col>
      <xdr:colOff>323850</xdr:colOff>
      <xdr:row>48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68C1B31-8BE6-4E51-942A-D0F189134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36</xdr:row>
      <xdr:rowOff>120650</xdr:rowOff>
    </xdr:from>
    <xdr:to>
      <xdr:col>15</xdr:col>
      <xdr:colOff>6350</xdr:colOff>
      <xdr:row>48</xdr:row>
      <xdr:rowOff>120650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7B738CB-4288-48DE-9480-2DF22E176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148898</xdr:colOff>
      <xdr:row>17</xdr:row>
      <xdr:rowOff>49486</xdr:rowOff>
    </xdr:from>
    <xdr:to>
      <xdr:col>21</xdr:col>
      <xdr:colOff>410926</xdr:colOff>
      <xdr:row>31</xdr:row>
      <xdr:rowOff>192689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8D11E56-45F2-18CB-BB22-AA4C8740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117474</xdr:colOff>
      <xdr:row>0</xdr:row>
      <xdr:rowOff>44450</xdr:rowOff>
    </xdr:from>
    <xdr:to>
      <xdr:col>17</xdr:col>
      <xdr:colOff>464607</xdr:colOff>
      <xdr:row>14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F2CB74-3947-E35E-451A-D0CAD5611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6E51-D11B-4DD6-A527-220216AF4E0B}">
  <dimension ref="A1:U23"/>
  <sheetViews>
    <sheetView workbookViewId="0"/>
  </sheetViews>
  <sheetFormatPr defaultRowHeight="18" x14ac:dyDescent="0.55000000000000004"/>
  <cols>
    <col min="1" max="1" width="12.58203125" style="1" customWidth="1"/>
    <col min="2" max="3" width="8.83203125" customWidth="1"/>
    <col min="7" max="16" width="8.83203125" customWidth="1"/>
  </cols>
  <sheetData>
    <row r="1" spans="1:21" x14ac:dyDescent="0.55000000000000004">
      <c r="A1" s="2"/>
      <c r="B1" s="21" t="s">
        <v>0</v>
      </c>
      <c r="C1" s="21"/>
      <c r="D1" s="21"/>
      <c r="E1" s="21"/>
      <c r="F1" s="1"/>
      <c r="G1" s="4" t="s">
        <v>20</v>
      </c>
      <c r="I1" s="4"/>
      <c r="J1" s="4"/>
      <c r="K1" s="4" t="s">
        <v>19</v>
      </c>
      <c r="L1" s="4"/>
      <c r="M1" s="4"/>
      <c r="O1" t="s">
        <v>23</v>
      </c>
      <c r="Q1" s="4"/>
      <c r="R1" s="4"/>
      <c r="S1" s="4" t="s">
        <v>13</v>
      </c>
    </row>
    <row r="2" spans="1:21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2</v>
      </c>
      <c r="S2" s="2" t="s">
        <v>3</v>
      </c>
      <c r="T2" s="2" t="s">
        <v>4</v>
      </c>
      <c r="U2" s="2" t="s">
        <v>5</v>
      </c>
    </row>
    <row r="3" spans="1:21" x14ac:dyDescent="0.55000000000000004">
      <c r="A3" s="2" t="s">
        <v>6</v>
      </c>
      <c r="B3" s="3">
        <v>807</v>
      </c>
      <c r="C3" s="3">
        <v>533</v>
      </c>
      <c r="D3" s="3">
        <v>216</v>
      </c>
      <c r="E3" s="3">
        <v>58</v>
      </c>
    </row>
    <row r="4" spans="1:21" x14ac:dyDescent="0.55000000000000004">
      <c r="A4" s="2" t="s">
        <v>10</v>
      </c>
      <c r="B4" s="3">
        <v>799</v>
      </c>
      <c r="C4" s="3">
        <v>546</v>
      </c>
      <c r="D4" s="3">
        <v>198</v>
      </c>
      <c r="E4" s="3">
        <v>55</v>
      </c>
      <c r="N4" s="6"/>
    </row>
    <row r="5" spans="1:21" x14ac:dyDescent="0.55000000000000004">
      <c r="A5" s="2" t="s">
        <v>11</v>
      </c>
      <c r="B5" s="3">
        <v>788</v>
      </c>
      <c r="C5" s="3">
        <v>521</v>
      </c>
      <c r="D5" s="3">
        <v>208</v>
      </c>
      <c r="E5" s="3">
        <v>59</v>
      </c>
      <c r="F5" s="9">
        <f>(AVERAGE(B4:B7)+AVERAGE(B3:B6))/2</f>
        <v>879.25</v>
      </c>
      <c r="G5" s="9">
        <f>(AVERAGE(C4:C7)+AVERAGE(C3:C6))/2</f>
        <v>588.5</v>
      </c>
      <c r="H5" s="9">
        <f t="shared" ref="H5:I5" si="0">(AVERAGE(D4:D7)+AVERAGE(D3:D6))/2</f>
        <v>231.5</v>
      </c>
      <c r="I5" s="9">
        <f t="shared" si="0"/>
        <v>59.125</v>
      </c>
      <c r="J5" s="7">
        <f>B5/F5</f>
        <v>0.89621836792721066</v>
      </c>
      <c r="K5" s="7">
        <f t="shared" ref="K5:M13" si="1">C5/G5</f>
        <v>0.8853016142735769</v>
      </c>
      <c r="L5" s="7">
        <f t="shared" si="1"/>
        <v>0.89848812095032393</v>
      </c>
      <c r="M5" s="7">
        <f t="shared" si="1"/>
        <v>0.9978858350951374</v>
      </c>
      <c r="N5" s="6"/>
    </row>
    <row r="6" spans="1:21" x14ac:dyDescent="0.55000000000000004">
      <c r="A6" s="2" t="s">
        <v>12</v>
      </c>
      <c r="B6" s="3">
        <v>1102</v>
      </c>
      <c r="C6" s="3">
        <v>735</v>
      </c>
      <c r="D6" s="3">
        <v>300</v>
      </c>
      <c r="E6" s="3">
        <v>67</v>
      </c>
      <c r="F6" s="9">
        <f t="shared" ref="F6:F13" si="2">(AVERAGE(B5:B8)+AVERAGE(B4:B7))/2</f>
        <v>887.375</v>
      </c>
      <c r="G6" s="9">
        <f>(AVERAGE(C5:C8)+AVERAGE(C4:C7))/2</f>
        <v>595.875</v>
      </c>
      <c r="H6" s="9">
        <f t="shared" ref="H6:I13" si="3">(AVERAGE(D5:D8)+AVERAGE(D4:D7))/2</f>
        <v>233.125</v>
      </c>
      <c r="I6" s="9">
        <f t="shared" si="3"/>
        <v>58</v>
      </c>
      <c r="J6" s="7">
        <f t="shared" ref="J6:J13" si="4">B6/F6</f>
        <v>1.2418650514156924</v>
      </c>
      <c r="K6" s="7">
        <f t="shared" si="1"/>
        <v>1.2334801762114538</v>
      </c>
      <c r="L6" s="7">
        <f t="shared" si="1"/>
        <v>1.2868632707774799</v>
      </c>
      <c r="M6" s="7">
        <f t="shared" si="1"/>
        <v>1.1551724137931034</v>
      </c>
      <c r="N6" s="6"/>
    </row>
    <row r="7" spans="1:21" x14ac:dyDescent="0.55000000000000004">
      <c r="A7" s="2" t="s">
        <v>7</v>
      </c>
      <c r="B7" s="3">
        <v>849</v>
      </c>
      <c r="C7" s="3">
        <v>571</v>
      </c>
      <c r="D7" s="3">
        <v>224</v>
      </c>
      <c r="E7" s="3">
        <v>53</v>
      </c>
      <c r="F7" s="9">
        <f t="shared" si="2"/>
        <v>895.875</v>
      </c>
      <c r="G7" s="9">
        <f t="shared" ref="G7:G13" si="5">(AVERAGE(C6:C9)+AVERAGE(C5:C8))/2</f>
        <v>604</v>
      </c>
      <c r="H7" s="9">
        <f t="shared" si="3"/>
        <v>234.875</v>
      </c>
      <c r="I7" s="9">
        <f t="shared" si="3"/>
        <v>56.5</v>
      </c>
      <c r="J7" s="7">
        <f t="shared" si="4"/>
        <v>0.94767685223943077</v>
      </c>
      <c r="K7" s="7">
        <f t="shared" si="1"/>
        <v>0.94536423841059603</v>
      </c>
      <c r="L7" s="7">
        <f t="shared" si="1"/>
        <v>0.95369877594465136</v>
      </c>
      <c r="M7" s="7">
        <f t="shared" si="1"/>
        <v>0.93805309734513276</v>
      </c>
      <c r="N7" s="5">
        <f>(B7-B3)/B3</f>
        <v>5.204460966542751E-2</v>
      </c>
      <c r="O7" s="5">
        <f t="shared" ref="O7:Q15" si="6">(C7-C3)/C3</f>
        <v>7.1294559099437146E-2</v>
      </c>
      <c r="P7" s="5">
        <f t="shared" si="6"/>
        <v>3.7037037037037035E-2</v>
      </c>
      <c r="Q7" s="5">
        <f t="shared" si="6"/>
        <v>-8.6206896551724144E-2</v>
      </c>
      <c r="R7" s="5">
        <f>(B7-B3)/$B3</f>
        <v>5.204460966542751E-2</v>
      </c>
      <c r="S7" s="5">
        <f>(C7-C3)/$B3</f>
        <v>4.7087980173482029E-2</v>
      </c>
      <c r="T7" s="5">
        <f t="shared" ref="T7:U7" si="7">(D7-D3)/$B3</f>
        <v>9.9132589838909543E-3</v>
      </c>
      <c r="U7" s="5">
        <f t="shared" si="7"/>
        <v>-6.1957868649318466E-3</v>
      </c>
    </row>
    <row r="8" spans="1:21" x14ac:dyDescent="0.55000000000000004">
      <c r="A8" s="2" t="s">
        <v>10</v>
      </c>
      <c r="B8" s="3">
        <v>822</v>
      </c>
      <c r="C8" s="3">
        <v>567</v>
      </c>
      <c r="D8" s="3">
        <v>203</v>
      </c>
      <c r="E8" s="3">
        <v>51</v>
      </c>
      <c r="F8" s="9">
        <f t="shared" si="2"/>
        <v>908.125</v>
      </c>
      <c r="G8" s="9">
        <f t="shared" si="5"/>
        <v>615.875</v>
      </c>
      <c r="H8" s="9">
        <f t="shared" si="3"/>
        <v>236.75</v>
      </c>
      <c r="I8" s="9">
        <f t="shared" si="3"/>
        <v>55</v>
      </c>
      <c r="J8" s="7">
        <f t="shared" si="4"/>
        <v>0.90516173434273917</v>
      </c>
      <c r="K8" s="7">
        <f t="shared" si="1"/>
        <v>0.92064136391313167</v>
      </c>
      <c r="L8" s="7">
        <f t="shared" si="1"/>
        <v>0.85744456177402328</v>
      </c>
      <c r="M8" s="7">
        <f t="shared" si="1"/>
        <v>0.92727272727272725</v>
      </c>
      <c r="N8" s="5">
        <f t="shared" ref="N8:N15" si="8">(B8-B4)/B4</f>
        <v>2.8785982478097622E-2</v>
      </c>
      <c r="O8" s="5">
        <f t="shared" si="6"/>
        <v>3.8461538461538464E-2</v>
      </c>
      <c r="P8" s="5">
        <f t="shared" si="6"/>
        <v>2.5252525252525252E-2</v>
      </c>
      <c r="Q8" s="5">
        <f t="shared" si="6"/>
        <v>-7.2727272727272724E-2</v>
      </c>
      <c r="R8" s="5">
        <f t="shared" ref="R8:R15" si="9">(B8-B4)/$B4</f>
        <v>2.8785982478097622E-2</v>
      </c>
      <c r="S8" s="5">
        <f t="shared" ref="S8:S15" si="10">(C8-C4)/$B4</f>
        <v>2.6282853566958697E-2</v>
      </c>
      <c r="T8" s="5">
        <f t="shared" ref="T8:T15" si="11">(D8-D4)/$B4</f>
        <v>6.2578222778473091E-3</v>
      </c>
      <c r="U8" s="5">
        <f t="shared" ref="U8:U15" si="12">(E8-E4)/$B4</f>
        <v>-5.0062578222778474E-3</v>
      </c>
    </row>
    <row r="9" spans="1:21" x14ac:dyDescent="0.55000000000000004">
      <c r="A9" s="2" t="s">
        <v>11</v>
      </c>
      <c r="B9" s="3">
        <v>833</v>
      </c>
      <c r="C9" s="3">
        <v>565</v>
      </c>
      <c r="D9" s="3">
        <v>217</v>
      </c>
      <c r="E9" s="3">
        <v>51</v>
      </c>
      <c r="F9" s="9">
        <f t="shared" si="2"/>
        <v>919.5</v>
      </c>
      <c r="G9" s="9">
        <f t="shared" si="5"/>
        <v>627.25</v>
      </c>
      <c r="H9" s="9">
        <f t="shared" si="3"/>
        <v>237.75</v>
      </c>
      <c r="I9" s="9">
        <f t="shared" si="3"/>
        <v>54.125</v>
      </c>
      <c r="J9" s="7">
        <f t="shared" si="4"/>
        <v>0.90592713431212613</v>
      </c>
      <c r="K9" s="7">
        <f t="shared" si="1"/>
        <v>0.90075727381426862</v>
      </c>
      <c r="L9" s="7">
        <f t="shared" si="1"/>
        <v>0.91272344900105151</v>
      </c>
      <c r="M9" s="7">
        <f t="shared" si="1"/>
        <v>0.94226327944572752</v>
      </c>
      <c r="N9" s="5">
        <f t="shared" si="8"/>
        <v>5.7106598984771571E-2</v>
      </c>
      <c r="O9" s="5">
        <f t="shared" si="6"/>
        <v>8.4452975047984644E-2</v>
      </c>
      <c r="P9" s="5">
        <f t="shared" si="6"/>
        <v>4.3269230769230768E-2</v>
      </c>
      <c r="Q9" s="5">
        <f t="shared" si="6"/>
        <v>-0.13559322033898305</v>
      </c>
      <c r="R9" s="5">
        <f t="shared" si="9"/>
        <v>5.7106598984771571E-2</v>
      </c>
      <c r="S9" s="5">
        <f t="shared" si="10"/>
        <v>5.5837563451776651E-2</v>
      </c>
      <c r="T9" s="5">
        <f t="shared" si="11"/>
        <v>1.1421319796954314E-2</v>
      </c>
      <c r="U9" s="5">
        <f t="shared" si="12"/>
        <v>-1.015228426395939E-2</v>
      </c>
    </row>
    <row r="10" spans="1:21" x14ac:dyDescent="0.55000000000000004">
      <c r="A10" s="2" t="s">
        <v>12</v>
      </c>
      <c r="B10" s="3">
        <v>1155</v>
      </c>
      <c r="C10" s="3">
        <v>786</v>
      </c>
      <c r="D10" s="3">
        <v>306</v>
      </c>
      <c r="E10" s="3">
        <v>63</v>
      </c>
      <c r="F10" s="9">
        <f t="shared" si="2"/>
        <v>929.875</v>
      </c>
      <c r="G10" s="9">
        <f t="shared" si="5"/>
        <v>637.625</v>
      </c>
      <c r="H10" s="9">
        <f t="shared" si="3"/>
        <v>238.625</v>
      </c>
      <c r="I10" s="9">
        <f t="shared" si="3"/>
        <v>53.5</v>
      </c>
      <c r="J10" s="7">
        <f t="shared" si="4"/>
        <v>1.2421024331227315</v>
      </c>
      <c r="K10" s="7">
        <f t="shared" si="1"/>
        <v>1.2326994706920211</v>
      </c>
      <c r="L10" s="7">
        <f t="shared" si="1"/>
        <v>1.2823467784180198</v>
      </c>
      <c r="M10" s="7">
        <f t="shared" si="1"/>
        <v>1.1775700934579438</v>
      </c>
      <c r="N10" s="5">
        <f t="shared" si="8"/>
        <v>4.8094373865698731E-2</v>
      </c>
      <c r="O10" s="5">
        <f t="shared" si="6"/>
        <v>6.9387755102040816E-2</v>
      </c>
      <c r="P10" s="5">
        <f t="shared" si="6"/>
        <v>0.02</v>
      </c>
      <c r="Q10" s="5">
        <f t="shared" si="6"/>
        <v>-5.9701492537313432E-2</v>
      </c>
      <c r="R10" s="5">
        <f t="shared" si="9"/>
        <v>4.8094373865698731E-2</v>
      </c>
      <c r="S10" s="5">
        <f t="shared" si="10"/>
        <v>4.6279491833030852E-2</v>
      </c>
      <c r="T10" s="5">
        <f t="shared" si="11"/>
        <v>5.4446460980036296E-3</v>
      </c>
      <c r="U10" s="5">
        <f t="shared" si="12"/>
        <v>-3.629764065335753E-3</v>
      </c>
    </row>
    <row r="11" spans="1:21" x14ac:dyDescent="0.55000000000000004">
      <c r="A11" s="2" t="s">
        <v>8</v>
      </c>
      <c r="B11" s="3">
        <v>887</v>
      </c>
      <c r="C11" s="3">
        <v>611</v>
      </c>
      <c r="D11" s="3">
        <v>226</v>
      </c>
      <c r="E11" s="3">
        <v>50</v>
      </c>
      <c r="F11" s="9">
        <f t="shared" si="2"/>
        <v>937.375</v>
      </c>
      <c r="G11" s="9">
        <f t="shared" si="5"/>
        <v>644.625</v>
      </c>
      <c r="H11" s="9">
        <f t="shared" si="3"/>
        <v>238.75</v>
      </c>
      <c r="I11" s="9">
        <f t="shared" si="3"/>
        <v>54</v>
      </c>
      <c r="J11" s="7">
        <f t="shared" si="4"/>
        <v>0.94625950126683556</v>
      </c>
      <c r="K11" s="7">
        <f t="shared" si="1"/>
        <v>0.94783789024626719</v>
      </c>
      <c r="L11" s="7">
        <f t="shared" si="1"/>
        <v>0.94659685863874343</v>
      </c>
      <c r="M11" s="7">
        <f t="shared" si="1"/>
        <v>0.92592592592592593</v>
      </c>
      <c r="N11" s="5">
        <f t="shared" si="8"/>
        <v>4.47585394581861E-2</v>
      </c>
      <c r="O11" s="5">
        <f t="shared" si="6"/>
        <v>7.0052539404553416E-2</v>
      </c>
      <c r="P11" s="5">
        <f t="shared" si="6"/>
        <v>8.9285714285714281E-3</v>
      </c>
      <c r="Q11" s="5">
        <f t="shared" si="6"/>
        <v>-5.6603773584905662E-2</v>
      </c>
      <c r="R11" s="5">
        <f t="shared" si="9"/>
        <v>4.47585394581861E-2</v>
      </c>
      <c r="S11" s="5">
        <f t="shared" si="10"/>
        <v>4.7114252061248529E-2</v>
      </c>
      <c r="T11" s="5">
        <f t="shared" si="11"/>
        <v>2.3557126030624262E-3</v>
      </c>
      <c r="U11" s="5">
        <f t="shared" si="12"/>
        <v>-3.5335689045936395E-3</v>
      </c>
    </row>
    <row r="12" spans="1:21" x14ac:dyDescent="0.55000000000000004">
      <c r="A12" s="2" t="s">
        <v>10</v>
      </c>
      <c r="B12" s="3">
        <v>867</v>
      </c>
      <c r="C12" s="3">
        <v>610</v>
      </c>
      <c r="D12" s="3">
        <v>208</v>
      </c>
      <c r="E12" s="3">
        <v>49</v>
      </c>
      <c r="F12" s="9">
        <f t="shared" si="2"/>
        <v>939.625</v>
      </c>
      <c r="G12" s="9">
        <f t="shared" si="5"/>
        <v>649</v>
      </c>
      <c r="H12" s="9">
        <f t="shared" si="3"/>
        <v>237</v>
      </c>
      <c r="I12" s="9">
        <f t="shared" si="3"/>
        <v>53.625</v>
      </c>
      <c r="J12" s="7">
        <f t="shared" si="4"/>
        <v>0.92270852733803377</v>
      </c>
      <c r="K12" s="7">
        <f t="shared" si="1"/>
        <v>0.93990755007704163</v>
      </c>
      <c r="L12" s="7">
        <f t="shared" si="1"/>
        <v>0.87763713080168781</v>
      </c>
      <c r="M12" s="7">
        <f t="shared" si="1"/>
        <v>0.91375291375291379</v>
      </c>
      <c r="N12" s="5">
        <f t="shared" si="8"/>
        <v>5.4744525547445258E-2</v>
      </c>
      <c r="O12" s="5">
        <f t="shared" si="6"/>
        <v>7.5837742504409167E-2</v>
      </c>
      <c r="P12" s="5">
        <f t="shared" si="6"/>
        <v>2.4630541871921183E-2</v>
      </c>
      <c r="Q12" s="5">
        <f t="shared" si="6"/>
        <v>-3.9215686274509803E-2</v>
      </c>
      <c r="R12" s="5">
        <f t="shared" si="9"/>
        <v>5.4744525547445258E-2</v>
      </c>
      <c r="S12" s="5">
        <f t="shared" si="10"/>
        <v>5.2311435523114354E-2</v>
      </c>
      <c r="T12" s="5">
        <f t="shared" si="11"/>
        <v>6.082725060827251E-3</v>
      </c>
      <c r="U12" s="5">
        <f t="shared" si="12"/>
        <v>-2.4330900243309003E-3</v>
      </c>
    </row>
    <row r="13" spans="1:21" x14ac:dyDescent="0.55000000000000004">
      <c r="A13" s="2" t="s">
        <v>11</v>
      </c>
      <c r="B13" s="3">
        <v>848</v>
      </c>
      <c r="C13" s="3">
        <v>578</v>
      </c>
      <c r="D13" s="3">
        <v>213</v>
      </c>
      <c r="E13" s="3">
        <v>57</v>
      </c>
      <c r="F13" s="9">
        <f t="shared" si="2"/>
        <v>941</v>
      </c>
      <c r="G13" s="9">
        <f t="shared" si="5"/>
        <v>654.25</v>
      </c>
      <c r="H13" s="9">
        <f t="shared" si="3"/>
        <v>235.125</v>
      </c>
      <c r="I13" s="9">
        <f t="shared" si="3"/>
        <v>51.625</v>
      </c>
      <c r="J13" s="7">
        <f t="shared" si="4"/>
        <v>0.90116896918172162</v>
      </c>
      <c r="K13" s="7">
        <f t="shared" si="1"/>
        <v>0.88345433702713028</v>
      </c>
      <c r="L13" s="7">
        <f t="shared" si="1"/>
        <v>0.90590111642743221</v>
      </c>
      <c r="M13" s="7">
        <f t="shared" si="1"/>
        <v>1.1041162227602905</v>
      </c>
      <c r="N13" s="5">
        <f t="shared" si="8"/>
        <v>1.800720288115246E-2</v>
      </c>
      <c r="O13" s="5">
        <f t="shared" si="6"/>
        <v>2.3008849557522124E-2</v>
      </c>
      <c r="P13" s="5">
        <f t="shared" si="6"/>
        <v>-1.8433179723502304E-2</v>
      </c>
      <c r="Q13" s="5">
        <f t="shared" si="6"/>
        <v>0.11764705882352941</v>
      </c>
      <c r="R13" s="5">
        <f t="shared" si="9"/>
        <v>1.800720288115246E-2</v>
      </c>
      <c r="S13" s="5">
        <f t="shared" si="10"/>
        <v>1.5606242496998799E-2</v>
      </c>
      <c r="T13" s="5">
        <f t="shared" si="11"/>
        <v>-4.8019207683073226E-3</v>
      </c>
      <c r="U13" s="5">
        <f t="shared" si="12"/>
        <v>7.2028811524609843E-3</v>
      </c>
    </row>
    <row r="14" spans="1:21" x14ac:dyDescent="0.55000000000000004">
      <c r="A14" s="2" t="s">
        <v>12</v>
      </c>
      <c r="B14" s="3">
        <v>1158</v>
      </c>
      <c r="C14" s="3">
        <v>808</v>
      </c>
      <c r="D14" s="3">
        <v>296</v>
      </c>
      <c r="E14" s="3">
        <v>54</v>
      </c>
      <c r="H14" s="4"/>
      <c r="I14" s="4"/>
      <c r="J14" s="4"/>
      <c r="K14" s="4"/>
      <c r="L14" s="4"/>
      <c r="M14" s="4"/>
      <c r="N14" s="5">
        <f t="shared" si="8"/>
        <v>2.5974025974025974E-3</v>
      </c>
      <c r="O14" s="5">
        <f t="shared" si="6"/>
        <v>2.7989821882951654E-2</v>
      </c>
      <c r="P14" s="5">
        <f t="shared" si="6"/>
        <v>-3.2679738562091505E-2</v>
      </c>
      <c r="Q14" s="5">
        <f t="shared" si="6"/>
        <v>-0.14285714285714285</v>
      </c>
      <c r="R14" s="5">
        <f t="shared" si="9"/>
        <v>2.5974025974025974E-3</v>
      </c>
      <c r="S14" s="5">
        <f t="shared" si="10"/>
        <v>1.9047619047619049E-2</v>
      </c>
      <c r="T14" s="5">
        <f t="shared" si="11"/>
        <v>-8.658008658008658E-3</v>
      </c>
      <c r="U14" s="5">
        <f t="shared" si="12"/>
        <v>-7.7922077922077922E-3</v>
      </c>
    </row>
    <row r="15" spans="1:21" x14ac:dyDescent="0.55000000000000004">
      <c r="A15" s="2" t="s">
        <v>9</v>
      </c>
      <c r="B15" s="3">
        <v>895</v>
      </c>
      <c r="C15" s="3">
        <v>631</v>
      </c>
      <c r="D15" s="3">
        <v>221</v>
      </c>
      <c r="E15" s="3">
        <v>43</v>
      </c>
      <c r="H15" s="4"/>
      <c r="I15" s="4"/>
      <c r="J15" s="4"/>
      <c r="K15" s="4"/>
      <c r="L15" s="4"/>
      <c r="M15" s="4"/>
      <c r="N15" s="5">
        <f t="shared" si="8"/>
        <v>9.0191657271702363E-3</v>
      </c>
      <c r="O15" s="5">
        <f t="shared" si="6"/>
        <v>3.2733224222585927E-2</v>
      </c>
      <c r="P15" s="5">
        <f t="shared" si="6"/>
        <v>-2.2123893805309734E-2</v>
      </c>
      <c r="Q15" s="5">
        <f t="shared" si="6"/>
        <v>-0.14000000000000001</v>
      </c>
      <c r="R15" s="5">
        <f t="shared" si="9"/>
        <v>9.0191657271702363E-3</v>
      </c>
      <c r="S15" s="5">
        <f t="shared" si="10"/>
        <v>2.2547914317925591E-2</v>
      </c>
      <c r="T15" s="5">
        <f t="shared" si="11"/>
        <v>-5.6369785794813977E-3</v>
      </c>
      <c r="U15" s="5">
        <f t="shared" si="12"/>
        <v>-7.8917700112739568E-3</v>
      </c>
    </row>
    <row r="16" spans="1:21" x14ac:dyDescent="0.55000000000000004">
      <c r="H16" s="4"/>
      <c r="I16" s="4"/>
      <c r="J16" s="4"/>
      <c r="K16" s="4"/>
      <c r="L16" s="4"/>
      <c r="M16" s="5"/>
      <c r="N16" s="5"/>
      <c r="O16" s="5"/>
      <c r="P16" s="5"/>
      <c r="R16" s="5"/>
      <c r="S16" s="5"/>
      <c r="T16" s="5"/>
    </row>
    <row r="17" spans="1:20" x14ac:dyDescent="0.55000000000000004">
      <c r="B17" s="1" t="s">
        <v>14</v>
      </c>
      <c r="E17" t="s">
        <v>22</v>
      </c>
      <c r="H17" s="4"/>
      <c r="I17" s="4"/>
      <c r="J17" s="4"/>
      <c r="K17" s="4"/>
      <c r="L17" s="4"/>
      <c r="M17" s="5"/>
      <c r="N17" s="5"/>
      <c r="O17" s="5"/>
      <c r="P17" s="5"/>
      <c r="R17" s="5"/>
      <c r="S17" s="5"/>
      <c r="T17" s="5"/>
    </row>
    <row r="18" spans="1:20" x14ac:dyDescent="0.55000000000000004">
      <c r="B18" s="2" t="s">
        <v>3</v>
      </c>
      <c r="C18" s="2" t="s">
        <v>4</v>
      </c>
      <c r="D18" s="2" t="s">
        <v>5</v>
      </c>
      <c r="E18" s="2" t="s">
        <v>3</v>
      </c>
      <c r="F18" s="2" t="s">
        <v>4</v>
      </c>
      <c r="G18" s="2" t="s">
        <v>5</v>
      </c>
      <c r="H18" s="4"/>
      <c r="I18" s="4"/>
      <c r="J18" s="4"/>
      <c r="K18" s="4"/>
      <c r="L18" s="4"/>
      <c r="M18" s="5"/>
      <c r="N18" s="5"/>
      <c r="O18" s="5"/>
      <c r="P18" s="5"/>
      <c r="R18" s="5"/>
      <c r="S18" s="5"/>
      <c r="T18" s="5"/>
    </row>
    <row r="19" spans="1:20" x14ac:dyDescent="0.55000000000000004">
      <c r="A19" s="1" t="s">
        <v>15</v>
      </c>
      <c r="B19" s="8">
        <f>AVERAGE(K7,K11)</f>
        <v>0.94660106432843161</v>
      </c>
      <c r="C19" s="8">
        <f>AVERAGE(L7,L11)</f>
        <v>0.95014781729169739</v>
      </c>
      <c r="D19" s="8">
        <f>AVERAGE(M7,M11)</f>
        <v>0.93198951163552934</v>
      </c>
      <c r="E19" s="9">
        <f>B19/B$23*400</f>
        <v>94.620347023669808</v>
      </c>
      <c r="F19" s="9">
        <f t="shared" ref="F19:G22" si="13">C19/C$23*400</f>
        <v>94.793256412798925</v>
      </c>
      <c r="G19" s="9">
        <f t="shared" si="13"/>
        <v>91.974263790868605</v>
      </c>
      <c r="H19" s="4"/>
      <c r="I19" s="4"/>
      <c r="J19" s="4"/>
      <c r="K19" s="4"/>
      <c r="L19" s="4"/>
      <c r="M19" s="5"/>
      <c r="N19" s="5"/>
      <c r="O19" s="5"/>
      <c r="P19" s="5"/>
      <c r="R19" s="5"/>
      <c r="S19" s="5"/>
      <c r="T19" s="5"/>
    </row>
    <row r="20" spans="1:20" x14ac:dyDescent="0.55000000000000004">
      <c r="A20" s="1" t="s">
        <v>16</v>
      </c>
      <c r="B20" s="8">
        <f t="shared" ref="B20:B22" si="14">AVERAGE(K8,K12)</f>
        <v>0.93027445699508671</v>
      </c>
      <c r="C20" s="8">
        <f t="shared" ref="C20:D22" si="15">AVERAGE(L8,L12)</f>
        <v>0.86754084628785555</v>
      </c>
      <c r="D20" s="8">
        <f t="shared" si="15"/>
        <v>0.92051282051282057</v>
      </c>
      <c r="E20" s="9">
        <f t="shared" ref="E20:E22" si="16">B20/B$23*400</f>
        <v>92.988372045175296</v>
      </c>
      <c r="F20" s="9">
        <f t="shared" si="13"/>
        <v>86.551818984492101</v>
      </c>
      <c r="G20" s="9">
        <f t="shared" si="13"/>
        <v>90.841675705286022</v>
      </c>
      <c r="H20" s="4"/>
      <c r="I20" s="4"/>
      <c r="J20" s="4"/>
      <c r="K20" s="4"/>
      <c r="L20" s="4"/>
      <c r="M20" s="5"/>
      <c r="N20" s="5"/>
      <c r="O20" s="5"/>
      <c r="P20" s="5"/>
      <c r="R20" s="5"/>
      <c r="S20" s="5"/>
      <c r="T20" s="5"/>
    </row>
    <row r="21" spans="1:20" x14ac:dyDescent="0.55000000000000004">
      <c r="A21" s="1" t="s">
        <v>17</v>
      </c>
      <c r="B21" s="8">
        <f t="shared" si="14"/>
        <v>0.89210580542069939</v>
      </c>
      <c r="C21" s="8">
        <f t="shared" si="15"/>
        <v>0.90931228271424192</v>
      </c>
      <c r="D21" s="8">
        <f t="shared" si="15"/>
        <v>1.023189751103009</v>
      </c>
      <c r="E21" s="9">
        <f t="shared" si="16"/>
        <v>89.173110058378057</v>
      </c>
      <c r="F21" s="9">
        <f t="shared" si="13"/>
        <v>90.719223689145295</v>
      </c>
      <c r="G21" s="9">
        <f t="shared" si="13"/>
        <v>100.97444542150981</v>
      </c>
      <c r="H21" s="4"/>
      <c r="I21" s="4"/>
      <c r="J21" s="4"/>
      <c r="K21" s="4"/>
      <c r="L21" s="4"/>
      <c r="M21" s="5"/>
      <c r="N21" s="5"/>
      <c r="O21" s="5"/>
      <c r="P21" s="5"/>
      <c r="R21" s="5"/>
      <c r="S21" s="5"/>
      <c r="T21" s="5"/>
    </row>
    <row r="22" spans="1:20" x14ac:dyDescent="0.55000000000000004">
      <c r="A22" s="1" t="s">
        <v>18</v>
      </c>
      <c r="B22" s="8">
        <f t="shared" si="14"/>
        <v>1.2326994706920211</v>
      </c>
      <c r="C22" s="8">
        <f t="shared" si="15"/>
        <v>1.2823467784180198</v>
      </c>
      <c r="D22" s="8">
        <f t="shared" si="15"/>
        <v>1.1775700934579438</v>
      </c>
      <c r="E22" s="9">
        <f t="shared" si="16"/>
        <v>123.21817087277689</v>
      </c>
      <c r="F22" s="9">
        <f t="shared" si="13"/>
        <v>127.93570091356375</v>
      </c>
      <c r="G22" s="9">
        <f t="shared" si="13"/>
        <v>116.20961508233552</v>
      </c>
      <c r="H22" s="4"/>
      <c r="I22" s="4"/>
      <c r="J22" s="4"/>
      <c r="K22" s="4"/>
      <c r="L22" s="4"/>
      <c r="M22" s="5"/>
      <c r="N22" s="5"/>
      <c r="O22" s="5"/>
      <c r="P22" s="5"/>
      <c r="R22" s="5"/>
      <c r="S22" s="5"/>
      <c r="T22" s="5"/>
    </row>
    <row r="23" spans="1:20" x14ac:dyDescent="0.55000000000000004">
      <c r="A23" s="1" t="s">
        <v>21</v>
      </c>
      <c r="B23" s="7">
        <f>SUM(B19:B22)</f>
        <v>4.0016807974362383</v>
      </c>
      <c r="C23" s="7">
        <f t="shared" ref="C23:D23" si="17">SUM(C19:C22)</f>
        <v>4.0093477247118141</v>
      </c>
      <c r="D23" s="7">
        <f t="shared" si="17"/>
        <v>4.0532621767093033</v>
      </c>
    </row>
  </sheetData>
  <mergeCells count="1">
    <mergeCell ref="B1:E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7B9B-BDD0-42E8-AA06-788AE54775A5}">
  <dimension ref="A1:U32"/>
  <sheetViews>
    <sheetView workbookViewId="0">
      <selection activeCell="A34" sqref="A34"/>
    </sheetView>
  </sheetViews>
  <sheetFormatPr defaultRowHeight="18" x14ac:dyDescent="0.55000000000000004"/>
  <cols>
    <col min="1" max="1" width="12.6640625" bestFit="1" customWidth="1"/>
  </cols>
  <sheetData>
    <row r="1" spans="1:21" x14ac:dyDescent="0.55000000000000004">
      <c r="A1" s="2"/>
      <c r="B1" s="21" t="s">
        <v>0</v>
      </c>
      <c r="C1" s="21"/>
      <c r="D1" s="21"/>
      <c r="E1" s="21"/>
      <c r="F1" s="21" t="s">
        <v>32</v>
      </c>
      <c r="G1" s="21"/>
      <c r="H1" s="21"/>
      <c r="I1" s="21"/>
      <c r="J1" s="21" t="s">
        <v>30</v>
      </c>
      <c r="K1" s="21"/>
      <c r="L1" s="21"/>
      <c r="M1" s="21"/>
      <c r="N1" s="21" t="s">
        <v>29</v>
      </c>
      <c r="O1" s="21"/>
      <c r="P1" s="21"/>
      <c r="Q1" s="21"/>
      <c r="R1" s="21" t="s">
        <v>33</v>
      </c>
      <c r="S1" s="21"/>
      <c r="T1" s="21"/>
      <c r="U1" s="21"/>
    </row>
    <row r="2" spans="1:21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2</v>
      </c>
      <c r="S2" s="2" t="s">
        <v>3</v>
      </c>
      <c r="T2" s="2" t="s">
        <v>4</v>
      </c>
      <c r="U2" s="2" t="s">
        <v>5</v>
      </c>
    </row>
    <row r="3" spans="1:21" x14ac:dyDescent="0.55000000000000004">
      <c r="A3" s="2" t="s">
        <v>6</v>
      </c>
      <c r="B3" s="3">
        <v>807</v>
      </c>
      <c r="C3" s="3">
        <v>533</v>
      </c>
      <c r="D3" s="3">
        <v>216</v>
      </c>
      <c r="E3" s="3">
        <v>58</v>
      </c>
      <c r="F3" s="29"/>
      <c r="G3" s="30"/>
      <c r="H3" s="30"/>
      <c r="I3" s="31"/>
      <c r="J3" s="29"/>
      <c r="K3" s="30"/>
      <c r="L3" s="30"/>
      <c r="M3" s="31"/>
      <c r="N3" s="29"/>
      <c r="O3" s="30"/>
      <c r="P3" s="30"/>
      <c r="Q3" s="31"/>
      <c r="R3" s="29"/>
      <c r="S3" s="30"/>
      <c r="T3" s="30"/>
      <c r="U3" s="31"/>
    </row>
    <row r="4" spans="1:21" x14ac:dyDescent="0.55000000000000004">
      <c r="A4" s="2" t="s">
        <v>10</v>
      </c>
      <c r="B4" s="3">
        <v>799</v>
      </c>
      <c r="C4" s="3">
        <v>546</v>
      </c>
      <c r="D4" s="3">
        <v>198</v>
      </c>
      <c r="E4" s="3">
        <v>55</v>
      </c>
      <c r="F4" s="32"/>
      <c r="G4" s="33"/>
      <c r="H4" s="33"/>
      <c r="I4" s="34"/>
      <c r="J4" s="32"/>
      <c r="K4" s="33"/>
      <c r="L4" s="33"/>
      <c r="M4" s="34"/>
      <c r="N4" s="32"/>
      <c r="O4" s="33"/>
      <c r="P4" s="33"/>
      <c r="Q4" s="34"/>
      <c r="R4" s="32"/>
      <c r="S4" s="33"/>
      <c r="T4" s="33"/>
      <c r="U4" s="34"/>
    </row>
    <row r="5" spans="1:21" x14ac:dyDescent="0.55000000000000004">
      <c r="A5" s="2" t="s">
        <v>11</v>
      </c>
      <c r="B5" s="3">
        <v>788</v>
      </c>
      <c r="C5" s="3">
        <v>521</v>
      </c>
      <c r="D5" s="3">
        <v>208</v>
      </c>
      <c r="E5" s="3">
        <v>59</v>
      </c>
      <c r="F5" s="35">
        <f>(AVERAGE(B3:B6)+AVERAGE(B4:B7))/2</f>
        <v>879.25</v>
      </c>
      <c r="G5" s="36">
        <f t="shared" ref="G5:I5" si="0">(AVERAGE(C3:C6)+AVERAGE(C4:C7))/2</f>
        <v>588.5</v>
      </c>
      <c r="H5" s="36">
        <f t="shared" si="0"/>
        <v>231.5</v>
      </c>
      <c r="I5" s="37">
        <f t="shared" si="0"/>
        <v>59.125</v>
      </c>
      <c r="J5" s="35">
        <f>B5/F5</f>
        <v>0.89621836792721066</v>
      </c>
      <c r="K5" s="36">
        <f t="shared" ref="K5:M13" si="1">C5/G5</f>
        <v>0.8853016142735769</v>
      </c>
      <c r="L5" s="36">
        <f t="shared" si="1"/>
        <v>0.89848812095032393</v>
      </c>
      <c r="M5" s="37">
        <f t="shared" si="1"/>
        <v>0.9978858350951374</v>
      </c>
      <c r="N5" s="35"/>
      <c r="O5" s="36"/>
      <c r="P5" s="36"/>
      <c r="Q5" s="37"/>
      <c r="R5" s="35"/>
      <c r="S5" s="36"/>
      <c r="T5" s="36"/>
      <c r="U5" s="37"/>
    </row>
    <row r="6" spans="1:21" x14ac:dyDescent="0.55000000000000004">
      <c r="A6" s="2" t="s">
        <v>12</v>
      </c>
      <c r="B6" s="3">
        <v>1102</v>
      </c>
      <c r="C6" s="3">
        <v>735</v>
      </c>
      <c r="D6" s="3">
        <v>300</v>
      </c>
      <c r="E6" s="3">
        <v>67</v>
      </c>
      <c r="F6" s="35">
        <f t="shared" ref="F6:F13" si="2">(AVERAGE(B4:B7)+AVERAGE(B5:B8))/2</f>
        <v>887.375</v>
      </c>
      <c r="G6" s="36">
        <f t="shared" ref="G6:G13" si="3">(AVERAGE(C4:C7)+AVERAGE(C5:C8))/2</f>
        <v>595.875</v>
      </c>
      <c r="H6" s="36">
        <f t="shared" ref="H6:H13" si="4">(AVERAGE(D4:D7)+AVERAGE(D5:D8))/2</f>
        <v>233.125</v>
      </c>
      <c r="I6" s="37">
        <f t="shared" ref="I6:I13" si="5">(AVERAGE(E4:E7)+AVERAGE(E5:E8))/2</f>
        <v>58</v>
      </c>
      <c r="J6" s="35">
        <f t="shared" ref="J6:J13" si="6">B6/F6</f>
        <v>1.2418650514156924</v>
      </c>
      <c r="K6" s="36">
        <f t="shared" si="1"/>
        <v>1.2334801762114538</v>
      </c>
      <c r="L6" s="36">
        <f t="shared" si="1"/>
        <v>1.2868632707774799</v>
      </c>
      <c r="M6" s="37">
        <f t="shared" si="1"/>
        <v>1.1551724137931034</v>
      </c>
      <c r="N6" s="35"/>
      <c r="O6" s="36"/>
      <c r="P6" s="36"/>
      <c r="Q6" s="37"/>
      <c r="R6" s="35"/>
      <c r="S6" s="36"/>
      <c r="T6" s="36"/>
      <c r="U6" s="37"/>
    </row>
    <row r="7" spans="1:21" x14ac:dyDescent="0.55000000000000004">
      <c r="A7" s="2" t="s">
        <v>7</v>
      </c>
      <c r="B7" s="3">
        <v>849</v>
      </c>
      <c r="C7" s="3">
        <v>571</v>
      </c>
      <c r="D7" s="3">
        <v>224</v>
      </c>
      <c r="E7" s="3">
        <v>53</v>
      </c>
      <c r="F7" s="35">
        <f t="shared" si="2"/>
        <v>895.875</v>
      </c>
      <c r="G7" s="36">
        <f t="shared" si="3"/>
        <v>604</v>
      </c>
      <c r="H7" s="36">
        <f t="shared" si="4"/>
        <v>234.875</v>
      </c>
      <c r="I7" s="37">
        <f t="shared" si="5"/>
        <v>56.5</v>
      </c>
      <c r="J7" s="35">
        <f t="shared" si="6"/>
        <v>0.94767685223943077</v>
      </c>
      <c r="K7" s="36">
        <f t="shared" si="1"/>
        <v>0.94536423841059603</v>
      </c>
      <c r="L7" s="36">
        <f t="shared" si="1"/>
        <v>0.95369877594465136</v>
      </c>
      <c r="M7" s="37">
        <f t="shared" si="1"/>
        <v>0.93805309734513276</v>
      </c>
      <c r="N7" s="35"/>
      <c r="O7" s="36"/>
      <c r="P7" s="36"/>
      <c r="Q7" s="37"/>
      <c r="R7" s="35"/>
      <c r="S7" s="36"/>
      <c r="T7" s="36"/>
      <c r="U7" s="37"/>
    </row>
    <row r="8" spans="1:21" x14ac:dyDescent="0.55000000000000004">
      <c r="A8" s="2" t="s">
        <v>10</v>
      </c>
      <c r="B8" s="3">
        <v>822</v>
      </c>
      <c r="C8" s="3">
        <v>567</v>
      </c>
      <c r="D8" s="3">
        <v>203</v>
      </c>
      <c r="E8" s="3">
        <v>51</v>
      </c>
      <c r="F8" s="35">
        <f t="shared" si="2"/>
        <v>908.125</v>
      </c>
      <c r="G8" s="36">
        <f t="shared" si="3"/>
        <v>615.875</v>
      </c>
      <c r="H8" s="36">
        <f t="shared" si="4"/>
        <v>236.75</v>
      </c>
      <c r="I8" s="37">
        <f t="shared" si="5"/>
        <v>55</v>
      </c>
      <c r="J8" s="35">
        <f t="shared" si="6"/>
        <v>0.90516173434273917</v>
      </c>
      <c r="K8" s="36">
        <f t="shared" si="1"/>
        <v>0.92064136391313167</v>
      </c>
      <c r="L8" s="36">
        <f t="shared" si="1"/>
        <v>0.85744456177402328</v>
      </c>
      <c r="M8" s="37">
        <f t="shared" si="1"/>
        <v>0.92727272727272725</v>
      </c>
      <c r="N8" s="35"/>
      <c r="O8" s="36"/>
      <c r="P8" s="36"/>
      <c r="Q8" s="37"/>
      <c r="R8" s="35"/>
      <c r="S8" s="36"/>
      <c r="T8" s="36"/>
      <c r="U8" s="37"/>
    </row>
    <row r="9" spans="1:21" x14ac:dyDescent="0.55000000000000004">
      <c r="A9" s="2" t="s">
        <v>11</v>
      </c>
      <c r="B9" s="3">
        <v>833</v>
      </c>
      <c r="C9" s="3">
        <v>565</v>
      </c>
      <c r="D9" s="3">
        <v>217</v>
      </c>
      <c r="E9" s="3">
        <v>51</v>
      </c>
      <c r="F9" s="35">
        <f t="shared" si="2"/>
        <v>919.5</v>
      </c>
      <c r="G9" s="36">
        <f t="shared" si="3"/>
        <v>627.25</v>
      </c>
      <c r="H9" s="36">
        <f t="shared" si="4"/>
        <v>237.75</v>
      </c>
      <c r="I9" s="37">
        <f t="shared" si="5"/>
        <v>54.125</v>
      </c>
      <c r="J9" s="35">
        <f t="shared" si="6"/>
        <v>0.90592713431212613</v>
      </c>
      <c r="K9" s="36">
        <f t="shared" si="1"/>
        <v>0.90075727381426862</v>
      </c>
      <c r="L9" s="36">
        <f t="shared" si="1"/>
        <v>0.91272344900105151</v>
      </c>
      <c r="M9" s="37">
        <f t="shared" si="1"/>
        <v>0.94226327944572752</v>
      </c>
      <c r="N9" s="35">
        <f>AVERAGE(J10,J6)</f>
        <v>1.2419837422692119</v>
      </c>
      <c r="O9" s="36">
        <f t="shared" ref="O9:Q9" si="7">AVERAGE(K10,K6)</f>
        <v>1.2330898234517376</v>
      </c>
      <c r="P9" s="36">
        <f t="shared" si="7"/>
        <v>1.2846050245977498</v>
      </c>
      <c r="Q9" s="37">
        <f t="shared" si="7"/>
        <v>1.1663712536255235</v>
      </c>
      <c r="R9" s="35">
        <f>N9/SUM(N$9:N$12)*400</f>
        <v>124.07455174287408</v>
      </c>
      <c r="S9" s="36">
        <f>O9/SUM(O$9:O$12)*400</f>
        <v>123.31505294545222</v>
      </c>
      <c r="T9" s="36">
        <f t="shared" ref="T9:U12" si="8">P9/SUM(P$9:P$12)*400</f>
        <v>128.20416090124317</v>
      </c>
      <c r="U9" s="37">
        <f t="shared" si="8"/>
        <v>115.66471193977964</v>
      </c>
    </row>
    <row r="10" spans="1:21" x14ac:dyDescent="0.55000000000000004">
      <c r="A10" s="2" t="s">
        <v>12</v>
      </c>
      <c r="B10" s="3">
        <v>1155</v>
      </c>
      <c r="C10" s="3">
        <v>786</v>
      </c>
      <c r="D10" s="3">
        <v>306</v>
      </c>
      <c r="E10" s="3">
        <v>63</v>
      </c>
      <c r="F10" s="35">
        <f t="shared" si="2"/>
        <v>929.875</v>
      </c>
      <c r="G10" s="36">
        <f t="shared" si="3"/>
        <v>637.625</v>
      </c>
      <c r="H10" s="36">
        <f t="shared" si="4"/>
        <v>238.625</v>
      </c>
      <c r="I10" s="37">
        <f t="shared" si="5"/>
        <v>53.5</v>
      </c>
      <c r="J10" s="35">
        <f t="shared" si="6"/>
        <v>1.2421024331227315</v>
      </c>
      <c r="K10" s="36">
        <f t="shared" si="1"/>
        <v>1.2326994706920211</v>
      </c>
      <c r="L10" s="36">
        <f t="shared" si="1"/>
        <v>1.2823467784180198</v>
      </c>
      <c r="M10" s="37">
        <f t="shared" si="1"/>
        <v>1.1775700934579438</v>
      </c>
      <c r="N10" s="35">
        <f>AVERAGE(J11,J7)</f>
        <v>0.94696817675313316</v>
      </c>
      <c r="O10" s="36">
        <f t="shared" ref="O10:Q10" si="9">AVERAGE(K11,K7)</f>
        <v>0.94660106432843161</v>
      </c>
      <c r="P10" s="36">
        <f t="shared" si="9"/>
        <v>0.95014781729169739</v>
      </c>
      <c r="Q10" s="37">
        <f t="shared" si="9"/>
        <v>0.93198951163552934</v>
      </c>
      <c r="R10" s="35">
        <f t="shared" ref="R10:S15" si="10">N10/SUM(N$9:N$12)*400</f>
        <v>94.602407460454202</v>
      </c>
      <c r="S10" s="36">
        <f t="shared" si="10"/>
        <v>94.664766625941354</v>
      </c>
      <c r="T10" s="36">
        <f t="shared" si="8"/>
        <v>94.825180748590952</v>
      </c>
      <c r="U10" s="37">
        <f t="shared" si="8"/>
        <v>92.421943750020816</v>
      </c>
    </row>
    <row r="11" spans="1:21" x14ac:dyDescent="0.55000000000000004">
      <c r="A11" s="2" t="s">
        <v>8</v>
      </c>
      <c r="B11" s="3">
        <v>887</v>
      </c>
      <c r="C11" s="3">
        <v>611</v>
      </c>
      <c r="D11" s="3">
        <v>226</v>
      </c>
      <c r="E11" s="3">
        <v>50</v>
      </c>
      <c r="F11" s="35">
        <f t="shared" si="2"/>
        <v>937.375</v>
      </c>
      <c r="G11" s="36">
        <f t="shared" si="3"/>
        <v>644.625</v>
      </c>
      <c r="H11" s="36">
        <f t="shared" si="4"/>
        <v>238.75</v>
      </c>
      <c r="I11" s="37">
        <f t="shared" si="5"/>
        <v>54</v>
      </c>
      <c r="J11" s="35">
        <f t="shared" si="6"/>
        <v>0.94625950126683556</v>
      </c>
      <c r="K11" s="36">
        <f t="shared" si="1"/>
        <v>0.94783789024626719</v>
      </c>
      <c r="L11" s="36">
        <f t="shared" si="1"/>
        <v>0.94659685863874343</v>
      </c>
      <c r="M11" s="37">
        <f t="shared" si="1"/>
        <v>0.92592592592592593</v>
      </c>
      <c r="N11" s="35">
        <f>AVERAGE(J12,J8)</f>
        <v>0.91393513084038647</v>
      </c>
      <c r="O11" s="36">
        <f t="shared" ref="O11:Q11" si="11">AVERAGE(K12,K8)</f>
        <v>0.93027445699508671</v>
      </c>
      <c r="P11" s="36">
        <f t="shared" si="11"/>
        <v>0.86754084628785555</v>
      </c>
      <c r="Q11" s="37">
        <f t="shared" si="11"/>
        <v>0.92051282051282057</v>
      </c>
      <c r="R11" s="35">
        <f t="shared" si="10"/>
        <v>91.302396176218394</v>
      </c>
      <c r="S11" s="36">
        <f t="shared" si="10"/>
        <v>93.032025515407142</v>
      </c>
      <c r="T11" s="36">
        <f t="shared" si="8"/>
        <v>86.580967780906903</v>
      </c>
      <c r="U11" s="37">
        <f t="shared" si="8"/>
        <v>91.283842850668478</v>
      </c>
    </row>
    <row r="12" spans="1:21" x14ac:dyDescent="0.55000000000000004">
      <c r="A12" s="2" t="s">
        <v>10</v>
      </c>
      <c r="B12" s="3">
        <v>867</v>
      </c>
      <c r="C12" s="3">
        <v>610</v>
      </c>
      <c r="D12" s="3">
        <v>208</v>
      </c>
      <c r="E12" s="3">
        <v>49</v>
      </c>
      <c r="F12" s="35">
        <f t="shared" si="2"/>
        <v>939.625</v>
      </c>
      <c r="G12" s="36">
        <f t="shared" si="3"/>
        <v>649</v>
      </c>
      <c r="H12" s="36">
        <f t="shared" si="4"/>
        <v>237</v>
      </c>
      <c r="I12" s="37">
        <f t="shared" si="5"/>
        <v>53.625</v>
      </c>
      <c r="J12" s="35">
        <f t="shared" si="6"/>
        <v>0.92270852733803377</v>
      </c>
      <c r="K12" s="36">
        <f t="shared" si="1"/>
        <v>0.93990755007704163</v>
      </c>
      <c r="L12" s="36">
        <f t="shared" si="1"/>
        <v>0.87763713080168781</v>
      </c>
      <c r="M12" s="37">
        <f t="shared" si="1"/>
        <v>0.91375291375291379</v>
      </c>
      <c r="N12" s="35">
        <f>AVERAGE(J13,J9,J5)</f>
        <v>0.90110482380701951</v>
      </c>
      <c r="O12" s="36">
        <f t="shared" ref="O12:Q12" si="12">AVERAGE(K13,K9,K5)</f>
        <v>0.88983774170499197</v>
      </c>
      <c r="P12" s="36">
        <f t="shared" si="12"/>
        <v>0.90570422879293588</v>
      </c>
      <c r="Q12" s="37">
        <f t="shared" si="12"/>
        <v>1.0147551124337184</v>
      </c>
      <c r="R12" s="35">
        <f t="shared" si="10"/>
        <v>90.020644620453353</v>
      </c>
      <c r="S12" s="36">
        <f t="shared" si="10"/>
        <v>88.988154913199239</v>
      </c>
      <c r="T12" s="36">
        <f t="shared" si="8"/>
        <v>90.38969056925896</v>
      </c>
      <c r="U12" s="37">
        <f t="shared" si="8"/>
        <v>100.62950145953108</v>
      </c>
    </row>
    <row r="13" spans="1:21" x14ac:dyDescent="0.55000000000000004">
      <c r="A13" s="2" t="s">
        <v>11</v>
      </c>
      <c r="B13" s="3">
        <v>848</v>
      </c>
      <c r="C13" s="3">
        <v>578</v>
      </c>
      <c r="D13" s="3">
        <v>213</v>
      </c>
      <c r="E13" s="3">
        <v>57</v>
      </c>
      <c r="F13" s="35">
        <f t="shared" si="2"/>
        <v>941</v>
      </c>
      <c r="G13" s="36">
        <f t="shared" si="3"/>
        <v>654.25</v>
      </c>
      <c r="H13" s="36">
        <f t="shared" si="4"/>
        <v>235.125</v>
      </c>
      <c r="I13" s="37">
        <f t="shared" si="5"/>
        <v>51.625</v>
      </c>
      <c r="J13" s="35">
        <f t="shared" si="6"/>
        <v>0.90116896918172162</v>
      </c>
      <c r="K13" s="36">
        <f t="shared" si="1"/>
        <v>0.88345433702713028</v>
      </c>
      <c r="L13" s="36">
        <f t="shared" si="1"/>
        <v>0.90590111642743221</v>
      </c>
      <c r="M13" s="37">
        <f t="shared" si="1"/>
        <v>1.1041162227602905</v>
      </c>
      <c r="N13" s="35"/>
      <c r="O13" s="36"/>
      <c r="P13" s="36"/>
      <c r="Q13" s="37"/>
      <c r="R13" s="35"/>
      <c r="S13" s="36"/>
      <c r="T13" s="36"/>
      <c r="U13" s="37"/>
    </row>
    <row r="14" spans="1:21" x14ac:dyDescent="0.55000000000000004">
      <c r="A14" s="2" t="s">
        <v>12</v>
      </c>
      <c r="B14" s="3">
        <v>1158</v>
      </c>
      <c r="C14" s="3">
        <v>808</v>
      </c>
      <c r="D14" s="3">
        <v>296</v>
      </c>
      <c r="E14" s="3">
        <v>54</v>
      </c>
      <c r="F14" s="32"/>
      <c r="G14" s="33"/>
      <c r="H14" s="33"/>
      <c r="I14" s="34"/>
      <c r="J14" s="32"/>
      <c r="K14" s="33"/>
      <c r="L14" s="33"/>
      <c r="M14" s="34"/>
      <c r="N14" s="32"/>
      <c r="O14" s="33"/>
      <c r="P14" s="33"/>
      <c r="Q14" s="34"/>
      <c r="R14" s="32"/>
      <c r="S14" s="33"/>
      <c r="T14" s="33"/>
      <c r="U14" s="34"/>
    </row>
    <row r="15" spans="1:21" x14ac:dyDescent="0.55000000000000004">
      <c r="A15" s="2" t="s">
        <v>9</v>
      </c>
      <c r="B15" s="3">
        <v>895</v>
      </c>
      <c r="C15" s="3">
        <v>631</v>
      </c>
      <c r="D15" s="3">
        <v>221</v>
      </c>
      <c r="E15" s="3">
        <v>43</v>
      </c>
      <c r="F15" s="38"/>
      <c r="G15" s="39"/>
      <c r="H15" s="39"/>
      <c r="I15" s="40"/>
      <c r="J15" s="38"/>
      <c r="K15" s="39"/>
      <c r="L15" s="39"/>
      <c r="M15" s="40"/>
      <c r="N15" s="38"/>
      <c r="O15" s="39"/>
      <c r="P15" s="39"/>
      <c r="Q15" s="40"/>
      <c r="R15" s="38"/>
      <c r="S15" s="39"/>
      <c r="T15" s="39"/>
      <c r="U15" s="40"/>
    </row>
    <row r="16" spans="1:21" x14ac:dyDescent="0.55000000000000004">
      <c r="J16" s="16"/>
      <c r="N16" s="16"/>
    </row>
    <row r="18" spans="1:13" x14ac:dyDescent="0.55000000000000004">
      <c r="A18" s="2"/>
      <c r="B18" s="21" t="s">
        <v>0</v>
      </c>
      <c r="C18" s="21"/>
      <c r="D18" s="21"/>
      <c r="E18" s="21"/>
      <c r="F18" s="21" t="s">
        <v>34</v>
      </c>
      <c r="G18" s="21"/>
      <c r="H18" s="21"/>
      <c r="I18" s="21"/>
      <c r="J18" s="21" t="s">
        <v>13</v>
      </c>
      <c r="K18" s="21"/>
      <c r="L18" s="21"/>
      <c r="M18" s="21"/>
    </row>
    <row r="19" spans="1:13" x14ac:dyDescent="0.55000000000000004">
      <c r="A19" s="2" t="s">
        <v>1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2</v>
      </c>
      <c r="G19" s="2" t="s">
        <v>3</v>
      </c>
      <c r="H19" s="2" t="s">
        <v>4</v>
      </c>
      <c r="I19" s="2" t="s">
        <v>5</v>
      </c>
      <c r="J19" s="2" t="s">
        <v>2</v>
      </c>
      <c r="K19" s="2" t="s">
        <v>3</v>
      </c>
      <c r="L19" s="2" t="s">
        <v>4</v>
      </c>
      <c r="M19" s="2" t="s">
        <v>5</v>
      </c>
    </row>
    <row r="20" spans="1:13" x14ac:dyDescent="0.55000000000000004">
      <c r="A20" s="2" t="s">
        <v>6</v>
      </c>
      <c r="B20" s="3">
        <v>807</v>
      </c>
      <c r="C20" s="3">
        <v>533</v>
      </c>
      <c r="D20" s="3">
        <v>216</v>
      </c>
      <c r="E20" s="3">
        <v>58</v>
      </c>
    </row>
    <row r="21" spans="1:13" x14ac:dyDescent="0.55000000000000004">
      <c r="A21" s="2" t="s">
        <v>10</v>
      </c>
      <c r="B21" s="3">
        <v>799</v>
      </c>
      <c r="C21" s="3">
        <v>546</v>
      </c>
      <c r="D21" s="3">
        <v>198</v>
      </c>
      <c r="E21" s="3">
        <v>55</v>
      </c>
    </row>
    <row r="22" spans="1:13" x14ac:dyDescent="0.55000000000000004">
      <c r="A22" s="2" t="s">
        <v>11</v>
      </c>
      <c r="B22" s="3">
        <v>788</v>
      </c>
      <c r="C22" s="3">
        <v>521</v>
      </c>
      <c r="D22" s="3">
        <v>208</v>
      </c>
      <c r="E22" s="3">
        <v>59</v>
      </c>
    </row>
    <row r="23" spans="1:13" x14ac:dyDescent="0.55000000000000004">
      <c r="A23" s="2" t="s">
        <v>12</v>
      </c>
      <c r="B23" s="3">
        <v>1102</v>
      </c>
      <c r="C23" s="3">
        <v>735</v>
      </c>
      <c r="D23" s="3">
        <v>300</v>
      </c>
      <c r="E23" s="3">
        <v>67</v>
      </c>
    </row>
    <row r="24" spans="1:13" x14ac:dyDescent="0.55000000000000004">
      <c r="A24" s="2" t="s">
        <v>7</v>
      </c>
      <c r="B24" s="3">
        <v>849</v>
      </c>
      <c r="C24" s="3">
        <v>571</v>
      </c>
      <c r="D24" s="3">
        <v>224</v>
      </c>
      <c r="E24" s="3">
        <v>53</v>
      </c>
      <c r="F24" s="6">
        <f>(B24-B20)/B20</f>
        <v>5.204460966542751E-2</v>
      </c>
      <c r="G24" s="6">
        <f t="shared" ref="G24:I32" si="13">(C24-C20)/C20</f>
        <v>7.1294559099437146E-2</v>
      </c>
      <c r="H24" s="6">
        <f t="shared" si="13"/>
        <v>3.7037037037037035E-2</v>
      </c>
      <c r="I24" s="6">
        <f t="shared" si="13"/>
        <v>-8.6206896551724144E-2</v>
      </c>
      <c r="J24" s="41">
        <f>(B24-B20)/$B20</f>
        <v>5.204460966542751E-2</v>
      </c>
      <c r="K24" s="41">
        <f t="shared" ref="K24:M24" si="14">(C24-C20)/$B20</f>
        <v>4.7087980173482029E-2</v>
      </c>
      <c r="L24" s="41">
        <f t="shared" si="14"/>
        <v>9.9132589838909543E-3</v>
      </c>
      <c r="M24" s="41">
        <f t="shared" si="14"/>
        <v>-6.1957868649318466E-3</v>
      </c>
    </row>
    <row r="25" spans="1:13" x14ac:dyDescent="0.55000000000000004">
      <c r="A25" s="2" t="s">
        <v>10</v>
      </c>
      <c r="B25" s="3">
        <v>822</v>
      </c>
      <c r="C25" s="3">
        <v>567</v>
      </c>
      <c r="D25" s="3">
        <v>203</v>
      </c>
      <c r="E25" s="3">
        <v>51</v>
      </c>
      <c r="F25" s="6">
        <f t="shared" ref="F25:F32" si="15">(B25-B21)/B21</f>
        <v>2.8785982478097622E-2</v>
      </c>
      <c r="G25" s="6">
        <f t="shared" si="13"/>
        <v>3.8461538461538464E-2</v>
      </c>
      <c r="H25" s="6">
        <f t="shared" si="13"/>
        <v>2.5252525252525252E-2</v>
      </c>
      <c r="I25" s="6">
        <f t="shared" si="13"/>
        <v>-7.2727272727272724E-2</v>
      </c>
      <c r="J25" s="41">
        <f t="shared" ref="J25:J32" si="16">(B25-B21)/$B21</f>
        <v>2.8785982478097622E-2</v>
      </c>
      <c r="K25" s="41">
        <f t="shared" ref="K25:K32" si="17">(C25-C21)/$B21</f>
        <v>2.6282853566958697E-2</v>
      </c>
      <c r="L25" s="41">
        <f t="shared" ref="L25:L32" si="18">(D25-D21)/$B21</f>
        <v>6.2578222778473091E-3</v>
      </c>
      <c r="M25" s="41">
        <f t="shared" ref="M25:M32" si="19">(E25-E21)/$B21</f>
        <v>-5.0062578222778474E-3</v>
      </c>
    </row>
    <row r="26" spans="1:13" x14ac:dyDescent="0.55000000000000004">
      <c r="A26" s="2" t="s">
        <v>11</v>
      </c>
      <c r="B26" s="3">
        <v>833</v>
      </c>
      <c r="C26" s="3">
        <v>565</v>
      </c>
      <c r="D26" s="3">
        <v>217</v>
      </c>
      <c r="E26" s="3">
        <v>51</v>
      </c>
      <c r="F26" s="6">
        <f t="shared" si="15"/>
        <v>5.7106598984771571E-2</v>
      </c>
      <c r="G26" s="6">
        <f t="shared" si="13"/>
        <v>8.4452975047984644E-2</v>
      </c>
      <c r="H26" s="6">
        <f t="shared" si="13"/>
        <v>4.3269230769230768E-2</v>
      </c>
      <c r="I26" s="6">
        <f t="shared" si="13"/>
        <v>-0.13559322033898305</v>
      </c>
      <c r="J26" s="41">
        <f t="shared" si="16"/>
        <v>5.7106598984771571E-2</v>
      </c>
      <c r="K26" s="41">
        <f t="shared" si="17"/>
        <v>5.5837563451776651E-2</v>
      </c>
      <c r="L26" s="41">
        <f t="shared" si="18"/>
        <v>1.1421319796954314E-2</v>
      </c>
      <c r="M26" s="41">
        <f t="shared" si="19"/>
        <v>-1.015228426395939E-2</v>
      </c>
    </row>
    <row r="27" spans="1:13" x14ac:dyDescent="0.55000000000000004">
      <c r="A27" s="2" t="s">
        <v>12</v>
      </c>
      <c r="B27" s="3">
        <v>1155</v>
      </c>
      <c r="C27" s="3">
        <v>786</v>
      </c>
      <c r="D27" s="3">
        <v>306</v>
      </c>
      <c r="E27" s="3">
        <v>63</v>
      </c>
      <c r="F27" s="6">
        <f t="shared" si="15"/>
        <v>4.8094373865698731E-2</v>
      </c>
      <c r="G27" s="6">
        <f t="shared" si="13"/>
        <v>6.9387755102040816E-2</v>
      </c>
      <c r="H27" s="6">
        <f t="shared" si="13"/>
        <v>0.02</v>
      </c>
      <c r="I27" s="6">
        <f t="shared" si="13"/>
        <v>-5.9701492537313432E-2</v>
      </c>
      <c r="J27" s="41">
        <f t="shared" si="16"/>
        <v>4.8094373865698731E-2</v>
      </c>
      <c r="K27" s="41">
        <f t="shared" si="17"/>
        <v>4.6279491833030852E-2</v>
      </c>
      <c r="L27" s="41">
        <f t="shared" si="18"/>
        <v>5.4446460980036296E-3</v>
      </c>
      <c r="M27" s="41">
        <f t="shared" si="19"/>
        <v>-3.629764065335753E-3</v>
      </c>
    </row>
    <row r="28" spans="1:13" x14ac:dyDescent="0.55000000000000004">
      <c r="A28" s="2" t="s">
        <v>8</v>
      </c>
      <c r="B28" s="3">
        <v>887</v>
      </c>
      <c r="C28" s="3">
        <v>611</v>
      </c>
      <c r="D28" s="3">
        <v>226</v>
      </c>
      <c r="E28" s="3">
        <v>50</v>
      </c>
      <c r="F28" s="6">
        <f t="shared" si="15"/>
        <v>4.47585394581861E-2</v>
      </c>
      <c r="G28" s="6">
        <f t="shared" si="13"/>
        <v>7.0052539404553416E-2</v>
      </c>
      <c r="H28" s="6">
        <f t="shared" si="13"/>
        <v>8.9285714285714281E-3</v>
      </c>
      <c r="I28" s="6">
        <f t="shared" si="13"/>
        <v>-5.6603773584905662E-2</v>
      </c>
      <c r="J28" s="41">
        <f t="shared" si="16"/>
        <v>4.47585394581861E-2</v>
      </c>
      <c r="K28" s="41">
        <f t="shared" si="17"/>
        <v>4.7114252061248529E-2</v>
      </c>
      <c r="L28" s="41">
        <f t="shared" si="18"/>
        <v>2.3557126030624262E-3</v>
      </c>
      <c r="M28" s="41">
        <f t="shared" si="19"/>
        <v>-3.5335689045936395E-3</v>
      </c>
    </row>
    <row r="29" spans="1:13" x14ac:dyDescent="0.55000000000000004">
      <c r="A29" s="2" t="s">
        <v>10</v>
      </c>
      <c r="B29" s="3">
        <v>867</v>
      </c>
      <c r="C29" s="3">
        <v>610</v>
      </c>
      <c r="D29" s="3">
        <v>208</v>
      </c>
      <c r="E29" s="3">
        <v>49</v>
      </c>
      <c r="F29" s="6">
        <f t="shared" si="15"/>
        <v>5.4744525547445258E-2</v>
      </c>
      <c r="G29" s="6">
        <f t="shared" si="13"/>
        <v>7.5837742504409167E-2</v>
      </c>
      <c r="H29" s="6">
        <f t="shared" si="13"/>
        <v>2.4630541871921183E-2</v>
      </c>
      <c r="I29" s="6">
        <f t="shared" si="13"/>
        <v>-3.9215686274509803E-2</v>
      </c>
      <c r="J29" s="41">
        <f t="shared" si="16"/>
        <v>5.4744525547445258E-2</v>
      </c>
      <c r="K29" s="41">
        <f t="shared" si="17"/>
        <v>5.2311435523114354E-2</v>
      </c>
      <c r="L29" s="41">
        <f t="shared" si="18"/>
        <v>6.082725060827251E-3</v>
      </c>
      <c r="M29" s="41">
        <f t="shared" si="19"/>
        <v>-2.4330900243309003E-3</v>
      </c>
    </row>
    <row r="30" spans="1:13" x14ac:dyDescent="0.55000000000000004">
      <c r="A30" s="2" t="s">
        <v>11</v>
      </c>
      <c r="B30" s="3">
        <v>848</v>
      </c>
      <c r="C30" s="3">
        <v>578</v>
      </c>
      <c r="D30" s="3">
        <v>213</v>
      </c>
      <c r="E30" s="3">
        <v>57</v>
      </c>
      <c r="F30" s="6">
        <f t="shared" si="15"/>
        <v>1.800720288115246E-2</v>
      </c>
      <c r="G30" s="6">
        <f t="shared" si="13"/>
        <v>2.3008849557522124E-2</v>
      </c>
      <c r="H30" s="6">
        <f t="shared" si="13"/>
        <v>-1.8433179723502304E-2</v>
      </c>
      <c r="I30" s="6">
        <f t="shared" si="13"/>
        <v>0.11764705882352941</v>
      </c>
      <c r="J30" s="41">
        <f t="shared" si="16"/>
        <v>1.800720288115246E-2</v>
      </c>
      <c r="K30" s="41">
        <f t="shared" si="17"/>
        <v>1.5606242496998799E-2</v>
      </c>
      <c r="L30" s="41">
        <f t="shared" si="18"/>
        <v>-4.8019207683073226E-3</v>
      </c>
      <c r="M30" s="41">
        <f t="shared" si="19"/>
        <v>7.2028811524609843E-3</v>
      </c>
    </row>
    <row r="31" spans="1:13" x14ac:dyDescent="0.55000000000000004">
      <c r="A31" s="2" t="s">
        <v>12</v>
      </c>
      <c r="B31" s="3">
        <v>1158</v>
      </c>
      <c r="C31" s="3">
        <v>808</v>
      </c>
      <c r="D31" s="3">
        <v>296</v>
      </c>
      <c r="E31" s="3">
        <v>54</v>
      </c>
      <c r="F31" s="6">
        <f t="shared" si="15"/>
        <v>2.5974025974025974E-3</v>
      </c>
      <c r="G31" s="6">
        <f t="shared" si="13"/>
        <v>2.7989821882951654E-2</v>
      </c>
      <c r="H31" s="6">
        <f t="shared" si="13"/>
        <v>-3.2679738562091505E-2</v>
      </c>
      <c r="I31" s="6">
        <f t="shared" si="13"/>
        <v>-0.14285714285714285</v>
      </c>
      <c r="J31" s="41">
        <f t="shared" si="16"/>
        <v>2.5974025974025974E-3</v>
      </c>
      <c r="K31" s="41">
        <f t="shared" si="17"/>
        <v>1.9047619047619049E-2</v>
      </c>
      <c r="L31" s="41">
        <f t="shared" si="18"/>
        <v>-8.658008658008658E-3</v>
      </c>
      <c r="M31" s="41">
        <f t="shared" si="19"/>
        <v>-7.7922077922077922E-3</v>
      </c>
    </row>
    <row r="32" spans="1:13" x14ac:dyDescent="0.55000000000000004">
      <c r="A32" s="2" t="s">
        <v>9</v>
      </c>
      <c r="B32" s="3">
        <v>895</v>
      </c>
      <c r="C32" s="3">
        <v>631</v>
      </c>
      <c r="D32" s="3">
        <v>221</v>
      </c>
      <c r="E32" s="3">
        <v>43</v>
      </c>
      <c r="F32" s="6">
        <f t="shared" si="15"/>
        <v>9.0191657271702363E-3</v>
      </c>
      <c r="G32" s="6">
        <f t="shared" si="13"/>
        <v>3.2733224222585927E-2</v>
      </c>
      <c r="H32" s="6">
        <f t="shared" si="13"/>
        <v>-2.2123893805309734E-2</v>
      </c>
      <c r="I32" s="6">
        <f t="shared" si="13"/>
        <v>-0.14000000000000001</v>
      </c>
      <c r="J32" s="41">
        <f t="shared" si="16"/>
        <v>9.0191657271702363E-3</v>
      </c>
      <c r="K32" s="41">
        <f t="shared" si="17"/>
        <v>2.2547914317925591E-2</v>
      </c>
      <c r="L32" s="41">
        <f t="shared" si="18"/>
        <v>-5.6369785794813977E-3</v>
      </c>
      <c r="M32" s="41">
        <f t="shared" si="19"/>
        <v>-7.8917700112739568E-3</v>
      </c>
    </row>
  </sheetData>
  <mergeCells count="8">
    <mergeCell ref="B1:E1"/>
    <mergeCell ref="F1:I1"/>
    <mergeCell ref="J1:M1"/>
    <mergeCell ref="N1:Q1"/>
    <mergeCell ref="R1:U1"/>
    <mergeCell ref="B18:E18"/>
    <mergeCell ref="F18:I18"/>
    <mergeCell ref="J18:M18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B2EB-619E-4652-8F14-EB2D8689D054}">
  <dimension ref="A1:M32"/>
  <sheetViews>
    <sheetView workbookViewId="0"/>
  </sheetViews>
  <sheetFormatPr defaultRowHeight="18" x14ac:dyDescent="0.55000000000000004"/>
  <cols>
    <col min="1" max="1" width="12.6640625" bestFit="1" customWidth="1"/>
    <col min="4" max="4" width="14.33203125" bestFit="1" customWidth="1"/>
    <col min="5" max="7" width="14.33203125" customWidth="1"/>
    <col min="8" max="8" width="10" bestFit="1" customWidth="1"/>
    <col min="9" max="9" width="14.5" bestFit="1" customWidth="1"/>
    <col min="10" max="10" width="15.1640625" bestFit="1" customWidth="1"/>
    <col min="11" max="12" width="12.33203125" bestFit="1" customWidth="1"/>
  </cols>
  <sheetData>
    <row r="1" spans="1:13" x14ac:dyDescent="0.55000000000000004">
      <c r="A1" s="2" t="s">
        <v>1</v>
      </c>
      <c r="B1" s="2" t="s">
        <v>2</v>
      </c>
      <c r="C1" s="22" t="s">
        <v>3</v>
      </c>
      <c r="D1" s="23"/>
      <c r="E1" s="24"/>
      <c r="F1" s="12"/>
      <c r="G1" s="12"/>
      <c r="H1" s="2" t="s">
        <v>4</v>
      </c>
      <c r="I1" s="2"/>
      <c r="J1" s="2"/>
      <c r="K1" s="2"/>
      <c r="L1" s="2"/>
      <c r="M1" s="2" t="s">
        <v>5</v>
      </c>
    </row>
    <row r="2" spans="1:13" x14ac:dyDescent="0.55000000000000004">
      <c r="A2" s="2"/>
      <c r="B2" s="2"/>
      <c r="C2" s="2" t="s">
        <v>24</v>
      </c>
      <c r="D2" s="2" t="s">
        <v>25</v>
      </c>
      <c r="E2" s="2" t="s">
        <v>26</v>
      </c>
      <c r="F2" s="2" t="s">
        <v>14</v>
      </c>
      <c r="G2" s="2" t="s">
        <v>22</v>
      </c>
      <c r="H2" s="2"/>
      <c r="I2" s="2" t="s">
        <v>25</v>
      </c>
      <c r="J2" s="2" t="s">
        <v>26</v>
      </c>
      <c r="K2" s="2" t="s">
        <v>14</v>
      </c>
      <c r="L2" s="2" t="s">
        <v>22</v>
      </c>
      <c r="M2" s="2"/>
    </row>
    <row r="3" spans="1:13" x14ac:dyDescent="0.55000000000000004">
      <c r="A3" s="2" t="s">
        <v>6</v>
      </c>
      <c r="B3" s="3">
        <v>807</v>
      </c>
      <c r="C3" s="3">
        <v>533</v>
      </c>
      <c r="D3" s="3"/>
      <c r="E3" s="3"/>
      <c r="F3" s="3"/>
      <c r="G3" s="3"/>
      <c r="H3" s="3">
        <v>216</v>
      </c>
      <c r="I3" s="3"/>
      <c r="J3" s="3"/>
      <c r="K3" s="3"/>
      <c r="L3" s="3"/>
      <c r="M3" s="3">
        <v>58</v>
      </c>
    </row>
    <row r="4" spans="1:13" x14ac:dyDescent="0.55000000000000004">
      <c r="A4" s="2" t="s">
        <v>10</v>
      </c>
      <c r="B4" s="3">
        <v>799</v>
      </c>
      <c r="C4" s="3">
        <v>546</v>
      </c>
      <c r="D4" s="3"/>
      <c r="E4" s="3"/>
      <c r="F4" s="3"/>
      <c r="G4" s="3"/>
      <c r="H4" s="3">
        <v>198</v>
      </c>
      <c r="I4" s="3"/>
      <c r="J4" s="3"/>
      <c r="K4" s="3"/>
      <c r="L4" s="3"/>
      <c r="M4" s="3">
        <v>55</v>
      </c>
    </row>
    <row r="5" spans="1:13" x14ac:dyDescent="0.55000000000000004">
      <c r="A5" s="2" t="s">
        <v>11</v>
      </c>
      <c r="B5" s="3">
        <v>788</v>
      </c>
      <c r="C5" s="3">
        <v>521</v>
      </c>
      <c r="D5" s="10">
        <f>(AVERAGE(C3:C6)+AVERAGE(C4:C7))/2</f>
        <v>588.5</v>
      </c>
      <c r="E5" s="11">
        <f>C5/D5</f>
        <v>0.8853016142735769</v>
      </c>
      <c r="F5" s="11"/>
      <c r="G5" s="11"/>
      <c r="H5" s="3">
        <v>208</v>
      </c>
      <c r="I5" s="3">
        <f>(AVERAGE(H3:H6)+AVERAGE(H4:H7))/2</f>
        <v>231.5</v>
      </c>
      <c r="J5" s="3">
        <f>H5/I5</f>
        <v>0.89848812095032393</v>
      </c>
      <c r="K5" s="3"/>
      <c r="L5" s="3"/>
      <c r="M5" s="3">
        <v>59</v>
      </c>
    </row>
    <row r="6" spans="1:13" x14ac:dyDescent="0.55000000000000004">
      <c r="A6" s="2" t="s">
        <v>12</v>
      </c>
      <c r="B6" s="3">
        <v>1102</v>
      </c>
      <c r="C6" s="3">
        <v>735</v>
      </c>
      <c r="D6" s="10">
        <f t="shared" ref="D6:D13" si="0">(AVERAGE(C4:C7)+AVERAGE(C5:C8))/2</f>
        <v>595.875</v>
      </c>
      <c r="E6" s="11">
        <f t="shared" ref="E6:E13" si="1">C6/D6</f>
        <v>1.2334801762114538</v>
      </c>
      <c r="F6" s="11"/>
      <c r="G6" s="11"/>
      <c r="H6" s="3">
        <v>300</v>
      </c>
      <c r="I6" s="3">
        <f t="shared" ref="I6:I13" si="2">(AVERAGE(H4:H7)+AVERAGE(H5:H8))/2</f>
        <v>233.125</v>
      </c>
      <c r="J6" s="3">
        <f t="shared" ref="J6:J13" si="3">H6/I6</f>
        <v>1.2868632707774799</v>
      </c>
      <c r="K6" s="3"/>
      <c r="L6" s="3"/>
      <c r="M6" s="3">
        <v>67</v>
      </c>
    </row>
    <row r="7" spans="1:13" x14ac:dyDescent="0.55000000000000004">
      <c r="A7" s="2" t="s">
        <v>7</v>
      </c>
      <c r="B7" s="3">
        <v>849</v>
      </c>
      <c r="C7" s="3">
        <v>571</v>
      </c>
      <c r="D7" s="10">
        <f t="shared" si="0"/>
        <v>604</v>
      </c>
      <c r="E7" s="11">
        <f t="shared" si="1"/>
        <v>0.94536423841059603</v>
      </c>
      <c r="F7" s="11"/>
      <c r="G7" s="11"/>
      <c r="H7" s="3">
        <v>224</v>
      </c>
      <c r="I7" s="3">
        <f t="shared" si="2"/>
        <v>234.875</v>
      </c>
      <c r="J7" s="3">
        <f t="shared" si="3"/>
        <v>0.95369877594465136</v>
      </c>
      <c r="K7" s="3"/>
      <c r="L7" s="3"/>
      <c r="M7" s="3">
        <v>53</v>
      </c>
    </row>
    <row r="8" spans="1:13" x14ac:dyDescent="0.55000000000000004">
      <c r="A8" s="2" t="s">
        <v>10</v>
      </c>
      <c r="B8" s="3">
        <v>822</v>
      </c>
      <c r="C8" s="3">
        <v>567</v>
      </c>
      <c r="D8" s="10">
        <f t="shared" si="0"/>
        <v>615.875</v>
      </c>
      <c r="E8" s="11">
        <f t="shared" si="1"/>
        <v>0.92064136391313167</v>
      </c>
      <c r="F8" s="11"/>
      <c r="G8" s="11"/>
      <c r="H8" s="3">
        <v>203</v>
      </c>
      <c r="I8" s="3">
        <f t="shared" si="2"/>
        <v>236.75</v>
      </c>
      <c r="J8" s="3">
        <f t="shared" si="3"/>
        <v>0.85744456177402328</v>
      </c>
      <c r="K8" s="3"/>
      <c r="L8" s="3"/>
      <c r="M8" s="3">
        <v>51</v>
      </c>
    </row>
    <row r="9" spans="1:13" x14ac:dyDescent="0.55000000000000004">
      <c r="A9" s="2" t="s">
        <v>11</v>
      </c>
      <c r="B9" s="3">
        <v>833</v>
      </c>
      <c r="C9" s="3">
        <v>565</v>
      </c>
      <c r="D9" s="10">
        <f t="shared" si="0"/>
        <v>627.25</v>
      </c>
      <c r="E9" s="11">
        <f t="shared" si="1"/>
        <v>0.90075727381426862</v>
      </c>
      <c r="F9" s="11"/>
      <c r="G9" s="11"/>
      <c r="H9" s="3">
        <v>217</v>
      </c>
      <c r="I9" s="3">
        <f t="shared" si="2"/>
        <v>237.75</v>
      </c>
      <c r="J9" s="3">
        <f t="shared" si="3"/>
        <v>0.91272344900105151</v>
      </c>
      <c r="K9" s="3"/>
      <c r="L9" s="3"/>
      <c r="M9" s="3">
        <v>51</v>
      </c>
    </row>
    <row r="10" spans="1:13" x14ac:dyDescent="0.55000000000000004">
      <c r="A10" s="2" t="s">
        <v>12</v>
      </c>
      <c r="B10" s="3">
        <v>1155</v>
      </c>
      <c r="C10" s="3">
        <v>786</v>
      </c>
      <c r="D10" s="10">
        <f t="shared" si="0"/>
        <v>637.625</v>
      </c>
      <c r="E10" s="11">
        <f t="shared" si="1"/>
        <v>1.2326994706920211</v>
      </c>
      <c r="F10" s="13">
        <f>AVERAGE(E6,E10)</f>
        <v>1.2330898234517376</v>
      </c>
      <c r="G10" s="10">
        <f>F10/SUM(F$10:F$13)*400</f>
        <v>123.31505294545222</v>
      </c>
      <c r="H10" s="3">
        <v>306</v>
      </c>
      <c r="I10" s="3">
        <f t="shared" si="2"/>
        <v>238.625</v>
      </c>
      <c r="J10" s="3">
        <f t="shared" si="3"/>
        <v>1.2823467784180198</v>
      </c>
      <c r="K10" s="3">
        <f>AVERAGE(J6,J10)</f>
        <v>1.2846050245977498</v>
      </c>
      <c r="L10" s="3">
        <f>K10/SUM($K$10:$K$13)*400</f>
        <v>128.20416090124317</v>
      </c>
      <c r="M10" s="3">
        <v>63</v>
      </c>
    </row>
    <row r="11" spans="1:13" x14ac:dyDescent="0.55000000000000004">
      <c r="A11" s="2" t="s">
        <v>8</v>
      </c>
      <c r="B11" s="3">
        <v>887</v>
      </c>
      <c r="C11" s="3">
        <v>611</v>
      </c>
      <c r="D11" s="10">
        <f t="shared" si="0"/>
        <v>644.625</v>
      </c>
      <c r="E11" s="11">
        <f t="shared" si="1"/>
        <v>0.94783789024626719</v>
      </c>
      <c r="F11" s="13">
        <f>AVERAGE(E7,E11)</f>
        <v>0.94660106432843161</v>
      </c>
      <c r="G11" s="10">
        <f t="shared" ref="G11:G13" si="4">F11/SUM(F$10:F$13)*400</f>
        <v>94.664766625941354</v>
      </c>
      <c r="H11" s="3">
        <v>226</v>
      </c>
      <c r="I11" s="3">
        <f t="shared" si="2"/>
        <v>238.75</v>
      </c>
      <c r="J11" s="3">
        <f t="shared" si="3"/>
        <v>0.94659685863874343</v>
      </c>
      <c r="K11" s="3">
        <f t="shared" ref="K11:K12" si="5">AVERAGE(J7,J11)</f>
        <v>0.95014781729169739</v>
      </c>
      <c r="L11" s="3">
        <f>K11/SUM($K$10:$K$13)*400</f>
        <v>94.825180748590952</v>
      </c>
      <c r="M11" s="3">
        <v>50</v>
      </c>
    </row>
    <row r="12" spans="1:13" x14ac:dyDescent="0.55000000000000004">
      <c r="A12" s="2" t="s">
        <v>10</v>
      </c>
      <c r="B12" s="3">
        <v>867</v>
      </c>
      <c r="C12" s="3">
        <v>610</v>
      </c>
      <c r="D12" s="10">
        <f t="shared" si="0"/>
        <v>649</v>
      </c>
      <c r="E12" s="11">
        <f t="shared" si="1"/>
        <v>0.93990755007704163</v>
      </c>
      <c r="F12" s="13">
        <f t="shared" ref="F12" si="6">AVERAGE(E8,E12)</f>
        <v>0.93027445699508671</v>
      </c>
      <c r="G12" s="10">
        <f t="shared" si="4"/>
        <v>93.032025515407142</v>
      </c>
      <c r="H12" s="3">
        <v>208</v>
      </c>
      <c r="I12" s="3">
        <f t="shared" si="2"/>
        <v>237</v>
      </c>
      <c r="J12" s="3">
        <f t="shared" si="3"/>
        <v>0.87763713080168781</v>
      </c>
      <c r="K12" s="3">
        <f t="shared" si="5"/>
        <v>0.86754084628785555</v>
      </c>
      <c r="L12" s="3">
        <f>K12/SUM($K$10:$K$13)*400</f>
        <v>86.580967780906903</v>
      </c>
      <c r="M12" s="3">
        <v>49</v>
      </c>
    </row>
    <row r="13" spans="1:13" x14ac:dyDescent="0.55000000000000004">
      <c r="A13" s="2" t="s">
        <v>11</v>
      </c>
      <c r="B13" s="3">
        <v>848</v>
      </c>
      <c r="C13" s="3">
        <v>578</v>
      </c>
      <c r="D13" s="10">
        <f t="shared" si="0"/>
        <v>654.25</v>
      </c>
      <c r="E13" s="11">
        <f t="shared" si="1"/>
        <v>0.88345433702713028</v>
      </c>
      <c r="F13" s="13">
        <f>AVERAGE(E5,E9,E13)</f>
        <v>0.88983774170499197</v>
      </c>
      <c r="G13" s="10">
        <f t="shared" si="4"/>
        <v>88.988154913199239</v>
      </c>
      <c r="H13" s="3">
        <v>213</v>
      </c>
      <c r="I13" s="3">
        <f t="shared" si="2"/>
        <v>235.125</v>
      </c>
      <c r="J13" s="3">
        <f t="shared" si="3"/>
        <v>0.90590111642743221</v>
      </c>
      <c r="K13" s="3">
        <f>AVERAGE(J5,J9,J13)</f>
        <v>0.90570422879293588</v>
      </c>
      <c r="L13" s="3">
        <f>K13/SUM($K$10:$K$13)*400</f>
        <v>90.38969056925896</v>
      </c>
      <c r="M13" s="3">
        <v>57</v>
      </c>
    </row>
    <row r="14" spans="1:13" x14ac:dyDescent="0.55000000000000004">
      <c r="A14" s="2" t="s">
        <v>12</v>
      </c>
      <c r="B14" s="3">
        <v>1158</v>
      </c>
      <c r="C14" s="3">
        <v>808</v>
      </c>
      <c r="D14" s="3"/>
      <c r="E14" s="3"/>
      <c r="F14" s="3"/>
      <c r="G14" s="10"/>
      <c r="H14" s="3">
        <v>296</v>
      </c>
      <c r="I14" s="3"/>
      <c r="J14" s="3"/>
      <c r="K14" s="3"/>
      <c r="L14" s="3"/>
      <c r="M14" s="3">
        <v>54</v>
      </c>
    </row>
    <row r="15" spans="1:13" x14ac:dyDescent="0.55000000000000004">
      <c r="A15" s="2" t="s">
        <v>9</v>
      </c>
      <c r="B15" s="3">
        <v>895</v>
      </c>
      <c r="C15" s="3">
        <v>631</v>
      </c>
      <c r="D15" s="3"/>
      <c r="E15" s="3"/>
      <c r="F15" s="3"/>
      <c r="G15" s="10"/>
      <c r="H15" s="3">
        <v>221</v>
      </c>
      <c r="I15" s="3"/>
      <c r="J15" s="3"/>
      <c r="K15" s="3"/>
      <c r="L15" s="3"/>
      <c r="M15" s="3">
        <v>43</v>
      </c>
    </row>
    <row r="18" spans="1:9" x14ac:dyDescent="0.55000000000000004">
      <c r="A18" s="2"/>
      <c r="B18" s="21" t="s">
        <v>0</v>
      </c>
      <c r="C18" s="21"/>
      <c r="D18" s="21"/>
      <c r="E18" s="21"/>
      <c r="F18" s="25" t="s">
        <v>28</v>
      </c>
      <c r="G18" s="26"/>
      <c r="H18" s="26"/>
      <c r="I18" s="26"/>
    </row>
    <row r="19" spans="1:9" x14ac:dyDescent="0.55000000000000004">
      <c r="A19" s="2" t="s">
        <v>1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2</v>
      </c>
      <c r="G19" s="2" t="s">
        <v>3</v>
      </c>
      <c r="H19" s="2" t="s">
        <v>4</v>
      </c>
      <c r="I19" s="2" t="s">
        <v>5</v>
      </c>
    </row>
    <row r="20" spans="1:9" x14ac:dyDescent="0.55000000000000004">
      <c r="A20" s="2" t="s">
        <v>6</v>
      </c>
      <c r="B20" s="3">
        <v>807</v>
      </c>
      <c r="C20" s="3">
        <v>533</v>
      </c>
      <c r="D20" s="3">
        <v>216</v>
      </c>
      <c r="E20" s="3">
        <v>58</v>
      </c>
    </row>
    <row r="21" spans="1:9" x14ac:dyDescent="0.55000000000000004">
      <c r="A21" s="2" t="s">
        <v>10</v>
      </c>
      <c r="B21" s="3">
        <v>799</v>
      </c>
      <c r="C21" s="3">
        <v>546</v>
      </c>
      <c r="D21" s="3">
        <v>198</v>
      </c>
      <c r="E21" s="3">
        <v>55</v>
      </c>
    </row>
    <row r="22" spans="1:9" x14ac:dyDescent="0.55000000000000004">
      <c r="A22" s="2" t="s">
        <v>11</v>
      </c>
      <c r="B22" s="3">
        <v>788</v>
      </c>
      <c r="C22" s="3">
        <v>521</v>
      </c>
      <c r="D22" s="3">
        <v>208</v>
      </c>
      <c r="E22" s="3">
        <v>59</v>
      </c>
    </row>
    <row r="23" spans="1:9" x14ac:dyDescent="0.55000000000000004">
      <c r="A23" s="2" t="s">
        <v>12</v>
      </c>
      <c r="B23" s="3">
        <v>1102</v>
      </c>
      <c r="C23" s="3">
        <v>735</v>
      </c>
      <c r="D23" s="3">
        <v>300</v>
      </c>
      <c r="E23" s="3">
        <v>67</v>
      </c>
    </row>
    <row r="24" spans="1:9" x14ac:dyDescent="0.55000000000000004">
      <c r="A24" s="2" t="s">
        <v>7</v>
      </c>
      <c r="B24" s="3">
        <v>849</v>
      </c>
      <c r="C24" s="3">
        <v>571</v>
      </c>
      <c r="D24" s="3">
        <v>224</v>
      </c>
      <c r="E24" s="3">
        <v>53</v>
      </c>
      <c r="F24" s="14">
        <f>(B24-B20)/$B20</f>
        <v>5.204460966542751E-2</v>
      </c>
      <c r="G24" s="14">
        <f>(C24-C20)/$B20</f>
        <v>4.7087980173482029E-2</v>
      </c>
      <c r="H24" s="14">
        <f t="shared" ref="H24:I32" si="7">(D24-D20)/$B20</f>
        <v>9.9132589838909543E-3</v>
      </c>
      <c r="I24" s="14">
        <f t="shared" si="7"/>
        <v>-6.1957868649318466E-3</v>
      </c>
    </row>
    <row r="25" spans="1:9" x14ac:dyDescent="0.55000000000000004">
      <c r="A25" s="2" t="s">
        <v>10</v>
      </c>
      <c r="B25" s="3">
        <v>822</v>
      </c>
      <c r="C25" s="3">
        <v>567</v>
      </c>
      <c r="D25" s="3">
        <v>203</v>
      </c>
      <c r="E25" s="3">
        <v>51</v>
      </c>
      <c r="F25" s="14">
        <f t="shared" ref="F25:F32" si="8">(B25-B21)/$B21</f>
        <v>2.8785982478097622E-2</v>
      </c>
      <c r="G25" s="14">
        <f t="shared" ref="G25:G32" si="9">(C25-C21)/$B21</f>
        <v>2.6282853566958697E-2</v>
      </c>
      <c r="H25" s="14">
        <f t="shared" si="7"/>
        <v>6.2578222778473091E-3</v>
      </c>
      <c r="I25" s="14">
        <f t="shared" si="7"/>
        <v>-5.0062578222778474E-3</v>
      </c>
    </row>
    <row r="26" spans="1:9" x14ac:dyDescent="0.55000000000000004">
      <c r="A26" s="2" t="s">
        <v>11</v>
      </c>
      <c r="B26" s="3">
        <v>833</v>
      </c>
      <c r="C26" s="3">
        <v>565</v>
      </c>
      <c r="D26" s="3">
        <v>217</v>
      </c>
      <c r="E26" s="3">
        <v>51</v>
      </c>
      <c r="F26" s="14">
        <f t="shared" si="8"/>
        <v>5.7106598984771571E-2</v>
      </c>
      <c r="G26" s="14">
        <f t="shared" si="9"/>
        <v>5.5837563451776651E-2</v>
      </c>
      <c r="H26" s="14">
        <f t="shared" si="7"/>
        <v>1.1421319796954314E-2</v>
      </c>
      <c r="I26" s="14">
        <f t="shared" si="7"/>
        <v>-1.015228426395939E-2</v>
      </c>
    </row>
    <row r="27" spans="1:9" x14ac:dyDescent="0.55000000000000004">
      <c r="A27" s="2" t="s">
        <v>12</v>
      </c>
      <c r="B27" s="3">
        <v>1155</v>
      </c>
      <c r="C27" s="3">
        <v>786</v>
      </c>
      <c r="D27" s="3">
        <v>306</v>
      </c>
      <c r="E27" s="3">
        <v>63</v>
      </c>
      <c r="F27" s="14">
        <f t="shared" si="8"/>
        <v>4.8094373865698731E-2</v>
      </c>
      <c r="G27" s="14">
        <f t="shared" si="9"/>
        <v>4.6279491833030852E-2</v>
      </c>
      <c r="H27" s="14">
        <f t="shared" si="7"/>
        <v>5.4446460980036296E-3</v>
      </c>
      <c r="I27" s="14">
        <f t="shared" si="7"/>
        <v>-3.629764065335753E-3</v>
      </c>
    </row>
    <row r="28" spans="1:9" x14ac:dyDescent="0.55000000000000004">
      <c r="A28" s="2" t="s">
        <v>8</v>
      </c>
      <c r="B28" s="3">
        <v>887</v>
      </c>
      <c r="C28" s="3">
        <v>611</v>
      </c>
      <c r="D28" s="3">
        <v>226</v>
      </c>
      <c r="E28" s="3">
        <v>50</v>
      </c>
      <c r="F28" s="14">
        <f t="shared" si="8"/>
        <v>4.47585394581861E-2</v>
      </c>
      <c r="G28" s="14">
        <f t="shared" si="9"/>
        <v>4.7114252061248529E-2</v>
      </c>
      <c r="H28" s="14">
        <f t="shared" si="7"/>
        <v>2.3557126030624262E-3</v>
      </c>
      <c r="I28" s="14">
        <f t="shared" si="7"/>
        <v>-3.5335689045936395E-3</v>
      </c>
    </row>
    <row r="29" spans="1:9" x14ac:dyDescent="0.55000000000000004">
      <c r="A29" s="2" t="s">
        <v>10</v>
      </c>
      <c r="B29" s="3">
        <v>867</v>
      </c>
      <c r="C29" s="3">
        <v>610</v>
      </c>
      <c r="D29" s="3">
        <v>208</v>
      </c>
      <c r="E29" s="3">
        <v>49</v>
      </c>
      <c r="F29" s="14">
        <f t="shared" si="8"/>
        <v>5.4744525547445258E-2</v>
      </c>
      <c r="G29" s="14">
        <f t="shared" si="9"/>
        <v>5.2311435523114354E-2</v>
      </c>
      <c r="H29" s="14">
        <f t="shared" si="7"/>
        <v>6.082725060827251E-3</v>
      </c>
      <c r="I29" s="14">
        <f t="shared" si="7"/>
        <v>-2.4330900243309003E-3</v>
      </c>
    </row>
    <row r="30" spans="1:9" x14ac:dyDescent="0.55000000000000004">
      <c r="A30" s="2" t="s">
        <v>11</v>
      </c>
      <c r="B30" s="3">
        <v>848</v>
      </c>
      <c r="C30" s="3">
        <v>578</v>
      </c>
      <c r="D30" s="3">
        <v>213</v>
      </c>
      <c r="E30" s="3">
        <v>57</v>
      </c>
      <c r="F30" s="14">
        <f t="shared" si="8"/>
        <v>1.800720288115246E-2</v>
      </c>
      <c r="G30" s="14">
        <f t="shared" si="9"/>
        <v>1.5606242496998799E-2</v>
      </c>
      <c r="H30" s="14">
        <f t="shared" si="7"/>
        <v>-4.8019207683073226E-3</v>
      </c>
      <c r="I30" s="14">
        <f t="shared" si="7"/>
        <v>7.2028811524609843E-3</v>
      </c>
    </row>
    <row r="31" spans="1:9" x14ac:dyDescent="0.55000000000000004">
      <c r="A31" s="2" t="s">
        <v>12</v>
      </c>
      <c r="B31" s="3">
        <v>1158</v>
      </c>
      <c r="C31" s="3">
        <v>808</v>
      </c>
      <c r="D31" s="3">
        <v>296</v>
      </c>
      <c r="E31" s="3">
        <v>54</v>
      </c>
      <c r="F31" s="14">
        <f t="shared" si="8"/>
        <v>2.5974025974025974E-3</v>
      </c>
      <c r="G31" s="14">
        <f t="shared" si="9"/>
        <v>1.9047619047619049E-2</v>
      </c>
      <c r="H31" s="14">
        <f t="shared" si="7"/>
        <v>-8.658008658008658E-3</v>
      </c>
      <c r="I31" s="14">
        <f t="shared" si="7"/>
        <v>-7.7922077922077922E-3</v>
      </c>
    </row>
    <row r="32" spans="1:9" x14ac:dyDescent="0.55000000000000004">
      <c r="A32" s="2" t="s">
        <v>9</v>
      </c>
      <c r="B32" s="3">
        <v>895</v>
      </c>
      <c r="C32" s="3">
        <v>631</v>
      </c>
      <c r="D32" s="3">
        <v>221</v>
      </c>
      <c r="E32" s="3">
        <v>43</v>
      </c>
      <c r="F32" s="14">
        <f t="shared" si="8"/>
        <v>9.0191657271702363E-3</v>
      </c>
      <c r="G32" s="14">
        <f t="shared" si="9"/>
        <v>2.2547914317925591E-2</v>
      </c>
      <c r="H32" s="14">
        <f t="shared" si="7"/>
        <v>-5.6369785794813977E-3</v>
      </c>
      <c r="I32" s="14">
        <f t="shared" si="7"/>
        <v>-7.8917700112739568E-3</v>
      </c>
    </row>
  </sheetData>
  <mergeCells count="3">
    <mergeCell ref="C1:E1"/>
    <mergeCell ref="B18:E18"/>
    <mergeCell ref="F18:I18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4A86-2729-4E65-A5B5-F235AE308C1B}">
  <dimension ref="A1:U15"/>
  <sheetViews>
    <sheetView topLeftCell="E1" workbookViewId="0">
      <selection activeCell="H32" sqref="H32"/>
    </sheetView>
  </sheetViews>
  <sheetFormatPr defaultRowHeight="18" x14ac:dyDescent="0.55000000000000004"/>
  <sheetData>
    <row r="1" spans="1:21" x14ac:dyDescent="0.55000000000000004">
      <c r="A1" s="2"/>
      <c r="B1" s="21" t="s">
        <v>0</v>
      </c>
      <c r="C1" s="21"/>
      <c r="D1" s="21"/>
      <c r="E1" s="21"/>
      <c r="F1" s="27" t="s">
        <v>25</v>
      </c>
      <c r="G1" s="28"/>
      <c r="H1" s="28"/>
      <c r="I1" s="28"/>
      <c r="J1" s="26" t="s">
        <v>30</v>
      </c>
      <c r="K1" s="26"/>
      <c r="L1" s="26"/>
      <c r="M1" s="26"/>
      <c r="N1" s="28" t="s">
        <v>29</v>
      </c>
      <c r="O1" s="28"/>
      <c r="P1" s="28"/>
      <c r="Q1" s="28"/>
      <c r="R1" s="25" t="s">
        <v>31</v>
      </c>
      <c r="S1" s="26"/>
      <c r="T1" s="26"/>
      <c r="U1" s="26"/>
    </row>
    <row r="2" spans="1:21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2</v>
      </c>
      <c r="S2" s="2" t="s">
        <v>3</v>
      </c>
      <c r="T2" s="2" t="s">
        <v>4</v>
      </c>
      <c r="U2" s="2" t="s">
        <v>5</v>
      </c>
    </row>
    <row r="3" spans="1:21" x14ac:dyDescent="0.55000000000000004">
      <c r="A3" s="2" t="s">
        <v>6</v>
      </c>
      <c r="B3" s="3">
        <v>807</v>
      </c>
      <c r="C3" s="3">
        <v>533</v>
      </c>
      <c r="D3" s="3">
        <v>216</v>
      </c>
      <c r="E3" s="3">
        <v>58</v>
      </c>
    </row>
    <row r="4" spans="1:21" x14ac:dyDescent="0.55000000000000004">
      <c r="A4" s="2" t="s">
        <v>10</v>
      </c>
      <c r="B4" s="3">
        <v>799</v>
      </c>
      <c r="C4" s="3">
        <v>546</v>
      </c>
      <c r="D4" s="3">
        <v>198</v>
      </c>
      <c r="E4" s="3">
        <v>55</v>
      </c>
    </row>
    <row r="5" spans="1:21" x14ac:dyDescent="0.55000000000000004">
      <c r="A5" s="17" t="s">
        <v>11</v>
      </c>
      <c r="B5" s="18">
        <v>788</v>
      </c>
      <c r="C5" s="18">
        <v>521</v>
      </c>
      <c r="D5" s="18">
        <v>208</v>
      </c>
      <c r="E5" s="18">
        <v>59</v>
      </c>
      <c r="F5" s="19">
        <f>(AVERAGE(B3:B6)+AVERAGE(B4:B7))/2</f>
        <v>879.25</v>
      </c>
      <c r="G5" s="19">
        <f t="shared" ref="G5:I13" si="0">(AVERAGE(C3:C6)+AVERAGE(C4:C7))/2</f>
        <v>588.5</v>
      </c>
      <c r="H5" s="19">
        <f t="shared" si="0"/>
        <v>231.5</v>
      </c>
      <c r="I5" s="19">
        <f t="shared" si="0"/>
        <v>59.125</v>
      </c>
      <c r="J5" s="19">
        <f>B5/F5</f>
        <v>0.89621836792721066</v>
      </c>
      <c r="K5" s="19">
        <f>C5/G5</f>
        <v>0.8853016142735769</v>
      </c>
      <c r="L5" s="19">
        <f t="shared" ref="L5:M13" si="1">D5/H5</f>
        <v>0.89848812095032393</v>
      </c>
      <c r="M5" s="19">
        <f t="shared" si="1"/>
        <v>0.9978858350951374</v>
      </c>
      <c r="N5" s="16"/>
      <c r="O5" s="16"/>
      <c r="P5" s="16"/>
      <c r="Q5" s="16"/>
      <c r="R5" s="16"/>
      <c r="S5" s="16"/>
      <c r="T5" s="16"/>
      <c r="U5" s="16"/>
    </row>
    <row r="6" spans="1:21" x14ac:dyDescent="0.55000000000000004">
      <c r="A6" s="17" t="s">
        <v>12</v>
      </c>
      <c r="B6" s="18">
        <v>1102</v>
      </c>
      <c r="C6" s="18">
        <v>735</v>
      </c>
      <c r="D6" s="18">
        <v>300</v>
      </c>
      <c r="E6" s="18">
        <v>67</v>
      </c>
      <c r="F6" s="19">
        <f t="shared" ref="F6:F13" si="2">(AVERAGE(B4:B7)+AVERAGE(B5:B8))/2</f>
        <v>887.375</v>
      </c>
      <c r="G6" s="19">
        <f t="shared" si="0"/>
        <v>595.875</v>
      </c>
      <c r="H6" s="19">
        <f t="shared" si="0"/>
        <v>233.125</v>
      </c>
      <c r="I6" s="19">
        <f t="shared" si="0"/>
        <v>58</v>
      </c>
      <c r="J6" s="19">
        <f t="shared" ref="J6:J13" si="3">B6/F6</f>
        <v>1.2418650514156924</v>
      </c>
      <c r="K6" s="19">
        <f t="shared" ref="K6:K13" si="4">C6/G6</f>
        <v>1.2334801762114538</v>
      </c>
      <c r="L6" s="19">
        <f t="shared" si="1"/>
        <v>1.2868632707774799</v>
      </c>
      <c r="M6" s="19">
        <f t="shared" si="1"/>
        <v>1.1551724137931034</v>
      </c>
      <c r="N6" s="16"/>
      <c r="O6" s="16"/>
      <c r="P6" s="16"/>
      <c r="Q6" s="16"/>
      <c r="R6" s="16"/>
      <c r="S6" s="16"/>
      <c r="T6" s="16"/>
      <c r="U6" s="16"/>
    </row>
    <row r="7" spans="1:21" x14ac:dyDescent="0.55000000000000004">
      <c r="A7" s="17" t="s">
        <v>7</v>
      </c>
      <c r="B7" s="18">
        <v>849</v>
      </c>
      <c r="C7" s="18">
        <v>571</v>
      </c>
      <c r="D7" s="18">
        <v>224</v>
      </c>
      <c r="E7" s="18">
        <v>53</v>
      </c>
      <c r="F7" s="19">
        <f t="shared" si="2"/>
        <v>895.875</v>
      </c>
      <c r="G7" s="19">
        <f t="shared" si="0"/>
        <v>604</v>
      </c>
      <c r="H7" s="19">
        <f t="shared" si="0"/>
        <v>234.875</v>
      </c>
      <c r="I7" s="19">
        <f t="shared" si="0"/>
        <v>56.5</v>
      </c>
      <c r="J7" s="19">
        <f t="shared" si="3"/>
        <v>0.94767685223943077</v>
      </c>
      <c r="K7" s="19">
        <f t="shared" si="4"/>
        <v>0.94536423841059603</v>
      </c>
      <c r="L7" s="19">
        <f t="shared" si="1"/>
        <v>0.95369877594465136</v>
      </c>
      <c r="M7" s="19">
        <f t="shared" si="1"/>
        <v>0.93805309734513276</v>
      </c>
      <c r="N7" s="16"/>
      <c r="O7" s="16"/>
      <c r="P7" s="16"/>
      <c r="Q7" s="16"/>
      <c r="R7" s="16"/>
      <c r="S7" s="16"/>
      <c r="T7" s="16"/>
      <c r="U7" s="16"/>
    </row>
    <row r="8" spans="1:21" x14ac:dyDescent="0.55000000000000004">
      <c r="A8" s="17" t="s">
        <v>10</v>
      </c>
      <c r="B8" s="18">
        <v>822</v>
      </c>
      <c r="C8" s="18">
        <v>567</v>
      </c>
      <c r="D8" s="18">
        <v>203</v>
      </c>
      <c r="E8" s="18">
        <v>51</v>
      </c>
      <c r="F8" s="19">
        <f t="shared" si="2"/>
        <v>908.125</v>
      </c>
      <c r="G8" s="19">
        <f t="shared" si="0"/>
        <v>615.875</v>
      </c>
      <c r="H8" s="19">
        <f t="shared" si="0"/>
        <v>236.75</v>
      </c>
      <c r="I8" s="19">
        <f t="shared" si="0"/>
        <v>55</v>
      </c>
      <c r="J8" s="19">
        <f t="shared" si="3"/>
        <v>0.90516173434273917</v>
      </c>
      <c r="K8" s="19">
        <f t="shared" si="4"/>
        <v>0.92064136391313167</v>
      </c>
      <c r="L8" s="19">
        <f t="shared" si="1"/>
        <v>0.85744456177402328</v>
      </c>
      <c r="M8" s="19">
        <f t="shared" si="1"/>
        <v>0.92727272727272725</v>
      </c>
      <c r="N8" s="16"/>
      <c r="O8" s="16"/>
      <c r="P8" s="16"/>
      <c r="Q8" s="16"/>
      <c r="R8" s="16"/>
      <c r="S8" s="16"/>
      <c r="T8" s="16"/>
      <c r="U8" s="16"/>
    </row>
    <row r="9" spans="1:21" x14ac:dyDescent="0.55000000000000004">
      <c r="A9" s="17" t="s">
        <v>11</v>
      </c>
      <c r="B9" s="18">
        <v>833</v>
      </c>
      <c r="C9" s="18">
        <v>565</v>
      </c>
      <c r="D9" s="18">
        <v>217</v>
      </c>
      <c r="E9" s="18">
        <v>51</v>
      </c>
      <c r="F9" s="19">
        <f t="shared" si="2"/>
        <v>919.5</v>
      </c>
      <c r="G9" s="19">
        <f t="shared" si="0"/>
        <v>627.25</v>
      </c>
      <c r="H9" s="19">
        <f t="shared" si="0"/>
        <v>237.75</v>
      </c>
      <c r="I9" s="19">
        <f t="shared" si="0"/>
        <v>54.125</v>
      </c>
      <c r="J9" s="19">
        <f t="shared" si="3"/>
        <v>0.90592713431212613</v>
      </c>
      <c r="K9" s="19">
        <f t="shared" si="4"/>
        <v>0.90075727381426862</v>
      </c>
      <c r="L9" s="19">
        <f t="shared" si="1"/>
        <v>0.91272344900105151</v>
      </c>
      <c r="M9" s="19">
        <f t="shared" si="1"/>
        <v>0.94226327944572752</v>
      </c>
      <c r="N9" s="16"/>
      <c r="O9" s="16"/>
      <c r="P9" s="16"/>
      <c r="Q9" s="16"/>
      <c r="R9" s="16"/>
      <c r="S9" s="16"/>
      <c r="T9" s="16"/>
      <c r="U9" s="16"/>
    </row>
    <row r="10" spans="1:21" x14ac:dyDescent="0.55000000000000004">
      <c r="A10" s="17" t="s">
        <v>12</v>
      </c>
      <c r="B10" s="18">
        <v>1155</v>
      </c>
      <c r="C10" s="18">
        <v>786</v>
      </c>
      <c r="D10" s="18">
        <v>306</v>
      </c>
      <c r="E10" s="18">
        <v>63</v>
      </c>
      <c r="F10" s="19">
        <f t="shared" si="2"/>
        <v>929.875</v>
      </c>
      <c r="G10" s="19">
        <f t="shared" si="0"/>
        <v>637.625</v>
      </c>
      <c r="H10" s="19">
        <f t="shared" si="0"/>
        <v>238.625</v>
      </c>
      <c r="I10" s="19">
        <f t="shared" si="0"/>
        <v>53.5</v>
      </c>
      <c r="J10" s="19">
        <f t="shared" si="3"/>
        <v>1.2421024331227315</v>
      </c>
      <c r="K10" s="19">
        <f t="shared" si="4"/>
        <v>1.2326994706920211</v>
      </c>
      <c r="L10" s="19">
        <f t="shared" si="1"/>
        <v>1.2823467784180198</v>
      </c>
      <c r="M10" s="19">
        <f t="shared" si="1"/>
        <v>1.1775700934579438</v>
      </c>
      <c r="N10" s="20">
        <f>AVERAGE(J6,J10)</f>
        <v>1.2419837422692119</v>
      </c>
      <c r="O10" s="20">
        <f>AVERAGE(K6,K10)</f>
        <v>1.2330898234517376</v>
      </c>
      <c r="P10" s="20">
        <f t="shared" ref="P10:Q10" si="5">AVERAGE(L6,L10)</f>
        <v>1.2846050245977498</v>
      </c>
      <c r="Q10" s="20">
        <f t="shared" si="5"/>
        <v>1.1663712536255235</v>
      </c>
      <c r="R10" s="20">
        <f>N10/SUM(N$10:N$13)*400</f>
        <v>124.07455174287408</v>
      </c>
      <c r="S10" s="20">
        <f>O10/SUM(O$10:O$13)*400</f>
        <v>123.31505294545222</v>
      </c>
      <c r="T10" s="20">
        <f t="shared" ref="T10:U10" si="6">P10/SUM(P$10:P$13)*400</f>
        <v>128.20416090124317</v>
      </c>
      <c r="U10" s="20">
        <f t="shared" si="6"/>
        <v>115.66471193977964</v>
      </c>
    </row>
    <row r="11" spans="1:21" x14ac:dyDescent="0.55000000000000004">
      <c r="A11" s="17" t="s">
        <v>8</v>
      </c>
      <c r="B11" s="18">
        <v>887</v>
      </c>
      <c r="C11" s="18">
        <v>611</v>
      </c>
      <c r="D11" s="18">
        <v>226</v>
      </c>
      <c r="E11" s="18">
        <v>50</v>
      </c>
      <c r="F11" s="19">
        <f t="shared" si="2"/>
        <v>937.375</v>
      </c>
      <c r="G11" s="19">
        <f t="shared" si="0"/>
        <v>644.625</v>
      </c>
      <c r="H11" s="19">
        <f t="shared" si="0"/>
        <v>238.75</v>
      </c>
      <c r="I11" s="19">
        <f t="shared" si="0"/>
        <v>54</v>
      </c>
      <c r="J11" s="19">
        <f t="shared" si="3"/>
        <v>0.94625950126683556</v>
      </c>
      <c r="K11" s="19">
        <f t="shared" si="4"/>
        <v>0.94783789024626719</v>
      </c>
      <c r="L11" s="19">
        <f t="shared" si="1"/>
        <v>0.94659685863874343</v>
      </c>
      <c r="M11" s="19">
        <f t="shared" si="1"/>
        <v>0.92592592592592593</v>
      </c>
      <c r="N11" s="20">
        <f t="shared" ref="N11:O12" si="7">AVERAGE(J7,J11)</f>
        <v>0.94696817675313316</v>
      </c>
      <c r="O11" s="20">
        <f>AVERAGE(K7,K11)</f>
        <v>0.94660106432843161</v>
      </c>
      <c r="P11" s="20">
        <f t="shared" ref="P11:P12" si="8">AVERAGE(L7,L11)</f>
        <v>0.95014781729169739</v>
      </c>
      <c r="Q11" s="20">
        <f t="shared" ref="Q11:Q12" si="9">AVERAGE(M7,M11)</f>
        <v>0.93198951163552934</v>
      </c>
      <c r="R11" s="20">
        <f t="shared" ref="R11:R13" si="10">N11/SUM(N$10:N$13)*400</f>
        <v>94.602407460454202</v>
      </c>
      <c r="S11" s="20">
        <f t="shared" ref="S11:S13" si="11">O11/SUM(O$10:O$13)*400</f>
        <v>94.664766625941354</v>
      </c>
      <c r="T11" s="20">
        <f t="shared" ref="T11:T13" si="12">P11/SUM(P$10:P$13)*400</f>
        <v>94.825180748590952</v>
      </c>
      <c r="U11" s="20">
        <f t="shared" ref="U11:U13" si="13">Q11/SUM(Q$10:Q$13)*400</f>
        <v>92.421943750020816</v>
      </c>
    </row>
    <row r="12" spans="1:21" x14ac:dyDescent="0.55000000000000004">
      <c r="A12" s="17" t="s">
        <v>10</v>
      </c>
      <c r="B12" s="18">
        <v>867</v>
      </c>
      <c r="C12" s="18">
        <v>610</v>
      </c>
      <c r="D12" s="18">
        <v>208</v>
      </c>
      <c r="E12" s="18">
        <v>49</v>
      </c>
      <c r="F12" s="19">
        <f t="shared" si="2"/>
        <v>939.625</v>
      </c>
      <c r="G12" s="19">
        <f t="shared" si="0"/>
        <v>649</v>
      </c>
      <c r="H12" s="19">
        <f t="shared" si="0"/>
        <v>237</v>
      </c>
      <c r="I12" s="19">
        <f t="shared" si="0"/>
        <v>53.625</v>
      </c>
      <c r="J12" s="19">
        <f t="shared" si="3"/>
        <v>0.92270852733803377</v>
      </c>
      <c r="K12" s="19">
        <f t="shared" si="4"/>
        <v>0.93990755007704163</v>
      </c>
      <c r="L12" s="19">
        <f t="shared" si="1"/>
        <v>0.87763713080168781</v>
      </c>
      <c r="M12" s="19">
        <f t="shared" si="1"/>
        <v>0.91375291375291379</v>
      </c>
      <c r="N12" s="20">
        <f t="shared" si="7"/>
        <v>0.91393513084038647</v>
      </c>
      <c r="O12" s="20">
        <f t="shared" si="7"/>
        <v>0.93027445699508671</v>
      </c>
      <c r="P12" s="20">
        <f t="shared" si="8"/>
        <v>0.86754084628785555</v>
      </c>
      <c r="Q12" s="20">
        <f t="shared" si="9"/>
        <v>0.92051282051282057</v>
      </c>
      <c r="R12" s="20">
        <f t="shared" si="10"/>
        <v>91.302396176218394</v>
      </c>
      <c r="S12" s="20">
        <f t="shared" si="11"/>
        <v>93.032025515407142</v>
      </c>
      <c r="T12" s="20">
        <f t="shared" si="12"/>
        <v>86.580967780906903</v>
      </c>
      <c r="U12" s="20">
        <f t="shared" si="13"/>
        <v>91.283842850668478</v>
      </c>
    </row>
    <row r="13" spans="1:21" x14ac:dyDescent="0.55000000000000004">
      <c r="A13" s="17" t="s">
        <v>11</v>
      </c>
      <c r="B13" s="18">
        <v>848</v>
      </c>
      <c r="C13" s="18">
        <v>578</v>
      </c>
      <c r="D13" s="18">
        <v>213</v>
      </c>
      <c r="E13" s="18">
        <v>57</v>
      </c>
      <c r="F13" s="19">
        <f t="shared" si="2"/>
        <v>941</v>
      </c>
      <c r="G13" s="19">
        <f t="shared" si="0"/>
        <v>654.25</v>
      </c>
      <c r="H13" s="19">
        <f t="shared" si="0"/>
        <v>235.125</v>
      </c>
      <c r="I13" s="19">
        <f t="shared" si="0"/>
        <v>51.625</v>
      </c>
      <c r="J13" s="19">
        <f t="shared" si="3"/>
        <v>0.90116896918172162</v>
      </c>
      <c r="K13" s="19">
        <f t="shared" si="4"/>
        <v>0.88345433702713028</v>
      </c>
      <c r="L13" s="19">
        <f t="shared" si="1"/>
        <v>0.90590111642743221</v>
      </c>
      <c r="M13" s="19">
        <f t="shared" si="1"/>
        <v>1.1041162227602905</v>
      </c>
      <c r="N13" s="20">
        <f>AVERAGE(J5,J9,J13)</f>
        <v>0.90110482380701951</v>
      </c>
      <c r="O13" s="20">
        <f t="shared" ref="O13:Q13" si="14">AVERAGE(K5,K9,K13)</f>
        <v>0.88983774170499197</v>
      </c>
      <c r="P13" s="20">
        <f t="shared" si="14"/>
        <v>0.90570422879293588</v>
      </c>
      <c r="Q13" s="20">
        <f t="shared" si="14"/>
        <v>1.0147551124337184</v>
      </c>
      <c r="R13" s="20">
        <f t="shared" si="10"/>
        <v>90.020644620453353</v>
      </c>
      <c r="S13" s="20">
        <f t="shared" si="11"/>
        <v>88.988154913199239</v>
      </c>
      <c r="T13" s="20">
        <f t="shared" si="12"/>
        <v>90.38969056925896</v>
      </c>
      <c r="U13" s="20">
        <f t="shared" si="13"/>
        <v>100.62950145953108</v>
      </c>
    </row>
    <row r="14" spans="1:21" x14ac:dyDescent="0.55000000000000004">
      <c r="A14" s="2" t="s">
        <v>12</v>
      </c>
      <c r="B14" s="3">
        <v>1158</v>
      </c>
      <c r="C14" s="3">
        <v>808</v>
      </c>
      <c r="D14" s="3">
        <v>296</v>
      </c>
      <c r="E14" s="3">
        <v>54</v>
      </c>
    </row>
    <row r="15" spans="1:21" x14ac:dyDescent="0.55000000000000004">
      <c r="A15" s="2" t="s">
        <v>9</v>
      </c>
      <c r="B15" s="3">
        <v>895</v>
      </c>
      <c r="C15" s="3">
        <v>631</v>
      </c>
      <c r="D15" s="3">
        <v>221</v>
      </c>
      <c r="E15" s="3">
        <v>43</v>
      </c>
    </row>
  </sheetData>
  <mergeCells count="5">
    <mergeCell ref="B1:E1"/>
    <mergeCell ref="F1:I1"/>
    <mergeCell ref="N1:Q1"/>
    <mergeCell ref="R1:U1"/>
    <mergeCell ref="J1:M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8D1F-0AF3-40D4-8FF7-E3859CEDBF14}">
  <dimension ref="A1:I32"/>
  <sheetViews>
    <sheetView tabSelected="1" workbookViewId="0">
      <selection activeCell="G7" sqref="G7"/>
    </sheetView>
  </sheetViews>
  <sheetFormatPr defaultRowHeight="18" x14ac:dyDescent="0.55000000000000004"/>
  <cols>
    <col min="7" max="7" width="9" bestFit="1" customWidth="1"/>
  </cols>
  <sheetData>
    <row r="1" spans="1:9" x14ac:dyDescent="0.55000000000000004">
      <c r="A1" s="2"/>
      <c r="B1" s="21" t="s">
        <v>0</v>
      </c>
      <c r="C1" s="21"/>
      <c r="D1" s="21"/>
      <c r="E1" s="21"/>
      <c r="F1" s="3" t="s">
        <v>27</v>
      </c>
      <c r="G1" s="22" t="s">
        <v>13</v>
      </c>
      <c r="H1" s="23"/>
      <c r="I1" s="24"/>
    </row>
    <row r="2" spans="1:9" x14ac:dyDescent="0.5500000000000000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2</v>
      </c>
      <c r="G2" s="2" t="s">
        <v>3</v>
      </c>
      <c r="H2" s="2" t="s">
        <v>4</v>
      </c>
      <c r="I2" s="2" t="s">
        <v>5</v>
      </c>
    </row>
    <row r="3" spans="1:9" x14ac:dyDescent="0.55000000000000004">
      <c r="A3" s="2" t="s">
        <v>6</v>
      </c>
      <c r="B3" s="3">
        <v>807</v>
      </c>
      <c r="C3" s="3">
        <v>533</v>
      </c>
      <c r="D3" s="3">
        <v>216</v>
      </c>
      <c r="E3" s="3">
        <v>58</v>
      </c>
      <c r="F3" s="3"/>
      <c r="G3" s="3"/>
      <c r="H3" s="3"/>
      <c r="I3" s="3"/>
    </row>
    <row r="4" spans="1:9" x14ac:dyDescent="0.55000000000000004">
      <c r="A4" s="2" t="s">
        <v>10</v>
      </c>
      <c r="B4" s="3">
        <v>799</v>
      </c>
      <c r="C4" s="3">
        <v>546</v>
      </c>
      <c r="D4" s="3">
        <v>198</v>
      </c>
      <c r="E4" s="3">
        <v>55</v>
      </c>
      <c r="F4" s="3"/>
      <c r="G4" s="3"/>
      <c r="H4" s="3"/>
      <c r="I4" s="3"/>
    </row>
    <row r="5" spans="1:9" x14ac:dyDescent="0.55000000000000004">
      <c r="A5" s="2" t="s">
        <v>11</v>
      </c>
      <c r="B5" s="3">
        <v>788</v>
      </c>
      <c r="C5" s="3">
        <v>521</v>
      </c>
      <c r="D5" s="3">
        <v>208</v>
      </c>
      <c r="E5" s="3">
        <v>59</v>
      </c>
      <c r="F5" s="3"/>
      <c r="G5" s="3"/>
      <c r="H5" s="3"/>
      <c r="I5" s="3"/>
    </row>
    <row r="6" spans="1:9" x14ac:dyDescent="0.55000000000000004">
      <c r="A6" s="2" t="s">
        <v>12</v>
      </c>
      <c r="B6" s="3">
        <v>1102</v>
      </c>
      <c r="C6" s="3">
        <v>735</v>
      </c>
      <c r="D6" s="3">
        <v>300</v>
      </c>
      <c r="E6" s="3">
        <v>67</v>
      </c>
      <c r="F6" s="3"/>
      <c r="G6" s="3"/>
      <c r="H6" s="3"/>
      <c r="I6" s="3"/>
    </row>
    <row r="7" spans="1:9" x14ac:dyDescent="0.55000000000000004">
      <c r="A7" s="2" t="s">
        <v>7</v>
      </c>
      <c r="B7" s="3">
        <v>849</v>
      </c>
      <c r="C7" s="3">
        <v>571</v>
      </c>
      <c r="D7" s="3">
        <v>224</v>
      </c>
      <c r="E7" s="3">
        <v>53</v>
      </c>
      <c r="F7" s="15">
        <f>(B7-B3)/B3</f>
        <v>5.204460966542751E-2</v>
      </c>
      <c r="G7" s="15">
        <f>(C7-C3)/$B3</f>
        <v>4.7087980173482029E-2</v>
      </c>
      <c r="H7" s="15">
        <f t="shared" ref="H7:I7" si="0">(D7-D3)/$B3</f>
        <v>9.9132589838909543E-3</v>
      </c>
      <c r="I7" s="15">
        <f t="shared" si="0"/>
        <v>-6.1957868649318466E-3</v>
      </c>
    </row>
    <row r="8" spans="1:9" x14ac:dyDescent="0.55000000000000004">
      <c r="A8" s="2" t="s">
        <v>10</v>
      </c>
      <c r="B8" s="3">
        <v>822</v>
      </c>
      <c r="C8" s="3">
        <v>567</v>
      </c>
      <c r="D8" s="3">
        <v>203</v>
      </c>
      <c r="E8" s="3">
        <v>51</v>
      </c>
      <c r="F8" s="15">
        <f t="shared" ref="F8:F15" si="1">(B8-B4)/B4</f>
        <v>2.8785982478097622E-2</v>
      </c>
      <c r="G8" s="15">
        <f t="shared" ref="G8:G15" si="2">(C8-C4)/$B4</f>
        <v>2.6282853566958697E-2</v>
      </c>
      <c r="H8" s="15">
        <f t="shared" ref="H8:H15" si="3">(D8-D4)/$B4</f>
        <v>6.2578222778473091E-3</v>
      </c>
      <c r="I8" s="15">
        <f t="shared" ref="I8:I15" si="4">(E8-E4)/$B4</f>
        <v>-5.0062578222778474E-3</v>
      </c>
    </row>
    <row r="9" spans="1:9" x14ac:dyDescent="0.55000000000000004">
      <c r="A9" s="2" t="s">
        <v>11</v>
      </c>
      <c r="B9" s="3">
        <v>833</v>
      </c>
      <c r="C9" s="3">
        <v>565</v>
      </c>
      <c r="D9" s="3">
        <v>217</v>
      </c>
      <c r="E9" s="3">
        <v>51</v>
      </c>
      <c r="F9" s="15">
        <f t="shared" si="1"/>
        <v>5.7106598984771571E-2</v>
      </c>
      <c r="G9" s="15">
        <f t="shared" si="2"/>
        <v>5.5837563451776651E-2</v>
      </c>
      <c r="H9" s="15">
        <f t="shared" si="3"/>
        <v>1.1421319796954314E-2</v>
      </c>
      <c r="I9" s="15">
        <f t="shared" si="4"/>
        <v>-1.015228426395939E-2</v>
      </c>
    </row>
    <row r="10" spans="1:9" x14ac:dyDescent="0.55000000000000004">
      <c r="A10" s="2" t="s">
        <v>12</v>
      </c>
      <c r="B10" s="3">
        <v>1155</v>
      </c>
      <c r="C10" s="3">
        <v>786</v>
      </c>
      <c r="D10" s="3">
        <v>306</v>
      </c>
      <c r="E10" s="3">
        <v>63</v>
      </c>
      <c r="F10" s="15">
        <f t="shared" si="1"/>
        <v>4.8094373865698731E-2</v>
      </c>
      <c r="G10" s="15">
        <f t="shared" si="2"/>
        <v>4.6279491833030852E-2</v>
      </c>
      <c r="H10" s="15">
        <f t="shared" si="3"/>
        <v>5.4446460980036296E-3</v>
      </c>
      <c r="I10" s="15">
        <f t="shared" si="4"/>
        <v>-3.629764065335753E-3</v>
      </c>
    </row>
    <row r="11" spans="1:9" x14ac:dyDescent="0.55000000000000004">
      <c r="A11" s="2" t="s">
        <v>8</v>
      </c>
      <c r="B11" s="3">
        <v>887</v>
      </c>
      <c r="C11" s="3">
        <v>611</v>
      </c>
      <c r="D11" s="3">
        <v>226</v>
      </c>
      <c r="E11" s="3">
        <v>50</v>
      </c>
      <c r="F11" s="15">
        <f t="shared" si="1"/>
        <v>4.47585394581861E-2</v>
      </c>
      <c r="G11" s="15">
        <f t="shared" si="2"/>
        <v>4.7114252061248529E-2</v>
      </c>
      <c r="H11" s="15">
        <f t="shared" si="3"/>
        <v>2.3557126030624262E-3</v>
      </c>
      <c r="I11" s="15">
        <f t="shared" si="4"/>
        <v>-3.5335689045936395E-3</v>
      </c>
    </row>
    <row r="12" spans="1:9" x14ac:dyDescent="0.55000000000000004">
      <c r="A12" s="2" t="s">
        <v>10</v>
      </c>
      <c r="B12" s="3">
        <v>867</v>
      </c>
      <c r="C12" s="3">
        <v>610</v>
      </c>
      <c r="D12" s="3">
        <v>208</v>
      </c>
      <c r="E12" s="3">
        <v>49</v>
      </c>
      <c r="F12" s="15">
        <f t="shared" si="1"/>
        <v>5.4744525547445258E-2</v>
      </c>
      <c r="G12" s="15">
        <f t="shared" si="2"/>
        <v>5.2311435523114354E-2</v>
      </c>
      <c r="H12" s="15">
        <f t="shared" si="3"/>
        <v>6.082725060827251E-3</v>
      </c>
      <c r="I12" s="15">
        <f t="shared" si="4"/>
        <v>-2.4330900243309003E-3</v>
      </c>
    </row>
    <row r="13" spans="1:9" x14ac:dyDescent="0.55000000000000004">
      <c r="A13" s="2" t="s">
        <v>11</v>
      </c>
      <c r="B13" s="3">
        <v>848</v>
      </c>
      <c r="C13" s="3">
        <v>578</v>
      </c>
      <c r="D13" s="3">
        <v>213</v>
      </c>
      <c r="E13" s="3">
        <v>57</v>
      </c>
      <c r="F13" s="15">
        <f t="shared" si="1"/>
        <v>1.800720288115246E-2</v>
      </c>
      <c r="G13" s="15">
        <f t="shared" si="2"/>
        <v>1.5606242496998799E-2</v>
      </c>
      <c r="H13" s="15">
        <f t="shared" si="3"/>
        <v>-4.8019207683073226E-3</v>
      </c>
      <c r="I13" s="15">
        <f t="shared" si="4"/>
        <v>7.2028811524609843E-3</v>
      </c>
    </row>
    <row r="14" spans="1:9" x14ac:dyDescent="0.55000000000000004">
      <c r="A14" s="2" t="s">
        <v>12</v>
      </c>
      <c r="B14" s="3">
        <v>1158</v>
      </c>
      <c r="C14" s="3">
        <v>808</v>
      </c>
      <c r="D14" s="3">
        <v>296</v>
      </c>
      <c r="E14" s="3">
        <v>54</v>
      </c>
      <c r="F14" s="15">
        <f t="shared" si="1"/>
        <v>2.5974025974025974E-3</v>
      </c>
      <c r="G14" s="15">
        <f t="shared" si="2"/>
        <v>1.9047619047619049E-2</v>
      </c>
      <c r="H14" s="15">
        <f t="shared" si="3"/>
        <v>-8.658008658008658E-3</v>
      </c>
      <c r="I14" s="15">
        <f t="shared" si="4"/>
        <v>-7.7922077922077922E-3</v>
      </c>
    </row>
    <row r="15" spans="1:9" x14ac:dyDescent="0.55000000000000004">
      <c r="A15" s="2" t="s">
        <v>9</v>
      </c>
      <c r="B15" s="3">
        <v>895</v>
      </c>
      <c r="C15" s="3">
        <v>631</v>
      </c>
      <c r="D15" s="3">
        <v>221</v>
      </c>
      <c r="E15" s="3">
        <v>43</v>
      </c>
      <c r="F15" s="15">
        <f t="shared" si="1"/>
        <v>9.0191657271702363E-3</v>
      </c>
      <c r="G15" s="15">
        <f t="shared" si="2"/>
        <v>2.2547914317925591E-2</v>
      </c>
      <c r="H15" s="15">
        <f t="shared" si="3"/>
        <v>-5.6369785794813977E-3</v>
      </c>
      <c r="I15" s="15">
        <f t="shared" si="4"/>
        <v>-7.8917700112739568E-3</v>
      </c>
    </row>
    <row r="18" spans="1:5" x14ac:dyDescent="0.55000000000000004">
      <c r="A18" s="2"/>
      <c r="B18" s="21" t="s">
        <v>0</v>
      </c>
      <c r="C18" s="21"/>
      <c r="D18" s="21"/>
      <c r="E18" s="21"/>
    </row>
    <row r="19" spans="1:5" x14ac:dyDescent="0.55000000000000004">
      <c r="A19" s="2" t="s">
        <v>1</v>
      </c>
      <c r="B19" s="2" t="s">
        <v>2</v>
      </c>
      <c r="C19" s="2" t="s">
        <v>3</v>
      </c>
      <c r="D19" s="2" t="s">
        <v>4</v>
      </c>
      <c r="E19" s="2" t="s">
        <v>5</v>
      </c>
    </row>
    <row r="20" spans="1:5" x14ac:dyDescent="0.55000000000000004">
      <c r="A20" s="2" t="s">
        <v>6</v>
      </c>
      <c r="B20" s="3">
        <v>807</v>
      </c>
      <c r="C20" s="3">
        <v>533</v>
      </c>
      <c r="D20" s="3">
        <v>216</v>
      </c>
      <c r="E20" s="3">
        <v>58</v>
      </c>
    </row>
    <row r="21" spans="1:5" x14ac:dyDescent="0.55000000000000004">
      <c r="A21" s="2" t="s">
        <v>10</v>
      </c>
      <c r="B21" s="3">
        <v>799</v>
      </c>
      <c r="C21" s="3">
        <v>546</v>
      </c>
      <c r="D21" s="3">
        <v>198</v>
      </c>
      <c r="E21" s="3">
        <v>55</v>
      </c>
    </row>
    <row r="22" spans="1:5" x14ac:dyDescent="0.55000000000000004">
      <c r="A22" s="2" t="s">
        <v>11</v>
      </c>
      <c r="B22" s="3">
        <v>788</v>
      </c>
      <c r="C22" s="3">
        <v>521</v>
      </c>
      <c r="D22" s="3">
        <v>208</v>
      </c>
      <c r="E22" s="3">
        <v>59</v>
      </c>
    </row>
    <row r="23" spans="1:5" x14ac:dyDescent="0.55000000000000004">
      <c r="A23" s="2" t="s">
        <v>12</v>
      </c>
      <c r="B23" s="3">
        <v>1102</v>
      </c>
      <c r="C23" s="3">
        <v>735</v>
      </c>
      <c r="D23" s="3">
        <v>300</v>
      </c>
      <c r="E23" s="3">
        <v>67</v>
      </c>
    </row>
    <row r="24" spans="1:5" x14ac:dyDescent="0.55000000000000004">
      <c r="A24" s="2" t="s">
        <v>7</v>
      </c>
      <c r="B24" s="3">
        <v>849</v>
      </c>
      <c r="C24" s="3">
        <v>571</v>
      </c>
      <c r="D24" s="3">
        <v>224</v>
      </c>
      <c r="E24" s="3">
        <v>53</v>
      </c>
    </row>
    <row r="25" spans="1:5" x14ac:dyDescent="0.55000000000000004">
      <c r="A25" s="2" t="s">
        <v>10</v>
      </c>
      <c r="B25" s="3">
        <v>822</v>
      </c>
      <c r="C25" s="3">
        <v>567</v>
      </c>
      <c r="D25" s="3">
        <v>203</v>
      </c>
      <c r="E25" s="3">
        <v>51</v>
      </c>
    </row>
    <row r="26" spans="1:5" x14ac:dyDescent="0.55000000000000004">
      <c r="A26" s="2" t="s">
        <v>11</v>
      </c>
      <c r="B26" s="3">
        <v>833</v>
      </c>
      <c r="C26" s="3">
        <v>565</v>
      </c>
      <c r="D26" s="3">
        <v>217</v>
      </c>
      <c r="E26" s="3">
        <v>51</v>
      </c>
    </row>
    <row r="27" spans="1:5" x14ac:dyDescent="0.55000000000000004">
      <c r="A27" s="2" t="s">
        <v>12</v>
      </c>
      <c r="B27" s="3">
        <v>1155</v>
      </c>
      <c r="C27" s="3">
        <v>786</v>
      </c>
      <c r="D27" s="3">
        <v>306</v>
      </c>
      <c r="E27" s="3">
        <v>63</v>
      </c>
    </row>
    <row r="28" spans="1:5" x14ac:dyDescent="0.55000000000000004">
      <c r="A28" s="2" t="s">
        <v>8</v>
      </c>
      <c r="B28" s="3">
        <v>887</v>
      </c>
      <c r="C28" s="3">
        <v>611</v>
      </c>
      <c r="D28" s="3">
        <v>226</v>
      </c>
      <c r="E28" s="3">
        <v>50</v>
      </c>
    </row>
    <row r="29" spans="1:5" x14ac:dyDescent="0.55000000000000004">
      <c r="A29" s="2" t="s">
        <v>10</v>
      </c>
      <c r="B29" s="3">
        <v>867</v>
      </c>
      <c r="C29" s="3">
        <v>610</v>
      </c>
      <c r="D29" s="3">
        <v>208</v>
      </c>
      <c r="E29" s="3">
        <v>49</v>
      </c>
    </row>
    <row r="30" spans="1:5" x14ac:dyDescent="0.55000000000000004">
      <c r="A30" s="2" t="s">
        <v>11</v>
      </c>
      <c r="B30" s="3">
        <v>848</v>
      </c>
      <c r="C30" s="3">
        <v>578</v>
      </c>
      <c r="D30" s="3">
        <v>213</v>
      </c>
      <c r="E30" s="3">
        <v>57</v>
      </c>
    </row>
    <row r="31" spans="1:5" x14ac:dyDescent="0.55000000000000004">
      <c r="A31" s="2" t="s">
        <v>12</v>
      </c>
      <c r="B31" s="3">
        <v>1158</v>
      </c>
      <c r="C31" s="3">
        <v>808</v>
      </c>
      <c r="D31" s="3">
        <v>296</v>
      </c>
      <c r="E31" s="3">
        <v>54</v>
      </c>
    </row>
    <row r="32" spans="1:5" x14ac:dyDescent="0.55000000000000004">
      <c r="A32" s="2" t="s">
        <v>9</v>
      </c>
      <c r="B32" s="3">
        <v>895</v>
      </c>
      <c r="C32" s="3">
        <v>631</v>
      </c>
      <c r="D32" s="3">
        <v>221</v>
      </c>
      <c r="E32" s="3">
        <v>43</v>
      </c>
    </row>
  </sheetData>
  <mergeCells count="3">
    <mergeCell ref="B1:E1"/>
    <mergeCell ref="G1:I1"/>
    <mergeCell ref="B18:E18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データ</vt:lpstr>
      <vt:lpstr>Practice01</vt:lpstr>
      <vt:lpstr>Sheet1</vt:lpstr>
      <vt:lpstr>季節指数</vt:lpstr>
      <vt:lpstr>寄与度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山地 淳</dc:creator>
  <cp:lastModifiedBy>Yaguchi, Makoto (Yachiyo)</cp:lastModifiedBy>
  <dcterms:created xsi:type="dcterms:W3CDTF">2022-07-25T05:50:42Z</dcterms:created>
  <dcterms:modified xsi:type="dcterms:W3CDTF">2024-05-24T01:06:46Z</dcterms:modified>
</cp:coreProperties>
</file>