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" sheetId="1" r:id="rId4"/>
  </sheets>
  <definedNames/>
  <calcPr/>
</workbook>
</file>

<file path=xl/sharedStrings.xml><?xml version="1.0" encoding="utf-8"?>
<sst xmlns="http://schemas.openxmlformats.org/spreadsheetml/2006/main" count="9805" uniqueCount="1431">
  <si>
    <t>Campaign Number</t>
  </si>
  <si>
    <t>Name</t>
  </si>
  <si>
    <t>Start Date</t>
  </si>
  <si>
    <t>End Date</t>
  </si>
  <si>
    <t>Channel</t>
  </si>
  <si>
    <t>Client</t>
  </si>
  <si>
    <t>Address</t>
  </si>
  <si>
    <t>Email</t>
  </si>
  <si>
    <t>Phone</t>
  </si>
  <si>
    <t>Phone Formattted</t>
  </si>
  <si>
    <t>Contact</t>
  </si>
  <si>
    <t>Audience</t>
  </si>
  <si>
    <t>Age</t>
  </si>
  <si>
    <t>Age Group</t>
  </si>
  <si>
    <t>Mix</t>
  </si>
  <si>
    <t>Gender</t>
  </si>
  <si>
    <t>Location</t>
  </si>
  <si>
    <t>Views</t>
  </si>
  <si>
    <t>Likes</t>
  </si>
  <si>
    <t>Clicks</t>
  </si>
  <si>
    <t>Conversions</t>
  </si>
  <si>
    <t>Conversation Rate in Precent</t>
  </si>
  <si>
    <t>Expense</t>
  </si>
  <si>
    <t>Executive</t>
  </si>
  <si>
    <t>Campaign 1</t>
  </si>
  <si>
    <t>YouTube</t>
  </si>
  <si>
    <t>Lopez PLC</t>
  </si>
  <si>
    <t>0806 Watson Drive Suite 662, Port Andrea, DE 42578-2286</t>
  </si>
  <si>
    <t>zmcintyre@bauer.info</t>
  </si>
  <si>
    <t>Barbara Walker</t>
  </si>
  <si>
    <t>Adults 18-40</t>
  </si>
  <si>
    <t>USA</t>
  </si>
  <si>
    <t>Lauren Riggs</t>
  </si>
  <si>
    <t>Campaign 2</t>
  </si>
  <si>
    <t>Weaver, Garner and Ramos</t>
  </si>
  <si>
    <t>2933 Ortiz Overpass Suite 099, South Douglasburgh, KY 52632-7557</t>
  </si>
  <si>
    <t>oscott@gmail.com</t>
  </si>
  <si>
    <t>Melinda Johnston</t>
  </si>
  <si>
    <t>Female 60+</t>
  </si>
  <si>
    <t>LATAM</t>
  </si>
  <si>
    <t>Brandon Townsend Jr.</t>
  </si>
  <si>
    <t>Campaign 3</t>
  </si>
  <si>
    <t>TikTok</t>
  </si>
  <si>
    <t>Salinas-Chavez</t>
  </si>
  <si>
    <t>53637 Bonnie Walk Suite 961, South Adrianaport, IA 49560</t>
  </si>
  <si>
    <t>richard84@hotmail.com</t>
  </si>
  <si>
    <t>Chelsea Hoffman</t>
  </si>
  <si>
    <t>Male 40-60</t>
  </si>
  <si>
    <t>Canada</t>
  </si>
  <si>
    <t>Thomas Ryan</t>
  </si>
  <si>
    <t>Campaign 4</t>
  </si>
  <si>
    <t>Instagram</t>
  </si>
  <si>
    <t>Russell, Wilson and Rogers</t>
  </si>
  <si>
    <t>27907 Deborah Hill Suite 235, Abigailbury, CO 58408</t>
  </si>
  <si>
    <t>michael78@yahoo.com</t>
  </si>
  <si>
    <t>9952136315</t>
  </si>
  <si>
    <t>Michael Howard</t>
  </si>
  <si>
    <t>Female 18-40</t>
  </si>
  <si>
    <t>Europe</t>
  </si>
  <si>
    <t>Campaign 5</t>
  </si>
  <si>
    <t>White Ltd</t>
  </si>
  <si>
    <t>172 Angela Crescent Apt. 306, North Laura, HI 69094-7497</t>
  </si>
  <si>
    <t>jeremy56@gmail.com</t>
  </si>
  <si>
    <t>3201853187395</t>
  </si>
  <si>
    <t>Nathan Weber</t>
  </si>
  <si>
    <t>Male 60+</t>
  </si>
  <si>
    <t>Jesus Rivera</t>
  </si>
  <si>
    <t>Campaign 6</t>
  </si>
  <si>
    <t>Patterson and Sons</t>
  </si>
  <si>
    <t>0171 Patricia Street Suite 265, Frankmouth, MS 50700-0717</t>
  </si>
  <si>
    <t>nataliemartinez@hotmail.com</t>
  </si>
  <si>
    <t>2281662016</t>
  </si>
  <si>
    <t>Christopher Riggs</t>
  </si>
  <si>
    <t>Campaign 7</t>
  </si>
  <si>
    <t>Seniors 60+</t>
  </si>
  <si>
    <t>Japan</t>
  </si>
  <si>
    <t>Campaign 8</t>
  </si>
  <si>
    <t>Facebook</t>
  </si>
  <si>
    <t>Weaver-Hoover</t>
  </si>
  <si>
    <t>050 Andrews Green, North Renee, VT 22014-1131</t>
  </si>
  <si>
    <t>jacqueline32@dominguez.biz</t>
  </si>
  <si>
    <t>5741894981166</t>
  </si>
  <si>
    <t>Kathy Mahoney</t>
  </si>
  <si>
    <t>Adults 40-60</t>
  </si>
  <si>
    <t>UK</t>
  </si>
  <si>
    <t>Campaign 9</t>
  </si>
  <si>
    <t>Australia</t>
  </si>
  <si>
    <t>Campaign 10</t>
  </si>
  <si>
    <t>Ross Group</t>
  </si>
  <si>
    <t>2397 Allison Knolls Suite 213, Jacksonside, WV 58803-3895</t>
  </si>
  <si>
    <t>kristopher99@romero.org</t>
  </si>
  <si>
    <t>184424524870945</t>
  </si>
  <si>
    <t>Lauren Graham</t>
  </si>
  <si>
    <t>Campaign 11</t>
  </si>
  <si>
    <t>Noble, Mcneil and Cooper</t>
  </si>
  <si>
    <t>36911 Gay Streets Suite 795, Brentmouth, LA 62951-4782</t>
  </si>
  <si>
    <t>sarahparks@yahoo.com</t>
  </si>
  <si>
    <t>35660863350070</t>
  </si>
  <si>
    <t>Mark Garcia</t>
  </si>
  <si>
    <t>Wesley Simon</t>
  </si>
  <si>
    <t>Campaign 12</t>
  </si>
  <si>
    <t>Reed, Galloway and Buck</t>
  </si>
  <si>
    <t>49317 Vincent Vista Suite 462, Port Nathan, CA 23364-0905</t>
  </si>
  <si>
    <t>larrygraham@lucas.com</t>
  </si>
  <si>
    <t>6697082006</t>
  </si>
  <si>
    <t>Andrea Simmons</t>
  </si>
  <si>
    <t>Campaign 13</t>
  </si>
  <si>
    <t>Ramirez-Wilson</t>
  </si>
  <si>
    <t>6802 Scott Ways, Jasonbury, NM 94299-7873</t>
  </si>
  <si>
    <t>robertellis@simpson-gutierrez.com</t>
  </si>
  <si>
    <t>41408698958325</t>
  </si>
  <si>
    <t>Christine Nguyen</t>
  </si>
  <si>
    <t>Becky Brown</t>
  </si>
  <si>
    <t>Campaign 14</t>
  </si>
  <si>
    <t>Smith-Bailey</t>
  </si>
  <si>
    <t>055 Rebecca Ramp, Edwardsland, WY 72139-7625</t>
  </si>
  <si>
    <t>bakerpaul@holland.com</t>
  </si>
  <si>
    <t>05449561427992</t>
  </si>
  <si>
    <t>Sharon Reeves</t>
  </si>
  <si>
    <t>Michael Camacho</t>
  </si>
  <si>
    <t>Campaign 15</t>
  </si>
  <si>
    <t>Campaign 16</t>
  </si>
  <si>
    <t>Campaign 17</t>
  </si>
  <si>
    <t>Lewis PLC</t>
  </si>
  <si>
    <t>621 Woodard Manors Apt. 208, Port Amy, ME 05157-2612</t>
  </si>
  <si>
    <t>beth20@gmail.com</t>
  </si>
  <si>
    <t>3825051266</t>
  </si>
  <si>
    <t>Diana Love</t>
  </si>
  <si>
    <t>India</t>
  </si>
  <si>
    <t>Campaign 18</t>
  </si>
  <si>
    <t>Campaign 19</t>
  </si>
  <si>
    <t>Teens 13-19</t>
  </si>
  <si>
    <t>Campaign 20</t>
  </si>
  <si>
    <t>Schneider PLC</t>
  </si>
  <si>
    <t>872 Davila Ville Apt. 985, Millerland, GA 42888</t>
  </si>
  <si>
    <t>beasleycraig@yahoo.com</t>
  </si>
  <si>
    <t>1430693791</t>
  </si>
  <si>
    <t>Stephen Murphy</t>
  </si>
  <si>
    <t>Male 18-40</t>
  </si>
  <si>
    <t>Campaign 21</t>
  </si>
  <si>
    <t>Campaign 22</t>
  </si>
  <si>
    <t>Jackson Inc</t>
  </si>
  <si>
    <t>96299 Miller Spur, Jensenfurt, CA 97794-3156</t>
  </si>
  <si>
    <t>jeremy09@yahoo.com</t>
  </si>
  <si>
    <t>5576707467238</t>
  </si>
  <si>
    <t>Karen Rivers</t>
  </si>
  <si>
    <t>Campaign 23</t>
  </si>
  <si>
    <t>Hunt, Woods and Saunders</t>
  </si>
  <si>
    <t>48531 Garcia Walk, Gonzalesville, WY 31844</t>
  </si>
  <si>
    <t>rramsey@warren.com</t>
  </si>
  <si>
    <t>1628025355066010</t>
  </si>
  <si>
    <t>April Brewer</t>
  </si>
  <si>
    <t>Melissa Haynes</t>
  </si>
  <si>
    <t>Campaign 24</t>
  </si>
  <si>
    <t>Walter Ltd</t>
  </si>
  <si>
    <t>591 Gallegos Shore, East Jennifer, VT 67675</t>
  </si>
  <si>
    <t>gravessusan@gonzalez.com</t>
  </si>
  <si>
    <t>Sarah Warren</t>
  </si>
  <si>
    <t>Aaron Faulkner</t>
  </si>
  <si>
    <t>Campaign 25</t>
  </si>
  <si>
    <t>Female 40-60</t>
  </si>
  <si>
    <t>Campaign 26</t>
  </si>
  <si>
    <t>Riley PLC</t>
  </si>
  <si>
    <t>699 Anderson Glen, Parkerside, AZ 15616-1374</t>
  </si>
  <si>
    <t>jennifer09@york.org</t>
  </si>
  <si>
    <t>6536891510</t>
  </si>
  <si>
    <t>Gary Reed</t>
  </si>
  <si>
    <t>Kyle Serrano</t>
  </si>
  <si>
    <t>Campaign 27</t>
  </si>
  <si>
    <t>Roberts-Brown</t>
  </si>
  <si>
    <t>725 Peter Lights Apt. 639, South Janet, WV 83873-6339</t>
  </si>
  <si>
    <t>nguyendustin@gmail.com</t>
  </si>
  <si>
    <t>6259188416213</t>
  </si>
  <si>
    <t>Samantha Hudson</t>
  </si>
  <si>
    <t>Campaign 28</t>
  </si>
  <si>
    <t>Nunez-Bowers</t>
  </si>
  <si>
    <t>6821 Walker Via Suite 228, Lake Jessica, NE 05036-1909</t>
  </si>
  <si>
    <t>michelle44@yahoo.com</t>
  </si>
  <si>
    <t>1864384897</t>
  </si>
  <si>
    <t>James Woods</t>
  </si>
  <si>
    <t>Campaign 29</t>
  </si>
  <si>
    <t>Campaign 30</t>
  </si>
  <si>
    <t>Morris, Johnson and Anderson</t>
  </si>
  <si>
    <t>065 John Street, West Adamchester, NV 72944-3914</t>
  </si>
  <si>
    <t>johnsondonald@meyer.com</t>
  </si>
  <si>
    <t>32261892539220</t>
  </si>
  <si>
    <t>Sandy Mathis</t>
  </si>
  <si>
    <t>Campaign 31</t>
  </si>
  <si>
    <t>Lyons PLC</t>
  </si>
  <si>
    <t>20804 Burgess Trace, Petersenburgh, WV 31082</t>
  </si>
  <si>
    <t>nicholastaylor@yahoo.com</t>
  </si>
  <si>
    <t>4964036865</t>
  </si>
  <si>
    <t>Sharon Crawford</t>
  </si>
  <si>
    <t>Campaign 32</t>
  </si>
  <si>
    <t>Fisher Group</t>
  </si>
  <si>
    <t>880 Watson Ramp Suite 059, Reynoldsfurt, GU 10725</t>
  </si>
  <si>
    <t>brian57@hotmail.com</t>
  </si>
  <si>
    <t>11851687120</t>
  </si>
  <si>
    <t>Jeremy Baker</t>
  </si>
  <si>
    <t>Campaign 33</t>
  </si>
  <si>
    <t>Gray Ltd</t>
  </si>
  <si>
    <t>Unit 4555 Box 7398, DPO AE 23911-7290</t>
  </si>
  <si>
    <t>owenmelinda@yahoo.com</t>
  </si>
  <si>
    <t>Mark Long</t>
  </si>
  <si>
    <t>Campaign 34</t>
  </si>
  <si>
    <t>Campaign 35</t>
  </si>
  <si>
    <t>Holmes, Johnson and Rodriguez</t>
  </si>
  <si>
    <t>USCGC Erickson, FPO AE 00735-4383</t>
  </si>
  <si>
    <t>polsen@alexander-smith.net</t>
  </si>
  <si>
    <t>1479099839029817</t>
  </si>
  <si>
    <t>Anne Foley</t>
  </si>
  <si>
    <t>Campaign 36</t>
  </si>
  <si>
    <t>Bradley, Jackson and Miller</t>
  </si>
  <si>
    <t>190 Bradley Mill Suite 940, Craigbury, MO 18832</t>
  </si>
  <si>
    <t>hansonpatrick@hunt.com</t>
  </si>
  <si>
    <t>3551561435486</t>
  </si>
  <si>
    <t>Dr. David Glass Jr.</t>
  </si>
  <si>
    <t>Campaign 37</t>
  </si>
  <si>
    <t>Campaign 38</t>
  </si>
  <si>
    <t>Valentine-Dunn</t>
  </si>
  <si>
    <t>723 Julia Burg, Bartonhaven, VT 86914</t>
  </si>
  <si>
    <t>gharrington@yahoo.com</t>
  </si>
  <si>
    <t>Nathan May</t>
  </si>
  <si>
    <t>Campaign 39</t>
  </si>
  <si>
    <t>Bush, Mendez and Smith</t>
  </si>
  <si>
    <t>791 Darryl Squares Suite 934, Holdenport, OH 41129-2197</t>
  </si>
  <si>
    <t>churchtimothy@yahoo.com</t>
  </si>
  <si>
    <t>Patrick Williams</t>
  </si>
  <si>
    <t>Campaign 40</t>
  </si>
  <si>
    <t>Campaign 41</t>
  </si>
  <si>
    <t>Mcbride-Finley</t>
  </si>
  <si>
    <t>438 Brent Roads Apt. 855, Tylerburgh, NY 69473</t>
  </si>
  <si>
    <t>mcclainhannah@jensen-gilbert.com</t>
  </si>
  <si>
    <t>8564145259269</t>
  </si>
  <si>
    <t>Michael Freeman</t>
  </si>
  <si>
    <t>Campaign 42</t>
  </si>
  <si>
    <t>Campaign 43</t>
  </si>
  <si>
    <t>Campaign 44</t>
  </si>
  <si>
    <t>Reyes-Rios</t>
  </si>
  <si>
    <t>49937 Christopher Unions, Gutierrezmouth, MI 13751-5785</t>
  </si>
  <si>
    <t>cunninghamjerry@gmail.com</t>
  </si>
  <si>
    <t>1463956594400079</t>
  </si>
  <si>
    <t>Eric Davis</t>
  </si>
  <si>
    <t>Campaign 45</t>
  </si>
  <si>
    <t>Campaign 46</t>
  </si>
  <si>
    <t>Thomas-Proctor</t>
  </si>
  <si>
    <t>820 Butler Streets Suite 875, North Denisehaven, WV 66736-0964</t>
  </si>
  <si>
    <t>brownmario@leonard.com</t>
  </si>
  <si>
    <t>3718900231</t>
  </si>
  <si>
    <t>Angela Moore</t>
  </si>
  <si>
    <t>Campaign 47</t>
  </si>
  <si>
    <t>James, Phelps and Burgess</t>
  </si>
  <si>
    <t>026 Good Ports Apt. 881, Port Adam, KY 82799-9255</t>
  </si>
  <si>
    <t>edurham@hotmail.com</t>
  </si>
  <si>
    <t>Vanessa Miranda</t>
  </si>
  <si>
    <t>Campaign 48</t>
  </si>
  <si>
    <t>Fox, Carter and Cunningham</t>
  </si>
  <si>
    <t>99919 Michelle Green Apt. 424, West Hannah, KY 63482-6699</t>
  </si>
  <si>
    <t>bradymcclain@hotmail.com</t>
  </si>
  <si>
    <t>Andre Manning</t>
  </si>
  <si>
    <t>Campaign 49</t>
  </si>
  <si>
    <t>Campaign 50</t>
  </si>
  <si>
    <t>Anderson Inc</t>
  </si>
  <si>
    <t>Unit 0015 Box 7678, DPO AE 55030-2816</t>
  </si>
  <si>
    <t>jgomez@gmail.com</t>
  </si>
  <si>
    <t>3584216618006</t>
  </si>
  <si>
    <t>Morgan Gross</t>
  </si>
  <si>
    <t>Campaign 51</t>
  </si>
  <si>
    <t>Campaign 52</t>
  </si>
  <si>
    <t>Jones LLC</t>
  </si>
  <si>
    <t>89103 Jennings Cape Suite 740, South Dianafort, FL 68504</t>
  </si>
  <si>
    <t>norrisjames@pearson-burton.biz</t>
  </si>
  <si>
    <t>36395706167906</t>
  </si>
  <si>
    <t>Danielle Hernandez</t>
  </si>
  <si>
    <t>Campaign 53</t>
  </si>
  <si>
    <t>Parker, Velasquez and Dixon</t>
  </si>
  <si>
    <t>33302 Fuller Lakes, West Christopher, MH 17095</t>
  </si>
  <si>
    <t>hutchinsonmary@gmail.com</t>
  </si>
  <si>
    <t>Brian George</t>
  </si>
  <si>
    <t>Campaign 54</t>
  </si>
  <si>
    <t>Miller, Bryant and Burnett</t>
  </si>
  <si>
    <t>1044 Kennedy Prairie Apt. 186, Jamiemouth, NE 12690-6573</t>
  </si>
  <si>
    <t>bjohnson@martin-williams.com</t>
  </si>
  <si>
    <t>9588403830</t>
  </si>
  <si>
    <t>Christopher Clark</t>
  </si>
  <si>
    <t>Campaign 55</t>
  </si>
  <si>
    <t>Drake-Vasquez</t>
  </si>
  <si>
    <t>8980 Cox Park, South Robert, NV 66099-6728</t>
  </si>
  <si>
    <t>tylersheila@hicks.com</t>
  </si>
  <si>
    <t>1238005701</t>
  </si>
  <si>
    <t>Teresa Doyle</t>
  </si>
  <si>
    <t>Campaign 56</t>
  </si>
  <si>
    <t>Campaign 57</t>
  </si>
  <si>
    <t>Campaign 58</t>
  </si>
  <si>
    <t>Cooper-Alexander</t>
  </si>
  <si>
    <t>01438 Kristin Fords Apt. 626, Port Paula, WA 20979-6415</t>
  </si>
  <si>
    <t>gchavez@yang.com</t>
  </si>
  <si>
    <t>2844015003</t>
  </si>
  <si>
    <t>Alexandria Hansen</t>
  </si>
  <si>
    <t>Campaign 59</t>
  </si>
  <si>
    <t>Herrera-Cook</t>
  </si>
  <si>
    <t>0613 David Haven Apt. 354, North Samantha, MI 10699-1384</t>
  </si>
  <si>
    <t>ijordan@gmail.com</t>
  </si>
  <si>
    <t>8808919091</t>
  </si>
  <si>
    <t>Madison York</t>
  </si>
  <si>
    <t>Campaign 60</t>
  </si>
  <si>
    <t>Wade PLC</t>
  </si>
  <si>
    <t>3571 Harvey Centers, Ronaldfurt, NY 35589-6805</t>
  </si>
  <si>
    <t>nhall@hotmail.com</t>
  </si>
  <si>
    <t>3305264186670</t>
  </si>
  <si>
    <t>Lacey Crane</t>
  </si>
  <si>
    <t>Campaign 61</t>
  </si>
  <si>
    <t>Cunningham-Little</t>
  </si>
  <si>
    <t>Unit 5043 Box 8770, DPO AP 84852</t>
  </si>
  <si>
    <t>christopher51@watson.net</t>
  </si>
  <si>
    <t>111329982486225</t>
  </si>
  <si>
    <t>Stephanie Fernandez</t>
  </si>
  <si>
    <t>Campaign 62</t>
  </si>
  <si>
    <t>Campaign 63</t>
  </si>
  <si>
    <t>Campaign 64</t>
  </si>
  <si>
    <t>Edwards LLC</t>
  </si>
  <si>
    <t>123 Amanda Summit, Lake Marietown, IL 81773-5493</t>
  </si>
  <si>
    <t>tinamckay@sharp-smith.com</t>
  </si>
  <si>
    <t>506912217980069</t>
  </si>
  <si>
    <t>Matthew Davis</t>
  </si>
  <si>
    <t>Campaign 65</t>
  </si>
  <si>
    <t>Campaign 66</t>
  </si>
  <si>
    <t>Campaign 67</t>
  </si>
  <si>
    <t>Campaign 68</t>
  </si>
  <si>
    <t>Campaign 69</t>
  </si>
  <si>
    <t>Bernard and Sons</t>
  </si>
  <si>
    <t>8622 Ricky Knoll, New Jenniferville, GA 79764-9207</t>
  </si>
  <si>
    <t>johnsonrobert@white.com</t>
  </si>
  <si>
    <t>Julia Moore</t>
  </si>
  <si>
    <t>Campaign 70</t>
  </si>
  <si>
    <t>Campaign 71</t>
  </si>
  <si>
    <t>Melton-Smith</t>
  </si>
  <si>
    <t>03793 Jacobs Branch, West Max, MA 54633-3659</t>
  </si>
  <si>
    <t>mercertimothy@huff.com</t>
  </si>
  <si>
    <t>7295758232</t>
  </si>
  <si>
    <t>Patrick Abbott</t>
  </si>
  <si>
    <t>Campaign 72</t>
  </si>
  <si>
    <t>Campaign 73</t>
  </si>
  <si>
    <t>Campaign 74</t>
  </si>
  <si>
    <t>Holloway, Cox and Ford</t>
  </si>
  <si>
    <t>7800 Dorsey Tunnel Suite 734, West Tracy, UT 56027</t>
  </si>
  <si>
    <t>joseph49@hodges-campbell.com</t>
  </si>
  <si>
    <t>0118358647901</t>
  </si>
  <si>
    <t>Dennis Carr</t>
  </si>
  <si>
    <t>Campaign 75</t>
  </si>
  <si>
    <t>Campaign 76</t>
  </si>
  <si>
    <t>Campaign 77</t>
  </si>
  <si>
    <t>Campaign 78</t>
  </si>
  <si>
    <t>Campaign 79</t>
  </si>
  <si>
    <t>Green, Lloyd and Ball</t>
  </si>
  <si>
    <t>30284 Villarreal Passage Apt. 698, Brownshire, NV 89609-0041</t>
  </si>
  <si>
    <t>wrightlucas@yahoo.com</t>
  </si>
  <si>
    <t>56229307994586</t>
  </si>
  <si>
    <t>Shelly Stafford</t>
  </si>
  <si>
    <t>Campaign 80</t>
  </si>
  <si>
    <t>Campaign 81</t>
  </si>
  <si>
    <t>Jimenez and Sons</t>
  </si>
  <si>
    <t>8451 Walter Fords Apt. 737, South Danielchester, CT 12719-1372</t>
  </si>
  <si>
    <t>amartinez@oconnell.com</t>
  </si>
  <si>
    <t>4051640984570</t>
  </si>
  <si>
    <t>Justin Cole</t>
  </si>
  <si>
    <t>Campaign 82</t>
  </si>
  <si>
    <t>Daniels Group</t>
  </si>
  <si>
    <t>567 Jill Motorway, Sarabury, GU 20455-6244</t>
  </si>
  <si>
    <t>michael10@gmail.com</t>
  </si>
  <si>
    <t>6445688783</t>
  </si>
  <si>
    <t>Annette Rice</t>
  </si>
  <si>
    <t>Campaign 83</t>
  </si>
  <si>
    <t>Campaign 84</t>
  </si>
  <si>
    <t>Green-Blake</t>
  </si>
  <si>
    <t>230 Brandon Bypass Apt. 679, New Melissa, TN 37505-3043</t>
  </si>
  <si>
    <t>karenpayne@yahoo.com</t>
  </si>
  <si>
    <t>399882061459395</t>
  </si>
  <si>
    <t>Dustin Ramirez</t>
  </si>
  <si>
    <t>Campaign 85</t>
  </si>
  <si>
    <t>Campaign 86</t>
  </si>
  <si>
    <t>Vaughan Group</t>
  </si>
  <si>
    <t>PSC 0937, Box 0339, APO AP 98521</t>
  </si>
  <si>
    <t>baldwinhailey@klein-fitzgerald.com</t>
  </si>
  <si>
    <t>1349058667435806</t>
  </si>
  <si>
    <t>Ashley Carter</t>
  </si>
  <si>
    <t>Campaign 87</t>
  </si>
  <si>
    <t>Campaign 88</t>
  </si>
  <si>
    <t>4989787718501</t>
  </si>
  <si>
    <t>Campaign 89</t>
  </si>
  <si>
    <t>Campaign 90</t>
  </si>
  <si>
    <t>Hernandez Inc</t>
  </si>
  <si>
    <t>9452 Amber Mills, Lopezville, NV 94038-0838</t>
  </si>
  <si>
    <t>uhansen@livingston.com</t>
  </si>
  <si>
    <t>151947089311832</t>
  </si>
  <si>
    <t>Traci Holden</t>
  </si>
  <si>
    <t>Campaign 91</t>
  </si>
  <si>
    <t>Campaign 92</t>
  </si>
  <si>
    <t>Campaign 93</t>
  </si>
  <si>
    <t>Wheeler, Garcia and Johnson</t>
  </si>
  <si>
    <t>160 Juarez Burgs, Lynchstad, NC 54104</t>
  </si>
  <si>
    <t>zhanna@knox.com</t>
  </si>
  <si>
    <t>0489416229</t>
  </si>
  <si>
    <t>Bradley Schroeder</t>
  </si>
  <si>
    <t>Campaign 94</t>
  </si>
  <si>
    <t>Campaign 95</t>
  </si>
  <si>
    <t>Campaign 96</t>
  </si>
  <si>
    <t>Campaign 97</t>
  </si>
  <si>
    <t>Campaign 98</t>
  </si>
  <si>
    <t>Campaign 99</t>
  </si>
  <si>
    <t>Brown, Lawrence and Collins</t>
  </si>
  <si>
    <t>069 Jeffrey Neck, North Jeffreyberg, VI 70669-3291</t>
  </si>
  <si>
    <t>tracyfields@evans.com</t>
  </si>
  <si>
    <t>135132085844902</t>
  </si>
  <si>
    <t>Thomas Fleming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</si>
  <si>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</si>
  <si>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</si>
  <si>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</si>
  <si>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</si>
  <si>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</si>
  <si>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</si>
  <si>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</si>
  <si>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</si>
  <si>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</si>
  <si>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</si>
  <si>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</si>
  <si>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Jones, Miranda and Martin</t>
  </si>
  <si>
    <t>45011 Marc Roads Apt. 548, Johnsonbury, NJ 40892</t>
  </si>
  <si>
    <t>kristenhoward@yahoo.com</t>
  </si>
  <si>
    <t>Christine Barnes</t>
  </si>
  <si>
    <t>Campaign 111</t>
  </si>
  <si>
    <t>Campaign 112</t>
  </si>
  <si>
    <t>Ramos, Gomez and Garcia</t>
  </si>
  <si>
    <t>PSC 8675, Box 2798, APO AA 82949-7770</t>
  </si>
  <si>
    <t>huntdavid@orr.info</t>
  </si>
  <si>
    <t>Eric Harrison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</si>
  <si>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</si>
  <si>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</si>
  <si>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</si>
  <si>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</si>
  <si>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</si>
  <si>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</si>
  <si>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</si>
  <si>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</si>
  <si>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</si>
  <si>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Phillips-Lewis</t>
  </si>
  <si>
    <t>152 Munoz Spur, Richardbury, NE 64820-6682</t>
  </si>
  <si>
    <t>ssullivan@yahoo.com</t>
  </si>
  <si>
    <t>163276214014577</t>
  </si>
  <si>
    <t>April Williams</t>
  </si>
  <si>
    <t>Campaign 122</t>
  </si>
  <si>
    <t>Arnold, Smith and Ward</t>
  </si>
  <si>
    <t>Unit 2316 Box 4709, DPO AA 90463-5066</t>
  </si>
  <si>
    <t>michelle93@pineda-small.com</t>
  </si>
  <si>
    <t>Karen Bryan</t>
  </si>
  <si>
    <t>Campaign 123</t>
  </si>
  <si>
    <t>Campaign 124</t>
  </si>
  <si>
    <t>Campaign 125</t>
  </si>
  <si>
    <t>Campaign 126</t>
  </si>
  <si>
    <t>Campaign 127</t>
  </si>
  <si>
    <t>Campaign 128</t>
  </si>
  <si>
    <t>Rowe, Morse and Morgan</t>
  </si>
  <si>
    <t>247 Young Spur, North Jacobview, WI 24275</t>
  </si>
  <si>
    <t>hstafford@yahoo.com</t>
  </si>
  <si>
    <t>9344111363</t>
  </si>
  <si>
    <t>Destiny Atkins</t>
  </si>
  <si>
    <t>Campaign 129</t>
  </si>
  <si>
    <t>Mcclain, Beltran and Patterson</t>
  </si>
  <si>
    <t>2179 Obrien Fort, New Christopher, FL 06005</t>
  </si>
  <si>
    <t>jeffrey07@rice.com</t>
  </si>
  <si>
    <t>698872596657978</t>
  </si>
  <si>
    <t>Bryan Moore</t>
  </si>
  <si>
    <t>Campaign 130</t>
  </si>
  <si>
    <t>Cohen, Williams and Hess</t>
  </si>
  <si>
    <t>93243 Lee Loop Apt. 832, North Jonathanland, MP 43605-6685</t>
  </si>
  <si>
    <t>shawn39@gmail.com</t>
  </si>
  <si>
    <t>314858550923447</t>
  </si>
  <si>
    <t>Mr. Nicholas Ramirez</t>
  </si>
  <si>
    <t>Campaign 131</t>
  </si>
  <si>
    <t>Campaign 132</t>
  </si>
  <si>
    <t>Campaign 133</t>
  </si>
  <si>
    <t>Campaign 134</t>
  </si>
  <si>
    <t>Campaign 135</t>
  </si>
  <si>
    <t>Campaign 136</t>
  </si>
  <si>
    <t>Campaign 137</t>
  </si>
  <si>
    <t>Williams PLC</t>
  </si>
  <si>
    <t>911 Thomas Manors, Longchester, ID 62649-9748</t>
  </si>
  <si>
    <t>sanchezangela@butler.com</t>
  </si>
  <si>
    <t>88158970981186</t>
  </si>
  <si>
    <t>Reginald Lee</t>
  </si>
  <si>
    <t>Campaign 138</t>
  </si>
  <si>
    <t>Campaign 139</t>
  </si>
  <si>
    <t>Campaign 140</t>
  </si>
  <si>
    <t>Campaign 141</t>
  </si>
  <si>
    <t>Campaign 142</t>
  </si>
  <si>
    <t>Campaign 143</t>
  </si>
  <si>
    <t>Fisher-Johnston</t>
  </si>
  <si>
    <t>36491 Jennifer Park Suite 248, East David, PA 71082-4715</t>
  </si>
  <si>
    <t>rellis@lindsey.com</t>
  </si>
  <si>
    <t>58028199762452</t>
  </si>
  <si>
    <t>Timothy Hernandez</t>
  </si>
  <si>
    <t>Campaign 144</t>
  </si>
  <si>
    <t>Campaign 145</t>
  </si>
  <si>
    <t>Campaign 146</t>
  </si>
  <si>
    <t>Campaign 147</t>
  </si>
  <si>
    <t>Campaign 148</t>
  </si>
  <si>
    <t>Campaign 149</t>
  </si>
  <si>
    <t>Campaign 150</t>
  </si>
  <si>
    <t>Campaign 151</t>
  </si>
  <si>
    <t>Campaign 152</t>
  </si>
  <si>
    <t>Campaign 153</t>
  </si>
  <si>
    <t>Campaign 154</t>
  </si>
  <si>
    <t>Campaign 155</t>
  </si>
  <si>
    <t>Campaign 156</t>
  </si>
  <si>
    <t>Campaign 157</t>
  </si>
  <si>
    <t>Campaign 158</t>
  </si>
  <si>
    <t>Campaign 159</t>
  </si>
  <si>
    <t>Campaign 160</t>
  </si>
  <si>
    <t>Campaign 161</t>
  </si>
  <si>
    <t>Campaign 162</t>
  </si>
  <si>
    <t>Mitchell-Rojas</t>
  </si>
  <si>
    <t>Unit 7421 Box 5134, DPO AE 60814</t>
  </si>
  <si>
    <t>johnathan43@hotmail.com</t>
  </si>
  <si>
    <t>12115886353</t>
  </si>
  <si>
    <t>Benjamin Anthony</t>
  </si>
  <si>
    <t>Campaign 163</t>
  </si>
  <si>
    <t>Campaign 164</t>
  </si>
  <si>
    <t>Griffin Inc</t>
  </si>
  <si>
    <t>Unit 3822 Box 8338, DPO AE 21031-0227</t>
  </si>
  <si>
    <t>dixonamber@hotmail.com</t>
  </si>
  <si>
    <t>880002060856308</t>
  </si>
  <si>
    <t>Theodore Murphy</t>
  </si>
  <si>
    <t>Campaign 165</t>
  </si>
  <si>
    <t>Campaign 166</t>
  </si>
  <si>
    <t>Roberts-Howe</t>
  </si>
  <si>
    <t>64572 Dawn Forges Suite 455, South Samantha, PA 33248-5599</t>
  </si>
  <si>
    <t>mckenziebrandon@allen.biz</t>
  </si>
  <si>
    <t>6985917266697</t>
  </si>
  <si>
    <t>Robert Mcintosh</t>
  </si>
  <si>
    <t>Campaign 167</t>
  </si>
  <si>
    <t>Campaign 168</t>
  </si>
  <si>
    <t>Campaign 169</t>
  </si>
  <si>
    <t>Campaign 170</t>
  </si>
  <si>
    <t>Campaign 171</t>
  </si>
  <si>
    <t>Campaign 172</t>
  </si>
  <si>
    <t>Campaign 173</t>
  </si>
  <si>
    <t>Campaign 174</t>
  </si>
  <si>
    <t>Campaign 175</t>
  </si>
  <si>
    <t>Campaign 176</t>
  </si>
  <si>
    <t>Campaign 177</t>
  </si>
  <si>
    <t>Campaign 178</t>
  </si>
  <si>
    <t>Campaign 179</t>
  </si>
  <si>
    <t>Campaign 180</t>
  </si>
  <si>
    <t>Campaign 181</t>
  </si>
  <si>
    <t>Campaign 182</t>
  </si>
  <si>
    <t>Campaign 183</t>
  </si>
  <si>
    <t>Lewis-Martinez</t>
  </si>
  <si>
    <t>37059 Bates Prairie Suite 432, Port Robertmouth, MN 28374</t>
  </si>
  <si>
    <t>joshua06@king.com</t>
  </si>
  <si>
    <t>36383636475385</t>
  </si>
  <si>
    <t>Angela Anderson</t>
  </si>
  <si>
    <t>Campaign 184</t>
  </si>
  <si>
    <t>Campaign 185</t>
  </si>
  <si>
    <t>Campaign 186</t>
  </si>
  <si>
    <t>Campaign 187</t>
  </si>
  <si>
    <t>Benjamin and Sons</t>
  </si>
  <si>
    <t>861 Knox Cape Apt. 731, Lake John, CA 62474</t>
  </si>
  <si>
    <t>lrice@yahoo.com</t>
  </si>
  <si>
    <t>Derek Juarez</t>
  </si>
  <si>
    <t>Campaign 188</t>
  </si>
  <si>
    <t>Campaign 189</t>
  </si>
  <si>
    <t>Campaign 190</t>
  </si>
  <si>
    <t>Campaign 191</t>
  </si>
  <si>
    <t>Campaign 192</t>
  </si>
  <si>
    <t>Campaign 193</t>
  </si>
  <si>
    <t>Campaign 194</t>
  </si>
  <si>
    <t>Campaign 195</t>
  </si>
  <si>
    <t>Campaign 196</t>
  </si>
  <si>
    <t>Campaign 197</t>
  </si>
  <si>
    <t>Edwards-Hoover</t>
  </si>
  <si>
    <t>86879 Carol Cove, North Evanton, MT 25565</t>
  </si>
  <si>
    <t>bryantmichelle@rocha.com</t>
  </si>
  <si>
    <t>941072187124451</t>
  </si>
  <si>
    <t>Erika Owens</t>
  </si>
  <si>
    <t>Campaign 198</t>
  </si>
  <si>
    <t>Campaign 199</t>
  </si>
  <si>
    <t>Campaign 200</t>
  </si>
  <si>
    <t>Reed-Johnson</t>
  </si>
  <si>
    <t>01161 Mcintyre Burg, Robinsonport, CO 51964</t>
  </si>
  <si>
    <t>stacy50@bates-martin.com</t>
  </si>
  <si>
    <t>15223213506854</t>
  </si>
  <si>
    <t>John Terrell</t>
  </si>
  <si>
    <t>Campaign 201</t>
  </si>
  <si>
    <t>Campaign 202</t>
  </si>
  <si>
    <t>Campaign 203</t>
  </si>
  <si>
    <t>Campaign 204</t>
  </si>
  <si>
    <t>Campaign 205</t>
  </si>
  <si>
    <t>Campaign 206</t>
  </si>
  <si>
    <t>Campaign 207</t>
  </si>
  <si>
    <t>Campaign 208</t>
  </si>
  <si>
    <t>Campaign 209</t>
  </si>
  <si>
    <t>Campaign 210</t>
  </si>
  <si>
    <t>Campaign 211</t>
  </si>
  <si>
    <t>Campaign 212</t>
  </si>
  <si>
    <t>Campaign 213</t>
  </si>
  <si>
    <t>Campaign 214</t>
  </si>
  <si>
    <t>Campaign 215</t>
  </si>
  <si>
    <t>Campaign 216</t>
  </si>
  <si>
    <t>Campaign 217</t>
  </si>
  <si>
    <t>Campaign 218</t>
  </si>
  <si>
    <t>Campaign 219</t>
  </si>
  <si>
    <t>Campaign 220</t>
  </si>
  <si>
    <t>Campaign 221</t>
  </si>
  <si>
    <t>Campaign 222</t>
  </si>
  <si>
    <t>Campaign 223</t>
  </si>
  <si>
    <t>Campaign 224</t>
  </si>
  <si>
    <t>Ruiz, Cox and Meyer</t>
  </si>
  <si>
    <t>5058 Frank Locks, Blackmouth, MI 07896</t>
  </si>
  <si>
    <t>vjohnson@yahoo.com</t>
  </si>
  <si>
    <t>Anne Davis</t>
  </si>
  <si>
    <t>Campaign 225</t>
  </si>
  <si>
    <t>Campaign 226</t>
  </si>
  <si>
    <t>Campaign 227</t>
  </si>
  <si>
    <t>Campaign 228</t>
  </si>
  <si>
    <t>Campaign 229</t>
  </si>
  <si>
    <t>Campaign 230</t>
  </si>
  <si>
    <t>Hernandez, Keller and Berry</t>
  </si>
  <si>
    <t>Unit 2637 Box 1240, DPO AE 48178</t>
  </si>
  <si>
    <t>mary90@yahoo.com</t>
  </si>
  <si>
    <t>2033156167</t>
  </si>
  <si>
    <t>Kristin Carson</t>
  </si>
  <si>
    <t>Campaign 231</t>
  </si>
  <si>
    <t>Campaign 232</t>
  </si>
  <si>
    <t>Campaign 233</t>
  </si>
  <si>
    <t>Campaign 234</t>
  </si>
  <si>
    <t>Campaign 235</t>
  </si>
  <si>
    <t>Campaign 236</t>
  </si>
  <si>
    <t>Campaign 237</t>
  </si>
  <si>
    <t>Wall-Cruz</t>
  </si>
  <si>
    <t>7470 Harris Roads Suite 137, Brookefort, MP 32507</t>
  </si>
  <si>
    <t>davidponce@turner-copeland.com</t>
  </si>
  <si>
    <t>53982372697824</t>
  </si>
  <si>
    <t>Robert Cruz</t>
  </si>
  <si>
    <t>Campaign 238</t>
  </si>
  <si>
    <t>Campaign 239</t>
  </si>
  <si>
    <t>Campaign 240</t>
  </si>
  <si>
    <t>Campaign 241</t>
  </si>
  <si>
    <t>Campaign 242</t>
  </si>
  <si>
    <t>Campaign 243</t>
  </si>
  <si>
    <t>Campaign 244</t>
  </si>
  <si>
    <t>Salinas, Rodriguez and Bowman</t>
  </si>
  <si>
    <t>04604 Davidson Underpass Apt. 439, Lake Tiffany, DC 35416</t>
  </si>
  <si>
    <t>gutierrezjames@yahoo.com</t>
  </si>
  <si>
    <t>155494860860863</t>
  </si>
  <si>
    <t>Laura Caldwell</t>
  </si>
  <si>
    <t>Campaign 245</t>
  </si>
  <si>
    <t>Campaign 246</t>
  </si>
  <si>
    <t>Campaign 247</t>
  </si>
  <si>
    <t>Campaign 248</t>
  </si>
  <si>
    <t>Campaign 249</t>
  </si>
  <si>
    <t>Campaign 250</t>
  </si>
  <si>
    <t>Campaign 251</t>
  </si>
  <si>
    <t>Campaign 252</t>
  </si>
  <si>
    <t>Campaign 253</t>
  </si>
  <si>
    <t>Harmon Inc</t>
  </si>
  <si>
    <t>3532 Carla Spurs Suite 631, East Susanside, VA 63110-6508</t>
  </si>
  <si>
    <t>steven77@miller.com</t>
  </si>
  <si>
    <t>1293472414472086</t>
  </si>
  <si>
    <t>Heidi Black</t>
  </si>
  <si>
    <t>Campaign 254</t>
  </si>
  <si>
    <t>Campaign 255</t>
  </si>
  <si>
    <t>Campaign 256</t>
  </si>
  <si>
    <t>Campaign 257</t>
  </si>
  <si>
    <t>Hughes-Sullivan</t>
  </si>
  <si>
    <t>5874 Guerra Courts Suite 368, South Codyhaven, OR 93465</t>
  </si>
  <si>
    <t>williamsnathaniel@yahoo.com</t>
  </si>
  <si>
    <t>4158607532</t>
  </si>
  <si>
    <t>Roy Obrien</t>
  </si>
  <si>
    <t>Campaign 258</t>
  </si>
  <si>
    <t>Campaign 259</t>
  </si>
  <si>
    <t>Campaign 260</t>
  </si>
  <si>
    <t>Campaign 261</t>
  </si>
  <si>
    <t>Campaign 262</t>
  </si>
  <si>
    <t>Campaign 263</t>
  </si>
  <si>
    <t>Campaign 264</t>
  </si>
  <si>
    <t>Campaign 265</t>
  </si>
  <si>
    <t>Pearson-Shah</t>
  </si>
  <si>
    <t>5117 Suzanne Branch, Barnesmouth, VA 53846</t>
  </si>
  <si>
    <t>anthony54@perez.com</t>
  </si>
  <si>
    <t>6441946281</t>
  </si>
  <si>
    <t>Shannon Martinez</t>
  </si>
  <si>
    <t>Campaign 266</t>
  </si>
  <si>
    <t>Campaign 267</t>
  </si>
  <si>
    <t>Campaign 268</t>
  </si>
  <si>
    <t>Campaign 269</t>
  </si>
  <si>
    <t>Campaign 270</t>
  </si>
  <si>
    <t>Campaign 271</t>
  </si>
  <si>
    <t>Campaign 272</t>
  </si>
  <si>
    <t>Campaign 273</t>
  </si>
  <si>
    <t>Campaign 274</t>
  </si>
  <si>
    <t>Campaign 275</t>
  </si>
  <si>
    <t>Campaign 276</t>
  </si>
  <si>
    <t>Campaign 277</t>
  </si>
  <si>
    <t>Campaign 278</t>
  </si>
  <si>
    <t>Campaign 279</t>
  </si>
  <si>
    <t>Campaign 280</t>
  </si>
  <si>
    <t>Campaign 281</t>
  </si>
  <si>
    <t>Campaign 282</t>
  </si>
  <si>
    <t>Campaign 283</t>
  </si>
  <si>
    <t>Campaign 284</t>
  </si>
  <si>
    <t>Campaign 285</t>
  </si>
  <si>
    <t>Campaign 286</t>
  </si>
  <si>
    <t>Campaign 287</t>
  </si>
  <si>
    <t>Campaign 288</t>
  </si>
  <si>
    <t>Campaign 289</t>
  </si>
  <si>
    <t>Campaign 290</t>
  </si>
  <si>
    <t>Campaign 291</t>
  </si>
  <si>
    <t>Campaign 292</t>
  </si>
  <si>
    <t>Campaign 293</t>
  </si>
  <si>
    <t>Campaign 294</t>
  </si>
  <si>
    <t>Campaign 295</t>
  </si>
  <si>
    <t>Campaign 296</t>
  </si>
  <si>
    <t>Campaign 297</t>
  </si>
  <si>
    <t>Campaign 298</t>
  </si>
  <si>
    <t>Campaign 299</t>
  </si>
  <si>
    <t>Campaign 300</t>
  </si>
  <si>
    <t>Campaign 301</t>
  </si>
  <si>
    <t>Campaign 302</t>
  </si>
  <si>
    <t>Campaign 303</t>
  </si>
  <si>
    <t>Campaign 304</t>
  </si>
  <si>
    <t>Campaign 305</t>
  </si>
  <si>
    <t>Campaign 306</t>
  </si>
  <si>
    <t>Campaign 307</t>
  </si>
  <si>
    <t>Campaign 308</t>
  </si>
  <si>
    <t>Campaign 309</t>
  </si>
  <si>
    <t>Campaign 310</t>
  </si>
  <si>
    <t>Campaign 311</t>
  </si>
  <si>
    <t>Campaign 312</t>
  </si>
  <si>
    <t>Campaign 313</t>
  </si>
  <si>
    <t>Campaign 314</t>
  </si>
  <si>
    <t>Campaign 315</t>
  </si>
  <si>
    <t>Campaign 316</t>
  </si>
  <si>
    <t>Campaign 317</t>
  </si>
  <si>
    <t>Campaign 318</t>
  </si>
  <si>
    <t>Campaign 319</t>
  </si>
  <si>
    <t>Campaign 320</t>
  </si>
  <si>
    <t>Campaign 321</t>
  </si>
  <si>
    <t>Campaign 322</t>
  </si>
  <si>
    <t>Campaign 323</t>
  </si>
  <si>
    <t>Campaign 324</t>
  </si>
  <si>
    <t>Campaign 325</t>
  </si>
  <si>
    <t>Campaign 326</t>
  </si>
  <si>
    <t>Campaign 327</t>
  </si>
  <si>
    <t>Campaign 328</t>
  </si>
  <si>
    <t>Campaign 329</t>
  </si>
  <si>
    <t>Campaign 330</t>
  </si>
  <si>
    <t>Campaign 331</t>
  </si>
  <si>
    <t>Campaign 332</t>
  </si>
  <si>
    <t>Campaign 333</t>
  </si>
  <si>
    <t>Campaign 334</t>
  </si>
  <si>
    <t>Campaign 335</t>
  </si>
  <si>
    <t>Campaign 336</t>
  </si>
  <si>
    <t>Campaign 337</t>
  </si>
  <si>
    <t>Campaign 338</t>
  </si>
  <si>
    <t>Campaign 339</t>
  </si>
  <si>
    <t>Campaign 340</t>
  </si>
  <si>
    <t>Campaign 341</t>
  </si>
  <si>
    <t>Campaign 342</t>
  </si>
  <si>
    <t>Campaign 343</t>
  </si>
  <si>
    <t>Campaign 344</t>
  </si>
  <si>
    <t>Campaign 345</t>
  </si>
  <si>
    <t>Campaign 346</t>
  </si>
  <si>
    <t>Campaign 347</t>
  </si>
  <si>
    <t>Campaign 348</t>
  </si>
  <si>
    <t>Campaign 349</t>
  </si>
  <si>
    <t>Campaign 350</t>
  </si>
  <si>
    <t>Campaign 351</t>
  </si>
  <si>
    <t>Campaign 352</t>
  </si>
  <si>
    <t>Campaign 353</t>
  </si>
  <si>
    <t>Campaign 354</t>
  </si>
  <si>
    <t>Campaign 355</t>
  </si>
  <si>
    <t>Campaign 356</t>
  </si>
  <si>
    <t>Campaign 357</t>
  </si>
  <si>
    <t>Campaign 358</t>
  </si>
  <si>
    <t>Campaign 359</t>
  </si>
  <si>
    <t>Campaign 360</t>
  </si>
  <si>
    <t>Campaign 361</t>
  </si>
  <si>
    <t>Campaign 362</t>
  </si>
  <si>
    <t>Campaign 363</t>
  </si>
  <si>
    <t>Campaign 364</t>
  </si>
  <si>
    <t>Campaign 365</t>
  </si>
  <si>
    <t>Campaign 366</t>
  </si>
  <si>
    <t>Campaign 367</t>
  </si>
  <si>
    <t>Campaign 368</t>
  </si>
  <si>
    <t>Campaign 369</t>
  </si>
  <si>
    <t>Campaign 370</t>
  </si>
  <si>
    <t>Campaign 371</t>
  </si>
  <si>
    <t>Campaign 372</t>
  </si>
  <si>
    <t>Campaign 373</t>
  </si>
  <si>
    <t>Campaign 374</t>
  </si>
  <si>
    <t>Campaign 375</t>
  </si>
  <si>
    <t>Campaign 376</t>
  </si>
  <si>
    <t>Campaign 377</t>
  </si>
  <si>
    <t>Campaign 378</t>
  </si>
  <si>
    <t>Campaign 379</t>
  </si>
  <si>
    <t>Campaign 380</t>
  </si>
  <si>
    <t>Campaign 381</t>
  </si>
  <si>
    <t>Campaign 382</t>
  </si>
  <si>
    <t>Campaign 383</t>
  </si>
  <si>
    <t>Campaign 384</t>
  </si>
  <si>
    <t>Campaign 385</t>
  </si>
  <si>
    <t>Campaign 386</t>
  </si>
  <si>
    <t>Campaign 387</t>
  </si>
  <si>
    <t>Campaign 388</t>
  </si>
  <si>
    <t>Campaign 389</t>
  </si>
  <si>
    <t>Campaign 390</t>
  </si>
  <si>
    <t>Campaign 391</t>
  </si>
  <si>
    <t>Campaign 392</t>
  </si>
  <si>
    <t>Campaign 393</t>
  </si>
  <si>
    <t>Campaign 394</t>
  </si>
  <si>
    <t>Campaign 395</t>
  </si>
  <si>
    <t>Campaign 396</t>
  </si>
  <si>
    <t>Campaign 397</t>
  </si>
  <si>
    <t>Campaign 398</t>
  </si>
  <si>
    <t>Campaign 399</t>
  </si>
  <si>
    <t>Campaign 400</t>
  </si>
  <si>
    <t>Campaign 401</t>
  </si>
  <si>
    <t>Campaign 402</t>
  </si>
  <si>
    <t>Campaign 403</t>
  </si>
  <si>
    <t>Campaign 404</t>
  </si>
  <si>
    <t>Campaign 405</t>
  </si>
  <si>
    <t>Campaign 406</t>
  </si>
  <si>
    <t>Campaign 407</t>
  </si>
  <si>
    <t>Campaign 408</t>
  </si>
  <si>
    <t>Campaign 409</t>
  </si>
  <si>
    <t>Campaign 410</t>
  </si>
  <si>
    <t>Campaign 411</t>
  </si>
  <si>
    <t>Campaign 412</t>
  </si>
  <si>
    <t>Campaign 413</t>
  </si>
  <si>
    <t>Campaign 414</t>
  </si>
  <si>
    <t>Campaign 415</t>
  </si>
  <si>
    <t>Campaign 416</t>
  </si>
  <si>
    <t>Campaign 417</t>
  </si>
  <si>
    <t>Campaign 418</t>
  </si>
  <si>
    <t>Campaign 419</t>
  </si>
  <si>
    <t>Campaign 420</t>
  </si>
  <si>
    <t>Campaign 421</t>
  </si>
  <si>
    <t>Campaign 422</t>
  </si>
  <si>
    <t>Campaign 423</t>
  </si>
  <si>
    <t>Campaign 424</t>
  </si>
  <si>
    <t>Campaign 425</t>
  </si>
  <si>
    <t>Campaign 426</t>
  </si>
  <si>
    <t>Campaign 427</t>
  </si>
  <si>
    <t>Campaign 428</t>
  </si>
  <si>
    <t>Campaign 429</t>
  </si>
  <si>
    <t>Campaign 430</t>
  </si>
  <si>
    <t>Campaign 431</t>
  </si>
  <si>
    <t>Campaign 432</t>
  </si>
  <si>
    <t>Campaign 433</t>
  </si>
  <si>
    <t>Campaign 434</t>
  </si>
  <si>
    <t>Campaign 435</t>
  </si>
  <si>
    <t>Campaign 436</t>
  </si>
  <si>
    <t>Campaign 437</t>
  </si>
  <si>
    <t>Campaign 438</t>
  </si>
  <si>
    <t>Campaign 439</t>
  </si>
  <si>
    <t>Campaign 440</t>
  </si>
  <si>
    <t>Campaign 441</t>
  </si>
  <si>
    <t>Campaign 442</t>
  </si>
  <si>
    <t>Campaign 443</t>
  </si>
  <si>
    <t>Campaign 444</t>
  </si>
  <si>
    <t>Campaign 445</t>
  </si>
  <si>
    <t>Campaign 446</t>
  </si>
  <si>
    <t>Campaign 447</t>
  </si>
  <si>
    <t>Griffin LLC</t>
  </si>
  <si>
    <t>4454 Tanya Bridge Apt. 797, East Johnmouth, AR 45759</t>
  </si>
  <si>
    <t>carlos94@ware.org</t>
  </si>
  <si>
    <t>4982096317</t>
  </si>
  <si>
    <t>Karen Mitchell</t>
  </si>
  <si>
    <t>Campaign 448</t>
  </si>
  <si>
    <t>Campaign 449</t>
  </si>
  <si>
    <t>Campaign 450</t>
  </si>
  <si>
    <t>Campaign 451</t>
  </si>
  <si>
    <t>Campaign 452</t>
  </si>
  <si>
    <t>Campaign 453</t>
  </si>
  <si>
    <t>Campaign 454</t>
  </si>
  <si>
    <t>Campaign 455</t>
  </si>
  <si>
    <t>Campaign 456</t>
  </si>
  <si>
    <t>Campaign 457</t>
  </si>
  <si>
    <t>Campaign 458</t>
  </si>
  <si>
    <t>Campaign 459</t>
  </si>
  <si>
    <t>Campaign 460</t>
  </si>
  <si>
    <t>Campaign 461</t>
  </si>
  <si>
    <t>Campaign 462</t>
  </si>
  <si>
    <t>Campaign 463</t>
  </si>
  <si>
    <t>Campaign 464</t>
  </si>
  <si>
    <t>Campaign 465</t>
  </si>
  <si>
    <t>Campaign 466</t>
  </si>
  <si>
    <t>Campaign 467</t>
  </si>
  <si>
    <t>Campaign 468</t>
  </si>
  <si>
    <t>Campaign 469</t>
  </si>
  <si>
    <t>Campaign 470</t>
  </si>
  <si>
    <t>Campaign 471</t>
  </si>
  <si>
    <t>Campaign 472</t>
  </si>
  <si>
    <t>Campaign 473</t>
  </si>
  <si>
    <t>Campaign 474</t>
  </si>
  <si>
    <t>Campaign 475</t>
  </si>
  <si>
    <t>Campaign 476</t>
  </si>
  <si>
    <t>Campaign 477</t>
  </si>
  <si>
    <t>Campaign 478</t>
  </si>
  <si>
    <t>Campaign 479</t>
  </si>
  <si>
    <t>Campaign 480</t>
  </si>
  <si>
    <t>Campaign 481</t>
  </si>
  <si>
    <t>Campaign 482</t>
  </si>
  <si>
    <t>Campaign 483</t>
  </si>
  <si>
    <t>Campaign 484</t>
  </si>
  <si>
    <t>Campaign 485</t>
  </si>
  <si>
    <t>Campaign 486</t>
  </si>
  <si>
    <t>Campaign 487</t>
  </si>
  <si>
    <t>Campaign 488</t>
  </si>
  <si>
    <t>Campaign 489</t>
  </si>
  <si>
    <t>Campaign 490</t>
  </si>
  <si>
    <t>Campaign 491</t>
  </si>
  <si>
    <t>Campaign 492</t>
  </si>
  <si>
    <t>Campaign 493</t>
  </si>
  <si>
    <t>Campaign 494</t>
  </si>
  <si>
    <t>Campaign 495</t>
  </si>
  <si>
    <t>Campaign 496</t>
  </si>
  <si>
    <t>Campaign 497</t>
  </si>
  <si>
    <t>Campaign 498</t>
  </si>
  <si>
    <t>Campaign 499</t>
  </si>
  <si>
    <t>Campaign 500</t>
  </si>
  <si>
    <t>Campaign 501</t>
  </si>
  <si>
    <t>Campaign 502</t>
  </si>
  <si>
    <t>Campaign 503</t>
  </si>
  <si>
    <t>Campaign 504</t>
  </si>
  <si>
    <t>Campaign 505</t>
  </si>
  <si>
    <t>Campaign 506</t>
  </si>
  <si>
    <t>Campaign 507</t>
  </si>
  <si>
    <t>Campaign 508</t>
  </si>
  <si>
    <t>Campaign 509</t>
  </si>
  <si>
    <t>Campaign 510</t>
  </si>
  <si>
    <t>Campaign 511</t>
  </si>
  <si>
    <t>Campaign 512</t>
  </si>
  <si>
    <t>Campaign 513</t>
  </si>
  <si>
    <t>Campaign 514</t>
  </si>
  <si>
    <t>Campaign 515</t>
  </si>
  <si>
    <t>Campaign 516</t>
  </si>
  <si>
    <t>Campaign 517</t>
  </si>
  <si>
    <t>Campaign 518</t>
  </si>
  <si>
    <t>Campaign 519</t>
  </si>
  <si>
    <t>Campaign 520</t>
  </si>
  <si>
    <t>Campaign 521</t>
  </si>
  <si>
    <t>Campaign 522</t>
  </si>
  <si>
    <t>Campaign 523</t>
  </si>
  <si>
    <t>Campaign 524</t>
  </si>
  <si>
    <t>Campaign 525</t>
  </si>
  <si>
    <t>Campaign 526</t>
  </si>
  <si>
    <t>Campaign 527</t>
  </si>
  <si>
    <t>Campaign 528</t>
  </si>
  <si>
    <t>Campaign 529</t>
  </si>
  <si>
    <t>Campaign 530</t>
  </si>
  <si>
    <t>Campaign 531</t>
  </si>
  <si>
    <t>Campaign 532</t>
  </si>
  <si>
    <t>Campaign 533</t>
  </si>
  <si>
    <t>Campaign 534</t>
  </si>
  <si>
    <t>Campaign 535</t>
  </si>
  <si>
    <t>Campaign 536</t>
  </si>
  <si>
    <t>Campaign 537</t>
  </si>
  <si>
    <t>Campaign 538</t>
  </si>
  <si>
    <t>Campaign 539</t>
  </si>
  <si>
    <t>Campaign 540</t>
  </si>
  <si>
    <t>Campaign 541</t>
  </si>
  <si>
    <t>Campaign 542</t>
  </si>
  <si>
    <t>Campaign 543</t>
  </si>
  <si>
    <t>Campaign 544</t>
  </si>
  <si>
    <t>Campaign 545</t>
  </si>
  <si>
    <t>Campaign 546</t>
  </si>
  <si>
    <t>Campaign 547</t>
  </si>
  <si>
    <t>Campaign 548</t>
  </si>
  <si>
    <t>Campaign 549</t>
  </si>
  <si>
    <t>Campaign 550</t>
  </si>
  <si>
    <t>Campaign 551</t>
  </si>
  <si>
    <t>Campaign 552</t>
  </si>
  <si>
    <t>Campaign 553</t>
  </si>
  <si>
    <t>Campaign 554</t>
  </si>
  <si>
    <t>Campaign 555</t>
  </si>
  <si>
    <t>Campaign 556</t>
  </si>
  <si>
    <t>Campaign 557</t>
  </si>
  <si>
    <t>Campaign 558</t>
  </si>
  <si>
    <t>Campaign 559</t>
  </si>
  <si>
    <t>Campaign 560</t>
  </si>
  <si>
    <t>Campaign 561</t>
  </si>
  <si>
    <t>Campaign 562</t>
  </si>
  <si>
    <t>Campaign 563</t>
  </si>
  <si>
    <t>Campaign 564</t>
  </si>
  <si>
    <t>Campaign 565</t>
  </si>
  <si>
    <t>Campaign 566</t>
  </si>
  <si>
    <t>Campaign 567</t>
  </si>
  <si>
    <t>Campaign 568</t>
  </si>
  <si>
    <t>Campaign 569</t>
  </si>
  <si>
    <t>Campaign 570</t>
  </si>
  <si>
    <t>Campaign 571</t>
  </si>
  <si>
    <t>Campaign 572</t>
  </si>
  <si>
    <t>Campaign 573</t>
  </si>
  <si>
    <t>Campaign 574</t>
  </si>
  <si>
    <t>Campaign 575</t>
  </si>
  <si>
    <t>Campaign 576</t>
  </si>
  <si>
    <t>Campaign 577</t>
  </si>
  <si>
    <t>Campaign 578</t>
  </si>
  <si>
    <t>Campaign 579</t>
  </si>
  <si>
    <t>Campaign 580</t>
  </si>
  <si>
    <t>Campaign 581</t>
  </si>
  <si>
    <t>Campaign 582</t>
  </si>
  <si>
    <t>Campaign 583</t>
  </si>
  <si>
    <t>Campaign 584</t>
  </si>
  <si>
    <t>Campaign 585</t>
  </si>
  <si>
    <t>Campaign 586</t>
  </si>
  <si>
    <t>Campaign 587</t>
  </si>
  <si>
    <t>Campaign 588</t>
  </si>
  <si>
    <t>Campaign 589</t>
  </si>
  <si>
    <t>Campaign 590</t>
  </si>
  <si>
    <t>Campaign 591</t>
  </si>
  <si>
    <t>Campaign 592</t>
  </si>
  <si>
    <t>Campaign 593</t>
  </si>
  <si>
    <t>Campaign 594</t>
  </si>
  <si>
    <t>Campaign 595</t>
  </si>
  <si>
    <t>Campaign 596</t>
  </si>
  <si>
    <t>Campaign 597</t>
  </si>
  <si>
    <t>Campaign 598</t>
  </si>
  <si>
    <t>Campaign 599</t>
  </si>
  <si>
    <t>Campaign 600</t>
  </si>
  <si>
    <t>Campaign 601</t>
  </si>
  <si>
    <t>Campaign 602</t>
  </si>
  <si>
    <t>Campaign 603</t>
  </si>
  <si>
    <t>Campaign 604</t>
  </si>
  <si>
    <t>Campaign 605</t>
  </si>
  <si>
    <t>Campaign 606</t>
  </si>
  <si>
    <t>Campaign 607</t>
  </si>
  <si>
    <t>Campaign 608</t>
  </si>
  <si>
    <t>Campaign 609</t>
  </si>
  <si>
    <t>Campaign 610</t>
  </si>
  <si>
    <t>Campaign 611</t>
  </si>
  <si>
    <t>Campaign 612</t>
  </si>
  <si>
    <t>Campaign 613</t>
  </si>
  <si>
    <t>Campaign 614</t>
  </si>
  <si>
    <t>Campaign 615</t>
  </si>
  <si>
    <t>Campaign 616</t>
  </si>
  <si>
    <t>Campaign 617</t>
  </si>
  <si>
    <t>Campaign 618</t>
  </si>
  <si>
    <t>Campaign 619</t>
  </si>
  <si>
    <t>Campaign 620</t>
  </si>
  <si>
    <t>Campaign 621</t>
  </si>
  <si>
    <t>Campaign 622</t>
  </si>
  <si>
    <t>Campaign 623</t>
  </si>
  <si>
    <t>Campaign 624</t>
  </si>
  <si>
    <t>Campaign 625</t>
  </si>
  <si>
    <t>Campaign 626</t>
  </si>
  <si>
    <t>Campaign 627</t>
  </si>
  <si>
    <t>Campaign 628</t>
  </si>
  <si>
    <t>Campaign 629</t>
  </si>
  <si>
    <t>Campaign 630</t>
  </si>
  <si>
    <t>Campaign 631</t>
  </si>
  <si>
    <t>Campaign 632</t>
  </si>
  <si>
    <t>Campaign 633</t>
  </si>
  <si>
    <t>Campaign 634</t>
  </si>
  <si>
    <t>Campaign 635</t>
  </si>
  <si>
    <t>Campaign 636</t>
  </si>
  <si>
    <t>Campaign 637</t>
  </si>
  <si>
    <t>Campaign 638</t>
  </si>
  <si>
    <t>Campaign 639</t>
  </si>
  <si>
    <t>Campaign 640</t>
  </si>
  <si>
    <t>Campaign 641</t>
  </si>
  <si>
    <t>Campaign 642</t>
  </si>
  <si>
    <t>Campaign 643</t>
  </si>
  <si>
    <t>Campaign 644</t>
  </si>
  <si>
    <t>Campaign 645</t>
  </si>
  <si>
    <t>Campaign 646</t>
  </si>
  <si>
    <t>Campaign 647</t>
  </si>
  <si>
    <t>Campaign 648</t>
  </si>
  <si>
    <t>Campaign 649</t>
  </si>
  <si>
    <t>Campaign 650</t>
  </si>
  <si>
    <t>Campaign 651</t>
  </si>
  <si>
    <t>Campaign 652</t>
  </si>
  <si>
    <t>Campaign 653</t>
  </si>
  <si>
    <t>Campaign 654</t>
  </si>
  <si>
    <t>Campaign 655</t>
  </si>
  <si>
    <t>Campaign 656</t>
  </si>
  <si>
    <t>Campaign 657</t>
  </si>
  <si>
    <t>Campaign 658</t>
  </si>
  <si>
    <t>Campaign 659</t>
  </si>
  <si>
    <t>Campaign 660</t>
  </si>
  <si>
    <t>Campaign 661</t>
  </si>
  <si>
    <t>Campaign 662</t>
  </si>
  <si>
    <t>Campaign 663</t>
  </si>
  <si>
    <t>Campaign 664</t>
  </si>
  <si>
    <t>Campaign 665</t>
  </si>
  <si>
    <t>Campaign 666</t>
  </si>
  <si>
    <t>Campaign 667</t>
  </si>
  <si>
    <t>Campaign 668</t>
  </si>
  <si>
    <t>Campaign 669</t>
  </si>
  <si>
    <t>Campaign 670</t>
  </si>
  <si>
    <t>Campaign 671</t>
  </si>
  <si>
    <t>Campaign 672</t>
  </si>
  <si>
    <t>Campaign 673</t>
  </si>
  <si>
    <t>Campaign 674</t>
  </si>
  <si>
    <t>Campaign 675</t>
  </si>
  <si>
    <t>Campaign 676</t>
  </si>
  <si>
    <t>Campaign 677</t>
  </si>
  <si>
    <t>Campaign 678</t>
  </si>
  <si>
    <t>Campaign 679</t>
  </si>
  <si>
    <t>Campaign 680</t>
  </si>
  <si>
    <t>Campaign 681</t>
  </si>
  <si>
    <t>Campaign 682</t>
  </si>
  <si>
    <t>Campaign 683</t>
  </si>
  <si>
    <t>Campaign 684</t>
  </si>
  <si>
    <t>Campaign 685</t>
  </si>
  <si>
    <t>Campaign 686</t>
  </si>
  <si>
    <t>Campaign 687</t>
  </si>
  <si>
    <t>Campaign 688</t>
  </si>
  <si>
    <t>Campaign 689</t>
  </si>
  <si>
    <t>Campaign 690</t>
  </si>
  <si>
    <t>Campaign 691</t>
  </si>
  <si>
    <t>Campaign 692</t>
  </si>
  <si>
    <t>Campaign 693</t>
  </si>
  <si>
    <t>Campaign 694</t>
  </si>
  <si>
    <t>Campaign 695</t>
  </si>
  <si>
    <t>Campaign 696</t>
  </si>
  <si>
    <t>Campaign 697</t>
  </si>
  <si>
    <t>Campaign 698</t>
  </si>
  <si>
    <t>Campaign 699</t>
  </si>
  <si>
    <t>Campaign 700</t>
  </si>
  <si>
    <t>Campaign 701</t>
  </si>
  <si>
    <t>Campaign 702</t>
  </si>
  <si>
    <t>Campaign 703</t>
  </si>
  <si>
    <t>Campaign 704</t>
  </si>
  <si>
    <t>Campaign 705</t>
  </si>
  <si>
    <t>Campaign 706</t>
  </si>
  <si>
    <t>Campaign 707</t>
  </si>
  <si>
    <t>Campaign 708</t>
  </si>
  <si>
    <t>Campaign 709</t>
  </si>
  <si>
    <t>Campaign 710</t>
  </si>
  <si>
    <t>Campaign 711</t>
  </si>
  <si>
    <t>Campaign 712</t>
  </si>
  <si>
    <t>Campaign 713</t>
  </si>
  <si>
    <t>Campaign 714</t>
  </si>
  <si>
    <t>Campaign 715</t>
  </si>
  <si>
    <t>Campaign 716</t>
  </si>
  <si>
    <t>Campaign 717</t>
  </si>
  <si>
    <t>Campaign 718</t>
  </si>
  <si>
    <t>Campaign 719</t>
  </si>
  <si>
    <t>Campaign 720</t>
  </si>
  <si>
    <t>Campaign 721</t>
  </si>
  <si>
    <t>Campaign 722</t>
  </si>
  <si>
    <t>Campaign 723</t>
  </si>
  <si>
    <t>Campaign 724</t>
  </si>
  <si>
    <t>Campaign 725</t>
  </si>
  <si>
    <t>Campaign 726</t>
  </si>
  <si>
    <t>Campaign 727</t>
  </si>
  <si>
    <t>Campaign 728</t>
  </si>
  <si>
    <t>Campaign 729</t>
  </si>
  <si>
    <t>Campaign 730</t>
  </si>
  <si>
    <t>Campaign 731</t>
  </si>
  <si>
    <t>Campaign 732</t>
  </si>
  <si>
    <t>Campaign 733</t>
  </si>
  <si>
    <t>Campaign 734</t>
  </si>
  <si>
    <t>Campaign 735</t>
  </si>
  <si>
    <t>Campaign 736</t>
  </si>
  <si>
    <t>Campaign 737</t>
  </si>
  <si>
    <t>Campaign 738</t>
  </si>
  <si>
    <t>Campaign 739</t>
  </si>
  <si>
    <t>Campaign 740</t>
  </si>
  <si>
    <t>Campaign 741</t>
  </si>
  <si>
    <t>Campaign 742</t>
  </si>
  <si>
    <t>Campaign 743</t>
  </si>
  <si>
    <t>Campaign 744</t>
  </si>
  <si>
    <t>Campaign 745</t>
  </si>
  <si>
    <t>Campaign 746</t>
  </si>
  <si>
    <t>Campaign 747</t>
  </si>
  <si>
    <t>Campaign 748</t>
  </si>
  <si>
    <t>Campaign 749</t>
  </si>
  <si>
    <t>Campaign 750</t>
  </si>
  <si>
    <t>Campaign 751</t>
  </si>
  <si>
    <t>Campaign 752</t>
  </si>
  <si>
    <t>Campaign 753</t>
  </si>
  <si>
    <t>Campaign 754</t>
  </si>
  <si>
    <t>Campaign 755</t>
  </si>
  <si>
    <t>Campaign 756</t>
  </si>
  <si>
    <t>Campaign 757</t>
  </si>
  <si>
    <t>Campaign 758</t>
  </si>
  <si>
    <t>Campaign 759</t>
  </si>
  <si>
    <t>Campaign 760</t>
  </si>
  <si>
    <t>Campaign 761</t>
  </si>
  <si>
    <t>Campaign 762</t>
  </si>
  <si>
    <t>Campaign 763</t>
  </si>
  <si>
    <t>Campaign 764</t>
  </si>
  <si>
    <t>Campaign 765</t>
  </si>
  <si>
    <t>Campaign 766</t>
  </si>
  <si>
    <t>Campaign 767</t>
  </si>
  <si>
    <t>Campaign 768</t>
  </si>
  <si>
    <t>Campaign 769</t>
  </si>
  <si>
    <t>Campaign 770</t>
  </si>
  <si>
    <t>Campaign 771</t>
  </si>
  <si>
    <t>Campaign 772</t>
  </si>
  <si>
    <t>Campaign 773</t>
  </si>
  <si>
    <t>Campaign 774</t>
  </si>
  <si>
    <t>Campaign 775</t>
  </si>
  <si>
    <t>Campaign 776</t>
  </si>
  <si>
    <t>Campaign 777</t>
  </si>
  <si>
    <t>Campaign 778</t>
  </si>
  <si>
    <t>Campaign 779</t>
  </si>
  <si>
    <t>Campaign 780</t>
  </si>
  <si>
    <t>Campaign 781</t>
  </si>
  <si>
    <t>Campaign 782</t>
  </si>
  <si>
    <t>Campaign 783</t>
  </si>
  <si>
    <t>Campaign 784</t>
  </si>
  <si>
    <t>Campaign 785</t>
  </si>
  <si>
    <t>Campaign 786</t>
  </si>
  <si>
    <t>Campaign 787</t>
  </si>
  <si>
    <t>Campaign 788</t>
  </si>
  <si>
    <t>Campaign 789</t>
  </si>
  <si>
    <t>Campaign 790</t>
  </si>
  <si>
    <t>Campaign 791</t>
  </si>
  <si>
    <t>Campaign 792</t>
  </si>
  <si>
    <t>Campaign 793</t>
  </si>
  <si>
    <t>Campaign 794</t>
  </si>
  <si>
    <t>Campaign 795</t>
  </si>
  <si>
    <t>Campaign 796</t>
  </si>
  <si>
    <t>Campaign 797</t>
  </si>
  <si>
    <t>Campaign 798</t>
  </si>
  <si>
    <t>Campaign 799</t>
  </si>
  <si>
    <t>Campaign 800</t>
  </si>
  <si>
    <t>Campaign 801</t>
  </si>
  <si>
    <t>Campaign 802</t>
  </si>
  <si>
    <t>Campaign 803</t>
  </si>
  <si>
    <t>Campaign 804</t>
  </si>
  <si>
    <t>Campaign 805</t>
  </si>
  <si>
    <t>Campaign 806</t>
  </si>
  <si>
    <t>Campaign 807</t>
  </si>
  <si>
    <t>Campaign 808</t>
  </si>
  <si>
    <t>Campaign 809</t>
  </si>
  <si>
    <t>Campaign 810</t>
  </si>
  <si>
    <t>Campaign 811</t>
  </si>
  <si>
    <t>Campaign 812</t>
  </si>
  <si>
    <t>Campaign 813</t>
  </si>
  <si>
    <t>Campaign 814</t>
  </si>
  <si>
    <t>Campaign 815</t>
  </si>
  <si>
    <t>Campaign 816</t>
  </si>
  <si>
    <t>Campaign 817</t>
  </si>
  <si>
    <t>Campaign 818</t>
  </si>
  <si>
    <t>Campaign 819</t>
  </si>
  <si>
    <t>Campaign 820</t>
  </si>
  <si>
    <t>Campaign 821</t>
  </si>
  <si>
    <t>Campaign 822</t>
  </si>
  <si>
    <t>Campaign 823</t>
  </si>
  <si>
    <t>Campaign 824</t>
  </si>
  <si>
    <t>Campaign 825</t>
  </si>
  <si>
    <t>Campaign 826</t>
  </si>
  <si>
    <t>Campaign 827</t>
  </si>
  <si>
    <t>Campaign 828</t>
  </si>
  <si>
    <t>Campaign 829</t>
  </si>
  <si>
    <t>Campaign 830</t>
  </si>
  <si>
    <t>Campaign 831</t>
  </si>
  <si>
    <t>Campaign 832</t>
  </si>
  <si>
    <t>Campaign 833</t>
  </si>
  <si>
    <t>Campaign 834</t>
  </si>
  <si>
    <t>Campaign 835</t>
  </si>
  <si>
    <t>Campaign 836</t>
  </si>
  <si>
    <t>Campaign 837</t>
  </si>
  <si>
    <t>Campaign 838</t>
  </si>
  <si>
    <t>Campaign 839</t>
  </si>
  <si>
    <t>Campaign 840</t>
  </si>
  <si>
    <t>Campaign 841</t>
  </si>
  <si>
    <t>Campaign 842</t>
  </si>
  <si>
    <t>Campaign 843</t>
  </si>
  <si>
    <t>Campaign 844</t>
  </si>
  <si>
    <t>Campaign 845</t>
  </si>
  <si>
    <t>Campaign 846</t>
  </si>
  <si>
    <t>Campaign 847</t>
  </si>
  <si>
    <t>Campaign 848</t>
  </si>
  <si>
    <t>Campaign 849</t>
  </si>
  <si>
    <t>Campaign 850</t>
  </si>
  <si>
    <t>Campaign 851</t>
  </si>
  <si>
    <t>Campaign 852</t>
  </si>
  <si>
    <t>Campaign 853</t>
  </si>
  <si>
    <t>Campaign 854</t>
  </si>
  <si>
    <t>Campaign 855</t>
  </si>
  <si>
    <t>Campaign 856</t>
  </si>
  <si>
    <t>Campaign 857</t>
  </si>
  <si>
    <t>Campaign 858</t>
  </si>
  <si>
    <t>Campaign 859</t>
  </si>
  <si>
    <t>Campaign 860</t>
  </si>
  <si>
    <t>Campaign 861</t>
  </si>
  <si>
    <t>Campaign 862</t>
  </si>
  <si>
    <t>Campaign 863</t>
  </si>
  <si>
    <t>Campaign 864</t>
  </si>
  <si>
    <t>Campaign 865</t>
  </si>
  <si>
    <t>Campaign 866</t>
  </si>
  <si>
    <t>Campaign 867</t>
  </si>
  <si>
    <t>Campaign 868</t>
  </si>
  <si>
    <t>Campaign 869</t>
  </si>
  <si>
    <t>Campaign 870</t>
  </si>
  <si>
    <t>Campaign 871</t>
  </si>
  <si>
    <t>Campaign 872</t>
  </si>
  <si>
    <t>Campaign 873</t>
  </si>
  <si>
    <t>Campaign 874</t>
  </si>
  <si>
    <t>Campaign 875</t>
  </si>
  <si>
    <t>Campaign 876</t>
  </si>
  <si>
    <t>Campaign 877</t>
  </si>
  <si>
    <t>Campaign 878</t>
  </si>
  <si>
    <t>Campaign 879</t>
  </si>
  <si>
    <t>Campaign 880</t>
  </si>
  <si>
    <t>Campaign 881</t>
  </si>
  <si>
    <t>Campaign 882</t>
  </si>
  <si>
    <t>Campaign 883</t>
  </si>
  <si>
    <t>Campaign 884</t>
  </si>
  <si>
    <t>Campaign 885</t>
  </si>
  <si>
    <t>Campaign 886</t>
  </si>
  <si>
    <t>Campaign 887</t>
  </si>
  <si>
    <t>Campaign 888</t>
  </si>
  <si>
    <t>Campaign 889</t>
  </si>
  <si>
    <t>Campaign 890</t>
  </si>
  <si>
    <t>Campaign 891</t>
  </si>
  <si>
    <t>Campaign 892</t>
  </si>
  <si>
    <t>Campaign 893</t>
  </si>
  <si>
    <t>Campaign 894</t>
  </si>
  <si>
    <t>Campaign 895</t>
  </si>
  <si>
    <t>Campaign 896</t>
  </si>
  <si>
    <t>Campaign 897</t>
  </si>
  <si>
    <t>Campaign 898</t>
  </si>
  <si>
    <t>Campaign 899</t>
  </si>
  <si>
    <t>Campaign 900</t>
  </si>
  <si>
    <t>Campaign 901</t>
  </si>
  <si>
    <t>Campaign 902</t>
  </si>
  <si>
    <t>Campaign 903</t>
  </si>
  <si>
    <t>Campaign 904</t>
  </si>
  <si>
    <t>Campaign 905</t>
  </si>
  <si>
    <t>Campaign 906</t>
  </si>
  <si>
    <t>Campaign 907</t>
  </si>
  <si>
    <t>Campaign 908</t>
  </si>
  <si>
    <t>Campaign 909</t>
  </si>
  <si>
    <t>Campaign 910</t>
  </si>
  <si>
    <t>Campaign 911</t>
  </si>
  <si>
    <t>Campaign 912</t>
  </si>
  <si>
    <t>Campaign 913</t>
  </si>
  <si>
    <t>Campaign 914</t>
  </si>
  <si>
    <t>Campaign 915</t>
  </si>
  <si>
    <t>Campaign 916</t>
  </si>
  <si>
    <t>Campaign 917</t>
  </si>
  <si>
    <t>Campaign 918</t>
  </si>
  <si>
    <t>Campaign 919</t>
  </si>
  <si>
    <t>Campaign 920</t>
  </si>
  <si>
    <t>Campaign 921</t>
  </si>
  <si>
    <t>Campaign 922</t>
  </si>
  <si>
    <t>Campaign 923</t>
  </si>
  <si>
    <t>Campaign 924</t>
  </si>
  <si>
    <t>Campaign 925</t>
  </si>
  <si>
    <t>Campaign 926</t>
  </si>
  <si>
    <t>Campaign 927</t>
  </si>
  <si>
    <t>Campaign 928</t>
  </si>
  <si>
    <t>Campaign 929</t>
  </si>
  <si>
    <t>Campaign 930</t>
  </si>
  <si>
    <t>Campaign 931</t>
  </si>
  <si>
    <t>Campaign 932</t>
  </si>
  <si>
    <t>Campaign 933</t>
  </si>
  <si>
    <t>Campaign 934</t>
  </si>
  <si>
    <t>Campaign 935</t>
  </si>
  <si>
    <t>Campaign 936</t>
  </si>
  <si>
    <t>Campaign 937</t>
  </si>
  <si>
    <t>Campaign 938</t>
  </si>
  <si>
    <t>Campaign 939</t>
  </si>
  <si>
    <t>Campaign 940</t>
  </si>
  <si>
    <t>Campaign 941</t>
  </si>
  <si>
    <t>Campaign 942</t>
  </si>
  <si>
    <t>Campaign 943</t>
  </si>
  <si>
    <t>Campaign 944</t>
  </si>
  <si>
    <t>Campaign 945</t>
  </si>
  <si>
    <t>Campaign 946</t>
  </si>
  <si>
    <t>Campaign 947</t>
  </si>
  <si>
    <t>Campaign 948</t>
  </si>
  <si>
    <t>Campaign 949</t>
  </si>
  <si>
    <t>Campaign 950</t>
  </si>
  <si>
    <t>Campaign 951</t>
  </si>
  <si>
    <t>Campaign 952</t>
  </si>
  <si>
    <t>Campaign 953</t>
  </si>
  <si>
    <t>Campaign 954</t>
  </si>
  <si>
    <t>Campaign 955</t>
  </si>
  <si>
    <t>Campaign 956</t>
  </si>
  <si>
    <t>Campaign 957</t>
  </si>
  <si>
    <t>Campaign 958</t>
  </si>
  <si>
    <t>Campaign 959</t>
  </si>
  <si>
    <t>Campaign 960</t>
  </si>
  <si>
    <t>Campaign 961</t>
  </si>
  <si>
    <t>Campaign 962</t>
  </si>
  <si>
    <t>Campaign 963</t>
  </si>
  <si>
    <t>Campaign 964</t>
  </si>
  <si>
    <t>Campaign 965</t>
  </si>
  <si>
    <t>Campaign 966</t>
  </si>
  <si>
    <t>Campaign 967</t>
  </si>
  <si>
    <t>Campaign 968</t>
  </si>
  <si>
    <t>Campaign 969</t>
  </si>
  <si>
    <t>Campaign 970</t>
  </si>
  <si>
    <t>Campaign 971</t>
  </si>
  <si>
    <t>Campaign 972</t>
  </si>
  <si>
    <t>Campaign 973</t>
  </si>
  <si>
    <t>Campaign 974</t>
  </si>
  <si>
    <t>Campaign 975</t>
  </si>
  <si>
    <t>Campaign 976</t>
  </si>
  <si>
    <t>Campaign 977</t>
  </si>
  <si>
    <t>Campaign 978</t>
  </si>
  <si>
    <t>Campaign 979</t>
  </si>
  <si>
    <t>Campaign 980</t>
  </si>
  <si>
    <t>Campaign 981</t>
  </si>
  <si>
    <t>Campaign 982</t>
  </si>
  <si>
    <t>Campaign 983</t>
  </si>
  <si>
    <t>Campaign 984</t>
  </si>
  <si>
    <t>Campaign 985</t>
  </si>
  <si>
    <t>Campaign 986</t>
  </si>
  <si>
    <t>Campaign 987</t>
  </si>
  <si>
    <t>Campaign 988</t>
  </si>
  <si>
    <t>Campaign 989</t>
  </si>
  <si>
    <t>Campaign 990</t>
  </si>
  <si>
    <t>Campaign 991</t>
  </si>
  <si>
    <t>Campaign 992</t>
  </si>
  <si>
    <t>Campaign 993</t>
  </si>
  <si>
    <t>Campaign 994</t>
  </si>
  <si>
    <t>Campaign 995</t>
  </si>
  <si>
    <t>Campaign 996</t>
  </si>
  <si>
    <t>Campaign 997</t>
  </si>
  <si>
    <t>Campaign 998</t>
  </si>
  <si>
    <t>Campaign 999</t>
  </si>
  <si>
    <t>Campaign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</si>
</sst>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\-mm\-dd\ hh:mm:ss"/>
  </numFmts>
  <fonts count="5">
    <font>
      <sz val="11.0"/>
      <color theme="1"/>
      <name val="Calibri"/>
      <scheme val="minor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Font="1"/>
    <xf borderId="0" fillId="0" fontId="4" numFmtId="0" xfId="0" applyFont="1"/>
    <xf borderId="0" fillId="0" fontId="4" numFmtId="2" xfId="0" applyFont="1" applyNumberFormat="1"/>
    <xf borderId="0" fillId="0" fontId="3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5.71"/>
    <col customWidth="1" min="3" max="4" width="20.86"/>
    <col customWidth="1" min="5" max="5" width="20.57"/>
    <col customWidth="1" min="6" max="6" width="26.71"/>
    <col customWidth="1" min="7" max="7" width="54.29"/>
    <col customWidth="1" min="8" max="8" width="30.0"/>
    <col customWidth="1" min="9" max="9" width="31.57"/>
    <col customWidth="1" min="10" max="10" width="28.29"/>
    <col customWidth="1" min="11" max="11" width="24.57"/>
    <col customWidth="1" min="12" max="12" width="26.0"/>
    <col customWidth="1" min="13" max="17" width="17.14"/>
    <col customWidth="1" min="18" max="18" width="8.71"/>
    <col customWidth="1" min="19" max="19" width="10.86"/>
    <col customWidth="1" min="20" max="20" width="8.71"/>
    <col customWidth="1" min="21" max="21" width="11.43"/>
    <col customWidth="1" min="22" max="22" width="20.29"/>
    <col customWidth="1" min="23" max="23" width="17.86"/>
    <col customWidth="1" min="24" max="24" width="28.71"/>
    <col customWidth="1" min="25" max="31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</row>
    <row r="2" ht="14.25" customHeight="1">
      <c r="A2" s="4">
        <v>1.0</v>
      </c>
      <c r="B2" s="5" t="s">
        <v>24</v>
      </c>
      <c r="C2" s="6">
        <v>45278.0</v>
      </c>
      <c r="D2" s="6">
        <v>45301.0</v>
      </c>
      <c r="E2" s="5" t="s">
        <v>25</v>
      </c>
      <c r="F2" s="5" t="s">
        <v>26</v>
      </c>
      <c r="G2" s="5" t="s">
        <v>27</v>
      </c>
      <c r="H2" s="5" t="s">
        <v>28</v>
      </c>
      <c r="I2" s="7">
        <v>3.724028579E9</v>
      </c>
      <c r="J2" s="8" t="str">
        <f t="shared" ref="J2:J1001" si="1">IF(I2=0, 0, 
   IF(LEN(I2) &lt;= 15, 
      "(" &amp; MID(I2, 1, 3) &amp; ") " &amp; MID(I2, 4, 15), 
      "Ungültige Nummer"))
</f>
        <v>(372) 4028579</v>
      </c>
      <c r="K2" s="5" t="s">
        <v>29</v>
      </c>
      <c r="L2" s="5" t="s">
        <v>30</v>
      </c>
      <c r="M2" s="9" t="str">
        <f>IFERROR(__xludf.DUMMYFUNCTION("IF(OR(REGEXMATCH(L2,""18-40""),REGEXMATCH(L2,""Adults 18-40"")),""18-40"", IF(OR(REGEXMATCH(L2,""40-60""),REGEXMATCH(L2,""Adults 40-60"")),""40-60"", IF(OR(REGEXMATCH(L2,""60\+""),REGEXMATCH(L2,""Seniors 60\+"")),""60+"", IF(OR(REGEXMATCH(L2,""13-19""),RE"&amp;"GEXMATCH(L2,""Teens 13-19"")),""13-19"",""Unbekannt""))))"),"18-40")</f>
        <v>18-40</v>
      </c>
      <c r="N2" s="8" t="str">
        <f>IFERROR(__xludf.DUMMYFUNCTION("REGEXREPLACE(REGEXREPLACE(O2,""Male"",""unspecific""),""Female"",""unspecific"")"),"Adults ")</f>
        <v>Adults </v>
      </c>
      <c r="O2" s="5" t="str">
        <f>IFERROR(__xludf.DUMMYFUNCTION("REGEXEXTRACT(L2,""[A-Za-z ]+"")"),"Adults ")</f>
        <v>Adults </v>
      </c>
      <c r="P2" s="8" t="str">
        <f>IFERROR(__xludf.DUMMYFUNCTION("IF(REGEXMATCH(L2,""Male""),""Male"",IF(REGEXMATCH(L2,""Female""),""Female"",""unspecific""))"),"unspecific")</f>
        <v>unspecific</v>
      </c>
      <c r="Q2" s="5" t="s">
        <v>31</v>
      </c>
      <c r="R2" s="4">
        <v>23458.0</v>
      </c>
      <c r="S2" s="4">
        <v>7718.0</v>
      </c>
      <c r="T2" s="4">
        <v>1056.0</v>
      </c>
      <c r="U2" s="4">
        <v>702.0</v>
      </c>
      <c r="V2" s="10">
        <f t="shared" ref="V2:V1001" si="2">U2/R2*100</f>
        <v>2.992582488</v>
      </c>
      <c r="W2" s="4">
        <v>13961.03</v>
      </c>
      <c r="X2" s="5" t="s">
        <v>32</v>
      </c>
    </row>
    <row r="3" ht="14.25" customHeight="1">
      <c r="A3" s="4">
        <v>2.0</v>
      </c>
      <c r="B3" s="5" t="s">
        <v>33</v>
      </c>
      <c r="C3" s="6">
        <v>45211.0</v>
      </c>
      <c r="D3" s="6">
        <v>45239.0</v>
      </c>
      <c r="E3" s="5" t="s">
        <v>7</v>
      </c>
      <c r="F3" s="5" t="s">
        <v>34</v>
      </c>
      <c r="G3" s="5" t="s">
        <v>35</v>
      </c>
      <c r="H3" s="5" t="s">
        <v>36</v>
      </c>
      <c r="I3" s="7">
        <v>4.989787718E9</v>
      </c>
      <c r="J3" s="8" t="str">
        <f t="shared" si="1"/>
        <v>(498) 9787718</v>
      </c>
      <c r="K3" s="5" t="s">
        <v>37</v>
      </c>
      <c r="L3" s="5" t="s">
        <v>38</v>
      </c>
      <c r="M3" s="9" t="str">
        <f>IFERROR(__xludf.DUMMYFUNCTION("IF(OR(REGEXMATCH(L3,""18-40""),REGEXMATCH(L3,""Adults 18-40"")),""18-40"", IF(OR(REGEXMATCH(L3,""40-60""),REGEXMATCH(L3,""Adults 40-60"")),""40-60"", IF(OR(REGEXMATCH(L3,""60\+""),REGEXMATCH(L3,""Seniors 60\+"")),""60+"", IF(OR(REGEXMATCH(L3,""13-19""),RE"&amp;"GEXMATCH(L3,""Teens 13-19"")),""13-19"",""Unbekannt""))))"),"60+")</f>
        <v>60+</v>
      </c>
      <c r="N3" s="8" t="str">
        <f>IFERROR(__xludf.DUMMYFUNCTION("REGEXREPLACE(REGEXREPLACE(O3,""Male"",""unspecific""),""Female"",""unspecific"")"),"unspecific ")</f>
        <v>unspecific </v>
      </c>
      <c r="O3" s="5" t="str">
        <f>IFERROR(__xludf.DUMMYFUNCTION("REGEXEXTRACT(L3,""[A-Za-z ]+"")"),"Female ")</f>
        <v>Female </v>
      </c>
      <c r="P3" s="8" t="str">
        <f>IFERROR(__xludf.DUMMYFUNCTION("IF(REGEXMATCH(L3,""Male""),""Male"",IF(REGEXMATCH(L3,""Female""),""Female"",""unspecific""))"),"Female")</f>
        <v>Female</v>
      </c>
      <c r="Q3" s="5" t="s">
        <v>39</v>
      </c>
      <c r="R3" s="4">
        <v>92422.0</v>
      </c>
      <c r="S3" s="4">
        <v>8075.0</v>
      </c>
      <c r="T3" s="4">
        <v>1360.0</v>
      </c>
      <c r="U3" s="4">
        <v>182.0</v>
      </c>
      <c r="V3" s="10">
        <f t="shared" si="2"/>
        <v>0.1969228106</v>
      </c>
      <c r="W3" s="4">
        <v>43804.31</v>
      </c>
      <c r="X3" s="5" t="s">
        <v>40</v>
      </c>
    </row>
    <row r="4" ht="14.25" customHeight="1">
      <c r="A4" s="4">
        <v>3.0</v>
      </c>
      <c r="B4" s="5" t="s">
        <v>41</v>
      </c>
      <c r="C4" s="6">
        <v>45064.0</v>
      </c>
      <c r="D4" s="6">
        <v>45081.0</v>
      </c>
      <c r="E4" s="5" t="s">
        <v>42</v>
      </c>
      <c r="F4" s="5" t="s">
        <v>43</v>
      </c>
      <c r="G4" s="5" t="s">
        <v>44</v>
      </c>
      <c r="H4" s="5" t="s">
        <v>45</v>
      </c>
      <c r="I4" s="7">
        <v>2.545622603E9</v>
      </c>
      <c r="J4" s="8" t="str">
        <f t="shared" si="1"/>
        <v>(254) 5622603</v>
      </c>
      <c r="K4" s="5" t="s">
        <v>46</v>
      </c>
      <c r="L4" s="5" t="s">
        <v>47</v>
      </c>
      <c r="M4" s="9" t="str">
        <f>IFERROR(__xludf.DUMMYFUNCTION("IF(OR(REGEXMATCH(L4,""18-40""),REGEXMATCH(L4,""Adults 18-40"")),""18-40"", IF(OR(REGEXMATCH(L4,""40-60""),REGEXMATCH(L4,""Adults 40-60"")),""40-60"", IF(OR(REGEXMATCH(L4,""60\+""),REGEXMATCH(L4,""Seniors 60\+"")),""60+"", IF(OR(REGEXMATCH(L4,""13-19""),RE"&amp;"GEXMATCH(L4,""Teens 13-19"")),""13-19"",""Unbekannt""))))"),"40-60")</f>
        <v>40-60</v>
      </c>
      <c r="N4" s="8" t="str">
        <f>IFERROR(__xludf.DUMMYFUNCTION("REGEXREPLACE(REGEXREPLACE(O4,""Male"",""unspecific""),""Female"",""unspecific"")"),"unspecific ")</f>
        <v>unspecific </v>
      </c>
      <c r="O4" s="5" t="str">
        <f>IFERROR(__xludf.DUMMYFUNCTION("REGEXEXTRACT(L4,""[A-Za-z ]+"")"),"Male ")</f>
        <v>Male </v>
      </c>
      <c r="P4" s="8" t="str">
        <f>IFERROR(__xludf.DUMMYFUNCTION("IF(REGEXMATCH(L4,""Male""),""Male"",IF(REGEXMATCH(L4,""Female""),""Female"",""unspecific""))"),"Male")</f>
        <v>Male</v>
      </c>
      <c r="Q4" s="5" t="s">
        <v>48</v>
      </c>
      <c r="R4" s="4">
        <v>45934.0</v>
      </c>
      <c r="S4" s="4">
        <v>2446.0</v>
      </c>
      <c r="T4" s="4">
        <v>1655.0</v>
      </c>
      <c r="U4" s="4">
        <v>669.0</v>
      </c>
      <c r="V4" s="10">
        <f t="shared" si="2"/>
        <v>1.456437497</v>
      </c>
      <c r="W4" s="4">
        <v>36007.47</v>
      </c>
      <c r="X4" s="5" t="s">
        <v>49</v>
      </c>
    </row>
    <row r="5" ht="14.25" customHeight="1">
      <c r="A5" s="4">
        <v>4.0</v>
      </c>
      <c r="B5" s="5" t="s">
        <v>50</v>
      </c>
      <c r="C5" s="6">
        <v>44980.0</v>
      </c>
      <c r="D5" s="6">
        <v>44994.0</v>
      </c>
      <c r="E5" s="5" t="s">
        <v>51</v>
      </c>
      <c r="F5" s="5" t="s">
        <v>52</v>
      </c>
      <c r="G5" s="5" t="s">
        <v>53</v>
      </c>
      <c r="H5" s="5" t="s">
        <v>54</v>
      </c>
      <c r="I5" s="7" t="s">
        <v>55</v>
      </c>
      <c r="J5" s="8" t="str">
        <f t="shared" si="1"/>
        <v>(995) 2136315</v>
      </c>
      <c r="K5" s="5" t="s">
        <v>56</v>
      </c>
      <c r="L5" s="5" t="s">
        <v>57</v>
      </c>
      <c r="M5" s="9" t="str">
        <f>IFERROR(__xludf.DUMMYFUNCTION("IF(OR(REGEXMATCH(L5,""18-40""),REGEXMATCH(L5,""Adults 18-40"")),""18-40"", IF(OR(REGEXMATCH(L5,""40-60""),REGEXMATCH(L5,""Adults 40-60"")),""40-60"", IF(OR(REGEXMATCH(L5,""60\+""),REGEXMATCH(L5,""Seniors 60\+"")),""60+"", IF(OR(REGEXMATCH(L5,""13-19""),RE"&amp;"GEXMATCH(L5,""Teens 13-19"")),""13-19"",""Unbekannt""))))"),"18-40")</f>
        <v>18-40</v>
      </c>
      <c r="N5" s="8" t="str">
        <f>IFERROR(__xludf.DUMMYFUNCTION("REGEXREPLACE(REGEXREPLACE(O5,""Male"",""unspecific""),""Female"",""unspecific"")"),"unspecific ")</f>
        <v>unspecific </v>
      </c>
      <c r="O5" s="5" t="str">
        <f>IFERROR(__xludf.DUMMYFUNCTION("REGEXEXTRACT(L5,""[A-Za-z ]+"")"),"Female ")</f>
        <v>Female </v>
      </c>
      <c r="P5" s="8" t="str">
        <f>IFERROR(__xludf.DUMMYFUNCTION("IF(REGEXMATCH(L5,""Male""),""Male"",IF(REGEXMATCH(L5,""Female""),""Female"",""unspecific""))"),"Female")</f>
        <v>Female</v>
      </c>
      <c r="Q5" s="5" t="s">
        <v>58</v>
      </c>
      <c r="R5" s="4">
        <v>30391.0</v>
      </c>
      <c r="S5" s="4">
        <v>1700.0</v>
      </c>
      <c r="T5" s="4">
        <v>2669.0</v>
      </c>
      <c r="U5" s="4">
        <v>243.0</v>
      </c>
      <c r="V5" s="10">
        <f t="shared" si="2"/>
        <v>0.7995788227</v>
      </c>
      <c r="W5" s="4">
        <v>37425.85</v>
      </c>
      <c r="X5" s="5" t="s">
        <v>49</v>
      </c>
    </row>
    <row r="6" ht="14.25" customHeight="1">
      <c r="A6" s="4">
        <v>5.0</v>
      </c>
      <c r="B6" s="5" t="s">
        <v>59</v>
      </c>
      <c r="C6" s="6">
        <v>45250.0</v>
      </c>
      <c r="D6" s="6">
        <v>45271.0</v>
      </c>
      <c r="E6" s="5" t="s">
        <v>51</v>
      </c>
      <c r="F6" s="5" t="s">
        <v>60</v>
      </c>
      <c r="G6" s="5" t="s">
        <v>61</v>
      </c>
      <c r="H6" s="5" t="s">
        <v>62</v>
      </c>
      <c r="I6" s="7" t="s">
        <v>63</v>
      </c>
      <c r="J6" s="8" t="str">
        <f t="shared" si="1"/>
        <v>(320) 1853187395</v>
      </c>
      <c r="K6" s="5" t="s">
        <v>64</v>
      </c>
      <c r="L6" s="5" t="s">
        <v>65</v>
      </c>
      <c r="M6" s="9" t="str">
        <f>IFERROR(__xludf.DUMMYFUNCTION("IF(OR(REGEXMATCH(L6,""18-40""),REGEXMATCH(L6,""Adults 18-40"")),""18-40"", IF(OR(REGEXMATCH(L6,""40-60""),REGEXMATCH(L6,""Adults 40-60"")),""40-60"", IF(OR(REGEXMATCH(L6,""60\+""),REGEXMATCH(L6,""Seniors 60\+"")),""60+"", IF(OR(REGEXMATCH(L6,""13-19""),RE"&amp;"GEXMATCH(L6,""Teens 13-19"")),""13-19"",""Unbekannt""))))"),"60+")</f>
        <v>60+</v>
      </c>
      <c r="N6" s="8" t="str">
        <f>IFERROR(__xludf.DUMMYFUNCTION("REGEXREPLACE(REGEXREPLACE(O6,""Male"",""unspecific""),""Female"",""unspecific"")"),"unspecific ")</f>
        <v>unspecific </v>
      </c>
      <c r="O6" s="5" t="str">
        <f>IFERROR(__xludf.DUMMYFUNCTION("REGEXEXTRACT(L6,""[A-Za-z ]+"")"),"Male ")</f>
        <v>Male </v>
      </c>
      <c r="P6" s="8" t="str">
        <f>IFERROR(__xludf.DUMMYFUNCTION("IF(REGEXMATCH(L6,""Male""),""Male"",IF(REGEXMATCH(L6,""Female""),""Female"",""unspecific""))"),"Male")</f>
        <v>Male</v>
      </c>
      <c r="Q6" s="5" t="s">
        <v>48</v>
      </c>
      <c r="R6" s="4">
        <v>52042.0</v>
      </c>
      <c r="S6" s="4">
        <v>191.0</v>
      </c>
      <c r="T6" s="4">
        <v>4242.0</v>
      </c>
      <c r="U6" s="4">
        <v>753.0</v>
      </c>
      <c r="V6" s="10">
        <f t="shared" si="2"/>
        <v>1.446908266</v>
      </c>
      <c r="W6" s="4">
        <v>48590.34</v>
      </c>
      <c r="X6" s="5" t="s">
        <v>66</v>
      </c>
    </row>
    <row r="7" ht="14.25" customHeight="1">
      <c r="A7" s="4">
        <v>6.0</v>
      </c>
      <c r="B7" s="5" t="s">
        <v>67</v>
      </c>
      <c r="C7" s="6">
        <v>45188.0</v>
      </c>
      <c r="D7" s="6">
        <v>45204.0</v>
      </c>
      <c r="E7" s="5" t="s">
        <v>25</v>
      </c>
      <c r="F7" s="5" t="s">
        <v>68</v>
      </c>
      <c r="G7" s="5" t="s">
        <v>69</v>
      </c>
      <c r="H7" s="5" t="s">
        <v>70</v>
      </c>
      <c r="I7" s="7" t="s">
        <v>71</v>
      </c>
      <c r="J7" s="8" t="str">
        <f t="shared" si="1"/>
        <v>(228) 1662016</v>
      </c>
      <c r="K7" s="5" t="s">
        <v>72</v>
      </c>
      <c r="L7" s="5" t="s">
        <v>65</v>
      </c>
      <c r="M7" s="9" t="str">
        <f>IFERROR(__xludf.DUMMYFUNCTION("IF(OR(REGEXMATCH(L7,""18-40""),REGEXMATCH(L7,""Adults 18-40"")),""18-40"", IF(OR(REGEXMATCH(L7,""40-60""),REGEXMATCH(L7,""Adults 40-60"")),""40-60"", IF(OR(REGEXMATCH(L7,""60\+""),REGEXMATCH(L7,""Seniors 60\+"")),""60+"", IF(OR(REGEXMATCH(L7,""13-19""),RE"&amp;"GEXMATCH(L7,""Teens 13-19"")),""13-19"",""Unbekannt""))))"),"60+")</f>
        <v>60+</v>
      </c>
      <c r="N7" s="8" t="str">
        <f>IFERROR(__xludf.DUMMYFUNCTION("REGEXREPLACE(REGEXREPLACE(O7,""Male"",""unspecific""),""Female"",""unspecific"")"),"unspecific ")</f>
        <v>unspecific </v>
      </c>
      <c r="O7" s="5" t="str">
        <f>IFERROR(__xludf.DUMMYFUNCTION("REGEXEXTRACT(L7,""[A-Za-z ]+"")"),"Male ")</f>
        <v>Male </v>
      </c>
      <c r="P7" s="8" t="str">
        <f>IFERROR(__xludf.DUMMYFUNCTION("IF(REGEXMATCH(L7,""Male""),""Male"",IF(REGEXMATCH(L7,""Female""),""Female"",""unspecific""))"),"Male")</f>
        <v>Male</v>
      </c>
      <c r="Q7" s="5" t="s">
        <v>31</v>
      </c>
      <c r="R7" s="4">
        <v>40365.0</v>
      </c>
      <c r="S7" s="4">
        <v>7775.0</v>
      </c>
      <c r="T7" s="4">
        <v>1499.0</v>
      </c>
      <c r="U7" s="4">
        <v>945.0</v>
      </c>
      <c r="V7" s="10">
        <f t="shared" si="2"/>
        <v>2.341137124</v>
      </c>
      <c r="W7" s="4">
        <v>26693.82</v>
      </c>
      <c r="X7" s="5" t="s">
        <v>66</v>
      </c>
    </row>
    <row r="8" ht="14.25" customHeight="1">
      <c r="A8" s="4">
        <v>7.0</v>
      </c>
      <c r="B8" s="5" t="s">
        <v>73</v>
      </c>
      <c r="C8" s="6">
        <v>45096.0</v>
      </c>
      <c r="D8" s="6">
        <v>45116.0</v>
      </c>
      <c r="E8" s="5" t="s">
        <v>51</v>
      </c>
      <c r="F8" s="5" t="s">
        <v>43</v>
      </c>
      <c r="G8" s="5" t="s">
        <v>44</v>
      </c>
      <c r="H8" s="5" t="s">
        <v>45</v>
      </c>
      <c r="I8" s="7">
        <v>2.545622603E9</v>
      </c>
      <c r="J8" s="8" t="str">
        <f t="shared" si="1"/>
        <v>(254) 5622603</v>
      </c>
      <c r="K8" s="5" t="s">
        <v>46</v>
      </c>
      <c r="L8" s="5" t="s">
        <v>74</v>
      </c>
      <c r="M8" s="9" t="str">
        <f>IFERROR(__xludf.DUMMYFUNCTION("IF(OR(REGEXMATCH(L8,""18-40""),REGEXMATCH(L8,""Adults 18-40"")),""18-40"", IF(OR(REGEXMATCH(L8,""40-60""),REGEXMATCH(L8,""Adults 40-60"")),""40-60"", IF(OR(REGEXMATCH(L8,""60\+""),REGEXMATCH(L8,""Seniors 60\+"")),""60+"", IF(OR(REGEXMATCH(L8,""13-19""),RE"&amp;"GEXMATCH(L8,""Teens 13-19"")),""13-19"",""Unbekannt""))))"),"60+")</f>
        <v>60+</v>
      </c>
      <c r="N8" s="8" t="str">
        <f>IFERROR(__xludf.DUMMYFUNCTION("REGEXREPLACE(REGEXREPLACE(O8,""Male"",""unspecific""),""Female"",""unspecific"")"),"Seniors ")</f>
        <v>Seniors </v>
      </c>
      <c r="O8" s="5" t="str">
        <f>IFERROR(__xludf.DUMMYFUNCTION("REGEXEXTRACT(L8,""[A-Za-z ]+"")"),"Seniors ")</f>
        <v>Seniors </v>
      </c>
      <c r="P8" s="8" t="str">
        <f>IFERROR(__xludf.DUMMYFUNCTION("IF(REGEXMATCH(L8,""Male""),""Male"",IF(REGEXMATCH(L8,""Female""),""Female"",""unspecific""))"),"unspecific")</f>
        <v>unspecific</v>
      </c>
      <c r="Q8" s="5" t="s">
        <v>75</v>
      </c>
      <c r="R8" s="4">
        <v>51437.0</v>
      </c>
      <c r="S8" s="4">
        <v>4435.0</v>
      </c>
      <c r="T8" s="4">
        <v>97.0</v>
      </c>
      <c r="U8" s="4">
        <v>498.0</v>
      </c>
      <c r="V8" s="10">
        <f t="shared" si="2"/>
        <v>0.9681746603</v>
      </c>
      <c r="W8" s="4">
        <v>4274.45</v>
      </c>
      <c r="X8" s="5" t="s">
        <v>49</v>
      </c>
    </row>
    <row r="9" ht="14.25" customHeight="1">
      <c r="A9" s="4">
        <v>8.0</v>
      </c>
      <c r="B9" s="5" t="s">
        <v>76</v>
      </c>
      <c r="C9" s="6">
        <v>45115.0</v>
      </c>
      <c r="D9" s="6">
        <v>45127.0</v>
      </c>
      <c r="E9" s="5" t="s">
        <v>77</v>
      </c>
      <c r="F9" s="5" t="s">
        <v>78</v>
      </c>
      <c r="G9" s="5" t="s">
        <v>79</v>
      </c>
      <c r="H9" s="5" t="s">
        <v>80</v>
      </c>
      <c r="I9" s="7" t="s">
        <v>81</v>
      </c>
      <c r="J9" s="8" t="str">
        <f t="shared" si="1"/>
        <v>(574) 1894981166</v>
      </c>
      <c r="K9" s="5" t="s">
        <v>82</v>
      </c>
      <c r="L9" s="5" t="s">
        <v>83</v>
      </c>
      <c r="M9" s="9" t="str">
        <f>IFERROR(__xludf.DUMMYFUNCTION("IF(OR(REGEXMATCH(L9,""18-40""),REGEXMATCH(L9,""Adults 18-40"")),""18-40"", IF(OR(REGEXMATCH(L9,""40-60""),REGEXMATCH(L9,""Adults 40-60"")),""40-60"", IF(OR(REGEXMATCH(L9,""60\+""),REGEXMATCH(L9,""Seniors 60\+"")),""60+"", IF(OR(REGEXMATCH(L9,""13-19""),RE"&amp;"GEXMATCH(L9,""Teens 13-19"")),""13-19"",""Unbekannt""))))"),"40-60")</f>
        <v>40-60</v>
      </c>
      <c r="N9" s="8" t="str">
        <f>IFERROR(__xludf.DUMMYFUNCTION("REGEXREPLACE(REGEXREPLACE(O9,""Male"",""unspecific""),""Female"",""unspecific"")"),"Adults ")</f>
        <v>Adults </v>
      </c>
      <c r="O9" s="5" t="str">
        <f>IFERROR(__xludf.DUMMYFUNCTION("REGEXEXTRACT(L9,""[A-Za-z ]+"")"),"Adults ")</f>
        <v>Adults </v>
      </c>
      <c r="P9" s="8" t="str">
        <f>IFERROR(__xludf.DUMMYFUNCTION("IF(REGEXMATCH(L9,""Male""),""Male"",IF(REGEXMATCH(L9,""Female""),""Female"",""unspecific""))"),"unspecific")</f>
        <v>unspecific</v>
      </c>
      <c r="Q9" s="5" t="s">
        <v>84</v>
      </c>
      <c r="R9" s="4">
        <v>63951.0</v>
      </c>
      <c r="S9" s="4">
        <v>4627.0</v>
      </c>
      <c r="T9" s="4">
        <v>1858.0</v>
      </c>
      <c r="U9" s="4">
        <v>798.0</v>
      </c>
      <c r="V9" s="10">
        <f t="shared" si="2"/>
        <v>1.24783037</v>
      </c>
      <c r="W9" s="4">
        <v>7863.2</v>
      </c>
      <c r="X9" s="5" t="s">
        <v>40</v>
      </c>
    </row>
    <row r="10" ht="14.25" customHeight="1">
      <c r="A10" s="4">
        <v>9.0</v>
      </c>
      <c r="B10" s="5" t="s">
        <v>85</v>
      </c>
      <c r="C10" s="6">
        <v>45040.0</v>
      </c>
      <c r="D10" s="6">
        <v>45063.0</v>
      </c>
      <c r="E10" s="5" t="s">
        <v>7</v>
      </c>
      <c r="F10" s="5" t="s">
        <v>60</v>
      </c>
      <c r="G10" s="5" t="s">
        <v>61</v>
      </c>
      <c r="H10" s="5" t="s">
        <v>62</v>
      </c>
      <c r="I10" s="7" t="s">
        <v>63</v>
      </c>
      <c r="J10" s="8" t="str">
        <f t="shared" si="1"/>
        <v>(320) 1853187395</v>
      </c>
      <c r="K10" s="5" t="s">
        <v>64</v>
      </c>
      <c r="L10" s="5" t="s">
        <v>30</v>
      </c>
      <c r="M10" s="9" t="str">
        <f>IFERROR(__xludf.DUMMYFUNCTION("IF(OR(REGEXMATCH(L10,""18-40""),REGEXMATCH(L10,""Adults 18-40"")),""18-40"", IF(OR(REGEXMATCH(L10,""40-60""),REGEXMATCH(L10,""Adults 40-60"")),""40-60"", IF(OR(REGEXMATCH(L10,""60\+""),REGEXMATCH(L10,""Seniors 60\+"")),""60+"", IF(OR(REGEXMATCH(L10,""13-1"&amp;"9""),REGEXMATCH(L10,""Teens 13-19"")),""13-19"",""Unbekannt""))))"),"18-40")</f>
        <v>18-40</v>
      </c>
      <c r="N10" s="8" t="str">
        <f>IFERROR(__xludf.DUMMYFUNCTION("REGEXREPLACE(REGEXREPLACE(O10,""Male"",""unspecific""),""Female"",""unspecific"")"),"Adults ")</f>
        <v>Adults </v>
      </c>
      <c r="O10" s="5" t="str">
        <f>IFERROR(__xludf.DUMMYFUNCTION("REGEXEXTRACT(L10,""[A-Za-z ]+"")"),"Adults ")</f>
        <v>Adults </v>
      </c>
      <c r="P10" s="8" t="str">
        <f>IFERROR(__xludf.DUMMYFUNCTION("IF(REGEXMATCH(L10,""Male""),""Male"",IF(REGEXMATCH(L10,""Female""),""Female"",""unspecific""))"),"unspecific")</f>
        <v>unspecific</v>
      </c>
      <c r="Q10" s="5" t="s">
        <v>86</v>
      </c>
      <c r="R10" s="4">
        <v>24495.0</v>
      </c>
      <c r="S10" s="4">
        <v>8354.0</v>
      </c>
      <c r="T10" s="4">
        <v>4208.0</v>
      </c>
      <c r="U10" s="4">
        <v>527.0</v>
      </c>
      <c r="V10" s="10">
        <f t="shared" si="2"/>
        <v>2.151459482</v>
      </c>
      <c r="W10" s="4">
        <v>14404.95</v>
      </c>
      <c r="X10" s="5" t="s">
        <v>66</v>
      </c>
    </row>
    <row r="11" ht="14.25" customHeight="1">
      <c r="A11" s="4">
        <v>10.0</v>
      </c>
      <c r="B11" s="5" t="s">
        <v>87</v>
      </c>
      <c r="C11" s="6">
        <v>45082.0</v>
      </c>
      <c r="D11" s="6">
        <v>45084.0</v>
      </c>
      <c r="E11" s="5" t="s">
        <v>77</v>
      </c>
      <c r="F11" s="5" t="s">
        <v>88</v>
      </c>
      <c r="G11" s="5" t="s">
        <v>89</v>
      </c>
      <c r="H11" s="5" t="s">
        <v>90</v>
      </c>
      <c r="I11" s="7" t="s">
        <v>91</v>
      </c>
      <c r="J11" s="8" t="str">
        <f t="shared" si="1"/>
        <v>(184) 424524870945</v>
      </c>
      <c r="K11" s="5" t="s">
        <v>92</v>
      </c>
      <c r="L11" s="5" t="s">
        <v>65</v>
      </c>
      <c r="M11" s="9" t="str">
        <f>IFERROR(__xludf.DUMMYFUNCTION("IF(OR(REGEXMATCH(L11,""18-40""),REGEXMATCH(L11,""Adults 18-40"")),""18-40"", IF(OR(REGEXMATCH(L11,""40-60""),REGEXMATCH(L11,""Adults 40-60"")),""40-60"", IF(OR(REGEXMATCH(L11,""60\+""),REGEXMATCH(L11,""Seniors 60\+"")),""60+"", IF(OR(REGEXMATCH(L11,""13-1"&amp;"9""),REGEXMATCH(L11,""Teens 13-19"")),""13-19"",""Unbekannt""))))"),"60+")</f>
        <v>60+</v>
      </c>
      <c r="N11" s="8" t="str">
        <f>IFERROR(__xludf.DUMMYFUNCTION("REGEXREPLACE(REGEXREPLACE(O11,""Male"",""unspecific""),""Female"",""unspecific"")"),"unspecific ")</f>
        <v>unspecific </v>
      </c>
      <c r="O11" s="5" t="str">
        <f>IFERROR(__xludf.DUMMYFUNCTION("REGEXEXTRACT(L11,""[A-Za-z ]+"")"),"Male ")</f>
        <v>Male </v>
      </c>
      <c r="P11" s="8" t="str">
        <f>IFERROR(__xludf.DUMMYFUNCTION("IF(REGEXMATCH(L11,""Male""),""Male"",IF(REGEXMATCH(L11,""Female""),""Female"",""unspecific""))"),"Male")</f>
        <v>Male</v>
      </c>
      <c r="Q11" s="5" t="s">
        <v>31</v>
      </c>
      <c r="R11" s="4">
        <v>49877.0</v>
      </c>
      <c r="S11" s="4">
        <v>8180.0</v>
      </c>
      <c r="T11" s="4">
        <v>905.0</v>
      </c>
      <c r="U11" s="4">
        <v>937.0</v>
      </c>
      <c r="V11" s="10">
        <f t="shared" si="2"/>
        <v>1.878621409</v>
      </c>
      <c r="W11" s="4">
        <v>26039.88</v>
      </c>
      <c r="X11" s="5" t="s">
        <v>40</v>
      </c>
    </row>
    <row r="12" ht="14.25" customHeight="1">
      <c r="A12" s="4">
        <v>11.0</v>
      </c>
      <c r="B12" s="5" t="s">
        <v>93</v>
      </c>
      <c r="C12" s="6">
        <v>45192.0</v>
      </c>
      <c r="D12" s="6">
        <v>45203.0</v>
      </c>
      <c r="E12" s="5" t="s">
        <v>25</v>
      </c>
      <c r="F12" s="5" t="s">
        <v>94</v>
      </c>
      <c r="G12" s="5" t="s">
        <v>95</v>
      </c>
      <c r="H12" s="5" t="s">
        <v>96</v>
      </c>
      <c r="I12" s="7" t="s">
        <v>97</v>
      </c>
      <c r="J12" s="8" t="str">
        <f t="shared" si="1"/>
        <v>(356) 60863350070</v>
      </c>
      <c r="K12" s="5" t="s">
        <v>98</v>
      </c>
      <c r="L12" s="5" t="s">
        <v>65</v>
      </c>
      <c r="M12" s="9" t="str">
        <f>IFERROR(__xludf.DUMMYFUNCTION("IF(OR(REGEXMATCH(L12,""18-40""),REGEXMATCH(L12,""Adults 18-40"")),""18-40"", IF(OR(REGEXMATCH(L12,""40-60""),REGEXMATCH(L12,""Adults 40-60"")),""40-60"", IF(OR(REGEXMATCH(L12,""60\+""),REGEXMATCH(L12,""Seniors 60\+"")),""60+"", IF(OR(REGEXMATCH(L12,""13-1"&amp;"9""),REGEXMATCH(L12,""Teens 13-19"")),""13-19"",""Unbekannt""))))"),"60+")</f>
        <v>60+</v>
      </c>
      <c r="N12" s="8" t="str">
        <f>IFERROR(__xludf.DUMMYFUNCTION("REGEXREPLACE(REGEXREPLACE(O12,""Male"",""unspecific""),""Female"",""unspecific"")"),"unspecific ")</f>
        <v>unspecific </v>
      </c>
      <c r="O12" s="5" t="str">
        <f>IFERROR(__xludf.DUMMYFUNCTION("REGEXEXTRACT(L12,""[A-Za-z ]+"")"),"Male ")</f>
        <v>Male </v>
      </c>
      <c r="P12" s="8" t="str">
        <f>IFERROR(__xludf.DUMMYFUNCTION("IF(REGEXMATCH(L12,""Male""),""Male"",IF(REGEXMATCH(L12,""Female""),""Female"",""unspecific""))"),"Male")</f>
        <v>Male</v>
      </c>
      <c r="Q12" s="5" t="s">
        <v>86</v>
      </c>
      <c r="R12" s="4">
        <v>76265.0</v>
      </c>
      <c r="S12" s="4">
        <v>894.0</v>
      </c>
      <c r="T12" s="4">
        <v>2198.0</v>
      </c>
      <c r="U12" s="4">
        <v>19.0</v>
      </c>
      <c r="V12" s="10">
        <f t="shared" si="2"/>
        <v>0.02491313184</v>
      </c>
      <c r="W12" s="4">
        <v>13777.14</v>
      </c>
      <c r="X12" s="5" t="s">
        <v>99</v>
      </c>
    </row>
    <row r="13" ht="14.25" customHeight="1">
      <c r="A13" s="4">
        <v>12.0</v>
      </c>
      <c r="B13" s="5" t="s">
        <v>100</v>
      </c>
      <c r="C13" s="6">
        <v>45284.0</v>
      </c>
      <c r="D13" s="6">
        <v>45312.0</v>
      </c>
      <c r="E13" s="5" t="s">
        <v>77</v>
      </c>
      <c r="F13" s="5" t="s">
        <v>101</v>
      </c>
      <c r="G13" s="5" t="s">
        <v>102</v>
      </c>
      <c r="H13" s="5" t="s">
        <v>103</v>
      </c>
      <c r="I13" s="7" t="s">
        <v>104</v>
      </c>
      <c r="J13" s="8" t="str">
        <f t="shared" si="1"/>
        <v>(669) 7082006</v>
      </c>
      <c r="K13" s="5" t="s">
        <v>105</v>
      </c>
      <c r="L13" s="5" t="s">
        <v>65</v>
      </c>
      <c r="M13" s="9" t="str">
        <f>IFERROR(__xludf.DUMMYFUNCTION("IF(OR(REGEXMATCH(L13,""18-40""),REGEXMATCH(L13,""Adults 18-40"")),""18-40"", IF(OR(REGEXMATCH(L13,""40-60""),REGEXMATCH(L13,""Adults 40-60"")),""40-60"", IF(OR(REGEXMATCH(L13,""60\+""),REGEXMATCH(L13,""Seniors 60\+"")),""60+"", IF(OR(REGEXMATCH(L13,""13-1"&amp;"9""),REGEXMATCH(L13,""Teens 13-19"")),""13-19"",""Unbekannt""))))"),"60+")</f>
        <v>60+</v>
      </c>
      <c r="N13" s="8" t="str">
        <f>IFERROR(__xludf.DUMMYFUNCTION("REGEXREPLACE(REGEXREPLACE(O13,""Male"",""unspecific""),""Female"",""unspecific"")"),"unspecific ")</f>
        <v>unspecific </v>
      </c>
      <c r="O13" s="5" t="str">
        <f>IFERROR(__xludf.DUMMYFUNCTION("REGEXEXTRACT(L13,""[A-Za-z ]+"")"),"Male ")</f>
        <v>Male </v>
      </c>
      <c r="P13" s="8" t="str">
        <f>IFERROR(__xludf.DUMMYFUNCTION("IF(REGEXMATCH(L13,""Male""),""Male"",IF(REGEXMATCH(L13,""Female""),""Female"",""unspecific""))"),"Male")</f>
        <v>Male</v>
      </c>
      <c r="Q13" s="5" t="s">
        <v>39</v>
      </c>
      <c r="R13" s="4">
        <v>12061.0</v>
      </c>
      <c r="S13" s="4">
        <v>5983.0</v>
      </c>
      <c r="T13" s="4">
        <v>3720.0</v>
      </c>
      <c r="U13" s="4">
        <v>193.0</v>
      </c>
      <c r="V13" s="10">
        <f t="shared" si="2"/>
        <v>1.600198988</v>
      </c>
      <c r="W13" s="4">
        <v>21295.14</v>
      </c>
      <c r="X13" s="5" t="s">
        <v>99</v>
      </c>
    </row>
    <row r="14" ht="14.25" customHeight="1">
      <c r="A14" s="4">
        <v>13.0</v>
      </c>
      <c r="B14" s="5" t="s">
        <v>106</v>
      </c>
      <c r="C14" s="6">
        <v>45068.0</v>
      </c>
      <c r="D14" s="6">
        <v>45080.0</v>
      </c>
      <c r="E14" s="5" t="s">
        <v>7</v>
      </c>
      <c r="F14" s="5" t="s">
        <v>107</v>
      </c>
      <c r="G14" s="5" t="s">
        <v>108</v>
      </c>
      <c r="H14" s="5" t="s">
        <v>109</v>
      </c>
      <c r="I14" s="7" t="s">
        <v>110</v>
      </c>
      <c r="J14" s="8" t="str">
        <f t="shared" si="1"/>
        <v>(414) 08698958325</v>
      </c>
      <c r="K14" s="5" t="s">
        <v>111</v>
      </c>
      <c r="L14" s="5" t="s">
        <v>57</v>
      </c>
      <c r="M14" s="9" t="str">
        <f>IFERROR(__xludf.DUMMYFUNCTION("IF(OR(REGEXMATCH(L14,""18-40""),REGEXMATCH(L14,""Adults 18-40"")),""18-40"", IF(OR(REGEXMATCH(L14,""40-60""),REGEXMATCH(L14,""Adults 40-60"")),""40-60"", IF(OR(REGEXMATCH(L14,""60\+""),REGEXMATCH(L14,""Seniors 60\+"")),""60+"", IF(OR(REGEXMATCH(L14,""13-1"&amp;"9""),REGEXMATCH(L14,""Teens 13-19"")),""13-19"",""Unbekannt""))))"),"18-40")</f>
        <v>18-40</v>
      </c>
      <c r="N14" s="8" t="str">
        <f>IFERROR(__xludf.DUMMYFUNCTION("REGEXREPLACE(REGEXREPLACE(O14,""Male"",""unspecific""),""Female"",""unspecific"")"),"unspecific ")</f>
        <v>unspecific </v>
      </c>
      <c r="O14" s="5" t="str">
        <f>IFERROR(__xludf.DUMMYFUNCTION("REGEXEXTRACT(L14,""[A-Za-z ]+"")"),"Female ")</f>
        <v>Female </v>
      </c>
      <c r="P14" s="8" t="str">
        <f>IFERROR(__xludf.DUMMYFUNCTION("IF(REGEXMATCH(L14,""Male""),""Male"",IF(REGEXMATCH(L14,""Female""),""Female"",""unspecific""))"),"Female")</f>
        <v>Female</v>
      </c>
      <c r="Q14" s="5" t="s">
        <v>31</v>
      </c>
      <c r="R14" s="4">
        <v>46002.0</v>
      </c>
      <c r="S14" s="4">
        <v>7059.0</v>
      </c>
      <c r="T14" s="4">
        <v>1447.0</v>
      </c>
      <c r="U14" s="4">
        <v>763.0</v>
      </c>
      <c r="V14" s="10">
        <f t="shared" si="2"/>
        <v>1.658623538</v>
      </c>
      <c r="W14" s="4">
        <v>35410.1</v>
      </c>
      <c r="X14" s="5" t="s">
        <v>112</v>
      </c>
    </row>
    <row r="15" ht="14.25" customHeight="1">
      <c r="A15" s="4">
        <v>14.0</v>
      </c>
      <c r="B15" s="5" t="s">
        <v>113</v>
      </c>
      <c r="C15" s="6">
        <v>45043.0</v>
      </c>
      <c r="D15" s="6">
        <v>45056.0</v>
      </c>
      <c r="E15" s="5" t="s">
        <v>42</v>
      </c>
      <c r="F15" s="5" t="s">
        <v>114</v>
      </c>
      <c r="G15" s="5" t="s">
        <v>115</v>
      </c>
      <c r="H15" s="5" t="s">
        <v>116</v>
      </c>
      <c r="I15" s="7" t="s">
        <v>117</v>
      </c>
      <c r="J15" s="8" t="str">
        <f t="shared" si="1"/>
        <v>(054) 49561427992</v>
      </c>
      <c r="K15" s="5" t="s">
        <v>118</v>
      </c>
      <c r="L15" s="5" t="s">
        <v>83</v>
      </c>
      <c r="M15" s="9" t="str">
        <f>IFERROR(__xludf.DUMMYFUNCTION("IF(OR(REGEXMATCH(L15,""18-40""),REGEXMATCH(L15,""Adults 18-40"")),""18-40"", IF(OR(REGEXMATCH(L15,""40-60""),REGEXMATCH(L15,""Adults 40-60"")),""40-60"", IF(OR(REGEXMATCH(L15,""60\+""),REGEXMATCH(L15,""Seniors 60\+"")),""60+"", IF(OR(REGEXMATCH(L15,""13-1"&amp;"9""),REGEXMATCH(L15,""Teens 13-19"")),""13-19"",""Unbekannt""))))"),"40-60")</f>
        <v>40-60</v>
      </c>
      <c r="N15" s="8" t="str">
        <f>IFERROR(__xludf.DUMMYFUNCTION("REGEXREPLACE(REGEXREPLACE(O15,""Male"",""unspecific""),""Female"",""unspecific"")"),"Adults ")</f>
        <v>Adults </v>
      </c>
      <c r="O15" s="5" t="str">
        <f>IFERROR(__xludf.DUMMYFUNCTION("REGEXEXTRACT(L15,""[A-Za-z ]+"")"),"Adults ")</f>
        <v>Adults </v>
      </c>
      <c r="P15" s="8" t="str">
        <f>IFERROR(__xludf.DUMMYFUNCTION("IF(REGEXMATCH(L15,""Male""),""Male"",IF(REGEXMATCH(L15,""Female""),""Female"",""unspecific""))"),"unspecific")</f>
        <v>unspecific</v>
      </c>
      <c r="Q15" s="5" t="s">
        <v>31</v>
      </c>
      <c r="R15" s="4">
        <v>53589.0</v>
      </c>
      <c r="S15" s="4">
        <v>8009.0</v>
      </c>
      <c r="T15" s="4">
        <v>3579.0</v>
      </c>
      <c r="U15" s="4">
        <v>381.0</v>
      </c>
      <c r="V15" s="10">
        <f t="shared" si="2"/>
        <v>0.7109668029</v>
      </c>
      <c r="W15" s="4">
        <v>42260.22</v>
      </c>
      <c r="X15" s="5" t="s">
        <v>119</v>
      </c>
    </row>
    <row r="16" ht="14.25" customHeight="1">
      <c r="A16" s="4">
        <v>15.0</v>
      </c>
      <c r="B16" s="5" t="s">
        <v>120</v>
      </c>
      <c r="C16" s="6">
        <v>44970.0</v>
      </c>
      <c r="D16" s="6">
        <v>44980.0</v>
      </c>
      <c r="E16" s="5" t="s">
        <v>25</v>
      </c>
      <c r="F16" s="5" t="s">
        <v>68</v>
      </c>
      <c r="G16" s="5" t="s">
        <v>69</v>
      </c>
      <c r="H16" s="5" t="s">
        <v>70</v>
      </c>
      <c r="I16" s="7" t="s">
        <v>71</v>
      </c>
      <c r="J16" s="8" t="str">
        <f t="shared" si="1"/>
        <v>(228) 1662016</v>
      </c>
      <c r="K16" s="5" t="s">
        <v>72</v>
      </c>
      <c r="L16" s="5" t="s">
        <v>83</v>
      </c>
      <c r="M16" s="9" t="str">
        <f>IFERROR(__xludf.DUMMYFUNCTION("IF(OR(REGEXMATCH(L16,""18-40""),REGEXMATCH(L16,""Adults 18-40"")),""18-40"", IF(OR(REGEXMATCH(L16,""40-60""),REGEXMATCH(L16,""Adults 40-60"")),""40-60"", IF(OR(REGEXMATCH(L16,""60\+""),REGEXMATCH(L16,""Seniors 60\+"")),""60+"", IF(OR(REGEXMATCH(L16,""13-1"&amp;"9""),REGEXMATCH(L16,""Teens 13-19"")),""13-19"",""Unbekannt""))))"),"40-60")</f>
        <v>40-60</v>
      </c>
      <c r="N16" s="8" t="str">
        <f>IFERROR(__xludf.DUMMYFUNCTION("REGEXREPLACE(REGEXREPLACE(O16,""Male"",""unspecific""),""Female"",""unspecific"")"),"Adults ")</f>
        <v>Adults </v>
      </c>
      <c r="O16" s="5" t="str">
        <f>IFERROR(__xludf.DUMMYFUNCTION("REGEXEXTRACT(L16,""[A-Za-z ]+"")"),"Adults ")</f>
        <v>Adults </v>
      </c>
      <c r="P16" s="8" t="str">
        <f>IFERROR(__xludf.DUMMYFUNCTION("IF(REGEXMATCH(L16,""Male""),""Male"",IF(REGEXMATCH(L16,""Female""),""Female"",""unspecific""))"),"unspecific")</f>
        <v>unspecific</v>
      </c>
      <c r="Q16" s="5" t="s">
        <v>75</v>
      </c>
      <c r="R16" s="4">
        <v>52012.0</v>
      </c>
      <c r="S16" s="4">
        <v>2398.0</v>
      </c>
      <c r="T16" s="4">
        <v>311.0</v>
      </c>
      <c r="U16" s="4">
        <v>106.0</v>
      </c>
      <c r="V16" s="10">
        <f t="shared" si="2"/>
        <v>0.2037991233</v>
      </c>
      <c r="W16" s="4">
        <v>44445.65</v>
      </c>
      <c r="X16" s="5" t="s">
        <v>66</v>
      </c>
    </row>
    <row r="17" ht="14.25" customHeight="1">
      <c r="A17" s="4">
        <v>16.0</v>
      </c>
      <c r="B17" s="5" t="s">
        <v>121</v>
      </c>
      <c r="C17" s="6">
        <v>45232.0</v>
      </c>
      <c r="D17" s="6">
        <v>45250.0</v>
      </c>
      <c r="E17" s="5" t="s">
        <v>77</v>
      </c>
      <c r="F17" s="5" t="s">
        <v>26</v>
      </c>
      <c r="G17" s="5" t="s">
        <v>27</v>
      </c>
      <c r="H17" s="5" t="s">
        <v>28</v>
      </c>
      <c r="I17" s="7">
        <v>3.724028579E9</v>
      </c>
      <c r="J17" s="8" t="str">
        <f t="shared" si="1"/>
        <v>(372) 4028579</v>
      </c>
      <c r="K17" s="5" t="s">
        <v>29</v>
      </c>
      <c r="L17" s="5" t="s">
        <v>65</v>
      </c>
      <c r="M17" s="9" t="str">
        <f>IFERROR(__xludf.DUMMYFUNCTION("IF(OR(REGEXMATCH(L17,""18-40""),REGEXMATCH(L17,""Adults 18-40"")),""18-40"", IF(OR(REGEXMATCH(L17,""40-60""),REGEXMATCH(L17,""Adults 40-60"")),""40-60"", IF(OR(REGEXMATCH(L17,""60\+""),REGEXMATCH(L17,""Seniors 60\+"")),""60+"", IF(OR(REGEXMATCH(L17,""13-1"&amp;"9""),REGEXMATCH(L17,""Teens 13-19"")),""13-19"",""Unbekannt""))))"),"60+")</f>
        <v>60+</v>
      </c>
      <c r="N17" s="8" t="str">
        <f>IFERROR(__xludf.DUMMYFUNCTION("REGEXREPLACE(REGEXREPLACE(O17,""Male"",""unspecific""),""Female"",""unspecific"")"),"unspecific ")</f>
        <v>unspecific </v>
      </c>
      <c r="O17" s="5" t="str">
        <f>IFERROR(__xludf.DUMMYFUNCTION("REGEXEXTRACT(L17,""[A-Za-z ]+"")"),"Male ")</f>
        <v>Male </v>
      </c>
      <c r="P17" s="8" t="str">
        <f>IFERROR(__xludf.DUMMYFUNCTION("IF(REGEXMATCH(L17,""Male""),""Male"",IF(REGEXMATCH(L17,""Female""),""Female"",""unspecific""))"),"Male")</f>
        <v>Male</v>
      </c>
      <c r="Q17" s="5" t="s">
        <v>48</v>
      </c>
      <c r="R17" s="4">
        <v>46834.0</v>
      </c>
      <c r="S17" s="4">
        <v>6492.0</v>
      </c>
      <c r="T17" s="4">
        <v>3250.0</v>
      </c>
      <c r="U17" s="4">
        <v>699.0</v>
      </c>
      <c r="V17" s="10">
        <f t="shared" si="2"/>
        <v>1.492505445</v>
      </c>
      <c r="W17" s="4">
        <v>10339.5</v>
      </c>
      <c r="X17" s="5" t="s">
        <v>32</v>
      </c>
    </row>
    <row r="18" ht="14.25" customHeight="1">
      <c r="A18" s="4">
        <v>17.0</v>
      </c>
      <c r="B18" s="5" t="s">
        <v>122</v>
      </c>
      <c r="C18" s="6">
        <v>45222.0</v>
      </c>
      <c r="D18" s="6">
        <v>45246.0</v>
      </c>
      <c r="E18" s="5" t="s">
        <v>42</v>
      </c>
      <c r="F18" s="5" t="s">
        <v>123</v>
      </c>
      <c r="G18" s="5" t="s">
        <v>124</v>
      </c>
      <c r="H18" s="5" t="s">
        <v>125</v>
      </c>
      <c r="I18" s="7" t="s">
        <v>126</v>
      </c>
      <c r="J18" s="8" t="str">
        <f t="shared" si="1"/>
        <v>(382) 5051266</v>
      </c>
      <c r="K18" s="5" t="s">
        <v>127</v>
      </c>
      <c r="L18" s="5" t="s">
        <v>74</v>
      </c>
      <c r="M18" s="9" t="str">
        <f>IFERROR(__xludf.DUMMYFUNCTION("IF(OR(REGEXMATCH(L18,""18-40""),REGEXMATCH(L18,""Adults 18-40"")),""18-40"", IF(OR(REGEXMATCH(L18,""40-60""),REGEXMATCH(L18,""Adults 40-60"")),""40-60"", IF(OR(REGEXMATCH(L18,""60\+""),REGEXMATCH(L18,""Seniors 60\+"")),""60+"", IF(OR(REGEXMATCH(L18,""13-1"&amp;"9""),REGEXMATCH(L18,""Teens 13-19"")),""13-19"",""Unbekannt""))))"),"60+")</f>
        <v>60+</v>
      </c>
      <c r="N18" s="8" t="str">
        <f>IFERROR(__xludf.DUMMYFUNCTION("REGEXREPLACE(REGEXREPLACE(O18,""Male"",""unspecific""),""Female"",""unspecific"")"),"Seniors ")</f>
        <v>Seniors </v>
      </c>
      <c r="O18" s="5" t="str">
        <f>IFERROR(__xludf.DUMMYFUNCTION("REGEXEXTRACT(L18,""[A-Za-z ]+"")"),"Seniors ")</f>
        <v>Seniors </v>
      </c>
      <c r="P18" s="8" t="str">
        <f>IFERROR(__xludf.DUMMYFUNCTION("IF(REGEXMATCH(L18,""Male""),""Male"",IF(REGEXMATCH(L18,""Female""),""Female"",""unspecific""))"),"unspecific")</f>
        <v>unspecific</v>
      </c>
      <c r="Q18" s="5" t="s">
        <v>128</v>
      </c>
      <c r="R18" s="4">
        <v>87131.0</v>
      </c>
      <c r="S18" s="4">
        <v>3958.0</v>
      </c>
      <c r="T18" s="4">
        <v>4546.0</v>
      </c>
      <c r="U18" s="4">
        <v>221.0</v>
      </c>
      <c r="V18" s="10">
        <f t="shared" si="2"/>
        <v>0.2536410692</v>
      </c>
      <c r="W18" s="4">
        <v>18477.84</v>
      </c>
      <c r="X18" s="5" t="s">
        <v>49</v>
      </c>
    </row>
    <row r="19" ht="14.25" customHeight="1">
      <c r="A19" s="4">
        <v>18.0</v>
      </c>
      <c r="B19" s="5" t="s">
        <v>129</v>
      </c>
      <c r="C19" s="6">
        <v>45013.0</v>
      </c>
      <c r="D19" s="6">
        <v>45026.0</v>
      </c>
      <c r="E19" s="5" t="s">
        <v>77</v>
      </c>
      <c r="F19" s="5" t="s">
        <v>68</v>
      </c>
      <c r="G19" s="5" t="s">
        <v>69</v>
      </c>
      <c r="H19" s="5" t="s">
        <v>70</v>
      </c>
      <c r="I19" s="7" t="s">
        <v>71</v>
      </c>
      <c r="J19" s="8" t="str">
        <f t="shared" si="1"/>
        <v>(228) 1662016</v>
      </c>
      <c r="K19" s="5" t="s">
        <v>72</v>
      </c>
      <c r="L19" s="5" t="s">
        <v>74</v>
      </c>
      <c r="M19" s="9" t="str">
        <f>IFERROR(__xludf.DUMMYFUNCTION("IF(OR(REGEXMATCH(L19,""18-40""),REGEXMATCH(L19,""Adults 18-40"")),""18-40"", IF(OR(REGEXMATCH(L19,""40-60""),REGEXMATCH(L19,""Adults 40-60"")),""40-60"", IF(OR(REGEXMATCH(L19,""60\+""),REGEXMATCH(L19,""Seniors 60\+"")),""60+"", IF(OR(REGEXMATCH(L19,""13-1"&amp;"9""),REGEXMATCH(L19,""Teens 13-19"")),""13-19"",""Unbekannt""))))"),"60+")</f>
        <v>60+</v>
      </c>
      <c r="N19" s="8" t="str">
        <f>IFERROR(__xludf.DUMMYFUNCTION("REGEXREPLACE(REGEXREPLACE(O19,""Male"",""unspecific""),""Female"",""unspecific"")"),"Seniors ")</f>
        <v>Seniors </v>
      </c>
      <c r="O19" s="5" t="str">
        <f>IFERROR(__xludf.DUMMYFUNCTION("REGEXEXTRACT(L19,""[A-Za-z ]+"")"),"Seniors ")</f>
        <v>Seniors </v>
      </c>
      <c r="P19" s="8" t="str">
        <f>IFERROR(__xludf.DUMMYFUNCTION("IF(REGEXMATCH(L19,""Male""),""Male"",IF(REGEXMATCH(L19,""Female""),""Female"",""unspecific""))"),"unspecific")</f>
        <v>unspecific</v>
      </c>
      <c r="Q19" s="5" t="s">
        <v>75</v>
      </c>
      <c r="R19" s="4">
        <v>72204.0</v>
      </c>
      <c r="S19" s="4">
        <v>6080.0</v>
      </c>
      <c r="T19" s="4">
        <v>1948.0</v>
      </c>
      <c r="U19" s="4">
        <v>237.0</v>
      </c>
      <c r="V19" s="10">
        <f t="shared" si="2"/>
        <v>0.3282366628</v>
      </c>
      <c r="W19" s="4">
        <v>33988.25</v>
      </c>
      <c r="X19" s="5" t="s">
        <v>66</v>
      </c>
    </row>
    <row r="20" ht="14.25" customHeight="1">
      <c r="A20" s="4">
        <v>19.0</v>
      </c>
      <c r="B20" s="5" t="s">
        <v>130</v>
      </c>
      <c r="C20" s="6">
        <v>45264.0</v>
      </c>
      <c r="D20" s="6">
        <v>45286.0</v>
      </c>
      <c r="E20" s="5" t="s">
        <v>42</v>
      </c>
      <c r="F20" s="5" t="s">
        <v>52</v>
      </c>
      <c r="G20" s="5" t="s">
        <v>53</v>
      </c>
      <c r="H20" s="5" t="s">
        <v>54</v>
      </c>
      <c r="I20" s="7" t="s">
        <v>55</v>
      </c>
      <c r="J20" s="8" t="str">
        <f t="shared" si="1"/>
        <v>(995) 2136315</v>
      </c>
      <c r="K20" s="5" t="s">
        <v>56</v>
      </c>
      <c r="L20" s="5" t="s">
        <v>131</v>
      </c>
      <c r="M20" s="9" t="str">
        <f>IFERROR(__xludf.DUMMYFUNCTION("IF(OR(REGEXMATCH(L20,""18-40""),REGEXMATCH(L20,""Adults 18-40"")),""18-40"", IF(OR(REGEXMATCH(L20,""40-60""),REGEXMATCH(L20,""Adults 40-60"")),""40-60"", IF(OR(REGEXMATCH(L20,""60\+""),REGEXMATCH(L20,""Seniors 60\+"")),""60+"", IF(OR(REGEXMATCH(L20,""13-1"&amp;"9""),REGEXMATCH(L20,""Teens 13-19"")),""13-19"",""Unbekannt""))))"),"13-19")</f>
        <v>13-19</v>
      </c>
      <c r="N20" s="8" t="str">
        <f>IFERROR(__xludf.DUMMYFUNCTION("REGEXREPLACE(REGEXREPLACE(O20,""Male"",""unspecific""),""Female"",""unspecific"")"),"Teens ")</f>
        <v>Teens </v>
      </c>
      <c r="O20" s="5" t="str">
        <f>IFERROR(__xludf.DUMMYFUNCTION("REGEXEXTRACT(L20,""[A-Za-z ]+"")"),"Teens ")</f>
        <v>Teens </v>
      </c>
      <c r="P20" s="8" t="str">
        <f>IFERROR(__xludf.DUMMYFUNCTION("IF(REGEXMATCH(L20,""Male""),""Male"",IF(REGEXMATCH(L20,""Female""),""Female"",""unspecific""))"),"unspecific")</f>
        <v>unspecific</v>
      </c>
      <c r="Q20" s="5" t="s">
        <v>39</v>
      </c>
      <c r="R20" s="4">
        <v>18166.0</v>
      </c>
      <c r="S20" s="4">
        <v>2849.0</v>
      </c>
      <c r="T20" s="4">
        <v>4847.0</v>
      </c>
      <c r="U20" s="4">
        <v>354.0</v>
      </c>
      <c r="V20" s="10">
        <f t="shared" si="2"/>
        <v>1.948695365</v>
      </c>
      <c r="W20" s="4">
        <v>27654.57</v>
      </c>
      <c r="X20" s="5" t="s">
        <v>49</v>
      </c>
    </row>
    <row r="21" ht="14.25" customHeight="1">
      <c r="A21" s="4">
        <v>20.0</v>
      </c>
      <c r="B21" s="5" t="s">
        <v>132</v>
      </c>
      <c r="C21" s="6">
        <v>45241.0</v>
      </c>
      <c r="D21" s="6">
        <v>45246.0</v>
      </c>
      <c r="E21" s="5" t="s">
        <v>7</v>
      </c>
      <c r="F21" s="5" t="s">
        <v>133</v>
      </c>
      <c r="G21" s="5" t="s">
        <v>134</v>
      </c>
      <c r="H21" s="5" t="s">
        <v>135</v>
      </c>
      <c r="I21" s="7" t="s">
        <v>136</v>
      </c>
      <c r="J21" s="8" t="str">
        <f t="shared" si="1"/>
        <v>(143) 0693791</v>
      </c>
      <c r="K21" s="5" t="s">
        <v>137</v>
      </c>
      <c r="L21" s="5" t="s">
        <v>138</v>
      </c>
      <c r="M21" s="9" t="str">
        <f>IFERROR(__xludf.DUMMYFUNCTION("IF(OR(REGEXMATCH(L21,""18-40""),REGEXMATCH(L21,""Adults 18-40"")),""18-40"", IF(OR(REGEXMATCH(L21,""40-60""),REGEXMATCH(L21,""Adults 40-60"")),""40-60"", IF(OR(REGEXMATCH(L21,""60\+""),REGEXMATCH(L21,""Seniors 60\+"")),""60+"", IF(OR(REGEXMATCH(L21,""13-1"&amp;"9""),REGEXMATCH(L21,""Teens 13-19"")),""13-19"",""Unbekannt""))))"),"18-40")</f>
        <v>18-40</v>
      </c>
      <c r="N21" s="8" t="str">
        <f>IFERROR(__xludf.DUMMYFUNCTION("REGEXREPLACE(REGEXREPLACE(O21,""Male"",""unspecific""),""Female"",""unspecific"")"),"unspecific ")</f>
        <v>unspecific </v>
      </c>
      <c r="O21" s="5" t="str">
        <f>IFERROR(__xludf.DUMMYFUNCTION("REGEXEXTRACT(L21,""[A-Za-z ]+"")"),"Male ")</f>
        <v>Male </v>
      </c>
      <c r="P21" s="8" t="str">
        <f>IFERROR(__xludf.DUMMYFUNCTION("IF(REGEXMATCH(L21,""Male""),""Male"",IF(REGEXMATCH(L21,""Female""),""Female"",""unspecific""))"),"Male")</f>
        <v>Male</v>
      </c>
      <c r="Q21" s="5" t="s">
        <v>86</v>
      </c>
      <c r="R21" s="4">
        <v>27973.0</v>
      </c>
      <c r="S21" s="4">
        <v>9607.0</v>
      </c>
      <c r="T21" s="4">
        <v>2657.0</v>
      </c>
      <c r="U21" s="4">
        <v>890.0</v>
      </c>
      <c r="V21" s="10">
        <f t="shared" si="2"/>
        <v>3.181639438</v>
      </c>
      <c r="W21" s="4">
        <v>10983.11</v>
      </c>
      <c r="X21" s="5" t="s">
        <v>32</v>
      </c>
    </row>
    <row r="22" ht="14.25" customHeight="1">
      <c r="A22" s="4">
        <v>21.0</v>
      </c>
      <c r="B22" s="5" t="s">
        <v>139</v>
      </c>
      <c r="C22" s="6">
        <v>45287.0</v>
      </c>
      <c r="D22" s="6">
        <v>45302.0</v>
      </c>
      <c r="E22" s="5" t="s">
        <v>7</v>
      </c>
      <c r="F22" s="5" t="s">
        <v>114</v>
      </c>
      <c r="G22" s="5" t="s">
        <v>115</v>
      </c>
      <c r="H22" s="5" t="s">
        <v>116</v>
      </c>
      <c r="I22" s="7" t="s">
        <v>117</v>
      </c>
      <c r="J22" s="8" t="str">
        <f t="shared" si="1"/>
        <v>(054) 49561427992</v>
      </c>
      <c r="K22" s="5" t="s">
        <v>118</v>
      </c>
      <c r="L22" s="5" t="s">
        <v>47</v>
      </c>
      <c r="M22" s="9" t="str">
        <f>IFERROR(__xludf.DUMMYFUNCTION("IF(OR(REGEXMATCH(L22,""18-40""),REGEXMATCH(L22,""Adults 18-40"")),""18-40"", IF(OR(REGEXMATCH(L22,""40-60""),REGEXMATCH(L22,""Adults 40-60"")),""40-60"", IF(OR(REGEXMATCH(L22,""60\+""),REGEXMATCH(L22,""Seniors 60\+"")),""60+"", IF(OR(REGEXMATCH(L22,""13-1"&amp;"9""),REGEXMATCH(L22,""Teens 13-19"")),""13-19"",""Unbekannt""))))"),"40-60")</f>
        <v>40-60</v>
      </c>
      <c r="N22" s="8" t="str">
        <f>IFERROR(__xludf.DUMMYFUNCTION("REGEXREPLACE(REGEXREPLACE(O22,""Male"",""unspecific""),""Female"",""unspecific"")"),"unspecific ")</f>
        <v>unspecific </v>
      </c>
      <c r="O22" s="5" t="str">
        <f>IFERROR(__xludf.DUMMYFUNCTION("REGEXEXTRACT(L22,""[A-Za-z ]+"")"),"Male ")</f>
        <v>Male </v>
      </c>
      <c r="P22" s="8" t="str">
        <f>IFERROR(__xludf.DUMMYFUNCTION("IF(REGEXMATCH(L22,""Male""),""Male"",IF(REGEXMATCH(L22,""Female""),""Female"",""unspecific""))"),"Male")</f>
        <v>Male</v>
      </c>
      <c r="Q22" s="5" t="s">
        <v>31</v>
      </c>
      <c r="R22" s="4">
        <v>22897.0</v>
      </c>
      <c r="S22" s="4">
        <v>6256.0</v>
      </c>
      <c r="T22" s="4">
        <v>2286.0</v>
      </c>
      <c r="U22" s="4">
        <v>531.0</v>
      </c>
      <c r="V22" s="10">
        <f t="shared" si="2"/>
        <v>2.319081102</v>
      </c>
      <c r="W22" s="4">
        <v>43219.64</v>
      </c>
      <c r="X22" s="5" t="s">
        <v>119</v>
      </c>
    </row>
    <row r="23" ht="14.25" customHeight="1">
      <c r="A23" s="4">
        <v>22.0</v>
      </c>
      <c r="B23" s="5" t="s">
        <v>140</v>
      </c>
      <c r="C23" s="6">
        <v>45200.0</v>
      </c>
      <c r="D23" s="6">
        <v>45227.0</v>
      </c>
      <c r="E23" s="5" t="s">
        <v>77</v>
      </c>
      <c r="F23" s="5" t="s">
        <v>141</v>
      </c>
      <c r="G23" s="5" t="s">
        <v>142</v>
      </c>
      <c r="H23" s="5" t="s">
        <v>143</v>
      </c>
      <c r="I23" s="7" t="s">
        <v>144</v>
      </c>
      <c r="J23" s="8" t="str">
        <f t="shared" si="1"/>
        <v>(557) 6707467238</v>
      </c>
      <c r="K23" s="5" t="s">
        <v>145</v>
      </c>
      <c r="L23" s="5" t="s">
        <v>138</v>
      </c>
      <c r="M23" s="9" t="str">
        <f>IFERROR(__xludf.DUMMYFUNCTION("IF(OR(REGEXMATCH(L23,""18-40""),REGEXMATCH(L23,""Adults 18-40"")),""18-40"", IF(OR(REGEXMATCH(L23,""40-60""),REGEXMATCH(L23,""Adults 40-60"")),""40-60"", IF(OR(REGEXMATCH(L23,""60\+""),REGEXMATCH(L23,""Seniors 60\+"")),""60+"", IF(OR(REGEXMATCH(L23,""13-1"&amp;"9""),REGEXMATCH(L23,""Teens 13-19"")),""13-19"",""Unbekannt""))))"),"18-40")</f>
        <v>18-40</v>
      </c>
      <c r="N23" s="8" t="str">
        <f>IFERROR(__xludf.DUMMYFUNCTION("REGEXREPLACE(REGEXREPLACE(O23,""Male"",""unspecific""),""Female"",""unspecific"")"),"unspecific ")</f>
        <v>unspecific </v>
      </c>
      <c r="O23" s="5" t="str">
        <f>IFERROR(__xludf.DUMMYFUNCTION("REGEXEXTRACT(L23,""[A-Za-z ]+"")"),"Male ")</f>
        <v>Male </v>
      </c>
      <c r="P23" s="8" t="str">
        <f>IFERROR(__xludf.DUMMYFUNCTION("IF(REGEXMATCH(L23,""Male""),""Male"",IF(REGEXMATCH(L23,""Female""),""Female"",""unspecific""))"),"Male")</f>
        <v>Male</v>
      </c>
      <c r="Q23" s="5" t="s">
        <v>58</v>
      </c>
      <c r="R23" s="4">
        <v>62876.0</v>
      </c>
      <c r="S23" s="4">
        <v>4035.0</v>
      </c>
      <c r="T23" s="4">
        <v>3722.0</v>
      </c>
      <c r="U23" s="4">
        <v>260.0</v>
      </c>
      <c r="V23" s="10">
        <f t="shared" si="2"/>
        <v>0.4135123099</v>
      </c>
      <c r="W23" s="4">
        <v>30201.78</v>
      </c>
      <c r="X23" s="5" t="s">
        <v>49</v>
      </c>
    </row>
    <row r="24" ht="14.25" customHeight="1">
      <c r="A24" s="4">
        <v>23.0</v>
      </c>
      <c r="B24" s="5" t="s">
        <v>146</v>
      </c>
      <c r="C24" s="6">
        <v>45096.0</v>
      </c>
      <c r="D24" s="6">
        <v>45101.0</v>
      </c>
      <c r="E24" s="5" t="s">
        <v>77</v>
      </c>
      <c r="F24" s="5" t="s">
        <v>147</v>
      </c>
      <c r="G24" s="5" t="s">
        <v>148</v>
      </c>
      <c r="H24" s="5" t="s">
        <v>149</v>
      </c>
      <c r="I24" s="7" t="s">
        <v>150</v>
      </c>
      <c r="J24" s="8" t="str">
        <f t="shared" si="1"/>
        <v>Ungültige Nummer</v>
      </c>
      <c r="K24" s="5" t="s">
        <v>151</v>
      </c>
      <c r="L24" s="5" t="s">
        <v>131</v>
      </c>
      <c r="M24" s="9" t="str">
        <f>IFERROR(__xludf.DUMMYFUNCTION("IF(OR(REGEXMATCH(L24,""18-40""),REGEXMATCH(L24,""Adults 18-40"")),""18-40"", IF(OR(REGEXMATCH(L24,""40-60""),REGEXMATCH(L24,""Adults 40-60"")),""40-60"", IF(OR(REGEXMATCH(L24,""60\+""),REGEXMATCH(L24,""Seniors 60\+"")),""60+"", IF(OR(REGEXMATCH(L24,""13-1"&amp;"9""),REGEXMATCH(L24,""Teens 13-19"")),""13-19"",""Unbekannt""))))"),"13-19")</f>
        <v>13-19</v>
      </c>
      <c r="N24" s="8" t="str">
        <f>IFERROR(__xludf.DUMMYFUNCTION("REGEXREPLACE(REGEXREPLACE(O24,""Male"",""unspecific""),""Female"",""unspecific"")"),"Teens ")</f>
        <v>Teens </v>
      </c>
      <c r="O24" s="5" t="str">
        <f>IFERROR(__xludf.DUMMYFUNCTION("REGEXEXTRACT(L24,""[A-Za-z ]+"")"),"Teens ")</f>
        <v>Teens </v>
      </c>
      <c r="P24" s="8" t="str">
        <f>IFERROR(__xludf.DUMMYFUNCTION("IF(REGEXMATCH(L24,""Male""),""Male"",IF(REGEXMATCH(L24,""Female""),""Female"",""unspecific""))"),"unspecific")</f>
        <v>unspecific</v>
      </c>
      <c r="Q24" s="5" t="s">
        <v>75</v>
      </c>
      <c r="R24" s="4">
        <v>26583.0</v>
      </c>
      <c r="S24" s="4">
        <v>9185.0</v>
      </c>
      <c r="T24" s="4">
        <v>1413.0</v>
      </c>
      <c r="U24" s="4">
        <v>581.0</v>
      </c>
      <c r="V24" s="10">
        <f t="shared" si="2"/>
        <v>2.185607343</v>
      </c>
      <c r="W24" s="4">
        <v>49463.69</v>
      </c>
      <c r="X24" s="5" t="s">
        <v>152</v>
      </c>
    </row>
    <row r="25" ht="14.25" customHeight="1">
      <c r="A25" s="4">
        <v>24.0</v>
      </c>
      <c r="B25" s="5" t="s">
        <v>153</v>
      </c>
      <c r="C25" s="6">
        <v>45113.0</v>
      </c>
      <c r="D25" s="6">
        <v>45127.0</v>
      </c>
      <c r="E25" s="5" t="s">
        <v>51</v>
      </c>
      <c r="F25" s="5" t="s">
        <v>154</v>
      </c>
      <c r="G25" s="5" t="s">
        <v>155</v>
      </c>
      <c r="H25" s="5" t="s">
        <v>156</v>
      </c>
      <c r="I25" s="7">
        <v>4.034303913E9</v>
      </c>
      <c r="J25" s="8" t="str">
        <f t="shared" si="1"/>
        <v>(403) 4303913</v>
      </c>
      <c r="K25" s="5" t="s">
        <v>157</v>
      </c>
      <c r="L25" s="5" t="s">
        <v>138</v>
      </c>
      <c r="M25" s="9" t="str">
        <f>IFERROR(__xludf.DUMMYFUNCTION("IF(OR(REGEXMATCH(L25,""18-40""),REGEXMATCH(L25,""Adults 18-40"")),""18-40"", IF(OR(REGEXMATCH(L25,""40-60""),REGEXMATCH(L25,""Adults 40-60"")),""40-60"", IF(OR(REGEXMATCH(L25,""60\+""),REGEXMATCH(L25,""Seniors 60\+"")),""60+"", IF(OR(REGEXMATCH(L25,""13-1"&amp;"9""),REGEXMATCH(L25,""Teens 13-19"")),""13-19"",""Unbekannt""))))"),"18-40")</f>
        <v>18-40</v>
      </c>
      <c r="N25" s="8" t="str">
        <f>IFERROR(__xludf.DUMMYFUNCTION("REGEXREPLACE(REGEXREPLACE(O25,""Male"",""unspecific""),""Female"",""unspecific"")"),"unspecific ")</f>
        <v>unspecific </v>
      </c>
      <c r="O25" s="5" t="str">
        <f>IFERROR(__xludf.DUMMYFUNCTION("REGEXEXTRACT(L25,""[A-Za-z ]+"")"),"Male ")</f>
        <v>Male </v>
      </c>
      <c r="P25" s="8" t="str">
        <f>IFERROR(__xludf.DUMMYFUNCTION("IF(REGEXMATCH(L25,""Male""),""Male"",IF(REGEXMATCH(L25,""Female""),""Female"",""unspecific""))"),"Male")</f>
        <v>Male</v>
      </c>
      <c r="Q25" s="5" t="s">
        <v>48</v>
      </c>
      <c r="R25" s="4">
        <v>1215.0</v>
      </c>
      <c r="S25" s="4">
        <v>1832.0</v>
      </c>
      <c r="T25" s="4">
        <v>3794.0</v>
      </c>
      <c r="U25" s="4">
        <v>425.0</v>
      </c>
      <c r="V25" s="10">
        <f t="shared" si="2"/>
        <v>34.97942387</v>
      </c>
      <c r="W25" s="4">
        <v>2983.58</v>
      </c>
      <c r="X25" s="5" t="s">
        <v>158</v>
      </c>
    </row>
    <row r="26" ht="14.25" customHeight="1">
      <c r="A26" s="4">
        <v>25.0</v>
      </c>
      <c r="B26" s="5" t="s">
        <v>159</v>
      </c>
      <c r="C26" s="6">
        <v>45122.0</v>
      </c>
      <c r="D26" s="6">
        <v>45151.0</v>
      </c>
      <c r="E26" s="5" t="s">
        <v>25</v>
      </c>
      <c r="F26" s="5" t="s">
        <v>26</v>
      </c>
      <c r="G26" s="5" t="s">
        <v>27</v>
      </c>
      <c r="H26" s="5" t="s">
        <v>28</v>
      </c>
      <c r="I26" s="7">
        <v>3.724028579E9</v>
      </c>
      <c r="J26" s="8" t="str">
        <f t="shared" si="1"/>
        <v>(372) 4028579</v>
      </c>
      <c r="K26" s="5" t="s">
        <v>29</v>
      </c>
      <c r="L26" s="5" t="s">
        <v>160</v>
      </c>
      <c r="M26" s="9" t="str">
        <f>IFERROR(__xludf.DUMMYFUNCTION("IF(OR(REGEXMATCH(L26,""18-40""),REGEXMATCH(L26,""Adults 18-40"")),""18-40"", IF(OR(REGEXMATCH(L26,""40-60""),REGEXMATCH(L26,""Adults 40-60"")),""40-60"", IF(OR(REGEXMATCH(L26,""60\+""),REGEXMATCH(L26,""Seniors 60\+"")),""60+"", IF(OR(REGEXMATCH(L26,""13-1"&amp;"9""),REGEXMATCH(L26,""Teens 13-19"")),""13-19"",""Unbekannt""))))"),"40-60")</f>
        <v>40-60</v>
      </c>
      <c r="N26" s="8" t="str">
        <f>IFERROR(__xludf.DUMMYFUNCTION("REGEXREPLACE(REGEXREPLACE(O26,""Male"",""unspecific""),""Female"",""unspecific"")"),"unspecific ")</f>
        <v>unspecific </v>
      </c>
      <c r="O26" s="5" t="str">
        <f>IFERROR(__xludf.DUMMYFUNCTION("REGEXEXTRACT(L26,""[A-Za-z ]+"")"),"Female ")</f>
        <v>Female </v>
      </c>
      <c r="P26" s="8" t="str">
        <f>IFERROR(__xludf.DUMMYFUNCTION("IF(REGEXMATCH(L26,""Male""),""Male"",IF(REGEXMATCH(L26,""Female""),""Female"",""unspecific""))"),"Female")</f>
        <v>Female</v>
      </c>
      <c r="Q26" s="5" t="s">
        <v>86</v>
      </c>
      <c r="R26" s="4">
        <v>79276.0</v>
      </c>
      <c r="S26" s="4">
        <v>2404.0</v>
      </c>
      <c r="T26" s="4">
        <v>3408.0</v>
      </c>
      <c r="U26" s="4">
        <v>208.0</v>
      </c>
      <c r="V26" s="10">
        <f t="shared" si="2"/>
        <v>0.2623744891</v>
      </c>
      <c r="W26" s="4">
        <v>12205.58</v>
      </c>
      <c r="X26" s="5" t="s">
        <v>32</v>
      </c>
    </row>
    <row r="27" ht="14.25" customHeight="1">
      <c r="A27" s="4">
        <v>26.0</v>
      </c>
      <c r="B27" s="5" t="s">
        <v>161</v>
      </c>
      <c r="C27" s="6">
        <v>45144.0</v>
      </c>
      <c r="D27" s="6">
        <v>45147.0</v>
      </c>
      <c r="E27" s="5" t="s">
        <v>42</v>
      </c>
      <c r="F27" s="5" t="s">
        <v>162</v>
      </c>
      <c r="G27" s="5" t="s">
        <v>163</v>
      </c>
      <c r="H27" s="5" t="s">
        <v>164</v>
      </c>
      <c r="I27" s="7" t="s">
        <v>165</v>
      </c>
      <c r="J27" s="8" t="str">
        <f t="shared" si="1"/>
        <v>(653) 6891510</v>
      </c>
      <c r="K27" s="5" t="s">
        <v>166</v>
      </c>
      <c r="L27" s="5" t="s">
        <v>138</v>
      </c>
      <c r="M27" s="9" t="str">
        <f>IFERROR(__xludf.DUMMYFUNCTION("IF(OR(REGEXMATCH(L27,""18-40""),REGEXMATCH(L27,""Adults 18-40"")),""18-40"", IF(OR(REGEXMATCH(L27,""40-60""),REGEXMATCH(L27,""Adults 40-60"")),""40-60"", IF(OR(REGEXMATCH(L27,""60\+""),REGEXMATCH(L27,""Seniors 60\+"")),""60+"", IF(OR(REGEXMATCH(L27,""13-1"&amp;"9""),REGEXMATCH(L27,""Teens 13-19"")),""13-19"",""Unbekannt""))))"),"18-40")</f>
        <v>18-40</v>
      </c>
      <c r="N27" s="8" t="str">
        <f>IFERROR(__xludf.DUMMYFUNCTION("REGEXREPLACE(REGEXREPLACE(O27,""Male"",""unspecific""),""Female"",""unspecific"")"),"unspecific ")</f>
        <v>unspecific </v>
      </c>
      <c r="O27" s="5" t="str">
        <f>IFERROR(__xludf.DUMMYFUNCTION("REGEXEXTRACT(L27,""[A-Za-z ]+"")"),"Male ")</f>
        <v>Male </v>
      </c>
      <c r="P27" s="8" t="str">
        <f>IFERROR(__xludf.DUMMYFUNCTION("IF(REGEXMATCH(L27,""Male""),""Male"",IF(REGEXMATCH(L27,""Female""),""Female"",""unspecific""))"),"Male")</f>
        <v>Male</v>
      </c>
      <c r="Q27" s="5" t="s">
        <v>39</v>
      </c>
      <c r="R27" s="4">
        <v>63453.0</v>
      </c>
      <c r="S27" s="4">
        <v>3788.0</v>
      </c>
      <c r="T27" s="4">
        <v>2515.0</v>
      </c>
      <c r="U27" s="4">
        <v>492.0</v>
      </c>
      <c r="V27" s="10">
        <f t="shared" si="2"/>
        <v>0.7753770507</v>
      </c>
      <c r="W27" s="4">
        <v>29386.34</v>
      </c>
      <c r="X27" s="5" t="s">
        <v>167</v>
      </c>
    </row>
    <row r="28" ht="14.25" customHeight="1">
      <c r="A28" s="4">
        <v>27.0</v>
      </c>
      <c r="B28" s="5" t="s">
        <v>168</v>
      </c>
      <c r="C28" s="6">
        <v>45196.0</v>
      </c>
      <c r="D28" s="6">
        <v>45201.0</v>
      </c>
      <c r="E28" s="5" t="s">
        <v>42</v>
      </c>
      <c r="F28" s="5" t="s">
        <v>169</v>
      </c>
      <c r="G28" s="5" t="s">
        <v>170</v>
      </c>
      <c r="H28" s="5" t="s">
        <v>171</v>
      </c>
      <c r="I28" s="7" t="s">
        <v>172</v>
      </c>
      <c r="J28" s="8" t="str">
        <f t="shared" si="1"/>
        <v>(625) 9188416213</v>
      </c>
      <c r="K28" s="5" t="s">
        <v>173</v>
      </c>
      <c r="L28" s="5" t="s">
        <v>47</v>
      </c>
      <c r="M28" s="9" t="str">
        <f>IFERROR(__xludf.DUMMYFUNCTION("IF(OR(REGEXMATCH(L28,""18-40""),REGEXMATCH(L28,""Adults 18-40"")),""18-40"", IF(OR(REGEXMATCH(L28,""40-60""),REGEXMATCH(L28,""Adults 40-60"")),""40-60"", IF(OR(REGEXMATCH(L28,""60\+""),REGEXMATCH(L28,""Seniors 60\+"")),""60+"", IF(OR(REGEXMATCH(L28,""13-1"&amp;"9""),REGEXMATCH(L28,""Teens 13-19"")),""13-19"",""Unbekannt""))))"),"40-60")</f>
        <v>40-60</v>
      </c>
      <c r="N28" s="8" t="str">
        <f>IFERROR(__xludf.DUMMYFUNCTION("REGEXREPLACE(REGEXREPLACE(O28,""Male"",""unspecific""),""Female"",""unspecific"")"),"unspecific ")</f>
        <v>unspecific </v>
      </c>
      <c r="O28" s="5" t="str">
        <f>IFERROR(__xludf.DUMMYFUNCTION("REGEXEXTRACT(L28,""[A-Za-z ]+"")"),"Male ")</f>
        <v>Male </v>
      </c>
      <c r="P28" s="8" t="str">
        <f>IFERROR(__xludf.DUMMYFUNCTION("IF(REGEXMATCH(L28,""Male""),""Male"",IF(REGEXMATCH(L28,""Female""),""Female"",""unspecific""))"),"Male")</f>
        <v>Male</v>
      </c>
      <c r="Q28" s="5" t="s">
        <v>75</v>
      </c>
      <c r="R28" s="4">
        <v>52218.0</v>
      </c>
      <c r="S28" s="4">
        <v>3238.0</v>
      </c>
      <c r="T28" s="4">
        <v>2450.0</v>
      </c>
      <c r="U28" s="4">
        <v>997.0</v>
      </c>
      <c r="V28" s="10">
        <f t="shared" si="2"/>
        <v>1.909303305</v>
      </c>
      <c r="W28" s="4">
        <v>41018.12</v>
      </c>
      <c r="X28" s="5" t="s">
        <v>49</v>
      </c>
    </row>
    <row r="29" ht="14.25" customHeight="1">
      <c r="A29" s="4">
        <v>28.0</v>
      </c>
      <c r="B29" s="5" t="s">
        <v>174</v>
      </c>
      <c r="C29" s="6">
        <v>45260.0</v>
      </c>
      <c r="D29" s="6">
        <v>45267.0</v>
      </c>
      <c r="E29" s="5" t="s">
        <v>25</v>
      </c>
      <c r="F29" s="5" t="s">
        <v>175</v>
      </c>
      <c r="G29" s="5" t="s">
        <v>176</v>
      </c>
      <c r="H29" s="5" t="s">
        <v>177</v>
      </c>
      <c r="I29" s="7" t="s">
        <v>178</v>
      </c>
      <c r="J29" s="8" t="str">
        <f t="shared" si="1"/>
        <v>(186) 4384897</v>
      </c>
      <c r="K29" s="5" t="s">
        <v>179</v>
      </c>
      <c r="L29" s="5" t="s">
        <v>38</v>
      </c>
      <c r="M29" s="9" t="str">
        <f>IFERROR(__xludf.DUMMYFUNCTION("IF(OR(REGEXMATCH(L29,""18-40""),REGEXMATCH(L29,""Adults 18-40"")),""18-40"", IF(OR(REGEXMATCH(L29,""40-60""),REGEXMATCH(L29,""Adults 40-60"")),""40-60"", IF(OR(REGEXMATCH(L29,""60\+""),REGEXMATCH(L29,""Seniors 60\+"")),""60+"", IF(OR(REGEXMATCH(L29,""13-1"&amp;"9""),REGEXMATCH(L29,""Teens 13-19"")),""13-19"",""Unbekannt""))))"),"60+")</f>
        <v>60+</v>
      </c>
      <c r="N29" s="8" t="str">
        <f>IFERROR(__xludf.DUMMYFUNCTION("REGEXREPLACE(REGEXREPLACE(O29,""Male"",""unspecific""),""Female"",""unspecific"")"),"unspecific ")</f>
        <v>unspecific </v>
      </c>
      <c r="O29" s="5" t="str">
        <f>IFERROR(__xludf.DUMMYFUNCTION("REGEXEXTRACT(L29,""[A-Za-z ]+"")"),"Female ")</f>
        <v>Female </v>
      </c>
      <c r="P29" s="8" t="str">
        <f>IFERROR(__xludf.DUMMYFUNCTION("IF(REGEXMATCH(L29,""Male""),""Male"",IF(REGEXMATCH(L29,""Female""),""Female"",""unspecific""))"),"Female")</f>
        <v>Female</v>
      </c>
      <c r="Q29" s="5" t="s">
        <v>39</v>
      </c>
      <c r="R29" s="4">
        <v>42299.0</v>
      </c>
      <c r="S29" s="4">
        <v>9326.0</v>
      </c>
      <c r="T29" s="4">
        <v>2552.0</v>
      </c>
      <c r="U29" s="4">
        <v>763.0</v>
      </c>
      <c r="V29" s="10">
        <f t="shared" si="2"/>
        <v>1.80382515</v>
      </c>
      <c r="W29" s="4">
        <v>29155.51</v>
      </c>
      <c r="X29" s="5" t="s">
        <v>99</v>
      </c>
    </row>
    <row r="30" ht="14.25" customHeight="1">
      <c r="A30" s="4">
        <v>29.0</v>
      </c>
      <c r="B30" s="5" t="s">
        <v>180</v>
      </c>
      <c r="C30" s="6">
        <v>44977.0</v>
      </c>
      <c r="D30" s="6">
        <v>44986.0</v>
      </c>
      <c r="E30" s="5" t="s">
        <v>77</v>
      </c>
      <c r="F30" s="5" t="s">
        <v>88</v>
      </c>
      <c r="G30" s="5" t="s">
        <v>89</v>
      </c>
      <c r="H30" s="5" t="s">
        <v>90</v>
      </c>
      <c r="I30" s="7" t="s">
        <v>91</v>
      </c>
      <c r="J30" s="8" t="str">
        <f t="shared" si="1"/>
        <v>(184) 424524870945</v>
      </c>
      <c r="K30" s="5" t="s">
        <v>92</v>
      </c>
      <c r="L30" s="5" t="s">
        <v>83</v>
      </c>
      <c r="M30" s="9" t="str">
        <f>IFERROR(__xludf.DUMMYFUNCTION("IF(OR(REGEXMATCH(L30,""18-40""),REGEXMATCH(L30,""Adults 18-40"")),""18-40"", IF(OR(REGEXMATCH(L30,""40-60""),REGEXMATCH(L30,""Adults 40-60"")),""40-60"", IF(OR(REGEXMATCH(L30,""60\+""),REGEXMATCH(L30,""Seniors 60\+"")),""60+"", IF(OR(REGEXMATCH(L30,""13-1"&amp;"9""),REGEXMATCH(L30,""Teens 13-19"")),""13-19"",""Unbekannt""))))"),"40-60")</f>
        <v>40-60</v>
      </c>
      <c r="N30" s="8" t="str">
        <f>IFERROR(__xludf.DUMMYFUNCTION("REGEXREPLACE(REGEXREPLACE(O30,""Male"",""unspecific""),""Female"",""unspecific"")"),"Adults ")</f>
        <v>Adults </v>
      </c>
      <c r="O30" s="5" t="str">
        <f>IFERROR(__xludf.DUMMYFUNCTION("REGEXEXTRACT(L30,""[A-Za-z ]+"")"),"Adults ")</f>
        <v>Adults </v>
      </c>
      <c r="P30" s="8" t="str">
        <f>IFERROR(__xludf.DUMMYFUNCTION("IF(REGEXMATCH(L30,""Male""),""Male"",IF(REGEXMATCH(L30,""Female""),""Female"",""unspecific""))"),"unspecific")</f>
        <v>unspecific</v>
      </c>
      <c r="Q30" s="5" t="s">
        <v>128</v>
      </c>
      <c r="R30" s="4">
        <v>32351.0</v>
      </c>
      <c r="S30" s="4">
        <v>3417.0</v>
      </c>
      <c r="T30" s="4">
        <v>3381.0</v>
      </c>
      <c r="U30" s="4">
        <v>443.0</v>
      </c>
      <c r="V30" s="10">
        <f t="shared" si="2"/>
        <v>1.369354889</v>
      </c>
      <c r="W30" s="4">
        <v>25073.88</v>
      </c>
      <c r="X30" s="5" t="s">
        <v>40</v>
      </c>
    </row>
    <row r="31" ht="14.25" customHeight="1">
      <c r="A31" s="4">
        <v>30.0</v>
      </c>
      <c r="B31" s="5" t="s">
        <v>181</v>
      </c>
      <c r="C31" s="6">
        <v>45150.0</v>
      </c>
      <c r="D31" s="6">
        <v>45177.0</v>
      </c>
      <c r="E31" s="5" t="s">
        <v>7</v>
      </c>
      <c r="F31" s="5" t="s">
        <v>182</v>
      </c>
      <c r="G31" s="5" t="s">
        <v>183</v>
      </c>
      <c r="H31" s="5" t="s">
        <v>184</v>
      </c>
      <c r="I31" s="7" t="s">
        <v>185</v>
      </c>
      <c r="J31" s="8" t="str">
        <f t="shared" si="1"/>
        <v>(322) 61892539220</v>
      </c>
      <c r="K31" s="5" t="s">
        <v>186</v>
      </c>
      <c r="L31" s="5" t="s">
        <v>138</v>
      </c>
      <c r="M31" s="9" t="str">
        <f>IFERROR(__xludf.DUMMYFUNCTION("IF(OR(REGEXMATCH(L31,""18-40""),REGEXMATCH(L31,""Adults 18-40"")),""18-40"", IF(OR(REGEXMATCH(L31,""40-60""),REGEXMATCH(L31,""Adults 40-60"")),""40-60"", IF(OR(REGEXMATCH(L31,""60\+""),REGEXMATCH(L31,""Seniors 60\+"")),""60+"", IF(OR(REGEXMATCH(L31,""13-1"&amp;"9""),REGEXMATCH(L31,""Teens 13-19"")),""13-19"",""Unbekannt""))))"),"18-40")</f>
        <v>18-40</v>
      </c>
      <c r="N31" s="8" t="str">
        <f>IFERROR(__xludf.DUMMYFUNCTION("REGEXREPLACE(REGEXREPLACE(O31,""Male"",""unspecific""),""Female"",""unspecific"")"),"unspecific ")</f>
        <v>unspecific </v>
      </c>
      <c r="O31" s="5" t="str">
        <f>IFERROR(__xludf.DUMMYFUNCTION("REGEXEXTRACT(L31,""[A-Za-z ]+"")"),"Male ")</f>
        <v>Male </v>
      </c>
      <c r="P31" s="8" t="str">
        <f>IFERROR(__xludf.DUMMYFUNCTION("IF(REGEXMATCH(L31,""Male""),""Male"",IF(REGEXMATCH(L31,""Female""),""Female"",""unspecific""))"),"Male")</f>
        <v>Male</v>
      </c>
      <c r="Q31" s="5" t="s">
        <v>86</v>
      </c>
      <c r="R31" s="4">
        <v>11800.0</v>
      </c>
      <c r="S31" s="4">
        <v>1677.0</v>
      </c>
      <c r="T31" s="4">
        <v>729.0</v>
      </c>
      <c r="U31" s="4">
        <v>958.0</v>
      </c>
      <c r="V31" s="10">
        <f t="shared" si="2"/>
        <v>8.118644068</v>
      </c>
      <c r="W31" s="4">
        <v>23784.67</v>
      </c>
      <c r="X31" s="5" t="s">
        <v>167</v>
      </c>
    </row>
    <row r="32" ht="14.25" customHeight="1">
      <c r="A32" s="4">
        <v>31.0</v>
      </c>
      <c r="B32" s="5" t="s">
        <v>187</v>
      </c>
      <c r="C32" s="6">
        <v>44975.0</v>
      </c>
      <c r="D32" s="6">
        <v>44991.0</v>
      </c>
      <c r="E32" s="5" t="s">
        <v>42</v>
      </c>
      <c r="F32" s="5" t="s">
        <v>188</v>
      </c>
      <c r="G32" s="5" t="s">
        <v>189</v>
      </c>
      <c r="H32" s="5" t="s">
        <v>190</v>
      </c>
      <c r="I32" s="7" t="s">
        <v>191</v>
      </c>
      <c r="J32" s="8" t="str">
        <f t="shared" si="1"/>
        <v>(496) 4036865</v>
      </c>
      <c r="K32" s="5" t="s">
        <v>192</v>
      </c>
      <c r="L32" s="5" t="s">
        <v>47</v>
      </c>
      <c r="M32" s="9" t="str">
        <f>IFERROR(__xludf.DUMMYFUNCTION("IF(OR(REGEXMATCH(L32,""18-40""),REGEXMATCH(L32,""Adults 18-40"")),""18-40"", IF(OR(REGEXMATCH(L32,""40-60""),REGEXMATCH(L32,""Adults 40-60"")),""40-60"", IF(OR(REGEXMATCH(L32,""60\+""),REGEXMATCH(L32,""Seniors 60\+"")),""60+"", IF(OR(REGEXMATCH(L32,""13-1"&amp;"9""),REGEXMATCH(L32,""Teens 13-19"")),""13-19"",""Unbekannt""))))"),"40-60")</f>
        <v>40-60</v>
      </c>
      <c r="N32" s="8" t="str">
        <f>IFERROR(__xludf.DUMMYFUNCTION("REGEXREPLACE(REGEXREPLACE(O32,""Male"",""unspecific""),""Female"",""unspecific"")"),"unspecific ")</f>
        <v>unspecific </v>
      </c>
      <c r="O32" s="5" t="str">
        <f>IFERROR(__xludf.DUMMYFUNCTION("REGEXEXTRACT(L32,""[A-Za-z ]+"")"),"Male ")</f>
        <v>Male </v>
      </c>
      <c r="P32" s="8" t="str">
        <f>IFERROR(__xludf.DUMMYFUNCTION("IF(REGEXMATCH(L32,""Male""),""Male"",IF(REGEXMATCH(L32,""Female""),""Female"",""unspecific""))"),"Male")</f>
        <v>Male</v>
      </c>
      <c r="Q32" s="5" t="s">
        <v>128</v>
      </c>
      <c r="R32" s="4">
        <v>54734.0</v>
      </c>
      <c r="S32" s="4">
        <v>814.0</v>
      </c>
      <c r="T32" s="4">
        <v>2089.0</v>
      </c>
      <c r="U32" s="4">
        <v>167.0</v>
      </c>
      <c r="V32" s="10">
        <f t="shared" si="2"/>
        <v>0.3051119962</v>
      </c>
      <c r="W32" s="4">
        <v>1491.41</v>
      </c>
      <c r="X32" s="5" t="s">
        <v>32</v>
      </c>
    </row>
    <row r="33" ht="14.25" customHeight="1">
      <c r="A33" s="4">
        <v>32.0</v>
      </c>
      <c r="B33" s="5" t="s">
        <v>193</v>
      </c>
      <c r="C33" s="6">
        <v>45177.0</v>
      </c>
      <c r="D33" s="6">
        <v>45191.0</v>
      </c>
      <c r="E33" s="5" t="s">
        <v>77</v>
      </c>
      <c r="F33" s="5" t="s">
        <v>194</v>
      </c>
      <c r="G33" s="5" t="s">
        <v>195</v>
      </c>
      <c r="H33" s="5" t="s">
        <v>196</v>
      </c>
      <c r="I33" s="7" t="s">
        <v>197</v>
      </c>
      <c r="J33" s="8" t="str">
        <f t="shared" si="1"/>
        <v>(118) 51687120</v>
      </c>
      <c r="K33" s="5" t="s">
        <v>198</v>
      </c>
      <c r="L33" s="5" t="s">
        <v>160</v>
      </c>
      <c r="M33" s="9" t="str">
        <f>IFERROR(__xludf.DUMMYFUNCTION("IF(OR(REGEXMATCH(L33,""18-40""),REGEXMATCH(L33,""Adults 18-40"")),""18-40"", IF(OR(REGEXMATCH(L33,""40-60""),REGEXMATCH(L33,""Adults 40-60"")),""40-60"", IF(OR(REGEXMATCH(L33,""60\+""),REGEXMATCH(L33,""Seniors 60\+"")),""60+"", IF(OR(REGEXMATCH(L33,""13-1"&amp;"9""),REGEXMATCH(L33,""Teens 13-19"")),""13-19"",""Unbekannt""))))"),"40-60")</f>
        <v>40-60</v>
      </c>
      <c r="N33" s="8" t="str">
        <f>IFERROR(__xludf.DUMMYFUNCTION("REGEXREPLACE(REGEXREPLACE(O33,""Male"",""unspecific""),""Female"",""unspecific"")"),"unspecific ")</f>
        <v>unspecific </v>
      </c>
      <c r="O33" s="5" t="str">
        <f>IFERROR(__xludf.DUMMYFUNCTION("REGEXEXTRACT(L33,""[A-Za-z ]+"")"),"Female ")</f>
        <v>Female </v>
      </c>
      <c r="P33" s="8" t="str">
        <f>IFERROR(__xludf.DUMMYFUNCTION("IF(REGEXMATCH(L33,""Male""),""Male"",IF(REGEXMATCH(L33,""Female""),""Female"",""unspecific""))"),"Female")</f>
        <v>Female</v>
      </c>
      <c r="Q33" s="5" t="s">
        <v>58</v>
      </c>
      <c r="R33" s="4">
        <v>2208.0</v>
      </c>
      <c r="S33" s="4">
        <v>2309.0</v>
      </c>
      <c r="T33" s="4">
        <v>2423.0</v>
      </c>
      <c r="U33" s="4">
        <v>926.0</v>
      </c>
      <c r="V33" s="10">
        <f t="shared" si="2"/>
        <v>41.9384058</v>
      </c>
      <c r="W33" s="4">
        <v>40680.13</v>
      </c>
      <c r="X33" s="5" t="s">
        <v>152</v>
      </c>
    </row>
    <row r="34" ht="14.25" customHeight="1">
      <c r="A34" s="4">
        <v>33.0</v>
      </c>
      <c r="B34" s="5" t="s">
        <v>199</v>
      </c>
      <c r="C34" s="6">
        <v>45267.0</v>
      </c>
      <c r="D34" s="6">
        <v>45283.0</v>
      </c>
      <c r="E34" s="5" t="s">
        <v>25</v>
      </c>
      <c r="F34" s="5" t="s">
        <v>200</v>
      </c>
      <c r="G34" s="5" t="s">
        <v>201</v>
      </c>
      <c r="H34" s="5" t="s">
        <v>202</v>
      </c>
      <c r="I34" s="7">
        <v>1.728597837E9</v>
      </c>
      <c r="J34" s="8" t="str">
        <f t="shared" si="1"/>
        <v>(172) 8597837</v>
      </c>
      <c r="K34" s="5" t="s">
        <v>203</v>
      </c>
      <c r="L34" s="5" t="s">
        <v>83</v>
      </c>
      <c r="M34" s="9" t="str">
        <f>IFERROR(__xludf.DUMMYFUNCTION("IF(OR(REGEXMATCH(L34,""18-40""),REGEXMATCH(L34,""Adults 18-40"")),""18-40"", IF(OR(REGEXMATCH(L34,""40-60""),REGEXMATCH(L34,""Adults 40-60"")),""40-60"", IF(OR(REGEXMATCH(L34,""60\+""),REGEXMATCH(L34,""Seniors 60\+"")),""60+"", IF(OR(REGEXMATCH(L34,""13-1"&amp;"9""),REGEXMATCH(L34,""Teens 13-19"")),""13-19"",""Unbekannt""))))"),"40-60")</f>
        <v>40-60</v>
      </c>
      <c r="N34" s="8" t="str">
        <f>IFERROR(__xludf.DUMMYFUNCTION("REGEXREPLACE(REGEXREPLACE(O34,""Male"",""unspecific""),""Female"",""unspecific"")"),"Adults ")</f>
        <v>Adults </v>
      </c>
      <c r="O34" s="5" t="str">
        <f>IFERROR(__xludf.DUMMYFUNCTION("REGEXEXTRACT(L34,""[A-Za-z ]+"")"),"Adults ")</f>
        <v>Adults </v>
      </c>
      <c r="P34" s="8" t="str">
        <f>IFERROR(__xludf.DUMMYFUNCTION("IF(REGEXMATCH(L34,""Male""),""Male"",IF(REGEXMATCH(L34,""Female""),""Female"",""unspecific""))"),"unspecific")</f>
        <v>unspecific</v>
      </c>
      <c r="Q34" s="5" t="s">
        <v>75</v>
      </c>
      <c r="R34" s="4">
        <v>81576.0</v>
      </c>
      <c r="S34" s="4">
        <v>10000.0</v>
      </c>
      <c r="T34" s="4">
        <v>2916.0</v>
      </c>
      <c r="U34" s="4">
        <v>112.0</v>
      </c>
      <c r="V34" s="10">
        <f t="shared" si="2"/>
        <v>0.1372952829</v>
      </c>
      <c r="W34" s="4">
        <v>10125.54</v>
      </c>
      <c r="X34" s="5" t="s">
        <v>66</v>
      </c>
    </row>
    <row r="35" ht="14.25" customHeight="1">
      <c r="A35" s="4">
        <v>34.0</v>
      </c>
      <c r="B35" s="5" t="s">
        <v>204</v>
      </c>
      <c r="C35" s="6">
        <v>45098.0</v>
      </c>
      <c r="D35" s="6">
        <v>45126.0</v>
      </c>
      <c r="E35" s="5" t="s">
        <v>25</v>
      </c>
      <c r="F35" s="5" t="s">
        <v>141</v>
      </c>
      <c r="G35" s="5" t="s">
        <v>142</v>
      </c>
      <c r="H35" s="5" t="s">
        <v>143</v>
      </c>
      <c r="I35" s="7" t="s">
        <v>144</v>
      </c>
      <c r="J35" s="8" t="str">
        <f t="shared" si="1"/>
        <v>(557) 6707467238</v>
      </c>
      <c r="K35" s="5" t="s">
        <v>145</v>
      </c>
      <c r="L35" s="5" t="s">
        <v>57</v>
      </c>
      <c r="M35" s="9" t="str">
        <f>IFERROR(__xludf.DUMMYFUNCTION("IF(OR(REGEXMATCH(L35,""18-40""),REGEXMATCH(L35,""Adults 18-40"")),""18-40"", IF(OR(REGEXMATCH(L35,""40-60""),REGEXMATCH(L35,""Adults 40-60"")),""40-60"", IF(OR(REGEXMATCH(L35,""60\+""),REGEXMATCH(L35,""Seniors 60\+"")),""60+"", IF(OR(REGEXMATCH(L35,""13-1"&amp;"9""),REGEXMATCH(L35,""Teens 13-19"")),""13-19"",""Unbekannt""))))"),"18-40")</f>
        <v>18-40</v>
      </c>
      <c r="N35" s="8" t="str">
        <f>IFERROR(__xludf.DUMMYFUNCTION("REGEXREPLACE(REGEXREPLACE(O35,""Male"",""unspecific""),""Female"",""unspecific"")"),"unspecific ")</f>
        <v>unspecific </v>
      </c>
      <c r="O35" s="5" t="str">
        <f>IFERROR(__xludf.DUMMYFUNCTION("REGEXEXTRACT(L35,""[A-Za-z ]+"")"),"Female ")</f>
        <v>Female </v>
      </c>
      <c r="P35" s="8" t="str">
        <f>IFERROR(__xludf.DUMMYFUNCTION("IF(REGEXMATCH(L35,""Male""),""Male"",IF(REGEXMATCH(L35,""Female""),""Female"",""unspecific""))"),"Female")</f>
        <v>Female</v>
      </c>
      <c r="Q35" s="5" t="s">
        <v>84</v>
      </c>
      <c r="R35" s="4">
        <v>76659.0</v>
      </c>
      <c r="S35" s="4">
        <v>5247.0</v>
      </c>
      <c r="T35" s="4">
        <v>2547.0</v>
      </c>
      <c r="U35" s="4">
        <v>46.0</v>
      </c>
      <c r="V35" s="10">
        <f t="shared" si="2"/>
        <v>0.0600060006</v>
      </c>
      <c r="W35" s="4">
        <v>33116.41</v>
      </c>
      <c r="X35" s="5" t="s">
        <v>49</v>
      </c>
    </row>
    <row r="36" ht="14.25" customHeight="1">
      <c r="A36" s="4">
        <v>35.0</v>
      </c>
      <c r="B36" s="5" t="s">
        <v>205</v>
      </c>
      <c r="C36" s="6">
        <v>45052.0</v>
      </c>
      <c r="D36" s="6">
        <v>45076.0</v>
      </c>
      <c r="E36" s="5" t="s">
        <v>7</v>
      </c>
      <c r="F36" s="5" t="s">
        <v>206</v>
      </c>
      <c r="G36" s="5" t="s">
        <v>207</v>
      </c>
      <c r="H36" s="5" t="s">
        <v>208</v>
      </c>
      <c r="I36" s="7" t="s">
        <v>209</v>
      </c>
      <c r="J36" s="8" t="str">
        <f t="shared" si="1"/>
        <v>Ungültige Nummer</v>
      </c>
      <c r="K36" s="5" t="s">
        <v>210</v>
      </c>
      <c r="L36" s="5" t="s">
        <v>74</v>
      </c>
      <c r="M36" s="9" t="str">
        <f>IFERROR(__xludf.DUMMYFUNCTION("IF(OR(REGEXMATCH(L36,""18-40""),REGEXMATCH(L36,""Adults 18-40"")),""18-40"", IF(OR(REGEXMATCH(L36,""40-60""),REGEXMATCH(L36,""Adults 40-60"")),""40-60"", IF(OR(REGEXMATCH(L36,""60\+""),REGEXMATCH(L36,""Seniors 60\+"")),""60+"", IF(OR(REGEXMATCH(L36,""13-1"&amp;"9""),REGEXMATCH(L36,""Teens 13-19"")),""13-19"",""Unbekannt""))))"),"60+")</f>
        <v>60+</v>
      </c>
      <c r="N36" s="8" t="str">
        <f>IFERROR(__xludf.DUMMYFUNCTION("REGEXREPLACE(REGEXREPLACE(O36,""Male"",""unspecific""),""Female"",""unspecific"")"),"Seniors ")</f>
        <v>Seniors </v>
      </c>
      <c r="O36" s="5" t="str">
        <f>IFERROR(__xludf.DUMMYFUNCTION("REGEXEXTRACT(L36,""[A-Za-z ]+"")"),"Seniors ")</f>
        <v>Seniors </v>
      </c>
      <c r="P36" s="8" t="str">
        <f>IFERROR(__xludf.DUMMYFUNCTION("IF(REGEXMATCH(L36,""Male""),""Male"",IF(REGEXMATCH(L36,""Female""),""Female"",""unspecific""))"),"unspecific")</f>
        <v>unspecific</v>
      </c>
      <c r="Q36" s="5" t="s">
        <v>84</v>
      </c>
      <c r="R36" s="4">
        <v>94539.0</v>
      </c>
      <c r="S36" s="4">
        <v>5735.0</v>
      </c>
      <c r="T36" s="4">
        <v>2844.0</v>
      </c>
      <c r="U36" s="4">
        <v>560.0</v>
      </c>
      <c r="V36" s="10">
        <f t="shared" si="2"/>
        <v>0.5923481315</v>
      </c>
      <c r="W36" s="4">
        <v>16141.11</v>
      </c>
      <c r="X36" s="5" t="s">
        <v>99</v>
      </c>
    </row>
    <row r="37" ht="14.25" customHeight="1">
      <c r="A37" s="4">
        <v>36.0</v>
      </c>
      <c r="B37" s="5" t="s">
        <v>211</v>
      </c>
      <c r="C37" s="6">
        <v>45218.0</v>
      </c>
      <c r="D37" s="6">
        <v>45240.0</v>
      </c>
      <c r="E37" s="5" t="s">
        <v>7</v>
      </c>
      <c r="F37" s="5" t="s">
        <v>212</v>
      </c>
      <c r="G37" s="5" t="s">
        <v>213</v>
      </c>
      <c r="H37" s="5" t="s">
        <v>214</v>
      </c>
      <c r="I37" s="7" t="s">
        <v>215</v>
      </c>
      <c r="J37" s="8" t="str">
        <f t="shared" si="1"/>
        <v>(355) 1561435486</v>
      </c>
      <c r="K37" s="5" t="s">
        <v>216</v>
      </c>
      <c r="L37" s="5" t="s">
        <v>74</v>
      </c>
      <c r="M37" s="9" t="str">
        <f>IFERROR(__xludf.DUMMYFUNCTION("IF(OR(REGEXMATCH(L37,""18-40""),REGEXMATCH(L37,""Adults 18-40"")),""18-40"", IF(OR(REGEXMATCH(L37,""40-60""),REGEXMATCH(L37,""Adults 40-60"")),""40-60"", IF(OR(REGEXMATCH(L37,""60\+""),REGEXMATCH(L37,""Seniors 60\+"")),""60+"", IF(OR(REGEXMATCH(L37,""13-1"&amp;"9""),REGEXMATCH(L37,""Teens 13-19"")),""13-19"",""Unbekannt""))))"),"60+")</f>
        <v>60+</v>
      </c>
      <c r="N37" s="8" t="str">
        <f>IFERROR(__xludf.DUMMYFUNCTION("REGEXREPLACE(REGEXREPLACE(O37,""Male"",""unspecific""),""Female"",""unspecific"")"),"Seniors ")</f>
        <v>Seniors </v>
      </c>
      <c r="O37" s="5" t="str">
        <f>IFERROR(__xludf.DUMMYFUNCTION("REGEXEXTRACT(L37,""[A-Za-z ]+"")"),"Seniors ")</f>
        <v>Seniors </v>
      </c>
      <c r="P37" s="8" t="str">
        <f>IFERROR(__xludf.DUMMYFUNCTION("IF(REGEXMATCH(L37,""Male""),""Male"",IF(REGEXMATCH(L37,""Female""),""Female"",""unspecific""))"),"unspecific")</f>
        <v>unspecific</v>
      </c>
      <c r="Q37" s="5" t="s">
        <v>86</v>
      </c>
      <c r="R37" s="4">
        <v>70092.0</v>
      </c>
      <c r="S37" s="4">
        <v>3449.0</v>
      </c>
      <c r="T37" s="4">
        <v>4199.0</v>
      </c>
      <c r="U37" s="4">
        <v>196.0</v>
      </c>
      <c r="V37" s="10">
        <f t="shared" si="2"/>
        <v>0.279632483</v>
      </c>
      <c r="W37" s="4">
        <v>29557.22</v>
      </c>
      <c r="X37" s="5" t="s">
        <v>152</v>
      </c>
    </row>
    <row r="38" ht="14.25" customHeight="1">
      <c r="A38" s="4">
        <v>37.0</v>
      </c>
      <c r="B38" s="5" t="s">
        <v>217</v>
      </c>
      <c r="C38" s="6">
        <v>44957.0</v>
      </c>
      <c r="D38" s="6">
        <v>44971.0</v>
      </c>
      <c r="E38" s="5" t="s">
        <v>25</v>
      </c>
      <c r="F38" s="5" t="s">
        <v>169</v>
      </c>
      <c r="G38" s="5" t="s">
        <v>170</v>
      </c>
      <c r="H38" s="5" t="s">
        <v>171</v>
      </c>
      <c r="I38" s="7" t="s">
        <v>172</v>
      </c>
      <c r="J38" s="8" t="str">
        <f t="shared" si="1"/>
        <v>(625) 9188416213</v>
      </c>
      <c r="K38" s="5" t="s">
        <v>173</v>
      </c>
      <c r="L38" s="5" t="s">
        <v>74</v>
      </c>
      <c r="M38" s="9" t="str">
        <f>IFERROR(__xludf.DUMMYFUNCTION("IF(OR(REGEXMATCH(L38,""18-40""),REGEXMATCH(L38,""Adults 18-40"")),""18-40"", IF(OR(REGEXMATCH(L38,""40-60""),REGEXMATCH(L38,""Adults 40-60"")),""40-60"", IF(OR(REGEXMATCH(L38,""60\+""),REGEXMATCH(L38,""Seniors 60\+"")),""60+"", IF(OR(REGEXMATCH(L38,""13-1"&amp;"9""),REGEXMATCH(L38,""Teens 13-19"")),""13-19"",""Unbekannt""))))"),"60+")</f>
        <v>60+</v>
      </c>
      <c r="N38" s="8" t="str">
        <f>IFERROR(__xludf.DUMMYFUNCTION("REGEXREPLACE(REGEXREPLACE(O38,""Male"",""unspecific""),""Female"",""unspecific"")"),"Seniors ")</f>
        <v>Seniors </v>
      </c>
      <c r="O38" s="5" t="str">
        <f>IFERROR(__xludf.DUMMYFUNCTION("REGEXEXTRACT(L38,""[A-Za-z ]+"")"),"Seniors ")</f>
        <v>Seniors </v>
      </c>
      <c r="P38" s="8" t="str">
        <f>IFERROR(__xludf.DUMMYFUNCTION("IF(REGEXMATCH(L38,""Male""),""Male"",IF(REGEXMATCH(L38,""Female""),""Female"",""unspecific""))"),"unspecific")</f>
        <v>unspecific</v>
      </c>
      <c r="Q38" s="5" t="s">
        <v>84</v>
      </c>
      <c r="R38" s="4">
        <v>54376.0</v>
      </c>
      <c r="S38" s="4">
        <v>1027.0</v>
      </c>
      <c r="T38" s="4">
        <v>2371.0</v>
      </c>
      <c r="U38" s="4">
        <v>155.0</v>
      </c>
      <c r="V38" s="10">
        <f t="shared" si="2"/>
        <v>0.2850522289</v>
      </c>
      <c r="W38" s="4">
        <v>23431.5</v>
      </c>
      <c r="X38" s="5" t="s">
        <v>49</v>
      </c>
    </row>
    <row r="39" ht="14.25" customHeight="1">
      <c r="A39" s="4">
        <v>38.0</v>
      </c>
      <c r="B39" s="5" t="s">
        <v>218</v>
      </c>
      <c r="C39" s="6">
        <v>45115.0</v>
      </c>
      <c r="D39" s="6">
        <v>45136.0</v>
      </c>
      <c r="E39" s="5" t="s">
        <v>51</v>
      </c>
      <c r="F39" s="5" t="s">
        <v>219</v>
      </c>
      <c r="G39" s="5" t="s">
        <v>220</v>
      </c>
      <c r="H39" s="5" t="s">
        <v>221</v>
      </c>
      <c r="I39" s="7">
        <v>5.835472748E9</v>
      </c>
      <c r="J39" s="8" t="str">
        <f t="shared" si="1"/>
        <v>(583) 5472748</v>
      </c>
      <c r="K39" s="5" t="s">
        <v>222</v>
      </c>
      <c r="L39" s="5" t="s">
        <v>47</v>
      </c>
      <c r="M39" s="9" t="str">
        <f>IFERROR(__xludf.DUMMYFUNCTION("IF(OR(REGEXMATCH(L39,""18-40""),REGEXMATCH(L39,""Adults 18-40"")),""18-40"", IF(OR(REGEXMATCH(L39,""40-60""),REGEXMATCH(L39,""Adults 40-60"")),""40-60"", IF(OR(REGEXMATCH(L39,""60\+""),REGEXMATCH(L39,""Seniors 60\+"")),""60+"", IF(OR(REGEXMATCH(L39,""13-1"&amp;"9""),REGEXMATCH(L39,""Teens 13-19"")),""13-19"",""Unbekannt""))))"),"40-60")</f>
        <v>40-60</v>
      </c>
      <c r="N39" s="8" t="str">
        <f>IFERROR(__xludf.DUMMYFUNCTION("REGEXREPLACE(REGEXREPLACE(O39,""Male"",""unspecific""),""Female"",""unspecific"")"),"unspecific ")</f>
        <v>unspecific </v>
      </c>
      <c r="O39" s="5" t="str">
        <f>IFERROR(__xludf.DUMMYFUNCTION("REGEXEXTRACT(L39,""[A-Za-z ]+"")"),"Male ")</f>
        <v>Male </v>
      </c>
      <c r="P39" s="8" t="str">
        <f>IFERROR(__xludf.DUMMYFUNCTION("IF(REGEXMATCH(L39,""Male""),""Male"",IF(REGEXMATCH(L39,""Female""),""Female"",""unspecific""))"),"Male")</f>
        <v>Male</v>
      </c>
      <c r="Q39" s="5" t="s">
        <v>86</v>
      </c>
      <c r="R39" s="4">
        <v>53401.0</v>
      </c>
      <c r="S39" s="4">
        <v>7986.0</v>
      </c>
      <c r="T39" s="4">
        <v>2766.0</v>
      </c>
      <c r="U39" s="4">
        <v>339.0</v>
      </c>
      <c r="V39" s="10">
        <f t="shared" si="2"/>
        <v>0.6348195727</v>
      </c>
      <c r="W39" s="4">
        <v>8152.59</v>
      </c>
      <c r="X39" s="5" t="s">
        <v>152</v>
      </c>
    </row>
    <row r="40" ht="14.25" customHeight="1">
      <c r="A40" s="4">
        <v>39.0</v>
      </c>
      <c r="B40" s="5" t="s">
        <v>223</v>
      </c>
      <c r="C40" s="6">
        <v>45282.0</v>
      </c>
      <c r="D40" s="6">
        <v>45307.0</v>
      </c>
      <c r="E40" s="5" t="s">
        <v>42</v>
      </c>
      <c r="F40" s="5" t="s">
        <v>224</v>
      </c>
      <c r="G40" s="5" t="s">
        <v>225</v>
      </c>
      <c r="H40" s="5" t="s">
        <v>226</v>
      </c>
      <c r="I40" s="7">
        <v>0.0</v>
      </c>
      <c r="J40" s="8">
        <f t="shared" si="1"/>
        <v>0</v>
      </c>
      <c r="K40" s="5" t="s">
        <v>227</v>
      </c>
      <c r="L40" s="5" t="s">
        <v>131</v>
      </c>
      <c r="M40" s="9" t="str">
        <f>IFERROR(__xludf.DUMMYFUNCTION("IF(OR(REGEXMATCH(L40,""18-40""),REGEXMATCH(L40,""Adults 18-40"")),""18-40"", IF(OR(REGEXMATCH(L40,""40-60""),REGEXMATCH(L40,""Adults 40-60"")),""40-60"", IF(OR(REGEXMATCH(L40,""60\+""),REGEXMATCH(L40,""Seniors 60\+"")),""60+"", IF(OR(REGEXMATCH(L40,""13-1"&amp;"9""),REGEXMATCH(L40,""Teens 13-19"")),""13-19"",""Unbekannt""))))"),"13-19")</f>
        <v>13-19</v>
      </c>
      <c r="N40" s="8" t="str">
        <f>IFERROR(__xludf.DUMMYFUNCTION("REGEXREPLACE(REGEXREPLACE(O40,""Male"",""unspecific""),""Female"",""unspecific"")"),"Teens ")</f>
        <v>Teens </v>
      </c>
      <c r="O40" s="5" t="str">
        <f>IFERROR(__xludf.DUMMYFUNCTION("REGEXEXTRACT(L40,""[A-Za-z ]+"")"),"Teens ")</f>
        <v>Teens </v>
      </c>
      <c r="P40" s="8" t="str">
        <f>IFERROR(__xludf.DUMMYFUNCTION("IF(REGEXMATCH(L40,""Male""),""Male"",IF(REGEXMATCH(L40,""Female""),""Female"",""unspecific""))"),"unspecific")</f>
        <v>unspecific</v>
      </c>
      <c r="Q40" s="5" t="s">
        <v>58</v>
      </c>
      <c r="R40" s="4">
        <v>4701.0</v>
      </c>
      <c r="S40" s="4">
        <v>6450.0</v>
      </c>
      <c r="T40" s="4">
        <v>4786.0</v>
      </c>
      <c r="U40" s="4">
        <v>837.0</v>
      </c>
      <c r="V40" s="10">
        <f t="shared" si="2"/>
        <v>17.8047224</v>
      </c>
      <c r="W40" s="4">
        <v>27780.55</v>
      </c>
      <c r="X40" s="5" t="s">
        <v>40</v>
      </c>
    </row>
    <row r="41" ht="14.25" customHeight="1">
      <c r="A41" s="4">
        <v>40.0</v>
      </c>
      <c r="B41" s="5" t="s">
        <v>228</v>
      </c>
      <c r="C41" s="6">
        <v>45124.0</v>
      </c>
      <c r="D41" s="6">
        <v>45133.0</v>
      </c>
      <c r="E41" s="5" t="s">
        <v>51</v>
      </c>
      <c r="F41" s="5" t="s">
        <v>123</v>
      </c>
      <c r="G41" s="5" t="s">
        <v>124</v>
      </c>
      <c r="H41" s="5" t="s">
        <v>125</v>
      </c>
      <c r="I41" s="7" t="s">
        <v>126</v>
      </c>
      <c r="J41" s="8" t="str">
        <f t="shared" si="1"/>
        <v>(382) 5051266</v>
      </c>
      <c r="K41" s="5" t="s">
        <v>127</v>
      </c>
      <c r="L41" s="5" t="s">
        <v>74</v>
      </c>
      <c r="M41" s="9" t="str">
        <f>IFERROR(__xludf.DUMMYFUNCTION("IF(OR(REGEXMATCH(L41,""18-40""),REGEXMATCH(L41,""Adults 18-40"")),""18-40"", IF(OR(REGEXMATCH(L41,""40-60""),REGEXMATCH(L41,""Adults 40-60"")),""40-60"", IF(OR(REGEXMATCH(L41,""60\+""),REGEXMATCH(L41,""Seniors 60\+"")),""60+"", IF(OR(REGEXMATCH(L41,""13-1"&amp;"9""),REGEXMATCH(L41,""Teens 13-19"")),""13-19"",""Unbekannt""))))"),"60+")</f>
        <v>60+</v>
      </c>
      <c r="N41" s="8" t="str">
        <f>IFERROR(__xludf.DUMMYFUNCTION("REGEXREPLACE(REGEXREPLACE(O41,""Male"",""unspecific""),""Female"",""unspecific"")"),"Seniors ")</f>
        <v>Seniors </v>
      </c>
      <c r="O41" s="5" t="str">
        <f>IFERROR(__xludf.DUMMYFUNCTION("REGEXEXTRACT(L41,""[A-Za-z ]+"")"),"Seniors ")</f>
        <v>Seniors </v>
      </c>
      <c r="P41" s="8" t="str">
        <f>IFERROR(__xludf.DUMMYFUNCTION("IF(REGEXMATCH(L41,""Male""),""Male"",IF(REGEXMATCH(L41,""Female""),""Female"",""unspecific""))"),"unspecific")</f>
        <v>unspecific</v>
      </c>
      <c r="Q41" s="5" t="s">
        <v>84</v>
      </c>
      <c r="R41" s="4">
        <v>59513.0</v>
      </c>
      <c r="S41" s="4">
        <v>3950.0</v>
      </c>
      <c r="T41" s="4">
        <v>4168.0</v>
      </c>
      <c r="U41" s="4">
        <v>166.0</v>
      </c>
      <c r="V41" s="10">
        <f t="shared" si="2"/>
        <v>0.2789306538</v>
      </c>
      <c r="W41" s="4">
        <v>39300.07</v>
      </c>
      <c r="X41" s="5" t="s">
        <v>49</v>
      </c>
    </row>
    <row r="42" ht="14.25" customHeight="1">
      <c r="A42" s="4">
        <v>41.0</v>
      </c>
      <c r="B42" s="5" t="s">
        <v>229</v>
      </c>
      <c r="C42" s="6">
        <v>45059.0</v>
      </c>
      <c r="D42" s="6">
        <v>45067.0</v>
      </c>
      <c r="E42" s="5" t="s">
        <v>51</v>
      </c>
      <c r="F42" s="5" t="s">
        <v>230</v>
      </c>
      <c r="G42" s="5" t="s">
        <v>231</v>
      </c>
      <c r="H42" s="5" t="s">
        <v>232</v>
      </c>
      <c r="I42" s="7" t="s">
        <v>233</v>
      </c>
      <c r="J42" s="8" t="str">
        <f t="shared" si="1"/>
        <v>(856) 4145259269</v>
      </c>
      <c r="K42" s="5" t="s">
        <v>234</v>
      </c>
      <c r="L42" s="5" t="s">
        <v>30</v>
      </c>
      <c r="M42" s="9" t="str">
        <f>IFERROR(__xludf.DUMMYFUNCTION("IF(OR(REGEXMATCH(L42,""18-40""),REGEXMATCH(L42,""Adults 18-40"")),""18-40"", IF(OR(REGEXMATCH(L42,""40-60""),REGEXMATCH(L42,""Adults 40-60"")),""40-60"", IF(OR(REGEXMATCH(L42,""60\+""),REGEXMATCH(L42,""Seniors 60\+"")),""60+"", IF(OR(REGEXMATCH(L42,""13-1"&amp;"9""),REGEXMATCH(L42,""Teens 13-19"")),""13-19"",""Unbekannt""))))"),"18-40")</f>
        <v>18-40</v>
      </c>
      <c r="N42" s="8" t="str">
        <f>IFERROR(__xludf.DUMMYFUNCTION("REGEXREPLACE(REGEXREPLACE(O42,""Male"",""unspecific""),""Female"",""unspecific"")"),"Adults ")</f>
        <v>Adults </v>
      </c>
      <c r="O42" s="5" t="str">
        <f>IFERROR(__xludf.DUMMYFUNCTION("REGEXEXTRACT(L42,""[A-Za-z ]+"")"),"Adults ")</f>
        <v>Adults </v>
      </c>
      <c r="P42" s="8" t="str">
        <f>IFERROR(__xludf.DUMMYFUNCTION("IF(REGEXMATCH(L42,""Male""),""Male"",IF(REGEXMATCH(L42,""Female""),""Female"",""unspecific""))"),"unspecific")</f>
        <v>unspecific</v>
      </c>
      <c r="Q42" s="5" t="s">
        <v>128</v>
      </c>
      <c r="R42" s="4">
        <v>8417.0</v>
      </c>
      <c r="S42" s="4">
        <v>1807.0</v>
      </c>
      <c r="T42" s="4">
        <v>3944.0</v>
      </c>
      <c r="U42" s="4">
        <v>303.0</v>
      </c>
      <c r="V42" s="10">
        <f t="shared" si="2"/>
        <v>3.599857431</v>
      </c>
      <c r="W42" s="4">
        <v>16209.56</v>
      </c>
      <c r="X42" s="5" t="s">
        <v>66</v>
      </c>
    </row>
    <row r="43" ht="14.25" customHeight="1">
      <c r="A43" s="4">
        <v>42.0</v>
      </c>
      <c r="B43" s="5" t="s">
        <v>235</v>
      </c>
      <c r="C43" s="6">
        <v>45176.0</v>
      </c>
      <c r="D43" s="6">
        <v>45186.0</v>
      </c>
      <c r="E43" s="5" t="s">
        <v>42</v>
      </c>
      <c r="F43" s="5" t="s">
        <v>219</v>
      </c>
      <c r="G43" s="5" t="s">
        <v>220</v>
      </c>
      <c r="H43" s="5" t="s">
        <v>221</v>
      </c>
      <c r="I43" s="7">
        <v>5.835472748E9</v>
      </c>
      <c r="J43" s="8" t="str">
        <f t="shared" si="1"/>
        <v>(583) 5472748</v>
      </c>
      <c r="K43" s="5" t="s">
        <v>222</v>
      </c>
      <c r="L43" s="5" t="s">
        <v>138</v>
      </c>
      <c r="M43" s="9" t="str">
        <f>IFERROR(__xludf.DUMMYFUNCTION("IF(OR(REGEXMATCH(L43,""18-40""),REGEXMATCH(L43,""Adults 18-40"")),""18-40"", IF(OR(REGEXMATCH(L43,""40-60""),REGEXMATCH(L43,""Adults 40-60"")),""40-60"", IF(OR(REGEXMATCH(L43,""60\+""),REGEXMATCH(L43,""Seniors 60\+"")),""60+"", IF(OR(REGEXMATCH(L43,""13-1"&amp;"9""),REGEXMATCH(L43,""Teens 13-19"")),""13-19"",""Unbekannt""))))"),"18-40")</f>
        <v>18-40</v>
      </c>
      <c r="N43" s="8" t="str">
        <f>IFERROR(__xludf.DUMMYFUNCTION("REGEXREPLACE(REGEXREPLACE(O43,""Male"",""unspecific""),""Female"",""unspecific"")"),"unspecific ")</f>
        <v>unspecific </v>
      </c>
      <c r="O43" s="5" t="str">
        <f>IFERROR(__xludf.DUMMYFUNCTION("REGEXEXTRACT(L43,""[A-Za-z ]+"")"),"Male ")</f>
        <v>Male </v>
      </c>
      <c r="P43" s="8" t="str">
        <f>IFERROR(__xludf.DUMMYFUNCTION("IF(REGEXMATCH(L43,""Male""),""Male"",IF(REGEXMATCH(L43,""Female""),""Female"",""unspecific""))"),"Male")</f>
        <v>Male</v>
      </c>
      <c r="Q43" s="5" t="s">
        <v>58</v>
      </c>
      <c r="R43" s="4">
        <v>72788.0</v>
      </c>
      <c r="S43" s="4">
        <v>824.0</v>
      </c>
      <c r="T43" s="4">
        <v>2735.0</v>
      </c>
      <c r="U43" s="4">
        <v>769.0</v>
      </c>
      <c r="V43" s="10">
        <f t="shared" si="2"/>
        <v>1.056492828</v>
      </c>
      <c r="W43" s="4">
        <v>41623.56</v>
      </c>
      <c r="X43" s="5" t="s">
        <v>152</v>
      </c>
    </row>
    <row r="44" ht="14.25" customHeight="1">
      <c r="A44" s="4">
        <v>43.0</v>
      </c>
      <c r="B44" s="5" t="s">
        <v>236</v>
      </c>
      <c r="C44" s="6">
        <v>44975.0</v>
      </c>
      <c r="D44" s="6">
        <v>44999.0</v>
      </c>
      <c r="E44" s="5" t="s">
        <v>77</v>
      </c>
      <c r="F44" s="5" t="s">
        <v>101</v>
      </c>
      <c r="G44" s="5" t="s">
        <v>102</v>
      </c>
      <c r="H44" s="5" t="s">
        <v>103</v>
      </c>
      <c r="I44" s="7" t="s">
        <v>104</v>
      </c>
      <c r="J44" s="8" t="str">
        <f t="shared" si="1"/>
        <v>(669) 7082006</v>
      </c>
      <c r="K44" s="5" t="s">
        <v>105</v>
      </c>
      <c r="L44" s="5" t="s">
        <v>131</v>
      </c>
      <c r="M44" s="9" t="str">
        <f>IFERROR(__xludf.DUMMYFUNCTION("IF(OR(REGEXMATCH(L44,""18-40""),REGEXMATCH(L44,""Adults 18-40"")),""18-40"", IF(OR(REGEXMATCH(L44,""40-60""),REGEXMATCH(L44,""Adults 40-60"")),""40-60"", IF(OR(REGEXMATCH(L44,""60\+""),REGEXMATCH(L44,""Seniors 60\+"")),""60+"", IF(OR(REGEXMATCH(L44,""13-1"&amp;"9""),REGEXMATCH(L44,""Teens 13-19"")),""13-19"",""Unbekannt""))))"),"13-19")</f>
        <v>13-19</v>
      </c>
      <c r="N44" s="8" t="str">
        <f>IFERROR(__xludf.DUMMYFUNCTION("REGEXREPLACE(REGEXREPLACE(O44,""Male"",""unspecific""),""Female"",""unspecific"")"),"Teens ")</f>
        <v>Teens </v>
      </c>
      <c r="O44" s="5" t="str">
        <f>IFERROR(__xludf.DUMMYFUNCTION("REGEXEXTRACT(L44,""[A-Za-z ]+"")"),"Teens ")</f>
        <v>Teens </v>
      </c>
      <c r="P44" s="8" t="str">
        <f>IFERROR(__xludf.DUMMYFUNCTION("IF(REGEXMATCH(L44,""Male""),""Male"",IF(REGEXMATCH(L44,""Female""),""Female"",""unspecific""))"),"unspecific")</f>
        <v>unspecific</v>
      </c>
      <c r="Q44" s="5" t="s">
        <v>31</v>
      </c>
      <c r="R44" s="4">
        <v>88433.0</v>
      </c>
      <c r="S44" s="4">
        <v>5585.0</v>
      </c>
      <c r="T44" s="4">
        <v>3668.0</v>
      </c>
      <c r="U44" s="4">
        <v>716.0</v>
      </c>
      <c r="V44" s="10">
        <f t="shared" si="2"/>
        <v>0.8096525053</v>
      </c>
      <c r="W44" s="4">
        <v>46147.61</v>
      </c>
      <c r="X44" s="5" t="s">
        <v>99</v>
      </c>
    </row>
    <row r="45" ht="14.25" customHeight="1">
      <c r="A45" s="4">
        <v>44.0</v>
      </c>
      <c r="B45" s="5" t="s">
        <v>237</v>
      </c>
      <c r="C45" s="6">
        <v>44943.0</v>
      </c>
      <c r="D45" s="6">
        <v>44951.0</v>
      </c>
      <c r="E45" s="5" t="s">
        <v>25</v>
      </c>
      <c r="F45" s="5" t="s">
        <v>238</v>
      </c>
      <c r="G45" s="5" t="s">
        <v>239</v>
      </c>
      <c r="H45" s="5" t="s">
        <v>240</v>
      </c>
      <c r="I45" s="7" t="s">
        <v>241</v>
      </c>
      <c r="J45" s="8" t="str">
        <f t="shared" si="1"/>
        <v>Ungültige Nummer</v>
      </c>
      <c r="K45" s="5" t="s">
        <v>242</v>
      </c>
      <c r="L45" s="5" t="s">
        <v>74</v>
      </c>
      <c r="M45" s="9" t="str">
        <f>IFERROR(__xludf.DUMMYFUNCTION("IF(OR(REGEXMATCH(L45,""18-40""),REGEXMATCH(L45,""Adults 18-40"")),""18-40"", IF(OR(REGEXMATCH(L45,""40-60""),REGEXMATCH(L45,""Adults 40-60"")),""40-60"", IF(OR(REGEXMATCH(L45,""60\+""),REGEXMATCH(L45,""Seniors 60\+"")),""60+"", IF(OR(REGEXMATCH(L45,""13-1"&amp;"9""),REGEXMATCH(L45,""Teens 13-19"")),""13-19"",""Unbekannt""))))"),"60+")</f>
        <v>60+</v>
      </c>
      <c r="N45" s="8" t="str">
        <f>IFERROR(__xludf.DUMMYFUNCTION("REGEXREPLACE(REGEXREPLACE(O45,""Male"",""unspecific""),""Female"",""unspecific"")"),"Seniors ")</f>
        <v>Seniors </v>
      </c>
      <c r="O45" s="5" t="str">
        <f>IFERROR(__xludf.DUMMYFUNCTION("REGEXEXTRACT(L45,""[A-Za-z ]+"")"),"Seniors ")</f>
        <v>Seniors </v>
      </c>
      <c r="P45" s="8" t="str">
        <f>IFERROR(__xludf.DUMMYFUNCTION("IF(REGEXMATCH(L45,""Male""),""Male"",IF(REGEXMATCH(L45,""Female""),""Female"",""unspecific""))"),"unspecific")</f>
        <v>unspecific</v>
      </c>
      <c r="Q45" s="5" t="s">
        <v>84</v>
      </c>
      <c r="R45" s="4">
        <v>96854.0</v>
      </c>
      <c r="S45" s="4">
        <v>3287.0</v>
      </c>
      <c r="T45" s="4">
        <v>1400.0</v>
      </c>
      <c r="U45" s="4">
        <v>252.0</v>
      </c>
      <c r="V45" s="10">
        <f t="shared" si="2"/>
        <v>0.2601854337</v>
      </c>
      <c r="W45" s="4">
        <v>11001.04</v>
      </c>
      <c r="X45" s="5" t="s">
        <v>99</v>
      </c>
    </row>
    <row r="46" ht="14.25" customHeight="1">
      <c r="A46" s="4">
        <v>45.0</v>
      </c>
      <c r="B46" s="5" t="s">
        <v>243</v>
      </c>
      <c r="C46" s="6">
        <v>45260.0</v>
      </c>
      <c r="D46" s="6">
        <v>45283.0</v>
      </c>
      <c r="E46" s="5" t="s">
        <v>7</v>
      </c>
      <c r="F46" s="5" t="s">
        <v>219</v>
      </c>
      <c r="G46" s="5" t="s">
        <v>220</v>
      </c>
      <c r="H46" s="5" t="s">
        <v>221</v>
      </c>
      <c r="I46" s="7">
        <v>5.835472748E9</v>
      </c>
      <c r="J46" s="8" t="str">
        <f t="shared" si="1"/>
        <v>(583) 5472748</v>
      </c>
      <c r="K46" s="5" t="s">
        <v>222</v>
      </c>
      <c r="L46" s="5" t="s">
        <v>38</v>
      </c>
      <c r="M46" s="9" t="str">
        <f>IFERROR(__xludf.DUMMYFUNCTION("IF(OR(REGEXMATCH(L46,""18-40""),REGEXMATCH(L46,""Adults 18-40"")),""18-40"", IF(OR(REGEXMATCH(L46,""40-60""),REGEXMATCH(L46,""Adults 40-60"")),""40-60"", IF(OR(REGEXMATCH(L46,""60\+""),REGEXMATCH(L46,""Seniors 60\+"")),""60+"", IF(OR(REGEXMATCH(L46,""13-1"&amp;"9""),REGEXMATCH(L46,""Teens 13-19"")),""13-19"",""Unbekannt""))))"),"60+")</f>
        <v>60+</v>
      </c>
      <c r="N46" s="8" t="str">
        <f>IFERROR(__xludf.DUMMYFUNCTION("REGEXREPLACE(REGEXREPLACE(O46,""Male"",""unspecific""),""Female"",""unspecific"")"),"unspecific ")</f>
        <v>unspecific </v>
      </c>
      <c r="O46" s="5" t="str">
        <f>IFERROR(__xludf.DUMMYFUNCTION("REGEXEXTRACT(L46,""[A-Za-z ]+"")"),"Female ")</f>
        <v>Female </v>
      </c>
      <c r="P46" s="8" t="str">
        <f>IFERROR(__xludf.DUMMYFUNCTION("IF(REGEXMATCH(L46,""Male""),""Male"",IF(REGEXMATCH(L46,""Female""),""Female"",""unspecific""))"),"Female")</f>
        <v>Female</v>
      </c>
      <c r="Q46" s="5" t="s">
        <v>58</v>
      </c>
      <c r="R46" s="4">
        <v>4142.0</v>
      </c>
      <c r="S46" s="4">
        <v>2029.0</v>
      </c>
      <c r="T46" s="4">
        <v>2881.0</v>
      </c>
      <c r="U46" s="4">
        <v>171.0</v>
      </c>
      <c r="V46" s="10">
        <f t="shared" si="2"/>
        <v>4.128440367</v>
      </c>
      <c r="W46" s="4">
        <v>48920.63</v>
      </c>
      <c r="X46" s="5" t="s">
        <v>152</v>
      </c>
    </row>
    <row r="47" ht="14.25" customHeight="1">
      <c r="A47" s="4">
        <v>46.0</v>
      </c>
      <c r="B47" s="5" t="s">
        <v>244</v>
      </c>
      <c r="C47" s="6">
        <v>45288.0</v>
      </c>
      <c r="D47" s="6">
        <v>45299.0</v>
      </c>
      <c r="E47" s="5" t="s">
        <v>25</v>
      </c>
      <c r="F47" s="5" t="s">
        <v>245</v>
      </c>
      <c r="G47" s="5" t="s">
        <v>246</v>
      </c>
      <c r="H47" s="5" t="s">
        <v>247</v>
      </c>
      <c r="I47" s="7" t="s">
        <v>248</v>
      </c>
      <c r="J47" s="8" t="str">
        <f t="shared" si="1"/>
        <v>(371) 8900231</v>
      </c>
      <c r="K47" s="5" t="s">
        <v>249</v>
      </c>
      <c r="L47" s="5" t="s">
        <v>47</v>
      </c>
      <c r="M47" s="9" t="str">
        <f>IFERROR(__xludf.DUMMYFUNCTION("IF(OR(REGEXMATCH(L47,""18-40""),REGEXMATCH(L47,""Adults 18-40"")),""18-40"", IF(OR(REGEXMATCH(L47,""40-60""),REGEXMATCH(L47,""Adults 40-60"")),""40-60"", IF(OR(REGEXMATCH(L47,""60\+""),REGEXMATCH(L47,""Seniors 60\+"")),""60+"", IF(OR(REGEXMATCH(L47,""13-1"&amp;"9""),REGEXMATCH(L47,""Teens 13-19"")),""13-19"",""Unbekannt""))))"),"40-60")</f>
        <v>40-60</v>
      </c>
      <c r="N47" s="8" t="str">
        <f>IFERROR(__xludf.DUMMYFUNCTION("REGEXREPLACE(REGEXREPLACE(O47,""Male"",""unspecific""),""Female"",""unspecific"")"),"unspecific ")</f>
        <v>unspecific </v>
      </c>
      <c r="O47" s="5" t="str">
        <f>IFERROR(__xludf.DUMMYFUNCTION("REGEXEXTRACT(L47,""[A-Za-z ]+"")"),"Male ")</f>
        <v>Male </v>
      </c>
      <c r="P47" s="8" t="str">
        <f>IFERROR(__xludf.DUMMYFUNCTION("IF(REGEXMATCH(L47,""Male""),""Male"",IF(REGEXMATCH(L47,""Female""),""Female"",""unspecific""))"),"Male")</f>
        <v>Male</v>
      </c>
      <c r="Q47" s="5" t="s">
        <v>75</v>
      </c>
      <c r="R47" s="4">
        <v>62604.0</v>
      </c>
      <c r="S47" s="4">
        <v>3274.0</v>
      </c>
      <c r="T47" s="4">
        <v>351.0</v>
      </c>
      <c r="U47" s="4">
        <v>278.0</v>
      </c>
      <c r="V47" s="10">
        <f t="shared" si="2"/>
        <v>0.4440610824</v>
      </c>
      <c r="W47" s="4">
        <v>23547.35</v>
      </c>
      <c r="X47" s="5" t="s">
        <v>99</v>
      </c>
    </row>
    <row r="48" ht="14.25" customHeight="1">
      <c r="A48" s="4">
        <v>47.0</v>
      </c>
      <c r="B48" s="5" t="s">
        <v>250</v>
      </c>
      <c r="C48" s="6">
        <v>45132.0</v>
      </c>
      <c r="D48" s="6">
        <v>45136.0</v>
      </c>
      <c r="E48" s="5" t="s">
        <v>42</v>
      </c>
      <c r="F48" s="5" t="s">
        <v>251</v>
      </c>
      <c r="G48" s="5" t="s">
        <v>252</v>
      </c>
      <c r="H48" s="5" t="s">
        <v>253</v>
      </c>
      <c r="I48" s="7">
        <v>0.0</v>
      </c>
      <c r="J48" s="8">
        <f t="shared" si="1"/>
        <v>0</v>
      </c>
      <c r="K48" s="5" t="s">
        <v>254</v>
      </c>
      <c r="L48" s="5" t="s">
        <v>138</v>
      </c>
      <c r="M48" s="9" t="str">
        <f>IFERROR(__xludf.DUMMYFUNCTION("IF(OR(REGEXMATCH(L48,""18-40""),REGEXMATCH(L48,""Adults 18-40"")),""18-40"", IF(OR(REGEXMATCH(L48,""40-60""),REGEXMATCH(L48,""Adults 40-60"")),""40-60"", IF(OR(REGEXMATCH(L48,""60\+""),REGEXMATCH(L48,""Seniors 60\+"")),""60+"", IF(OR(REGEXMATCH(L48,""13-1"&amp;"9""),REGEXMATCH(L48,""Teens 13-19"")),""13-19"",""Unbekannt""))))"),"18-40")</f>
        <v>18-40</v>
      </c>
      <c r="N48" s="8" t="str">
        <f>IFERROR(__xludf.DUMMYFUNCTION("REGEXREPLACE(REGEXREPLACE(O48,""Male"",""unspecific""),""Female"",""unspecific"")"),"unspecific ")</f>
        <v>unspecific </v>
      </c>
      <c r="O48" s="5" t="str">
        <f>IFERROR(__xludf.DUMMYFUNCTION("REGEXEXTRACT(L48,""[A-Za-z ]+"")"),"Male ")</f>
        <v>Male </v>
      </c>
      <c r="P48" s="8" t="str">
        <f>IFERROR(__xludf.DUMMYFUNCTION("IF(REGEXMATCH(L48,""Male""),""Male"",IF(REGEXMATCH(L48,""Female""),""Female"",""unspecific""))"),"Male")</f>
        <v>Male</v>
      </c>
      <c r="Q48" s="5" t="s">
        <v>75</v>
      </c>
      <c r="R48" s="4">
        <v>43095.0</v>
      </c>
      <c r="S48" s="4">
        <v>4273.0</v>
      </c>
      <c r="T48" s="4">
        <v>3873.0</v>
      </c>
      <c r="U48" s="4">
        <v>789.0</v>
      </c>
      <c r="V48" s="10">
        <f t="shared" si="2"/>
        <v>1.830838844</v>
      </c>
      <c r="W48" s="4">
        <v>34899.92</v>
      </c>
      <c r="X48" s="5" t="s">
        <v>32</v>
      </c>
    </row>
    <row r="49" ht="14.25" customHeight="1">
      <c r="A49" s="4">
        <v>48.0</v>
      </c>
      <c r="B49" s="5" t="s">
        <v>255</v>
      </c>
      <c r="C49" s="6">
        <v>45242.0</v>
      </c>
      <c r="D49" s="6">
        <v>45272.0</v>
      </c>
      <c r="E49" s="5" t="s">
        <v>7</v>
      </c>
      <c r="F49" s="5" t="s">
        <v>256</v>
      </c>
      <c r="G49" s="5" t="s">
        <v>257</v>
      </c>
      <c r="H49" s="5" t="s">
        <v>258</v>
      </c>
      <c r="I49" s="7">
        <v>1.17217573E9</v>
      </c>
      <c r="J49" s="8" t="str">
        <f t="shared" si="1"/>
        <v>(117) 2175730</v>
      </c>
      <c r="K49" s="5" t="s">
        <v>259</v>
      </c>
      <c r="L49" s="5" t="s">
        <v>131</v>
      </c>
      <c r="M49" s="9" t="str">
        <f>IFERROR(__xludf.DUMMYFUNCTION("IF(OR(REGEXMATCH(L49,""18-40""),REGEXMATCH(L49,""Adults 18-40"")),""18-40"", IF(OR(REGEXMATCH(L49,""40-60""),REGEXMATCH(L49,""Adults 40-60"")),""40-60"", IF(OR(REGEXMATCH(L49,""60\+""),REGEXMATCH(L49,""Seniors 60\+"")),""60+"", IF(OR(REGEXMATCH(L49,""13-1"&amp;"9""),REGEXMATCH(L49,""Teens 13-19"")),""13-19"",""Unbekannt""))))"),"13-19")</f>
        <v>13-19</v>
      </c>
      <c r="N49" s="8" t="str">
        <f>IFERROR(__xludf.DUMMYFUNCTION("REGEXREPLACE(REGEXREPLACE(O49,""Male"",""unspecific""),""Female"",""unspecific"")"),"Teens ")</f>
        <v>Teens </v>
      </c>
      <c r="O49" s="5" t="str">
        <f>IFERROR(__xludf.DUMMYFUNCTION("REGEXEXTRACT(L49,""[A-Za-z ]+"")"),"Teens ")</f>
        <v>Teens </v>
      </c>
      <c r="P49" s="8" t="str">
        <f>IFERROR(__xludf.DUMMYFUNCTION("IF(REGEXMATCH(L49,""Male""),""Male"",IF(REGEXMATCH(L49,""Female""),""Female"",""unspecific""))"),"unspecific")</f>
        <v>unspecific</v>
      </c>
      <c r="Q49" s="5" t="s">
        <v>75</v>
      </c>
      <c r="R49" s="4">
        <v>2141.0</v>
      </c>
      <c r="S49" s="4">
        <v>5809.0</v>
      </c>
      <c r="T49" s="4">
        <v>762.0</v>
      </c>
      <c r="U49" s="4">
        <v>866.0</v>
      </c>
      <c r="V49" s="10">
        <f t="shared" si="2"/>
        <v>40.4483886</v>
      </c>
      <c r="W49" s="4">
        <v>26462.54</v>
      </c>
      <c r="X49" s="5" t="s">
        <v>40</v>
      </c>
    </row>
    <row r="50" ht="14.25" customHeight="1">
      <c r="A50" s="4">
        <v>49.0</v>
      </c>
      <c r="B50" s="5" t="s">
        <v>260</v>
      </c>
      <c r="C50" s="6">
        <v>45158.0</v>
      </c>
      <c r="D50" s="6">
        <v>45167.0</v>
      </c>
      <c r="E50" s="5" t="s">
        <v>42</v>
      </c>
      <c r="F50" s="5" t="s">
        <v>88</v>
      </c>
      <c r="G50" s="5" t="s">
        <v>89</v>
      </c>
      <c r="H50" s="5" t="s">
        <v>90</v>
      </c>
      <c r="I50" s="7" t="s">
        <v>91</v>
      </c>
      <c r="J50" s="8" t="str">
        <f t="shared" si="1"/>
        <v>(184) 424524870945</v>
      </c>
      <c r="K50" s="5" t="s">
        <v>92</v>
      </c>
      <c r="L50" s="5" t="s">
        <v>57</v>
      </c>
      <c r="M50" s="9" t="str">
        <f>IFERROR(__xludf.DUMMYFUNCTION("IF(OR(REGEXMATCH(L50,""18-40""),REGEXMATCH(L50,""Adults 18-40"")),""18-40"", IF(OR(REGEXMATCH(L50,""40-60""),REGEXMATCH(L50,""Adults 40-60"")),""40-60"", IF(OR(REGEXMATCH(L50,""60\+""),REGEXMATCH(L50,""Seniors 60\+"")),""60+"", IF(OR(REGEXMATCH(L50,""13-1"&amp;"9""),REGEXMATCH(L50,""Teens 13-19"")),""13-19"",""Unbekannt""))))"),"18-40")</f>
        <v>18-40</v>
      </c>
      <c r="N50" s="8" t="str">
        <f>IFERROR(__xludf.DUMMYFUNCTION("REGEXREPLACE(REGEXREPLACE(O50,""Male"",""unspecific""),""Female"",""unspecific"")"),"unspecific ")</f>
        <v>unspecific </v>
      </c>
      <c r="O50" s="5" t="str">
        <f>IFERROR(__xludf.DUMMYFUNCTION("REGEXEXTRACT(L50,""[A-Za-z ]+"")"),"Female ")</f>
        <v>Female </v>
      </c>
      <c r="P50" s="8" t="str">
        <f>IFERROR(__xludf.DUMMYFUNCTION("IF(REGEXMATCH(L50,""Male""),""Male"",IF(REGEXMATCH(L50,""Female""),""Female"",""unspecific""))"),"Female")</f>
        <v>Female</v>
      </c>
      <c r="Q50" s="5" t="s">
        <v>75</v>
      </c>
      <c r="R50" s="4">
        <v>31796.0</v>
      </c>
      <c r="S50" s="4">
        <v>1899.0</v>
      </c>
      <c r="T50" s="4">
        <v>3771.0</v>
      </c>
      <c r="U50" s="4">
        <v>687.0</v>
      </c>
      <c r="V50" s="10">
        <f t="shared" si="2"/>
        <v>2.160649138</v>
      </c>
      <c r="W50" s="4">
        <v>36807.52</v>
      </c>
      <c r="X50" s="5" t="s">
        <v>40</v>
      </c>
    </row>
    <row r="51" ht="14.25" customHeight="1">
      <c r="A51" s="4">
        <v>50.0</v>
      </c>
      <c r="B51" s="5" t="s">
        <v>261</v>
      </c>
      <c r="C51" s="6">
        <v>44995.0</v>
      </c>
      <c r="D51" s="6">
        <v>45022.0</v>
      </c>
      <c r="E51" s="5" t="s">
        <v>51</v>
      </c>
      <c r="F51" s="5" t="s">
        <v>262</v>
      </c>
      <c r="G51" s="5" t="s">
        <v>263</v>
      </c>
      <c r="H51" s="5" t="s">
        <v>264</v>
      </c>
      <c r="I51" s="7" t="s">
        <v>265</v>
      </c>
      <c r="J51" s="8" t="str">
        <f t="shared" si="1"/>
        <v>(358) 4216618006</v>
      </c>
      <c r="K51" s="5" t="s">
        <v>266</v>
      </c>
      <c r="L51" s="5" t="s">
        <v>57</v>
      </c>
      <c r="M51" s="9" t="str">
        <f>IFERROR(__xludf.DUMMYFUNCTION("IF(OR(REGEXMATCH(L51,""18-40""),REGEXMATCH(L51,""Adults 18-40"")),""18-40"", IF(OR(REGEXMATCH(L51,""40-60""),REGEXMATCH(L51,""Adults 40-60"")),""40-60"", IF(OR(REGEXMATCH(L51,""60\+""),REGEXMATCH(L51,""Seniors 60\+"")),""60+"", IF(OR(REGEXMATCH(L51,""13-1"&amp;"9""),REGEXMATCH(L51,""Teens 13-19"")),""13-19"",""Unbekannt""))))"),"18-40")</f>
        <v>18-40</v>
      </c>
      <c r="N51" s="8" t="str">
        <f>IFERROR(__xludf.DUMMYFUNCTION("REGEXREPLACE(REGEXREPLACE(O51,""Male"",""unspecific""),""Female"",""unspecific"")"),"unspecific ")</f>
        <v>unspecific </v>
      </c>
      <c r="O51" s="5" t="str">
        <f>IFERROR(__xludf.DUMMYFUNCTION("REGEXEXTRACT(L51,""[A-Za-z ]+"")"),"Female ")</f>
        <v>Female </v>
      </c>
      <c r="P51" s="8" t="str">
        <f>IFERROR(__xludf.DUMMYFUNCTION("IF(REGEXMATCH(L51,""Male""),""Male"",IF(REGEXMATCH(L51,""Female""),""Female"",""unspecific""))"),"Female")</f>
        <v>Female</v>
      </c>
      <c r="Q51" s="5" t="s">
        <v>86</v>
      </c>
      <c r="R51" s="4">
        <v>72501.0</v>
      </c>
      <c r="S51" s="4">
        <v>6711.0</v>
      </c>
      <c r="T51" s="4">
        <v>4852.0</v>
      </c>
      <c r="U51" s="4">
        <v>168.0</v>
      </c>
      <c r="V51" s="10">
        <f t="shared" si="2"/>
        <v>0.2317209418</v>
      </c>
      <c r="W51" s="4">
        <v>13841.04</v>
      </c>
      <c r="X51" s="5" t="s">
        <v>49</v>
      </c>
    </row>
    <row r="52" ht="14.25" customHeight="1">
      <c r="A52" s="4">
        <v>51.0</v>
      </c>
      <c r="B52" s="5" t="s">
        <v>267</v>
      </c>
      <c r="C52" s="6">
        <v>45052.0</v>
      </c>
      <c r="D52" s="6">
        <v>45075.0</v>
      </c>
      <c r="E52" s="5" t="s">
        <v>42</v>
      </c>
      <c r="F52" s="5" t="s">
        <v>26</v>
      </c>
      <c r="G52" s="5" t="s">
        <v>27</v>
      </c>
      <c r="H52" s="5" t="s">
        <v>28</v>
      </c>
      <c r="I52" s="7">
        <v>3.724028579E9</v>
      </c>
      <c r="J52" s="8" t="str">
        <f t="shared" si="1"/>
        <v>(372) 4028579</v>
      </c>
      <c r="K52" s="5" t="s">
        <v>29</v>
      </c>
      <c r="L52" s="5" t="s">
        <v>83</v>
      </c>
      <c r="M52" s="9" t="str">
        <f>IFERROR(__xludf.DUMMYFUNCTION("IF(OR(REGEXMATCH(L52,""18-40""),REGEXMATCH(L52,""Adults 18-40"")),""18-40"", IF(OR(REGEXMATCH(L52,""40-60""),REGEXMATCH(L52,""Adults 40-60"")),""40-60"", IF(OR(REGEXMATCH(L52,""60\+""),REGEXMATCH(L52,""Seniors 60\+"")),""60+"", IF(OR(REGEXMATCH(L52,""13-1"&amp;"9""),REGEXMATCH(L52,""Teens 13-19"")),""13-19"",""Unbekannt""))))"),"40-60")</f>
        <v>40-60</v>
      </c>
      <c r="N52" s="8" t="str">
        <f>IFERROR(__xludf.DUMMYFUNCTION("REGEXREPLACE(REGEXREPLACE(O52,""Male"",""unspecific""),""Female"",""unspecific"")"),"Adults ")</f>
        <v>Adults </v>
      </c>
      <c r="O52" s="5" t="str">
        <f>IFERROR(__xludf.DUMMYFUNCTION("REGEXEXTRACT(L52,""[A-Za-z ]+"")"),"Adults ")</f>
        <v>Adults </v>
      </c>
      <c r="P52" s="8" t="str">
        <f>IFERROR(__xludf.DUMMYFUNCTION("IF(REGEXMATCH(L52,""Male""),""Male"",IF(REGEXMATCH(L52,""Female""),""Female"",""unspecific""))"),"unspecific")</f>
        <v>unspecific</v>
      </c>
      <c r="Q52" s="5" t="s">
        <v>86</v>
      </c>
      <c r="R52" s="4">
        <v>55454.0</v>
      </c>
      <c r="S52" s="4">
        <v>5056.0</v>
      </c>
      <c r="T52" s="4">
        <v>591.0</v>
      </c>
      <c r="U52" s="4">
        <v>851.0</v>
      </c>
      <c r="V52" s="10">
        <f t="shared" si="2"/>
        <v>1.534605258</v>
      </c>
      <c r="W52" s="4">
        <v>30465.57</v>
      </c>
      <c r="X52" s="5" t="s">
        <v>32</v>
      </c>
    </row>
    <row r="53" ht="14.25" customHeight="1">
      <c r="A53" s="4">
        <v>52.0</v>
      </c>
      <c r="B53" s="5" t="s">
        <v>268</v>
      </c>
      <c r="C53" s="6">
        <v>45006.0</v>
      </c>
      <c r="D53" s="6">
        <v>45031.0</v>
      </c>
      <c r="E53" s="5" t="s">
        <v>25</v>
      </c>
      <c r="F53" s="5" t="s">
        <v>269</v>
      </c>
      <c r="G53" s="5" t="s">
        <v>270</v>
      </c>
      <c r="H53" s="5" t="s">
        <v>271</v>
      </c>
      <c r="I53" s="7" t="s">
        <v>272</v>
      </c>
      <c r="J53" s="8" t="str">
        <f t="shared" si="1"/>
        <v>(363) 95706167906</v>
      </c>
      <c r="K53" s="5" t="s">
        <v>273</v>
      </c>
      <c r="L53" s="5" t="s">
        <v>74</v>
      </c>
      <c r="M53" s="9" t="str">
        <f>IFERROR(__xludf.DUMMYFUNCTION("IF(OR(REGEXMATCH(L53,""18-40""),REGEXMATCH(L53,""Adults 18-40"")),""18-40"", IF(OR(REGEXMATCH(L53,""40-60""),REGEXMATCH(L53,""Adults 40-60"")),""40-60"", IF(OR(REGEXMATCH(L53,""60\+""),REGEXMATCH(L53,""Seniors 60\+"")),""60+"", IF(OR(REGEXMATCH(L53,""13-1"&amp;"9""),REGEXMATCH(L53,""Teens 13-19"")),""13-19"",""Unbekannt""))))"),"60+")</f>
        <v>60+</v>
      </c>
      <c r="N53" s="8" t="str">
        <f>IFERROR(__xludf.DUMMYFUNCTION("REGEXREPLACE(REGEXREPLACE(O53,""Male"",""unspecific""),""Female"",""unspecific"")"),"Seniors ")</f>
        <v>Seniors </v>
      </c>
      <c r="O53" s="5" t="str">
        <f>IFERROR(__xludf.DUMMYFUNCTION("REGEXEXTRACT(L53,""[A-Za-z ]+"")"),"Seniors ")</f>
        <v>Seniors </v>
      </c>
      <c r="P53" s="8" t="str">
        <f>IFERROR(__xludf.DUMMYFUNCTION("IF(REGEXMATCH(L53,""Male""),""Male"",IF(REGEXMATCH(L53,""Female""),""Female"",""unspecific""))"),"unspecific")</f>
        <v>unspecific</v>
      </c>
      <c r="Q53" s="5" t="s">
        <v>128</v>
      </c>
      <c r="R53" s="4">
        <v>51625.0</v>
      </c>
      <c r="S53" s="4">
        <v>4100.0</v>
      </c>
      <c r="T53" s="4">
        <v>4176.0</v>
      </c>
      <c r="U53" s="4">
        <v>56.0</v>
      </c>
      <c r="V53" s="10">
        <f t="shared" si="2"/>
        <v>0.1084745763</v>
      </c>
      <c r="W53" s="4">
        <v>4048.33</v>
      </c>
      <c r="X53" s="5" t="s">
        <v>158</v>
      </c>
    </row>
    <row r="54" ht="14.25" customHeight="1">
      <c r="A54" s="4">
        <v>53.0</v>
      </c>
      <c r="B54" s="5" t="s">
        <v>274</v>
      </c>
      <c r="C54" s="6">
        <v>45197.0</v>
      </c>
      <c r="D54" s="6">
        <v>45202.0</v>
      </c>
      <c r="E54" s="5" t="s">
        <v>25</v>
      </c>
      <c r="F54" s="5" t="s">
        <v>275</v>
      </c>
      <c r="G54" s="5" t="s">
        <v>276</v>
      </c>
      <c r="H54" s="5" t="s">
        <v>277</v>
      </c>
      <c r="I54" s="7">
        <v>0.0</v>
      </c>
      <c r="J54" s="8">
        <f t="shared" si="1"/>
        <v>0</v>
      </c>
      <c r="K54" s="5" t="s">
        <v>278</v>
      </c>
      <c r="L54" s="5" t="s">
        <v>57</v>
      </c>
      <c r="M54" s="9" t="str">
        <f>IFERROR(__xludf.DUMMYFUNCTION("IF(OR(REGEXMATCH(L54,""18-40""),REGEXMATCH(L54,""Adults 18-40"")),""18-40"", IF(OR(REGEXMATCH(L54,""40-60""),REGEXMATCH(L54,""Adults 40-60"")),""40-60"", IF(OR(REGEXMATCH(L54,""60\+""),REGEXMATCH(L54,""Seniors 60\+"")),""60+"", IF(OR(REGEXMATCH(L54,""13-1"&amp;"9""),REGEXMATCH(L54,""Teens 13-19"")),""13-19"",""Unbekannt""))))"),"18-40")</f>
        <v>18-40</v>
      </c>
      <c r="N54" s="8" t="str">
        <f>IFERROR(__xludf.DUMMYFUNCTION("REGEXREPLACE(REGEXREPLACE(O54,""Male"",""unspecific""),""Female"",""unspecific"")"),"unspecific ")</f>
        <v>unspecific </v>
      </c>
      <c r="O54" s="5" t="str">
        <f>IFERROR(__xludf.DUMMYFUNCTION("REGEXEXTRACT(L54,""[A-Za-z ]+"")"),"Female ")</f>
        <v>Female </v>
      </c>
      <c r="P54" s="8" t="str">
        <f>IFERROR(__xludf.DUMMYFUNCTION("IF(REGEXMATCH(L54,""Male""),""Male"",IF(REGEXMATCH(L54,""Female""),""Female"",""unspecific""))"),"Female")</f>
        <v>Female</v>
      </c>
      <c r="Q54" s="5" t="s">
        <v>86</v>
      </c>
      <c r="R54" s="4">
        <v>4132.0</v>
      </c>
      <c r="S54" s="4">
        <v>292.0</v>
      </c>
      <c r="T54" s="4">
        <v>1920.0</v>
      </c>
      <c r="U54" s="4">
        <v>99.0</v>
      </c>
      <c r="V54" s="10">
        <f t="shared" si="2"/>
        <v>2.395934172</v>
      </c>
      <c r="W54" s="4">
        <v>38057.7</v>
      </c>
      <c r="X54" s="5" t="s">
        <v>158</v>
      </c>
    </row>
    <row r="55" ht="14.25" customHeight="1">
      <c r="A55" s="4">
        <v>54.0</v>
      </c>
      <c r="B55" s="5" t="s">
        <v>279</v>
      </c>
      <c r="C55" s="6">
        <v>45237.0</v>
      </c>
      <c r="D55" s="6">
        <v>45261.0</v>
      </c>
      <c r="E55" s="5" t="s">
        <v>25</v>
      </c>
      <c r="F55" s="5" t="s">
        <v>280</v>
      </c>
      <c r="G55" s="5" t="s">
        <v>281</v>
      </c>
      <c r="H55" s="5" t="s">
        <v>282</v>
      </c>
      <c r="I55" s="7" t="s">
        <v>283</v>
      </c>
      <c r="J55" s="8" t="str">
        <f t="shared" si="1"/>
        <v>(958) 8403830</v>
      </c>
      <c r="K55" s="5" t="s">
        <v>284</v>
      </c>
      <c r="L55" s="5" t="s">
        <v>74</v>
      </c>
      <c r="M55" s="9" t="str">
        <f>IFERROR(__xludf.DUMMYFUNCTION("IF(OR(REGEXMATCH(L55,""18-40""),REGEXMATCH(L55,""Adults 18-40"")),""18-40"", IF(OR(REGEXMATCH(L55,""40-60""),REGEXMATCH(L55,""Adults 40-60"")),""40-60"", IF(OR(REGEXMATCH(L55,""60\+""),REGEXMATCH(L55,""Seniors 60\+"")),""60+"", IF(OR(REGEXMATCH(L55,""13-1"&amp;"9""),REGEXMATCH(L55,""Teens 13-19"")),""13-19"",""Unbekannt""))))"),"60+")</f>
        <v>60+</v>
      </c>
      <c r="N55" s="8" t="str">
        <f>IFERROR(__xludf.DUMMYFUNCTION("REGEXREPLACE(REGEXREPLACE(O55,""Male"",""unspecific""),""Female"",""unspecific"")"),"Seniors ")</f>
        <v>Seniors </v>
      </c>
      <c r="O55" s="5" t="str">
        <f>IFERROR(__xludf.DUMMYFUNCTION("REGEXEXTRACT(L55,""[A-Za-z ]+"")"),"Seniors ")</f>
        <v>Seniors </v>
      </c>
      <c r="P55" s="8" t="str">
        <f>IFERROR(__xludf.DUMMYFUNCTION("IF(REGEXMATCH(L55,""Male""),""Male"",IF(REGEXMATCH(L55,""Female""),""Female"",""unspecific""))"),"unspecific")</f>
        <v>unspecific</v>
      </c>
      <c r="Q55" s="5" t="s">
        <v>58</v>
      </c>
      <c r="R55" s="4">
        <v>3140.0</v>
      </c>
      <c r="S55" s="4">
        <v>8259.0</v>
      </c>
      <c r="T55" s="4">
        <v>3955.0</v>
      </c>
      <c r="U55" s="4">
        <v>43.0</v>
      </c>
      <c r="V55" s="10">
        <f t="shared" si="2"/>
        <v>1.369426752</v>
      </c>
      <c r="W55" s="4">
        <v>33356.0</v>
      </c>
      <c r="X55" s="5" t="s">
        <v>158</v>
      </c>
    </row>
    <row r="56" ht="14.25" customHeight="1">
      <c r="A56" s="4">
        <v>55.0</v>
      </c>
      <c r="B56" s="5" t="s">
        <v>285</v>
      </c>
      <c r="C56" s="6">
        <v>44985.0</v>
      </c>
      <c r="D56" s="6">
        <v>44995.0</v>
      </c>
      <c r="E56" s="5" t="s">
        <v>25</v>
      </c>
      <c r="F56" s="5" t="s">
        <v>286</v>
      </c>
      <c r="G56" s="5" t="s">
        <v>287</v>
      </c>
      <c r="H56" s="5" t="s">
        <v>288</v>
      </c>
      <c r="I56" s="7" t="s">
        <v>289</v>
      </c>
      <c r="J56" s="8" t="str">
        <f t="shared" si="1"/>
        <v>(123) 8005701</v>
      </c>
      <c r="K56" s="5" t="s">
        <v>290</v>
      </c>
      <c r="L56" s="5" t="s">
        <v>47</v>
      </c>
      <c r="M56" s="9" t="str">
        <f>IFERROR(__xludf.DUMMYFUNCTION("IF(OR(REGEXMATCH(L56,""18-40""),REGEXMATCH(L56,""Adults 18-40"")),""18-40"", IF(OR(REGEXMATCH(L56,""40-60""),REGEXMATCH(L56,""Adults 40-60"")),""40-60"", IF(OR(REGEXMATCH(L56,""60\+""),REGEXMATCH(L56,""Seniors 60\+"")),""60+"", IF(OR(REGEXMATCH(L56,""13-1"&amp;"9""),REGEXMATCH(L56,""Teens 13-19"")),""13-19"",""Unbekannt""))))"),"40-60")</f>
        <v>40-60</v>
      </c>
      <c r="N56" s="8" t="str">
        <f>IFERROR(__xludf.DUMMYFUNCTION("REGEXREPLACE(REGEXREPLACE(O56,""Male"",""unspecific""),""Female"",""unspecific"")"),"unspecific ")</f>
        <v>unspecific </v>
      </c>
      <c r="O56" s="5" t="str">
        <f>IFERROR(__xludf.DUMMYFUNCTION("REGEXEXTRACT(L56,""[A-Za-z ]+"")"),"Male ")</f>
        <v>Male </v>
      </c>
      <c r="P56" s="8" t="str">
        <f>IFERROR(__xludf.DUMMYFUNCTION("IF(REGEXMATCH(L56,""Male""),""Male"",IF(REGEXMATCH(L56,""Female""),""Female"",""unspecific""))"),"Male")</f>
        <v>Male</v>
      </c>
      <c r="Q56" s="5" t="s">
        <v>31</v>
      </c>
      <c r="R56" s="4">
        <v>43047.0</v>
      </c>
      <c r="S56" s="4">
        <v>9683.0</v>
      </c>
      <c r="T56" s="4">
        <v>1704.0</v>
      </c>
      <c r="U56" s="4">
        <v>167.0</v>
      </c>
      <c r="V56" s="10">
        <f t="shared" si="2"/>
        <v>0.3879480568</v>
      </c>
      <c r="W56" s="4">
        <v>49537.77</v>
      </c>
      <c r="X56" s="5" t="s">
        <v>119</v>
      </c>
    </row>
    <row r="57" ht="14.25" customHeight="1">
      <c r="A57" s="4">
        <v>56.0</v>
      </c>
      <c r="B57" s="5" t="s">
        <v>291</v>
      </c>
      <c r="C57" s="6">
        <v>44997.0</v>
      </c>
      <c r="D57" s="6">
        <v>45004.0</v>
      </c>
      <c r="E57" s="5" t="s">
        <v>25</v>
      </c>
      <c r="F57" s="5" t="s">
        <v>286</v>
      </c>
      <c r="G57" s="5" t="s">
        <v>287</v>
      </c>
      <c r="H57" s="5" t="s">
        <v>288</v>
      </c>
      <c r="I57" s="7" t="s">
        <v>289</v>
      </c>
      <c r="J57" s="8" t="str">
        <f t="shared" si="1"/>
        <v>(123) 8005701</v>
      </c>
      <c r="K57" s="5" t="s">
        <v>290</v>
      </c>
      <c r="L57" s="5" t="s">
        <v>57</v>
      </c>
      <c r="M57" s="9" t="str">
        <f>IFERROR(__xludf.DUMMYFUNCTION("IF(OR(REGEXMATCH(L57,""18-40""),REGEXMATCH(L57,""Adults 18-40"")),""18-40"", IF(OR(REGEXMATCH(L57,""40-60""),REGEXMATCH(L57,""Adults 40-60"")),""40-60"", IF(OR(REGEXMATCH(L57,""60\+""),REGEXMATCH(L57,""Seniors 60\+"")),""60+"", IF(OR(REGEXMATCH(L57,""13-1"&amp;"9""),REGEXMATCH(L57,""Teens 13-19"")),""13-19"",""Unbekannt""))))"),"18-40")</f>
        <v>18-40</v>
      </c>
      <c r="N57" s="8" t="str">
        <f>IFERROR(__xludf.DUMMYFUNCTION("REGEXREPLACE(REGEXREPLACE(O57,""Male"",""unspecific""),""Female"",""unspecific"")"),"unspecific ")</f>
        <v>unspecific </v>
      </c>
      <c r="O57" s="5" t="str">
        <f>IFERROR(__xludf.DUMMYFUNCTION("REGEXEXTRACT(L57,""[A-Za-z ]+"")"),"Female ")</f>
        <v>Female </v>
      </c>
      <c r="P57" s="8" t="str">
        <f>IFERROR(__xludf.DUMMYFUNCTION("IF(REGEXMATCH(L57,""Male""),""Male"",IF(REGEXMATCH(L57,""Female""),""Female"",""unspecific""))"),"Female")</f>
        <v>Female</v>
      </c>
      <c r="Q57" s="5" t="s">
        <v>39</v>
      </c>
      <c r="R57" s="4">
        <v>63864.0</v>
      </c>
      <c r="S57" s="4">
        <v>9076.0</v>
      </c>
      <c r="T57" s="4">
        <v>3256.0</v>
      </c>
      <c r="U57" s="4">
        <v>942.0</v>
      </c>
      <c r="V57" s="10">
        <f t="shared" si="2"/>
        <v>1.475009395</v>
      </c>
      <c r="W57" s="4">
        <v>28751.79</v>
      </c>
      <c r="X57" s="5" t="s">
        <v>119</v>
      </c>
    </row>
    <row r="58" ht="14.25" customHeight="1">
      <c r="A58" s="4">
        <v>57.0</v>
      </c>
      <c r="B58" s="5" t="s">
        <v>292</v>
      </c>
      <c r="C58" s="6">
        <v>45270.0</v>
      </c>
      <c r="D58" s="6">
        <v>45290.0</v>
      </c>
      <c r="E58" s="5" t="s">
        <v>7</v>
      </c>
      <c r="F58" s="5" t="s">
        <v>194</v>
      </c>
      <c r="G58" s="5" t="s">
        <v>195</v>
      </c>
      <c r="H58" s="5" t="s">
        <v>196</v>
      </c>
      <c r="I58" s="7" t="s">
        <v>197</v>
      </c>
      <c r="J58" s="8" t="str">
        <f t="shared" si="1"/>
        <v>(118) 51687120</v>
      </c>
      <c r="K58" s="5" t="s">
        <v>198</v>
      </c>
      <c r="L58" s="5" t="s">
        <v>65</v>
      </c>
      <c r="M58" s="9" t="str">
        <f>IFERROR(__xludf.DUMMYFUNCTION("IF(OR(REGEXMATCH(L58,""18-40""),REGEXMATCH(L58,""Adults 18-40"")),""18-40"", IF(OR(REGEXMATCH(L58,""40-60""),REGEXMATCH(L58,""Adults 40-60"")),""40-60"", IF(OR(REGEXMATCH(L58,""60\+""),REGEXMATCH(L58,""Seniors 60\+"")),""60+"", IF(OR(REGEXMATCH(L58,""13-1"&amp;"9""),REGEXMATCH(L58,""Teens 13-19"")),""13-19"",""Unbekannt""))))"),"60+")</f>
        <v>60+</v>
      </c>
      <c r="N58" s="8" t="str">
        <f>IFERROR(__xludf.DUMMYFUNCTION("REGEXREPLACE(REGEXREPLACE(O58,""Male"",""unspecific""),""Female"",""unspecific"")"),"unspecific ")</f>
        <v>unspecific </v>
      </c>
      <c r="O58" s="5" t="str">
        <f>IFERROR(__xludf.DUMMYFUNCTION("REGEXEXTRACT(L58,""[A-Za-z ]+"")"),"Male ")</f>
        <v>Male </v>
      </c>
      <c r="P58" s="8" t="str">
        <f>IFERROR(__xludf.DUMMYFUNCTION("IF(REGEXMATCH(L58,""Male""),""Male"",IF(REGEXMATCH(L58,""Female""),""Female"",""unspecific""))"),"Male")</f>
        <v>Male</v>
      </c>
      <c r="Q58" s="5" t="s">
        <v>31</v>
      </c>
      <c r="R58" s="4">
        <v>63349.0</v>
      </c>
      <c r="S58" s="4">
        <v>6903.0</v>
      </c>
      <c r="T58" s="4">
        <v>2981.0</v>
      </c>
      <c r="U58" s="4">
        <v>990.0</v>
      </c>
      <c r="V58" s="10">
        <f t="shared" si="2"/>
        <v>1.562771314</v>
      </c>
      <c r="W58" s="4">
        <v>20800.78</v>
      </c>
      <c r="X58" s="5" t="s">
        <v>152</v>
      </c>
    </row>
    <row r="59" ht="14.25" customHeight="1">
      <c r="A59" s="4">
        <v>58.0</v>
      </c>
      <c r="B59" s="5" t="s">
        <v>293</v>
      </c>
      <c r="C59" s="6">
        <v>45092.0</v>
      </c>
      <c r="D59" s="6">
        <v>45108.0</v>
      </c>
      <c r="E59" s="5" t="s">
        <v>7</v>
      </c>
      <c r="F59" s="5" t="s">
        <v>294</v>
      </c>
      <c r="G59" s="5" t="s">
        <v>295</v>
      </c>
      <c r="H59" s="5" t="s">
        <v>296</v>
      </c>
      <c r="I59" s="7" t="s">
        <v>297</v>
      </c>
      <c r="J59" s="8" t="str">
        <f t="shared" si="1"/>
        <v>(284) 4015003</v>
      </c>
      <c r="K59" s="5" t="s">
        <v>298</v>
      </c>
      <c r="L59" s="5" t="s">
        <v>131</v>
      </c>
      <c r="M59" s="9" t="str">
        <f>IFERROR(__xludf.DUMMYFUNCTION("IF(OR(REGEXMATCH(L59,""18-40""),REGEXMATCH(L59,""Adults 18-40"")),""18-40"", IF(OR(REGEXMATCH(L59,""40-60""),REGEXMATCH(L59,""Adults 40-60"")),""40-60"", IF(OR(REGEXMATCH(L59,""60\+""),REGEXMATCH(L59,""Seniors 60\+"")),""60+"", IF(OR(REGEXMATCH(L59,""13-1"&amp;"9""),REGEXMATCH(L59,""Teens 13-19"")),""13-19"",""Unbekannt""))))"),"13-19")</f>
        <v>13-19</v>
      </c>
      <c r="N59" s="8" t="str">
        <f>IFERROR(__xludf.DUMMYFUNCTION("REGEXREPLACE(REGEXREPLACE(O59,""Male"",""unspecific""),""Female"",""unspecific"")"),"Teens ")</f>
        <v>Teens </v>
      </c>
      <c r="O59" s="5" t="str">
        <f>IFERROR(__xludf.DUMMYFUNCTION("REGEXEXTRACT(L59,""[A-Za-z ]+"")"),"Teens ")</f>
        <v>Teens </v>
      </c>
      <c r="P59" s="8" t="str">
        <f>IFERROR(__xludf.DUMMYFUNCTION("IF(REGEXMATCH(L59,""Male""),""Male"",IF(REGEXMATCH(L59,""Female""),""Female"",""unspecific""))"),"unspecific")</f>
        <v>unspecific</v>
      </c>
      <c r="Q59" s="5" t="s">
        <v>39</v>
      </c>
      <c r="R59" s="4">
        <v>52140.0</v>
      </c>
      <c r="S59" s="4">
        <v>5603.0</v>
      </c>
      <c r="T59" s="4">
        <v>4671.0</v>
      </c>
      <c r="U59" s="4">
        <v>376.0</v>
      </c>
      <c r="V59" s="10">
        <f t="shared" si="2"/>
        <v>0.7211354047</v>
      </c>
      <c r="W59" s="4">
        <v>16773.75</v>
      </c>
      <c r="X59" s="5" t="s">
        <v>49</v>
      </c>
    </row>
    <row r="60" ht="14.25" customHeight="1">
      <c r="A60" s="4">
        <v>59.0</v>
      </c>
      <c r="B60" s="5" t="s">
        <v>299</v>
      </c>
      <c r="C60" s="6">
        <v>45273.0</v>
      </c>
      <c r="D60" s="6">
        <v>45283.0</v>
      </c>
      <c r="E60" s="5" t="s">
        <v>51</v>
      </c>
      <c r="F60" s="5" t="s">
        <v>300</v>
      </c>
      <c r="G60" s="5" t="s">
        <v>301</v>
      </c>
      <c r="H60" s="5" t="s">
        <v>302</v>
      </c>
      <c r="I60" s="7" t="s">
        <v>303</v>
      </c>
      <c r="J60" s="8" t="str">
        <f t="shared" si="1"/>
        <v>(880) 8919091</v>
      </c>
      <c r="K60" s="5" t="s">
        <v>304</v>
      </c>
      <c r="L60" s="5" t="s">
        <v>74</v>
      </c>
      <c r="M60" s="9" t="str">
        <f>IFERROR(__xludf.DUMMYFUNCTION("IF(OR(REGEXMATCH(L60,""18-40""),REGEXMATCH(L60,""Adults 18-40"")),""18-40"", IF(OR(REGEXMATCH(L60,""40-60""),REGEXMATCH(L60,""Adults 40-60"")),""40-60"", IF(OR(REGEXMATCH(L60,""60\+""),REGEXMATCH(L60,""Seniors 60\+"")),""60+"", IF(OR(REGEXMATCH(L60,""13-1"&amp;"9""),REGEXMATCH(L60,""Teens 13-19"")),""13-19"",""Unbekannt""))))"),"60+")</f>
        <v>60+</v>
      </c>
      <c r="N60" s="8" t="str">
        <f>IFERROR(__xludf.DUMMYFUNCTION("REGEXREPLACE(REGEXREPLACE(O60,""Male"",""unspecific""),""Female"",""unspecific"")"),"Seniors ")</f>
        <v>Seniors </v>
      </c>
      <c r="O60" s="5" t="str">
        <f>IFERROR(__xludf.DUMMYFUNCTION("REGEXEXTRACT(L60,""[A-Za-z ]+"")"),"Seniors ")</f>
        <v>Seniors </v>
      </c>
      <c r="P60" s="8" t="str">
        <f>IFERROR(__xludf.DUMMYFUNCTION("IF(REGEXMATCH(L60,""Male""),""Male"",IF(REGEXMATCH(L60,""Female""),""Female"",""unspecific""))"),"unspecific")</f>
        <v>unspecific</v>
      </c>
      <c r="Q60" s="5" t="s">
        <v>39</v>
      </c>
      <c r="R60" s="4">
        <v>80160.0</v>
      </c>
      <c r="S60" s="4">
        <v>4125.0</v>
      </c>
      <c r="T60" s="4">
        <v>3975.0</v>
      </c>
      <c r="U60" s="4">
        <v>598.0</v>
      </c>
      <c r="V60" s="10">
        <f t="shared" si="2"/>
        <v>0.746007984</v>
      </c>
      <c r="W60" s="4">
        <v>29949.79</v>
      </c>
      <c r="X60" s="5" t="s">
        <v>99</v>
      </c>
    </row>
    <row r="61" ht="14.25" customHeight="1">
      <c r="A61" s="4">
        <v>60.0</v>
      </c>
      <c r="B61" s="5" t="s">
        <v>305</v>
      </c>
      <c r="C61" s="6">
        <v>45114.0</v>
      </c>
      <c r="D61" s="6">
        <v>45127.0</v>
      </c>
      <c r="E61" s="5" t="s">
        <v>42</v>
      </c>
      <c r="F61" s="5" t="s">
        <v>306</v>
      </c>
      <c r="G61" s="5" t="s">
        <v>307</v>
      </c>
      <c r="H61" s="5" t="s">
        <v>308</v>
      </c>
      <c r="I61" s="7" t="s">
        <v>309</v>
      </c>
      <c r="J61" s="8" t="str">
        <f t="shared" si="1"/>
        <v>(330) 5264186670</v>
      </c>
      <c r="K61" s="5" t="s">
        <v>310</v>
      </c>
      <c r="L61" s="5" t="s">
        <v>65</v>
      </c>
      <c r="M61" s="9" t="str">
        <f>IFERROR(__xludf.DUMMYFUNCTION("IF(OR(REGEXMATCH(L61,""18-40""),REGEXMATCH(L61,""Adults 18-40"")),""18-40"", IF(OR(REGEXMATCH(L61,""40-60""),REGEXMATCH(L61,""Adults 40-60"")),""40-60"", IF(OR(REGEXMATCH(L61,""60\+""),REGEXMATCH(L61,""Seniors 60\+"")),""60+"", IF(OR(REGEXMATCH(L61,""13-1"&amp;"9""),REGEXMATCH(L61,""Teens 13-19"")),""13-19"",""Unbekannt""))))"),"60+")</f>
        <v>60+</v>
      </c>
      <c r="N61" s="8" t="str">
        <f>IFERROR(__xludf.DUMMYFUNCTION("REGEXREPLACE(REGEXREPLACE(O61,""Male"",""unspecific""),""Female"",""unspecific"")"),"unspecific ")</f>
        <v>unspecific </v>
      </c>
      <c r="O61" s="5" t="str">
        <f>IFERROR(__xludf.DUMMYFUNCTION("REGEXEXTRACT(L61,""[A-Za-z ]+"")"),"Male ")</f>
        <v>Male </v>
      </c>
      <c r="P61" s="8" t="str">
        <f>IFERROR(__xludf.DUMMYFUNCTION("IF(REGEXMATCH(L61,""Male""),""Male"",IF(REGEXMATCH(L61,""Female""),""Female"",""unspecific""))"),"Male")</f>
        <v>Male</v>
      </c>
      <c r="Q61" s="5" t="s">
        <v>84</v>
      </c>
      <c r="R61" s="4">
        <v>19067.0</v>
      </c>
      <c r="S61" s="4">
        <v>1410.0</v>
      </c>
      <c r="T61" s="4">
        <v>4989.0</v>
      </c>
      <c r="U61" s="4">
        <v>801.0</v>
      </c>
      <c r="V61" s="10">
        <f t="shared" si="2"/>
        <v>4.200975507</v>
      </c>
      <c r="W61" s="4">
        <v>25569.26</v>
      </c>
      <c r="X61" s="5" t="s">
        <v>32</v>
      </c>
    </row>
    <row r="62" ht="14.25" customHeight="1">
      <c r="A62" s="4">
        <v>61.0</v>
      </c>
      <c r="B62" s="5" t="s">
        <v>311</v>
      </c>
      <c r="C62" s="6">
        <v>45048.0</v>
      </c>
      <c r="D62" s="6">
        <v>45072.0</v>
      </c>
      <c r="E62" s="5" t="s">
        <v>25</v>
      </c>
      <c r="F62" s="5" t="s">
        <v>312</v>
      </c>
      <c r="G62" s="5" t="s">
        <v>313</v>
      </c>
      <c r="H62" s="5" t="s">
        <v>314</v>
      </c>
      <c r="I62" s="7" t="s">
        <v>315</v>
      </c>
      <c r="J62" s="8" t="str">
        <f t="shared" si="1"/>
        <v>(111) 329982486225</v>
      </c>
      <c r="K62" s="5" t="s">
        <v>316</v>
      </c>
      <c r="L62" s="5" t="s">
        <v>160</v>
      </c>
      <c r="M62" s="9" t="str">
        <f>IFERROR(__xludf.DUMMYFUNCTION("IF(OR(REGEXMATCH(L62,""18-40""),REGEXMATCH(L62,""Adults 18-40"")),""18-40"", IF(OR(REGEXMATCH(L62,""40-60""),REGEXMATCH(L62,""Adults 40-60"")),""40-60"", IF(OR(REGEXMATCH(L62,""60\+""),REGEXMATCH(L62,""Seniors 60\+"")),""60+"", IF(OR(REGEXMATCH(L62,""13-1"&amp;"9""),REGEXMATCH(L62,""Teens 13-19"")),""13-19"",""Unbekannt""))))"),"40-60")</f>
        <v>40-60</v>
      </c>
      <c r="N62" s="8" t="str">
        <f>IFERROR(__xludf.DUMMYFUNCTION("REGEXREPLACE(REGEXREPLACE(O62,""Male"",""unspecific""),""Female"",""unspecific"")"),"unspecific ")</f>
        <v>unspecific </v>
      </c>
      <c r="O62" s="5" t="str">
        <f>IFERROR(__xludf.DUMMYFUNCTION("REGEXEXTRACT(L62,""[A-Za-z ]+"")"),"Female ")</f>
        <v>Female </v>
      </c>
      <c r="P62" s="8" t="str">
        <f>IFERROR(__xludf.DUMMYFUNCTION("IF(REGEXMATCH(L62,""Male""),""Male"",IF(REGEXMATCH(L62,""Female""),""Female"",""unspecific""))"),"Female")</f>
        <v>Female</v>
      </c>
      <c r="Q62" s="5" t="s">
        <v>128</v>
      </c>
      <c r="R62" s="4">
        <v>28540.0</v>
      </c>
      <c r="S62" s="4">
        <v>6055.0</v>
      </c>
      <c r="T62" s="4">
        <v>2625.0</v>
      </c>
      <c r="U62" s="4">
        <v>799.0</v>
      </c>
      <c r="V62" s="10">
        <f t="shared" si="2"/>
        <v>2.799579537</v>
      </c>
      <c r="W62" s="4">
        <v>20281.14</v>
      </c>
      <c r="X62" s="5" t="s">
        <v>112</v>
      </c>
    </row>
    <row r="63" ht="14.25" customHeight="1">
      <c r="A63" s="4">
        <v>62.0</v>
      </c>
      <c r="B63" s="5" t="s">
        <v>317</v>
      </c>
      <c r="C63" s="6">
        <v>45081.0</v>
      </c>
      <c r="D63" s="6">
        <v>45100.0</v>
      </c>
      <c r="E63" s="5" t="s">
        <v>25</v>
      </c>
      <c r="F63" s="5" t="s">
        <v>101</v>
      </c>
      <c r="G63" s="5" t="s">
        <v>102</v>
      </c>
      <c r="H63" s="5" t="s">
        <v>103</v>
      </c>
      <c r="I63" s="7" t="s">
        <v>104</v>
      </c>
      <c r="J63" s="8" t="str">
        <f t="shared" si="1"/>
        <v>(669) 7082006</v>
      </c>
      <c r="K63" s="5" t="s">
        <v>105</v>
      </c>
      <c r="L63" s="5" t="s">
        <v>160</v>
      </c>
      <c r="M63" s="9" t="str">
        <f>IFERROR(__xludf.DUMMYFUNCTION("IF(OR(REGEXMATCH(L63,""18-40""),REGEXMATCH(L63,""Adults 18-40"")),""18-40"", IF(OR(REGEXMATCH(L63,""40-60""),REGEXMATCH(L63,""Adults 40-60"")),""40-60"", IF(OR(REGEXMATCH(L63,""60\+""),REGEXMATCH(L63,""Seniors 60\+"")),""60+"", IF(OR(REGEXMATCH(L63,""13-1"&amp;"9""),REGEXMATCH(L63,""Teens 13-19"")),""13-19"",""Unbekannt""))))"),"40-60")</f>
        <v>40-60</v>
      </c>
      <c r="N63" s="8" t="str">
        <f>IFERROR(__xludf.DUMMYFUNCTION("REGEXREPLACE(REGEXREPLACE(O63,""Male"",""unspecific""),""Female"",""unspecific"")"),"unspecific ")</f>
        <v>unspecific </v>
      </c>
      <c r="O63" s="5" t="str">
        <f>IFERROR(__xludf.DUMMYFUNCTION("REGEXEXTRACT(L63,""[A-Za-z ]+"")"),"Female ")</f>
        <v>Female </v>
      </c>
      <c r="P63" s="8" t="str">
        <f>IFERROR(__xludf.DUMMYFUNCTION("IF(REGEXMATCH(L63,""Male""),""Male"",IF(REGEXMATCH(L63,""Female""),""Female"",""unspecific""))"),"Female")</f>
        <v>Female</v>
      </c>
      <c r="Q63" s="5" t="s">
        <v>84</v>
      </c>
      <c r="R63" s="4">
        <v>91014.0</v>
      </c>
      <c r="S63" s="4">
        <v>4060.0</v>
      </c>
      <c r="T63" s="4">
        <v>4716.0</v>
      </c>
      <c r="U63" s="4">
        <v>676.0</v>
      </c>
      <c r="V63" s="10">
        <f t="shared" si="2"/>
        <v>0.7427428747</v>
      </c>
      <c r="W63" s="4">
        <v>18712.37</v>
      </c>
      <c r="X63" s="5" t="s">
        <v>99</v>
      </c>
    </row>
    <row r="64" ht="14.25" customHeight="1">
      <c r="A64" s="4">
        <v>63.0</v>
      </c>
      <c r="B64" s="5" t="s">
        <v>318</v>
      </c>
      <c r="C64" s="6">
        <v>45067.0</v>
      </c>
      <c r="D64" s="6">
        <v>45071.0</v>
      </c>
      <c r="E64" s="5" t="s">
        <v>77</v>
      </c>
      <c r="F64" s="5" t="s">
        <v>300</v>
      </c>
      <c r="G64" s="5" t="s">
        <v>301</v>
      </c>
      <c r="H64" s="5" t="s">
        <v>302</v>
      </c>
      <c r="I64" s="7" t="s">
        <v>303</v>
      </c>
      <c r="J64" s="8" t="str">
        <f t="shared" si="1"/>
        <v>(880) 8919091</v>
      </c>
      <c r="K64" s="5" t="s">
        <v>304</v>
      </c>
      <c r="L64" s="5" t="s">
        <v>138</v>
      </c>
      <c r="M64" s="9" t="str">
        <f>IFERROR(__xludf.DUMMYFUNCTION("IF(OR(REGEXMATCH(L64,""18-40""),REGEXMATCH(L64,""Adults 18-40"")),""18-40"", IF(OR(REGEXMATCH(L64,""40-60""),REGEXMATCH(L64,""Adults 40-60"")),""40-60"", IF(OR(REGEXMATCH(L64,""60\+""),REGEXMATCH(L64,""Seniors 60\+"")),""60+"", IF(OR(REGEXMATCH(L64,""13-1"&amp;"9""),REGEXMATCH(L64,""Teens 13-19"")),""13-19"",""Unbekannt""))))"),"18-40")</f>
        <v>18-40</v>
      </c>
      <c r="N64" s="8" t="str">
        <f>IFERROR(__xludf.DUMMYFUNCTION("REGEXREPLACE(REGEXREPLACE(O64,""Male"",""unspecific""),""Female"",""unspecific"")"),"unspecific ")</f>
        <v>unspecific </v>
      </c>
      <c r="O64" s="5" t="str">
        <f>IFERROR(__xludf.DUMMYFUNCTION("REGEXEXTRACT(L64,""[A-Za-z ]+"")"),"Male ")</f>
        <v>Male </v>
      </c>
      <c r="P64" s="8" t="str">
        <f>IFERROR(__xludf.DUMMYFUNCTION("IF(REGEXMATCH(L64,""Male""),""Male"",IF(REGEXMATCH(L64,""Female""),""Female"",""unspecific""))"),"Male")</f>
        <v>Male</v>
      </c>
      <c r="Q64" s="5" t="s">
        <v>58</v>
      </c>
      <c r="R64" s="4">
        <v>33476.0</v>
      </c>
      <c r="S64" s="4">
        <v>7005.0</v>
      </c>
      <c r="T64" s="4">
        <v>2186.0</v>
      </c>
      <c r="U64" s="4">
        <v>658.0</v>
      </c>
      <c r="V64" s="10">
        <f t="shared" si="2"/>
        <v>1.965587286</v>
      </c>
      <c r="W64" s="4">
        <v>4880.75</v>
      </c>
      <c r="X64" s="5" t="s">
        <v>99</v>
      </c>
    </row>
    <row r="65" ht="14.25" customHeight="1">
      <c r="A65" s="4">
        <v>64.0</v>
      </c>
      <c r="B65" s="5" t="s">
        <v>319</v>
      </c>
      <c r="C65" s="6">
        <v>45244.0</v>
      </c>
      <c r="D65" s="6">
        <v>45252.0</v>
      </c>
      <c r="E65" s="5" t="s">
        <v>51</v>
      </c>
      <c r="F65" s="5" t="s">
        <v>320</v>
      </c>
      <c r="G65" s="5" t="s">
        <v>321</v>
      </c>
      <c r="H65" s="5" t="s">
        <v>322</v>
      </c>
      <c r="I65" s="7" t="s">
        <v>323</v>
      </c>
      <c r="J65" s="8" t="str">
        <f t="shared" si="1"/>
        <v>(506) 912217980069</v>
      </c>
      <c r="K65" s="5" t="s">
        <v>324</v>
      </c>
      <c r="L65" s="5" t="s">
        <v>38</v>
      </c>
      <c r="M65" s="9" t="str">
        <f>IFERROR(__xludf.DUMMYFUNCTION("IF(OR(REGEXMATCH(L65,""18-40""),REGEXMATCH(L65,""Adults 18-40"")),""18-40"", IF(OR(REGEXMATCH(L65,""40-60""),REGEXMATCH(L65,""Adults 40-60"")),""40-60"", IF(OR(REGEXMATCH(L65,""60\+""),REGEXMATCH(L65,""Seniors 60\+"")),""60+"", IF(OR(REGEXMATCH(L65,""13-1"&amp;"9""),REGEXMATCH(L65,""Teens 13-19"")),""13-19"",""Unbekannt""))))"),"60+")</f>
        <v>60+</v>
      </c>
      <c r="N65" s="8" t="str">
        <f>IFERROR(__xludf.DUMMYFUNCTION("REGEXREPLACE(REGEXREPLACE(O65,""Male"",""unspecific""),""Female"",""unspecific"")"),"unspecific ")</f>
        <v>unspecific </v>
      </c>
      <c r="O65" s="5" t="str">
        <f>IFERROR(__xludf.DUMMYFUNCTION("REGEXEXTRACT(L65,""[A-Za-z ]+"")"),"Female ")</f>
        <v>Female </v>
      </c>
      <c r="P65" s="8" t="str">
        <f>IFERROR(__xludf.DUMMYFUNCTION("IF(REGEXMATCH(L65,""Male""),""Male"",IF(REGEXMATCH(L65,""Female""),""Female"",""unspecific""))"),"Female")</f>
        <v>Female</v>
      </c>
      <c r="Q65" s="5" t="s">
        <v>75</v>
      </c>
      <c r="R65" s="4">
        <v>57664.0</v>
      </c>
      <c r="S65" s="4">
        <v>2355.0</v>
      </c>
      <c r="T65" s="4">
        <v>3422.0</v>
      </c>
      <c r="U65" s="4">
        <v>337.0</v>
      </c>
      <c r="V65" s="10">
        <f t="shared" si="2"/>
        <v>0.5844200888</v>
      </c>
      <c r="W65" s="4">
        <v>49745.62</v>
      </c>
      <c r="X65" s="5" t="s">
        <v>152</v>
      </c>
    </row>
    <row r="66" ht="14.25" customHeight="1">
      <c r="A66" s="4">
        <v>65.0</v>
      </c>
      <c r="B66" s="5" t="s">
        <v>325</v>
      </c>
      <c r="C66" s="6">
        <v>45185.0</v>
      </c>
      <c r="D66" s="6">
        <v>45214.0</v>
      </c>
      <c r="E66" s="5" t="s">
        <v>7</v>
      </c>
      <c r="F66" s="5" t="s">
        <v>230</v>
      </c>
      <c r="G66" s="5" t="s">
        <v>231</v>
      </c>
      <c r="H66" s="5" t="s">
        <v>232</v>
      </c>
      <c r="I66" s="7" t="s">
        <v>233</v>
      </c>
      <c r="J66" s="8" t="str">
        <f t="shared" si="1"/>
        <v>(856) 4145259269</v>
      </c>
      <c r="K66" s="5" t="s">
        <v>234</v>
      </c>
      <c r="L66" s="5" t="s">
        <v>131</v>
      </c>
      <c r="M66" s="9" t="str">
        <f>IFERROR(__xludf.DUMMYFUNCTION("IF(OR(REGEXMATCH(L66,""18-40""),REGEXMATCH(L66,""Adults 18-40"")),""18-40"", IF(OR(REGEXMATCH(L66,""40-60""),REGEXMATCH(L66,""Adults 40-60"")),""40-60"", IF(OR(REGEXMATCH(L66,""60\+""),REGEXMATCH(L66,""Seniors 60\+"")),""60+"", IF(OR(REGEXMATCH(L66,""13-1"&amp;"9""),REGEXMATCH(L66,""Teens 13-19"")),""13-19"",""Unbekannt""))))"),"13-19")</f>
        <v>13-19</v>
      </c>
      <c r="N66" s="8" t="str">
        <f>IFERROR(__xludf.DUMMYFUNCTION("REGEXREPLACE(REGEXREPLACE(O66,""Male"",""unspecific""),""Female"",""unspecific"")"),"Teens ")</f>
        <v>Teens </v>
      </c>
      <c r="O66" s="5" t="str">
        <f>IFERROR(__xludf.DUMMYFUNCTION("REGEXEXTRACT(L66,""[A-Za-z ]+"")"),"Teens ")</f>
        <v>Teens </v>
      </c>
      <c r="P66" s="8" t="str">
        <f>IFERROR(__xludf.DUMMYFUNCTION("IF(REGEXMATCH(L66,""Male""),""Male"",IF(REGEXMATCH(L66,""Female""),""Female"",""unspecific""))"),"unspecific")</f>
        <v>unspecific</v>
      </c>
      <c r="Q66" s="5" t="s">
        <v>86</v>
      </c>
      <c r="R66" s="4">
        <v>97778.0</v>
      </c>
      <c r="S66" s="4">
        <v>7583.0</v>
      </c>
      <c r="T66" s="4">
        <v>268.0</v>
      </c>
      <c r="U66" s="4">
        <v>845.0</v>
      </c>
      <c r="V66" s="10">
        <f t="shared" si="2"/>
        <v>0.8642025814</v>
      </c>
      <c r="W66" s="4">
        <v>46026.43</v>
      </c>
      <c r="X66" s="5" t="s">
        <v>66</v>
      </c>
    </row>
    <row r="67" ht="14.25" customHeight="1">
      <c r="A67" s="4">
        <v>66.0</v>
      </c>
      <c r="B67" s="5" t="s">
        <v>326</v>
      </c>
      <c r="C67" s="6">
        <v>44951.0</v>
      </c>
      <c r="D67" s="6">
        <v>44974.0</v>
      </c>
      <c r="E67" s="5" t="s">
        <v>77</v>
      </c>
      <c r="F67" s="5" t="s">
        <v>219</v>
      </c>
      <c r="G67" s="5" t="s">
        <v>220</v>
      </c>
      <c r="H67" s="5" t="s">
        <v>221</v>
      </c>
      <c r="I67" s="7">
        <v>5.835472748E9</v>
      </c>
      <c r="J67" s="8" t="str">
        <f t="shared" si="1"/>
        <v>(583) 5472748</v>
      </c>
      <c r="K67" s="5" t="s">
        <v>222</v>
      </c>
      <c r="L67" s="5" t="s">
        <v>38</v>
      </c>
      <c r="M67" s="9" t="str">
        <f>IFERROR(__xludf.DUMMYFUNCTION("IF(OR(REGEXMATCH(L67,""18-40""),REGEXMATCH(L67,""Adults 18-40"")),""18-40"", IF(OR(REGEXMATCH(L67,""40-60""),REGEXMATCH(L67,""Adults 40-60"")),""40-60"", IF(OR(REGEXMATCH(L67,""60\+""),REGEXMATCH(L67,""Seniors 60\+"")),""60+"", IF(OR(REGEXMATCH(L67,""13-1"&amp;"9""),REGEXMATCH(L67,""Teens 13-19"")),""13-19"",""Unbekannt""))))"),"60+")</f>
        <v>60+</v>
      </c>
      <c r="N67" s="8" t="str">
        <f>IFERROR(__xludf.DUMMYFUNCTION("REGEXREPLACE(REGEXREPLACE(O67,""Male"",""unspecific""),""Female"",""unspecific"")"),"unspecific ")</f>
        <v>unspecific </v>
      </c>
      <c r="O67" s="5" t="str">
        <f>IFERROR(__xludf.DUMMYFUNCTION("REGEXEXTRACT(L67,""[A-Za-z ]+"")"),"Female ")</f>
        <v>Female </v>
      </c>
      <c r="P67" s="8" t="str">
        <f>IFERROR(__xludf.DUMMYFUNCTION("IF(REGEXMATCH(L67,""Male""),""Male"",IF(REGEXMATCH(L67,""Female""),""Female"",""unspecific""))"),"Female")</f>
        <v>Female</v>
      </c>
      <c r="Q67" s="5" t="s">
        <v>84</v>
      </c>
      <c r="R67" s="4">
        <v>18061.0</v>
      </c>
      <c r="S67" s="4">
        <v>4533.0</v>
      </c>
      <c r="T67" s="4">
        <v>1310.0</v>
      </c>
      <c r="U67" s="4">
        <v>223.0</v>
      </c>
      <c r="V67" s="10">
        <f t="shared" si="2"/>
        <v>1.234704612</v>
      </c>
      <c r="W67" s="4">
        <v>2925.88</v>
      </c>
      <c r="X67" s="5" t="s">
        <v>152</v>
      </c>
    </row>
    <row r="68" ht="14.25" customHeight="1">
      <c r="A68" s="4">
        <v>67.0</v>
      </c>
      <c r="B68" s="5" t="s">
        <v>327</v>
      </c>
      <c r="C68" s="6">
        <v>44933.0</v>
      </c>
      <c r="D68" s="6">
        <v>44946.0</v>
      </c>
      <c r="E68" s="5" t="s">
        <v>77</v>
      </c>
      <c r="F68" s="5" t="s">
        <v>101</v>
      </c>
      <c r="G68" s="5" t="s">
        <v>102</v>
      </c>
      <c r="H68" s="5" t="s">
        <v>103</v>
      </c>
      <c r="I68" s="7" t="s">
        <v>104</v>
      </c>
      <c r="J68" s="8" t="str">
        <f t="shared" si="1"/>
        <v>(669) 7082006</v>
      </c>
      <c r="K68" s="5" t="s">
        <v>105</v>
      </c>
      <c r="L68" s="5" t="s">
        <v>138</v>
      </c>
      <c r="M68" s="9" t="str">
        <f>IFERROR(__xludf.DUMMYFUNCTION("IF(OR(REGEXMATCH(L68,""18-40""),REGEXMATCH(L68,""Adults 18-40"")),""18-40"", IF(OR(REGEXMATCH(L68,""40-60""),REGEXMATCH(L68,""Adults 40-60"")),""40-60"", IF(OR(REGEXMATCH(L68,""60\+""),REGEXMATCH(L68,""Seniors 60\+"")),""60+"", IF(OR(REGEXMATCH(L68,""13-1"&amp;"9""),REGEXMATCH(L68,""Teens 13-19"")),""13-19"",""Unbekannt""))))"),"18-40")</f>
        <v>18-40</v>
      </c>
      <c r="N68" s="8" t="str">
        <f>IFERROR(__xludf.DUMMYFUNCTION("REGEXREPLACE(REGEXREPLACE(O68,""Male"",""unspecific""),""Female"",""unspecific"")"),"unspecific ")</f>
        <v>unspecific </v>
      </c>
      <c r="O68" s="5" t="str">
        <f>IFERROR(__xludf.DUMMYFUNCTION("REGEXEXTRACT(L68,""[A-Za-z ]+"")"),"Male ")</f>
        <v>Male </v>
      </c>
      <c r="P68" s="8" t="str">
        <f>IFERROR(__xludf.DUMMYFUNCTION("IF(REGEXMATCH(L68,""Male""),""Male"",IF(REGEXMATCH(L68,""Female""),""Female"",""unspecific""))"),"Male")</f>
        <v>Male</v>
      </c>
      <c r="Q68" s="5" t="s">
        <v>58</v>
      </c>
      <c r="R68" s="4">
        <v>45756.0</v>
      </c>
      <c r="S68" s="4">
        <v>9994.0</v>
      </c>
      <c r="T68" s="4">
        <v>2551.0</v>
      </c>
      <c r="U68" s="4">
        <v>867.0</v>
      </c>
      <c r="V68" s="10">
        <f t="shared" si="2"/>
        <v>1.894833464</v>
      </c>
      <c r="W68" s="4">
        <v>13427.22</v>
      </c>
      <c r="X68" s="5" t="s">
        <v>99</v>
      </c>
    </row>
    <row r="69" ht="14.25" customHeight="1">
      <c r="A69" s="4">
        <v>68.0</v>
      </c>
      <c r="B69" s="5" t="s">
        <v>328</v>
      </c>
      <c r="C69" s="6">
        <v>45131.0</v>
      </c>
      <c r="D69" s="6">
        <v>45137.0</v>
      </c>
      <c r="E69" s="5" t="s">
        <v>51</v>
      </c>
      <c r="F69" s="5" t="s">
        <v>269</v>
      </c>
      <c r="G69" s="5" t="s">
        <v>270</v>
      </c>
      <c r="H69" s="5" t="s">
        <v>271</v>
      </c>
      <c r="I69" s="7" t="s">
        <v>272</v>
      </c>
      <c r="J69" s="8" t="str">
        <f t="shared" si="1"/>
        <v>(363) 95706167906</v>
      </c>
      <c r="K69" s="5" t="s">
        <v>273</v>
      </c>
      <c r="L69" s="5" t="s">
        <v>138</v>
      </c>
      <c r="M69" s="9" t="str">
        <f>IFERROR(__xludf.DUMMYFUNCTION("IF(OR(REGEXMATCH(L69,""18-40""),REGEXMATCH(L69,""Adults 18-40"")),""18-40"", IF(OR(REGEXMATCH(L69,""40-60""),REGEXMATCH(L69,""Adults 40-60"")),""40-60"", IF(OR(REGEXMATCH(L69,""60\+""),REGEXMATCH(L69,""Seniors 60\+"")),""60+"", IF(OR(REGEXMATCH(L69,""13-1"&amp;"9""),REGEXMATCH(L69,""Teens 13-19"")),""13-19"",""Unbekannt""))))"),"18-40")</f>
        <v>18-40</v>
      </c>
      <c r="N69" s="8" t="str">
        <f>IFERROR(__xludf.DUMMYFUNCTION("REGEXREPLACE(REGEXREPLACE(O69,""Male"",""unspecific""),""Female"",""unspecific"")"),"unspecific ")</f>
        <v>unspecific </v>
      </c>
      <c r="O69" s="5" t="str">
        <f>IFERROR(__xludf.DUMMYFUNCTION("REGEXEXTRACT(L69,""[A-Za-z ]+"")"),"Male ")</f>
        <v>Male </v>
      </c>
      <c r="P69" s="8" t="str">
        <f>IFERROR(__xludf.DUMMYFUNCTION("IF(REGEXMATCH(L69,""Male""),""Male"",IF(REGEXMATCH(L69,""Female""),""Female"",""unspecific""))"),"Male")</f>
        <v>Male</v>
      </c>
      <c r="Q69" s="5" t="s">
        <v>48</v>
      </c>
      <c r="R69" s="4">
        <v>55022.0</v>
      </c>
      <c r="S69" s="4">
        <v>9822.0</v>
      </c>
      <c r="T69" s="4">
        <v>2702.0</v>
      </c>
      <c r="U69" s="4">
        <v>267.0</v>
      </c>
      <c r="V69" s="10">
        <f t="shared" si="2"/>
        <v>0.4852604413</v>
      </c>
      <c r="W69" s="4">
        <v>709.58</v>
      </c>
      <c r="X69" s="5" t="s">
        <v>158</v>
      </c>
    </row>
    <row r="70" ht="14.25" customHeight="1">
      <c r="A70" s="4">
        <v>69.0</v>
      </c>
      <c r="B70" s="5" t="s">
        <v>329</v>
      </c>
      <c r="C70" s="6">
        <v>45078.0</v>
      </c>
      <c r="D70" s="6">
        <v>45087.0</v>
      </c>
      <c r="E70" s="5" t="s">
        <v>7</v>
      </c>
      <c r="F70" s="5" t="s">
        <v>330</v>
      </c>
      <c r="G70" s="5" t="s">
        <v>331</v>
      </c>
      <c r="H70" s="5" t="s">
        <v>332</v>
      </c>
      <c r="I70" s="7">
        <v>0.0</v>
      </c>
      <c r="J70" s="8">
        <f t="shared" si="1"/>
        <v>0</v>
      </c>
      <c r="K70" s="5" t="s">
        <v>333</v>
      </c>
      <c r="L70" s="5" t="s">
        <v>30</v>
      </c>
      <c r="M70" s="9" t="str">
        <f>IFERROR(__xludf.DUMMYFUNCTION("IF(OR(REGEXMATCH(L70,""18-40""),REGEXMATCH(L70,""Adults 18-40"")),""18-40"", IF(OR(REGEXMATCH(L70,""40-60""),REGEXMATCH(L70,""Adults 40-60"")),""40-60"", IF(OR(REGEXMATCH(L70,""60\+""),REGEXMATCH(L70,""Seniors 60\+"")),""60+"", IF(OR(REGEXMATCH(L70,""13-1"&amp;"9""),REGEXMATCH(L70,""Teens 13-19"")),""13-19"",""Unbekannt""))))"),"18-40")</f>
        <v>18-40</v>
      </c>
      <c r="N70" s="8" t="str">
        <f>IFERROR(__xludf.DUMMYFUNCTION("REGEXREPLACE(REGEXREPLACE(O70,""Male"",""unspecific""),""Female"",""unspecific"")"),"Adults ")</f>
        <v>Adults </v>
      </c>
      <c r="O70" s="5" t="str">
        <f>IFERROR(__xludf.DUMMYFUNCTION("REGEXEXTRACT(L70,""[A-Za-z ]+"")"),"Adults ")</f>
        <v>Adults </v>
      </c>
      <c r="P70" s="8" t="str">
        <f>IFERROR(__xludf.DUMMYFUNCTION("IF(REGEXMATCH(L70,""Male""),""Male"",IF(REGEXMATCH(L70,""Female""),""Female"",""unspecific""))"),"unspecific")</f>
        <v>unspecific</v>
      </c>
      <c r="Q70" s="5" t="s">
        <v>128</v>
      </c>
      <c r="R70" s="4">
        <v>53075.0</v>
      </c>
      <c r="S70" s="4">
        <v>8233.0</v>
      </c>
      <c r="T70" s="4">
        <v>1358.0</v>
      </c>
      <c r="U70" s="4">
        <v>456.0</v>
      </c>
      <c r="V70" s="10">
        <f t="shared" si="2"/>
        <v>0.8591615638</v>
      </c>
      <c r="W70" s="4">
        <v>31296.65</v>
      </c>
      <c r="X70" s="5" t="s">
        <v>49</v>
      </c>
    </row>
    <row r="71" ht="14.25" customHeight="1">
      <c r="A71" s="4">
        <v>70.0</v>
      </c>
      <c r="B71" s="5" t="s">
        <v>334</v>
      </c>
      <c r="C71" s="6">
        <v>45082.0</v>
      </c>
      <c r="D71" s="6">
        <v>45102.0</v>
      </c>
      <c r="E71" s="5" t="s">
        <v>77</v>
      </c>
      <c r="F71" s="5" t="s">
        <v>60</v>
      </c>
      <c r="G71" s="5" t="s">
        <v>61</v>
      </c>
      <c r="H71" s="5" t="s">
        <v>62</v>
      </c>
      <c r="I71" s="7" t="s">
        <v>63</v>
      </c>
      <c r="J71" s="8" t="str">
        <f t="shared" si="1"/>
        <v>(320) 1853187395</v>
      </c>
      <c r="K71" s="5" t="s">
        <v>64</v>
      </c>
      <c r="L71" s="5" t="s">
        <v>47</v>
      </c>
      <c r="M71" s="9" t="str">
        <f>IFERROR(__xludf.DUMMYFUNCTION("IF(OR(REGEXMATCH(L71,""18-40""),REGEXMATCH(L71,""Adults 18-40"")),""18-40"", IF(OR(REGEXMATCH(L71,""40-60""),REGEXMATCH(L71,""Adults 40-60"")),""40-60"", IF(OR(REGEXMATCH(L71,""60\+""),REGEXMATCH(L71,""Seniors 60\+"")),""60+"", IF(OR(REGEXMATCH(L71,""13-1"&amp;"9""),REGEXMATCH(L71,""Teens 13-19"")),""13-19"",""Unbekannt""))))"),"40-60")</f>
        <v>40-60</v>
      </c>
      <c r="N71" s="8" t="str">
        <f>IFERROR(__xludf.DUMMYFUNCTION("REGEXREPLACE(REGEXREPLACE(O71,""Male"",""unspecific""),""Female"",""unspecific"")"),"unspecific ")</f>
        <v>unspecific </v>
      </c>
      <c r="O71" s="5" t="str">
        <f>IFERROR(__xludf.DUMMYFUNCTION("REGEXEXTRACT(L71,""[A-Za-z ]+"")"),"Male ")</f>
        <v>Male </v>
      </c>
      <c r="P71" s="8" t="str">
        <f>IFERROR(__xludf.DUMMYFUNCTION("IF(REGEXMATCH(L71,""Male""),""Male"",IF(REGEXMATCH(L71,""Female""),""Female"",""unspecific""))"),"Male")</f>
        <v>Male</v>
      </c>
      <c r="Q71" s="5" t="s">
        <v>39</v>
      </c>
      <c r="R71" s="4">
        <v>93754.0</v>
      </c>
      <c r="S71" s="4">
        <v>7829.0</v>
      </c>
      <c r="T71" s="4">
        <v>1630.0</v>
      </c>
      <c r="U71" s="4">
        <v>828.0</v>
      </c>
      <c r="V71" s="10">
        <f t="shared" si="2"/>
        <v>0.8831623184</v>
      </c>
      <c r="W71" s="4">
        <v>19748.38</v>
      </c>
      <c r="X71" s="5" t="s">
        <v>66</v>
      </c>
    </row>
    <row r="72" ht="14.25" customHeight="1">
      <c r="A72" s="4">
        <v>71.0</v>
      </c>
      <c r="B72" s="5" t="s">
        <v>335</v>
      </c>
      <c r="C72" s="6">
        <v>45024.0</v>
      </c>
      <c r="D72" s="6">
        <v>45045.0</v>
      </c>
      <c r="E72" s="5" t="s">
        <v>77</v>
      </c>
      <c r="F72" s="5" t="s">
        <v>336</v>
      </c>
      <c r="G72" s="5" t="s">
        <v>337</v>
      </c>
      <c r="H72" s="5" t="s">
        <v>338</v>
      </c>
      <c r="I72" s="7" t="s">
        <v>339</v>
      </c>
      <c r="J72" s="8" t="str">
        <f t="shared" si="1"/>
        <v>(729) 5758232</v>
      </c>
      <c r="K72" s="5" t="s">
        <v>340</v>
      </c>
      <c r="L72" s="5" t="s">
        <v>138</v>
      </c>
      <c r="M72" s="9" t="str">
        <f>IFERROR(__xludf.DUMMYFUNCTION("IF(OR(REGEXMATCH(L72,""18-40""),REGEXMATCH(L72,""Adults 18-40"")),""18-40"", IF(OR(REGEXMATCH(L72,""40-60""),REGEXMATCH(L72,""Adults 40-60"")),""40-60"", IF(OR(REGEXMATCH(L72,""60\+""),REGEXMATCH(L72,""Seniors 60\+"")),""60+"", IF(OR(REGEXMATCH(L72,""13-1"&amp;"9""),REGEXMATCH(L72,""Teens 13-19"")),""13-19"",""Unbekannt""))))"),"18-40")</f>
        <v>18-40</v>
      </c>
      <c r="N72" s="8" t="str">
        <f>IFERROR(__xludf.DUMMYFUNCTION("REGEXREPLACE(REGEXREPLACE(O72,""Male"",""unspecific""),""Female"",""unspecific"")"),"unspecific ")</f>
        <v>unspecific </v>
      </c>
      <c r="O72" s="5" t="str">
        <f>IFERROR(__xludf.DUMMYFUNCTION("REGEXEXTRACT(L72,""[A-Za-z ]+"")"),"Male ")</f>
        <v>Male </v>
      </c>
      <c r="P72" s="8" t="str">
        <f>IFERROR(__xludf.DUMMYFUNCTION("IF(REGEXMATCH(L72,""Male""),""Male"",IF(REGEXMATCH(L72,""Female""),""Female"",""unspecific""))"),"Male")</f>
        <v>Male</v>
      </c>
      <c r="Q72" s="5" t="s">
        <v>86</v>
      </c>
      <c r="R72" s="4">
        <v>42436.0</v>
      </c>
      <c r="S72" s="4">
        <v>2470.0</v>
      </c>
      <c r="T72" s="4">
        <v>3712.0</v>
      </c>
      <c r="U72" s="4">
        <v>217.0</v>
      </c>
      <c r="V72" s="10">
        <f t="shared" si="2"/>
        <v>0.5113582807</v>
      </c>
      <c r="W72" s="4">
        <v>20766.96</v>
      </c>
      <c r="X72" s="5" t="s">
        <v>32</v>
      </c>
    </row>
    <row r="73" ht="14.25" customHeight="1">
      <c r="A73" s="4">
        <v>72.0</v>
      </c>
      <c r="B73" s="5" t="s">
        <v>341</v>
      </c>
      <c r="C73" s="6">
        <v>45261.0</v>
      </c>
      <c r="D73" s="6">
        <v>45290.0</v>
      </c>
      <c r="E73" s="5" t="s">
        <v>42</v>
      </c>
      <c r="F73" s="5" t="s">
        <v>256</v>
      </c>
      <c r="G73" s="5" t="s">
        <v>257</v>
      </c>
      <c r="H73" s="5" t="s">
        <v>258</v>
      </c>
      <c r="I73" s="7">
        <v>1.17217573E9</v>
      </c>
      <c r="J73" s="8" t="str">
        <f t="shared" si="1"/>
        <v>(117) 2175730</v>
      </c>
      <c r="K73" s="5" t="s">
        <v>259</v>
      </c>
      <c r="L73" s="5" t="s">
        <v>47</v>
      </c>
      <c r="M73" s="9" t="str">
        <f>IFERROR(__xludf.DUMMYFUNCTION("IF(OR(REGEXMATCH(L73,""18-40""),REGEXMATCH(L73,""Adults 18-40"")),""18-40"", IF(OR(REGEXMATCH(L73,""40-60""),REGEXMATCH(L73,""Adults 40-60"")),""40-60"", IF(OR(REGEXMATCH(L73,""60\+""),REGEXMATCH(L73,""Seniors 60\+"")),""60+"", IF(OR(REGEXMATCH(L73,""13-1"&amp;"9""),REGEXMATCH(L73,""Teens 13-19"")),""13-19"",""Unbekannt""))))"),"40-60")</f>
        <v>40-60</v>
      </c>
      <c r="N73" s="8" t="str">
        <f>IFERROR(__xludf.DUMMYFUNCTION("REGEXREPLACE(REGEXREPLACE(O73,""Male"",""unspecific""),""Female"",""unspecific"")"),"unspecific ")</f>
        <v>unspecific </v>
      </c>
      <c r="O73" s="5" t="str">
        <f>IFERROR(__xludf.DUMMYFUNCTION("REGEXEXTRACT(L73,""[A-Za-z ]+"")"),"Male ")</f>
        <v>Male </v>
      </c>
      <c r="P73" s="8" t="str">
        <f>IFERROR(__xludf.DUMMYFUNCTION("IF(REGEXMATCH(L73,""Male""),""Male"",IF(REGEXMATCH(L73,""Female""),""Female"",""unspecific""))"),"Male")</f>
        <v>Male</v>
      </c>
      <c r="Q73" s="5" t="s">
        <v>86</v>
      </c>
      <c r="R73" s="4">
        <v>30996.0</v>
      </c>
      <c r="S73" s="4">
        <v>2704.0</v>
      </c>
      <c r="T73" s="4">
        <v>2940.0</v>
      </c>
      <c r="U73" s="4">
        <v>84.0</v>
      </c>
      <c r="V73" s="10">
        <f t="shared" si="2"/>
        <v>0.27100271</v>
      </c>
      <c r="W73" s="4">
        <v>25009.46</v>
      </c>
      <c r="X73" s="5" t="s">
        <v>40</v>
      </c>
    </row>
    <row r="74" ht="14.25" customHeight="1">
      <c r="A74" s="4">
        <v>73.0</v>
      </c>
      <c r="B74" s="5" t="s">
        <v>342</v>
      </c>
      <c r="C74" s="6">
        <v>45200.0</v>
      </c>
      <c r="D74" s="6">
        <v>45229.0</v>
      </c>
      <c r="E74" s="5" t="s">
        <v>25</v>
      </c>
      <c r="F74" s="5" t="s">
        <v>320</v>
      </c>
      <c r="G74" s="5" t="s">
        <v>321</v>
      </c>
      <c r="H74" s="5" t="s">
        <v>322</v>
      </c>
      <c r="I74" s="7" t="s">
        <v>323</v>
      </c>
      <c r="J74" s="8" t="str">
        <f t="shared" si="1"/>
        <v>(506) 912217980069</v>
      </c>
      <c r="K74" s="5" t="s">
        <v>324</v>
      </c>
      <c r="L74" s="5" t="s">
        <v>65</v>
      </c>
      <c r="M74" s="9" t="str">
        <f>IFERROR(__xludf.DUMMYFUNCTION("IF(OR(REGEXMATCH(L74,""18-40""),REGEXMATCH(L74,""Adults 18-40"")),""18-40"", IF(OR(REGEXMATCH(L74,""40-60""),REGEXMATCH(L74,""Adults 40-60"")),""40-60"", IF(OR(REGEXMATCH(L74,""60\+""),REGEXMATCH(L74,""Seniors 60\+"")),""60+"", IF(OR(REGEXMATCH(L74,""13-1"&amp;"9""),REGEXMATCH(L74,""Teens 13-19"")),""13-19"",""Unbekannt""))))"),"60+")</f>
        <v>60+</v>
      </c>
      <c r="N74" s="8" t="str">
        <f>IFERROR(__xludf.DUMMYFUNCTION("REGEXREPLACE(REGEXREPLACE(O74,""Male"",""unspecific""),""Female"",""unspecific"")"),"unspecific ")</f>
        <v>unspecific </v>
      </c>
      <c r="O74" s="5" t="str">
        <f>IFERROR(__xludf.DUMMYFUNCTION("REGEXEXTRACT(L74,""[A-Za-z ]+"")"),"Male ")</f>
        <v>Male </v>
      </c>
      <c r="P74" s="8" t="str">
        <f>IFERROR(__xludf.DUMMYFUNCTION("IF(REGEXMATCH(L74,""Male""),""Male"",IF(REGEXMATCH(L74,""Female""),""Female"",""unspecific""))"),"Male")</f>
        <v>Male</v>
      </c>
      <c r="Q74" s="5" t="s">
        <v>58</v>
      </c>
      <c r="R74" s="4">
        <v>49630.0</v>
      </c>
      <c r="S74" s="4">
        <v>8858.0</v>
      </c>
      <c r="T74" s="4">
        <v>3114.0</v>
      </c>
      <c r="U74" s="4">
        <v>550.0</v>
      </c>
      <c r="V74" s="10">
        <f t="shared" si="2"/>
        <v>1.108200685</v>
      </c>
      <c r="W74" s="4">
        <v>7778.44</v>
      </c>
      <c r="X74" s="5" t="s">
        <v>152</v>
      </c>
    </row>
    <row r="75" ht="14.25" customHeight="1">
      <c r="A75" s="4">
        <v>74.0</v>
      </c>
      <c r="B75" s="5" t="s">
        <v>343</v>
      </c>
      <c r="C75" s="6">
        <v>45225.0</v>
      </c>
      <c r="D75" s="6">
        <v>45246.0</v>
      </c>
      <c r="E75" s="5" t="s">
        <v>25</v>
      </c>
      <c r="F75" s="5" t="s">
        <v>344</v>
      </c>
      <c r="G75" s="5" t="s">
        <v>345</v>
      </c>
      <c r="H75" s="5" t="s">
        <v>346</v>
      </c>
      <c r="I75" s="7" t="s">
        <v>347</v>
      </c>
      <c r="J75" s="8" t="str">
        <f t="shared" si="1"/>
        <v>(011) 8358647901</v>
      </c>
      <c r="K75" s="5" t="s">
        <v>348</v>
      </c>
      <c r="L75" s="5" t="s">
        <v>30</v>
      </c>
      <c r="M75" s="9" t="str">
        <f>IFERROR(__xludf.DUMMYFUNCTION("IF(OR(REGEXMATCH(L75,""18-40""),REGEXMATCH(L75,""Adults 18-40"")),""18-40"", IF(OR(REGEXMATCH(L75,""40-60""),REGEXMATCH(L75,""Adults 40-60"")),""40-60"", IF(OR(REGEXMATCH(L75,""60\+""),REGEXMATCH(L75,""Seniors 60\+"")),""60+"", IF(OR(REGEXMATCH(L75,""13-1"&amp;"9""),REGEXMATCH(L75,""Teens 13-19"")),""13-19"",""Unbekannt""))))"),"18-40")</f>
        <v>18-40</v>
      </c>
      <c r="N75" s="8" t="str">
        <f>IFERROR(__xludf.DUMMYFUNCTION("REGEXREPLACE(REGEXREPLACE(O75,""Male"",""unspecific""),""Female"",""unspecific"")"),"Adults ")</f>
        <v>Adults </v>
      </c>
      <c r="O75" s="5" t="str">
        <f>IFERROR(__xludf.DUMMYFUNCTION("REGEXEXTRACT(L75,""[A-Za-z ]+"")"),"Adults ")</f>
        <v>Adults </v>
      </c>
      <c r="P75" s="8" t="str">
        <f>IFERROR(__xludf.DUMMYFUNCTION("IF(REGEXMATCH(L75,""Male""),""Male"",IF(REGEXMATCH(L75,""Female""),""Female"",""unspecific""))"),"unspecific")</f>
        <v>unspecific</v>
      </c>
      <c r="Q75" s="5" t="s">
        <v>128</v>
      </c>
      <c r="R75" s="4">
        <v>46763.0</v>
      </c>
      <c r="S75" s="4">
        <v>3399.0</v>
      </c>
      <c r="T75" s="4">
        <v>1689.0</v>
      </c>
      <c r="U75" s="4">
        <v>982.0</v>
      </c>
      <c r="V75" s="10">
        <f t="shared" si="2"/>
        <v>2.099950816</v>
      </c>
      <c r="W75" s="4">
        <v>49960.87</v>
      </c>
      <c r="X75" s="5" t="s">
        <v>40</v>
      </c>
    </row>
    <row r="76" ht="14.25" customHeight="1">
      <c r="A76" s="4">
        <v>75.0</v>
      </c>
      <c r="B76" s="5" t="s">
        <v>349</v>
      </c>
      <c r="C76" s="6">
        <v>45282.0</v>
      </c>
      <c r="D76" s="6">
        <v>45289.0</v>
      </c>
      <c r="E76" s="5" t="s">
        <v>25</v>
      </c>
      <c r="F76" s="5" t="s">
        <v>306</v>
      </c>
      <c r="G76" s="5" t="s">
        <v>307</v>
      </c>
      <c r="H76" s="5" t="s">
        <v>308</v>
      </c>
      <c r="I76" s="7" t="s">
        <v>309</v>
      </c>
      <c r="J76" s="8" t="str">
        <f t="shared" si="1"/>
        <v>(330) 5264186670</v>
      </c>
      <c r="K76" s="5" t="s">
        <v>310</v>
      </c>
      <c r="L76" s="5" t="s">
        <v>38</v>
      </c>
      <c r="M76" s="9" t="str">
        <f>IFERROR(__xludf.DUMMYFUNCTION("IF(OR(REGEXMATCH(L76,""18-40""),REGEXMATCH(L76,""Adults 18-40"")),""18-40"", IF(OR(REGEXMATCH(L76,""40-60""),REGEXMATCH(L76,""Adults 40-60"")),""40-60"", IF(OR(REGEXMATCH(L76,""60\+""),REGEXMATCH(L76,""Seniors 60\+"")),""60+"", IF(OR(REGEXMATCH(L76,""13-1"&amp;"9""),REGEXMATCH(L76,""Teens 13-19"")),""13-19"",""Unbekannt""))))"),"60+")</f>
        <v>60+</v>
      </c>
      <c r="N76" s="8" t="str">
        <f>IFERROR(__xludf.DUMMYFUNCTION("REGEXREPLACE(REGEXREPLACE(O76,""Male"",""unspecific""),""Female"",""unspecific"")"),"unspecific ")</f>
        <v>unspecific </v>
      </c>
      <c r="O76" s="5" t="str">
        <f>IFERROR(__xludf.DUMMYFUNCTION("REGEXEXTRACT(L76,""[A-Za-z ]+"")"),"Female ")</f>
        <v>Female </v>
      </c>
      <c r="P76" s="8" t="str">
        <f>IFERROR(__xludf.DUMMYFUNCTION("IF(REGEXMATCH(L76,""Male""),""Male"",IF(REGEXMATCH(L76,""Female""),""Female"",""unspecific""))"),"Female")</f>
        <v>Female</v>
      </c>
      <c r="Q76" s="5" t="s">
        <v>39</v>
      </c>
      <c r="R76" s="4">
        <v>96168.0</v>
      </c>
      <c r="S76" s="4">
        <v>7961.0</v>
      </c>
      <c r="T76" s="4">
        <v>2812.0</v>
      </c>
      <c r="U76" s="4">
        <v>216.0</v>
      </c>
      <c r="V76" s="10">
        <f t="shared" si="2"/>
        <v>0.2246069379</v>
      </c>
      <c r="W76" s="4">
        <v>46137.32</v>
      </c>
      <c r="X76" s="5" t="s">
        <v>32</v>
      </c>
    </row>
    <row r="77" ht="14.25" customHeight="1">
      <c r="A77" s="4">
        <v>76.0</v>
      </c>
      <c r="B77" s="5" t="s">
        <v>350</v>
      </c>
      <c r="C77" s="6">
        <v>45063.0</v>
      </c>
      <c r="D77" s="6">
        <v>45067.0</v>
      </c>
      <c r="E77" s="5" t="s">
        <v>25</v>
      </c>
      <c r="F77" s="5" t="s">
        <v>275</v>
      </c>
      <c r="G77" s="5" t="s">
        <v>276</v>
      </c>
      <c r="H77" s="5" t="s">
        <v>277</v>
      </c>
      <c r="I77" s="7">
        <v>0.0</v>
      </c>
      <c r="J77" s="8">
        <f t="shared" si="1"/>
        <v>0</v>
      </c>
      <c r="K77" s="5" t="s">
        <v>278</v>
      </c>
      <c r="L77" s="5" t="s">
        <v>57</v>
      </c>
      <c r="M77" s="9" t="str">
        <f>IFERROR(__xludf.DUMMYFUNCTION("IF(OR(REGEXMATCH(L77,""18-40""),REGEXMATCH(L77,""Adults 18-40"")),""18-40"", IF(OR(REGEXMATCH(L77,""40-60""),REGEXMATCH(L77,""Adults 40-60"")),""40-60"", IF(OR(REGEXMATCH(L77,""60\+""),REGEXMATCH(L77,""Seniors 60\+"")),""60+"", IF(OR(REGEXMATCH(L77,""13-1"&amp;"9""),REGEXMATCH(L77,""Teens 13-19"")),""13-19"",""Unbekannt""))))"),"18-40")</f>
        <v>18-40</v>
      </c>
      <c r="N77" s="8" t="str">
        <f>IFERROR(__xludf.DUMMYFUNCTION("REGEXREPLACE(REGEXREPLACE(O77,""Male"",""unspecific""),""Female"",""unspecific"")"),"unspecific ")</f>
        <v>unspecific </v>
      </c>
      <c r="O77" s="5" t="str">
        <f>IFERROR(__xludf.DUMMYFUNCTION("REGEXEXTRACT(L77,""[A-Za-z ]+"")"),"Female ")</f>
        <v>Female </v>
      </c>
      <c r="P77" s="8" t="str">
        <f>IFERROR(__xludf.DUMMYFUNCTION("IF(REGEXMATCH(L77,""Male""),""Male"",IF(REGEXMATCH(L77,""Female""),""Female"",""unspecific""))"),"Female")</f>
        <v>Female</v>
      </c>
      <c r="Q77" s="5" t="s">
        <v>31</v>
      </c>
      <c r="R77" s="4">
        <v>30561.0</v>
      </c>
      <c r="S77" s="4">
        <v>5605.0</v>
      </c>
      <c r="T77" s="4">
        <v>3619.0</v>
      </c>
      <c r="U77" s="4">
        <v>949.0</v>
      </c>
      <c r="V77" s="10">
        <f t="shared" si="2"/>
        <v>3.10526488</v>
      </c>
      <c r="W77" s="4">
        <v>39465.52</v>
      </c>
      <c r="X77" s="5" t="s">
        <v>158</v>
      </c>
    </row>
    <row r="78" ht="14.25" customHeight="1">
      <c r="A78" s="4">
        <v>77.0</v>
      </c>
      <c r="B78" s="5" t="s">
        <v>351</v>
      </c>
      <c r="C78" s="6">
        <v>45089.0</v>
      </c>
      <c r="D78" s="6">
        <v>45094.0</v>
      </c>
      <c r="E78" s="5" t="s">
        <v>51</v>
      </c>
      <c r="F78" s="5" t="s">
        <v>320</v>
      </c>
      <c r="G78" s="5" t="s">
        <v>321</v>
      </c>
      <c r="H78" s="5" t="s">
        <v>322</v>
      </c>
      <c r="I78" s="7" t="s">
        <v>323</v>
      </c>
      <c r="J78" s="8" t="str">
        <f t="shared" si="1"/>
        <v>(506) 912217980069</v>
      </c>
      <c r="K78" s="5" t="s">
        <v>324</v>
      </c>
      <c r="L78" s="5" t="s">
        <v>47</v>
      </c>
      <c r="M78" s="9" t="str">
        <f>IFERROR(__xludf.DUMMYFUNCTION("IF(OR(REGEXMATCH(L78,""18-40""),REGEXMATCH(L78,""Adults 18-40"")),""18-40"", IF(OR(REGEXMATCH(L78,""40-60""),REGEXMATCH(L78,""Adults 40-60"")),""40-60"", IF(OR(REGEXMATCH(L78,""60\+""),REGEXMATCH(L78,""Seniors 60\+"")),""60+"", IF(OR(REGEXMATCH(L78,""13-1"&amp;"9""),REGEXMATCH(L78,""Teens 13-19"")),""13-19"",""Unbekannt""))))"),"40-60")</f>
        <v>40-60</v>
      </c>
      <c r="N78" s="8" t="str">
        <f>IFERROR(__xludf.DUMMYFUNCTION("REGEXREPLACE(REGEXREPLACE(O78,""Male"",""unspecific""),""Female"",""unspecific"")"),"unspecific ")</f>
        <v>unspecific </v>
      </c>
      <c r="O78" s="5" t="str">
        <f>IFERROR(__xludf.DUMMYFUNCTION("REGEXEXTRACT(L78,""[A-Za-z ]+"")"),"Male ")</f>
        <v>Male </v>
      </c>
      <c r="P78" s="8" t="str">
        <f>IFERROR(__xludf.DUMMYFUNCTION("IF(REGEXMATCH(L78,""Male""),""Male"",IF(REGEXMATCH(L78,""Female""),""Female"",""unspecific""))"),"Male")</f>
        <v>Male</v>
      </c>
      <c r="Q78" s="5" t="s">
        <v>86</v>
      </c>
      <c r="R78" s="4">
        <v>50339.0</v>
      </c>
      <c r="S78" s="4">
        <v>1131.0</v>
      </c>
      <c r="T78" s="4">
        <v>4928.0</v>
      </c>
      <c r="U78" s="4">
        <v>410.0</v>
      </c>
      <c r="V78" s="10">
        <f t="shared" si="2"/>
        <v>0.8144778402</v>
      </c>
      <c r="W78" s="4">
        <v>39922.28</v>
      </c>
      <c r="X78" s="5" t="s">
        <v>152</v>
      </c>
    </row>
    <row r="79" ht="14.25" customHeight="1">
      <c r="A79" s="4">
        <v>78.0</v>
      </c>
      <c r="B79" s="5" t="s">
        <v>352</v>
      </c>
      <c r="C79" s="6">
        <v>45090.0</v>
      </c>
      <c r="D79" s="6">
        <v>45113.0</v>
      </c>
      <c r="E79" s="5" t="s">
        <v>77</v>
      </c>
      <c r="F79" s="5" t="s">
        <v>182</v>
      </c>
      <c r="G79" s="5" t="s">
        <v>183</v>
      </c>
      <c r="H79" s="5" t="s">
        <v>184</v>
      </c>
      <c r="I79" s="7" t="s">
        <v>185</v>
      </c>
      <c r="J79" s="8" t="str">
        <f t="shared" si="1"/>
        <v>(322) 61892539220</v>
      </c>
      <c r="K79" s="5" t="s">
        <v>186</v>
      </c>
      <c r="L79" s="5" t="s">
        <v>30</v>
      </c>
      <c r="M79" s="9" t="str">
        <f>IFERROR(__xludf.DUMMYFUNCTION("IF(OR(REGEXMATCH(L79,""18-40""),REGEXMATCH(L79,""Adults 18-40"")),""18-40"", IF(OR(REGEXMATCH(L79,""40-60""),REGEXMATCH(L79,""Adults 40-60"")),""40-60"", IF(OR(REGEXMATCH(L79,""60\+""),REGEXMATCH(L79,""Seniors 60\+"")),""60+"", IF(OR(REGEXMATCH(L79,""13-1"&amp;"9""),REGEXMATCH(L79,""Teens 13-19"")),""13-19"",""Unbekannt""))))"),"18-40")</f>
        <v>18-40</v>
      </c>
      <c r="N79" s="8" t="str">
        <f>IFERROR(__xludf.DUMMYFUNCTION("REGEXREPLACE(REGEXREPLACE(O79,""Male"",""unspecific""),""Female"",""unspecific"")"),"Adults ")</f>
        <v>Adults </v>
      </c>
      <c r="O79" s="5" t="str">
        <f>IFERROR(__xludf.DUMMYFUNCTION("REGEXEXTRACT(L79,""[A-Za-z ]+"")"),"Adults ")</f>
        <v>Adults </v>
      </c>
      <c r="P79" s="8" t="str">
        <f>IFERROR(__xludf.DUMMYFUNCTION("IF(REGEXMATCH(L79,""Male""),""Male"",IF(REGEXMATCH(L79,""Female""),""Female"",""unspecific""))"),"unspecific")</f>
        <v>unspecific</v>
      </c>
      <c r="Q79" s="5" t="s">
        <v>39</v>
      </c>
      <c r="R79" s="4">
        <v>92679.0</v>
      </c>
      <c r="S79" s="4">
        <v>4501.0</v>
      </c>
      <c r="T79" s="4">
        <v>495.0</v>
      </c>
      <c r="U79" s="4">
        <v>612.0</v>
      </c>
      <c r="V79" s="10">
        <f t="shared" si="2"/>
        <v>0.6603437672</v>
      </c>
      <c r="W79" s="4">
        <v>24834.69</v>
      </c>
      <c r="X79" s="5" t="s">
        <v>167</v>
      </c>
    </row>
    <row r="80" ht="14.25" customHeight="1">
      <c r="A80" s="4">
        <v>79.0</v>
      </c>
      <c r="B80" s="5" t="s">
        <v>353</v>
      </c>
      <c r="C80" s="6">
        <v>45199.0</v>
      </c>
      <c r="D80" s="6">
        <v>45214.0</v>
      </c>
      <c r="E80" s="5" t="s">
        <v>42</v>
      </c>
      <c r="F80" s="5" t="s">
        <v>354</v>
      </c>
      <c r="G80" s="5" t="s">
        <v>355</v>
      </c>
      <c r="H80" s="5" t="s">
        <v>356</v>
      </c>
      <c r="I80" s="7" t="s">
        <v>357</v>
      </c>
      <c r="J80" s="8" t="str">
        <f t="shared" si="1"/>
        <v>(562) 29307994586</v>
      </c>
      <c r="K80" s="5" t="s">
        <v>358</v>
      </c>
      <c r="L80" s="5" t="s">
        <v>47</v>
      </c>
      <c r="M80" s="9" t="str">
        <f>IFERROR(__xludf.DUMMYFUNCTION("IF(OR(REGEXMATCH(L80,""18-40""),REGEXMATCH(L80,""Adults 18-40"")),""18-40"", IF(OR(REGEXMATCH(L80,""40-60""),REGEXMATCH(L80,""Adults 40-60"")),""40-60"", IF(OR(REGEXMATCH(L80,""60\+""),REGEXMATCH(L80,""Seniors 60\+"")),""60+"", IF(OR(REGEXMATCH(L80,""13-1"&amp;"9""),REGEXMATCH(L80,""Teens 13-19"")),""13-19"",""Unbekannt""))))"),"40-60")</f>
        <v>40-60</v>
      </c>
      <c r="N80" s="8" t="str">
        <f>IFERROR(__xludf.DUMMYFUNCTION("REGEXREPLACE(REGEXREPLACE(O80,""Male"",""unspecific""),""Female"",""unspecific"")"),"unspecific ")</f>
        <v>unspecific </v>
      </c>
      <c r="O80" s="5" t="str">
        <f>IFERROR(__xludf.DUMMYFUNCTION("REGEXEXTRACT(L80,""[A-Za-z ]+"")"),"Male ")</f>
        <v>Male </v>
      </c>
      <c r="P80" s="8" t="str">
        <f>IFERROR(__xludf.DUMMYFUNCTION("IF(REGEXMATCH(L80,""Male""),""Male"",IF(REGEXMATCH(L80,""Female""),""Female"",""unspecific""))"),"Male")</f>
        <v>Male</v>
      </c>
      <c r="Q80" s="5" t="s">
        <v>48</v>
      </c>
      <c r="R80" s="4">
        <v>94198.0</v>
      </c>
      <c r="S80" s="4">
        <v>4398.0</v>
      </c>
      <c r="T80" s="4">
        <v>2283.0</v>
      </c>
      <c r="U80" s="4">
        <v>457.0</v>
      </c>
      <c r="V80" s="10">
        <f t="shared" si="2"/>
        <v>0.4851483046</v>
      </c>
      <c r="W80" s="4">
        <v>17012.4</v>
      </c>
      <c r="X80" s="5" t="s">
        <v>66</v>
      </c>
    </row>
    <row r="81" ht="14.25" customHeight="1">
      <c r="A81" s="4">
        <v>80.0</v>
      </c>
      <c r="B81" s="5" t="s">
        <v>359</v>
      </c>
      <c r="C81" s="6">
        <v>44972.0</v>
      </c>
      <c r="D81" s="6">
        <v>44982.0</v>
      </c>
      <c r="E81" s="5" t="s">
        <v>51</v>
      </c>
      <c r="F81" s="5" t="s">
        <v>114</v>
      </c>
      <c r="G81" s="5" t="s">
        <v>115</v>
      </c>
      <c r="H81" s="5" t="s">
        <v>116</v>
      </c>
      <c r="I81" s="7" t="s">
        <v>117</v>
      </c>
      <c r="J81" s="8" t="str">
        <f t="shared" si="1"/>
        <v>(054) 49561427992</v>
      </c>
      <c r="K81" s="5" t="s">
        <v>118</v>
      </c>
      <c r="L81" s="5" t="s">
        <v>57</v>
      </c>
      <c r="M81" s="9" t="str">
        <f>IFERROR(__xludf.DUMMYFUNCTION("IF(OR(REGEXMATCH(L81,""18-40""),REGEXMATCH(L81,""Adults 18-40"")),""18-40"", IF(OR(REGEXMATCH(L81,""40-60""),REGEXMATCH(L81,""Adults 40-60"")),""40-60"", IF(OR(REGEXMATCH(L81,""60\+""),REGEXMATCH(L81,""Seniors 60\+"")),""60+"", IF(OR(REGEXMATCH(L81,""13-1"&amp;"9""),REGEXMATCH(L81,""Teens 13-19"")),""13-19"",""Unbekannt""))))"),"18-40")</f>
        <v>18-40</v>
      </c>
      <c r="N81" s="8" t="str">
        <f>IFERROR(__xludf.DUMMYFUNCTION("REGEXREPLACE(REGEXREPLACE(O81,""Male"",""unspecific""),""Female"",""unspecific"")"),"unspecific ")</f>
        <v>unspecific </v>
      </c>
      <c r="O81" s="5" t="str">
        <f>IFERROR(__xludf.DUMMYFUNCTION("REGEXEXTRACT(L81,""[A-Za-z ]+"")"),"Female ")</f>
        <v>Female </v>
      </c>
      <c r="P81" s="8" t="str">
        <f>IFERROR(__xludf.DUMMYFUNCTION("IF(REGEXMATCH(L81,""Male""),""Male"",IF(REGEXMATCH(L81,""Female""),""Female"",""unspecific""))"),"Female")</f>
        <v>Female</v>
      </c>
      <c r="Q81" s="5" t="s">
        <v>48</v>
      </c>
      <c r="R81" s="4">
        <v>75181.0</v>
      </c>
      <c r="S81" s="4">
        <v>5844.0</v>
      </c>
      <c r="T81" s="4">
        <v>3427.0</v>
      </c>
      <c r="U81" s="4">
        <v>861.0</v>
      </c>
      <c r="V81" s="10">
        <f t="shared" si="2"/>
        <v>1.145236163</v>
      </c>
      <c r="W81" s="4">
        <v>29248.22</v>
      </c>
      <c r="X81" s="5" t="s">
        <v>119</v>
      </c>
    </row>
    <row r="82" ht="14.25" customHeight="1">
      <c r="A82" s="4">
        <v>81.0</v>
      </c>
      <c r="B82" s="5" t="s">
        <v>360</v>
      </c>
      <c r="C82" s="6">
        <v>45205.0</v>
      </c>
      <c r="D82" s="6">
        <v>45222.0</v>
      </c>
      <c r="E82" s="5" t="s">
        <v>77</v>
      </c>
      <c r="F82" s="5" t="s">
        <v>361</v>
      </c>
      <c r="G82" s="5" t="s">
        <v>362</v>
      </c>
      <c r="H82" s="5" t="s">
        <v>363</v>
      </c>
      <c r="I82" s="7" t="s">
        <v>364</v>
      </c>
      <c r="J82" s="8" t="str">
        <f t="shared" si="1"/>
        <v>(405) 1640984570</v>
      </c>
      <c r="K82" s="5" t="s">
        <v>365</v>
      </c>
      <c r="L82" s="5" t="s">
        <v>83</v>
      </c>
      <c r="M82" s="9" t="str">
        <f>IFERROR(__xludf.DUMMYFUNCTION("IF(OR(REGEXMATCH(L82,""18-40""),REGEXMATCH(L82,""Adults 18-40"")),""18-40"", IF(OR(REGEXMATCH(L82,""40-60""),REGEXMATCH(L82,""Adults 40-60"")),""40-60"", IF(OR(REGEXMATCH(L82,""60\+""),REGEXMATCH(L82,""Seniors 60\+"")),""60+"", IF(OR(REGEXMATCH(L82,""13-1"&amp;"9""),REGEXMATCH(L82,""Teens 13-19"")),""13-19"",""Unbekannt""))))"),"40-60")</f>
        <v>40-60</v>
      </c>
      <c r="N82" s="8" t="str">
        <f>IFERROR(__xludf.DUMMYFUNCTION("REGEXREPLACE(REGEXREPLACE(O82,""Male"",""unspecific""),""Female"",""unspecific"")"),"Adults ")</f>
        <v>Adults </v>
      </c>
      <c r="O82" s="5" t="str">
        <f>IFERROR(__xludf.DUMMYFUNCTION("REGEXEXTRACT(L82,""[A-Za-z ]+"")"),"Adults ")</f>
        <v>Adults </v>
      </c>
      <c r="P82" s="8" t="str">
        <f>IFERROR(__xludf.DUMMYFUNCTION("IF(REGEXMATCH(L82,""Male""),""Male"",IF(REGEXMATCH(L82,""Female""),""Female"",""unspecific""))"),"unspecific")</f>
        <v>unspecific</v>
      </c>
      <c r="Q82" s="5" t="s">
        <v>75</v>
      </c>
      <c r="R82" s="4">
        <v>23830.0</v>
      </c>
      <c r="S82" s="4">
        <v>859.0</v>
      </c>
      <c r="T82" s="4">
        <v>448.0</v>
      </c>
      <c r="U82" s="4">
        <v>405.0</v>
      </c>
      <c r="V82" s="10">
        <f t="shared" si="2"/>
        <v>1.699538397</v>
      </c>
      <c r="W82" s="4">
        <v>24992.08</v>
      </c>
      <c r="X82" s="5" t="s">
        <v>66</v>
      </c>
    </row>
    <row r="83" ht="14.25" customHeight="1">
      <c r="A83" s="4">
        <v>82.0</v>
      </c>
      <c r="B83" s="5" t="s">
        <v>366</v>
      </c>
      <c r="C83" s="6">
        <v>45180.0</v>
      </c>
      <c r="D83" s="6">
        <v>45202.0</v>
      </c>
      <c r="E83" s="5" t="s">
        <v>25</v>
      </c>
      <c r="F83" s="5" t="s">
        <v>367</v>
      </c>
      <c r="G83" s="5" t="s">
        <v>368</v>
      </c>
      <c r="H83" s="5" t="s">
        <v>369</v>
      </c>
      <c r="I83" s="7" t="s">
        <v>370</v>
      </c>
      <c r="J83" s="8" t="str">
        <f t="shared" si="1"/>
        <v>(644) 5688783</v>
      </c>
      <c r="K83" s="5" t="s">
        <v>371</v>
      </c>
      <c r="L83" s="5" t="s">
        <v>160</v>
      </c>
      <c r="M83" s="9" t="str">
        <f>IFERROR(__xludf.DUMMYFUNCTION("IF(OR(REGEXMATCH(L83,""18-40""),REGEXMATCH(L83,""Adults 18-40"")),""18-40"", IF(OR(REGEXMATCH(L83,""40-60""),REGEXMATCH(L83,""Adults 40-60"")),""40-60"", IF(OR(REGEXMATCH(L83,""60\+""),REGEXMATCH(L83,""Seniors 60\+"")),""60+"", IF(OR(REGEXMATCH(L83,""13-1"&amp;"9""),REGEXMATCH(L83,""Teens 13-19"")),""13-19"",""Unbekannt""))))"),"40-60")</f>
        <v>40-60</v>
      </c>
      <c r="N83" s="8" t="str">
        <f>IFERROR(__xludf.DUMMYFUNCTION("REGEXREPLACE(REGEXREPLACE(O83,""Male"",""unspecific""),""Female"",""unspecific"")"),"unspecific ")</f>
        <v>unspecific </v>
      </c>
      <c r="O83" s="5" t="str">
        <f>IFERROR(__xludf.DUMMYFUNCTION("REGEXEXTRACT(L83,""[A-Za-z ]+"")"),"Female ")</f>
        <v>Female </v>
      </c>
      <c r="P83" s="8" t="str">
        <f>IFERROR(__xludf.DUMMYFUNCTION("IF(REGEXMATCH(L83,""Male""),""Male"",IF(REGEXMATCH(L83,""Female""),""Female"",""unspecific""))"),"Female")</f>
        <v>Female</v>
      </c>
      <c r="Q83" s="5" t="s">
        <v>58</v>
      </c>
      <c r="R83" s="4">
        <v>10516.0</v>
      </c>
      <c r="S83" s="4">
        <v>3199.0</v>
      </c>
      <c r="T83" s="4">
        <v>4683.0</v>
      </c>
      <c r="U83" s="4">
        <v>504.0</v>
      </c>
      <c r="V83" s="10">
        <f t="shared" si="2"/>
        <v>4.792696843</v>
      </c>
      <c r="W83" s="4">
        <v>31206.02</v>
      </c>
      <c r="X83" s="5" t="s">
        <v>99</v>
      </c>
    </row>
    <row r="84" ht="14.25" customHeight="1">
      <c r="A84" s="4">
        <v>83.0</v>
      </c>
      <c r="B84" s="5" t="s">
        <v>372</v>
      </c>
      <c r="C84" s="6">
        <v>45157.0</v>
      </c>
      <c r="D84" s="6">
        <v>45167.0</v>
      </c>
      <c r="E84" s="5" t="s">
        <v>51</v>
      </c>
      <c r="F84" s="5" t="s">
        <v>344</v>
      </c>
      <c r="G84" s="5" t="s">
        <v>345</v>
      </c>
      <c r="H84" s="5" t="s">
        <v>346</v>
      </c>
      <c r="I84" s="7" t="s">
        <v>347</v>
      </c>
      <c r="J84" s="8" t="str">
        <f t="shared" si="1"/>
        <v>(011) 8358647901</v>
      </c>
      <c r="K84" s="5" t="s">
        <v>348</v>
      </c>
      <c r="L84" s="5" t="s">
        <v>138</v>
      </c>
      <c r="M84" s="9" t="str">
        <f>IFERROR(__xludf.DUMMYFUNCTION("IF(OR(REGEXMATCH(L84,""18-40""),REGEXMATCH(L84,""Adults 18-40"")),""18-40"", IF(OR(REGEXMATCH(L84,""40-60""),REGEXMATCH(L84,""Adults 40-60"")),""40-60"", IF(OR(REGEXMATCH(L84,""60\+""),REGEXMATCH(L84,""Seniors 60\+"")),""60+"", IF(OR(REGEXMATCH(L84,""13-1"&amp;"9""),REGEXMATCH(L84,""Teens 13-19"")),""13-19"",""Unbekannt""))))"),"18-40")</f>
        <v>18-40</v>
      </c>
      <c r="N84" s="8" t="str">
        <f>IFERROR(__xludf.DUMMYFUNCTION("REGEXREPLACE(REGEXREPLACE(O84,""Male"",""unspecific""),""Female"",""unspecific"")"),"unspecific ")</f>
        <v>unspecific </v>
      </c>
      <c r="O84" s="5" t="str">
        <f>IFERROR(__xludf.DUMMYFUNCTION("REGEXEXTRACT(L84,""[A-Za-z ]+"")"),"Male ")</f>
        <v>Male </v>
      </c>
      <c r="P84" s="8" t="str">
        <f>IFERROR(__xludf.DUMMYFUNCTION("IF(REGEXMATCH(L84,""Male""),""Male"",IF(REGEXMATCH(L84,""Female""),""Female"",""unspecific""))"),"Male")</f>
        <v>Male</v>
      </c>
      <c r="Q84" s="5" t="s">
        <v>84</v>
      </c>
      <c r="R84" s="4">
        <v>76149.0</v>
      </c>
      <c r="S84" s="4">
        <v>1516.0</v>
      </c>
      <c r="T84" s="4">
        <v>2464.0</v>
      </c>
      <c r="U84" s="4">
        <v>113.0</v>
      </c>
      <c r="V84" s="10">
        <f t="shared" si="2"/>
        <v>0.1483932816</v>
      </c>
      <c r="W84" s="4">
        <v>1690.49</v>
      </c>
      <c r="X84" s="5" t="s">
        <v>40</v>
      </c>
    </row>
    <row r="85" ht="14.25" customHeight="1">
      <c r="A85" s="4">
        <v>84.0</v>
      </c>
      <c r="B85" s="5" t="s">
        <v>373</v>
      </c>
      <c r="C85" s="6">
        <v>45121.0</v>
      </c>
      <c r="D85" s="6">
        <v>45142.0</v>
      </c>
      <c r="E85" s="5" t="s">
        <v>7</v>
      </c>
      <c r="F85" s="5" t="s">
        <v>374</v>
      </c>
      <c r="G85" s="5" t="s">
        <v>375</v>
      </c>
      <c r="H85" s="5" t="s">
        <v>376</v>
      </c>
      <c r="I85" s="7" t="s">
        <v>377</v>
      </c>
      <c r="J85" s="8" t="str">
        <f t="shared" si="1"/>
        <v>(399) 882061459395</v>
      </c>
      <c r="K85" s="5" t="s">
        <v>378</v>
      </c>
      <c r="L85" s="5" t="s">
        <v>160</v>
      </c>
      <c r="M85" s="9" t="str">
        <f>IFERROR(__xludf.DUMMYFUNCTION("IF(OR(REGEXMATCH(L85,""18-40""),REGEXMATCH(L85,""Adults 18-40"")),""18-40"", IF(OR(REGEXMATCH(L85,""40-60""),REGEXMATCH(L85,""Adults 40-60"")),""40-60"", IF(OR(REGEXMATCH(L85,""60\+""),REGEXMATCH(L85,""Seniors 60\+"")),""60+"", IF(OR(REGEXMATCH(L85,""13-1"&amp;"9""),REGEXMATCH(L85,""Teens 13-19"")),""13-19"",""Unbekannt""))))"),"40-60")</f>
        <v>40-60</v>
      </c>
      <c r="N85" s="8" t="str">
        <f>IFERROR(__xludf.DUMMYFUNCTION("REGEXREPLACE(REGEXREPLACE(O85,""Male"",""unspecific""),""Female"",""unspecific"")"),"unspecific ")</f>
        <v>unspecific </v>
      </c>
      <c r="O85" s="5" t="str">
        <f>IFERROR(__xludf.DUMMYFUNCTION("REGEXEXTRACT(L85,""[A-Za-z ]+"")"),"Female ")</f>
        <v>Female </v>
      </c>
      <c r="P85" s="8" t="str">
        <f>IFERROR(__xludf.DUMMYFUNCTION("IF(REGEXMATCH(L85,""Male""),""Male"",IF(REGEXMATCH(L85,""Female""),""Female"",""unspecific""))"),"Female")</f>
        <v>Female</v>
      </c>
      <c r="Q85" s="5" t="s">
        <v>48</v>
      </c>
      <c r="R85" s="4">
        <v>92949.0</v>
      </c>
      <c r="S85" s="4">
        <v>4717.0</v>
      </c>
      <c r="T85" s="4">
        <v>2324.0</v>
      </c>
      <c r="U85" s="4">
        <v>953.0</v>
      </c>
      <c r="V85" s="10">
        <f t="shared" si="2"/>
        <v>1.02529344</v>
      </c>
      <c r="W85" s="4">
        <v>23215.97</v>
      </c>
      <c r="X85" s="5" t="s">
        <v>66</v>
      </c>
    </row>
    <row r="86" ht="14.25" customHeight="1">
      <c r="A86" s="4">
        <v>85.0</v>
      </c>
      <c r="B86" s="5" t="s">
        <v>379</v>
      </c>
      <c r="C86" s="6">
        <v>45096.0</v>
      </c>
      <c r="D86" s="6">
        <v>45103.0</v>
      </c>
      <c r="E86" s="5" t="s">
        <v>42</v>
      </c>
      <c r="F86" s="5" t="s">
        <v>330</v>
      </c>
      <c r="G86" s="5" t="s">
        <v>331</v>
      </c>
      <c r="H86" s="5" t="s">
        <v>332</v>
      </c>
      <c r="I86" s="7">
        <v>0.0</v>
      </c>
      <c r="J86" s="8">
        <f t="shared" si="1"/>
        <v>0</v>
      </c>
      <c r="K86" s="5" t="s">
        <v>333</v>
      </c>
      <c r="L86" s="5" t="s">
        <v>131</v>
      </c>
      <c r="M86" s="9" t="str">
        <f>IFERROR(__xludf.DUMMYFUNCTION("IF(OR(REGEXMATCH(L86,""18-40""),REGEXMATCH(L86,""Adults 18-40"")),""18-40"", IF(OR(REGEXMATCH(L86,""40-60""),REGEXMATCH(L86,""Adults 40-60"")),""40-60"", IF(OR(REGEXMATCH(L86,""60\+""),REGEXMATCH(L86,""Seniors 60\+"")),""60+"", IF(OR(REGEXMATCH(L86,""13-1"&amp;"9""),REGEXMATCH(L86,""Teens 13-19"")),""13-19"",""Unbekannt""))))"),"13-19")</f>
        <v>13-19</v>
      </c>
      <c r="N86" s="8" t="str">
        <f>IFERROR(__xludf.DUMMYFUNCTION("REGEXREPLACE(REGEXREPLACE(O86,""Male"",""unspecific""),""Female"",""unspecific"")"),"Teens ")</f>
        <v>Teens </v>
      </c>
      <c r="O86" s="5" t="str">
        <f>IFERROR(__xludf.DUMMYFUNCTION("REGEXEXTRACT(L86,""[A-Za-z ]+"")"),"Teens ")</f>
        <v>Teens </v>
      </c>
      <c r="P86" s="8" t="str">
        <f>IFERROR(__xludf.DUMMYFUNCTION("IF(REGEXMATCH(L86,""Male""),""Male"",IF(REGEXMATCH(L86,""Female""),""Female"",""unspecific""))"),"unspecific")</f>
        <v>unspecific</v>
      </c>
      <c r="Q86" s="5" t="s">
        <v>84</v>
      </c>
      <c r="R86" s="4">
        <v>38814.0</v>
      </c>
      <c r="S86" s="4">
        <v>3125.0</v>
      </c>
      <c r="T86" s="4">
        <v>1259.0</v>
      </c>
      <c r="U86" s="4">
        <v>798.0</v>
      </c>
      <c r="V86" s="10">
        <f t="shared" si="2"/>
        <v>2.05595919</v>
      </c>
      <c r="W86" s="4">
        <v>19608.69</v>
      </c>
      <c r="X86" s="5" t="s">
        <v>49</v>
      </c>
    </row>
    <row r="87" ht="14.25" customHeight="1">
      <c r="A87" s="4">
        <v>86.0</v>
      </c>
      <c r="B87" s="5" t="s">
        <v>380</v>
      </c>
      <c r="C87" s="6">
        <v>45119.0</v>
      </c>
      <c r="D87" s="6">
        <v>45148.0</v>
      </c>
      <c r="E87" s="5" t="s">
        <v>7</v>
      </c>
      <c r="F87" s="5" t="s">
        <v>381</v>
      </c>
      <c r="G87" s="5" t="s">
        <v>382</v>
      </c>
      <c r="H87" s="5" t="s">
        <v>383</v>
      </c>
      <c r="I87" s="7" t="s">
        <v>384</v>
      </c>
      <c r="J87" s="8" t="str">
        <f t="shared" si="1"/>
        <v>Ungültige Nummer</v>
      </c>
      <c r="K87" s="5" t="s">
        <v>385</v>
      </c>
      <c r="L87" s="5" t="s">
        <v>160</v>
      </c>
      <c r="M87" s="9" t="str">
        <f>IFERROR(__xludf.DUMMYFUNCTION("IF(OR(REGEXMATCH(L87,""18-40""),REGEXMATCH(L87,""Adults 18-40"")),""18-40"", IF(OR(REGEXMATCH(L87,""40-60""),REGEXMATCH(L87,""Adults 40-60"")),""40-60"", IF(OR(REGEXMATCH(L87,""60\+""),REGEXMATCH(L87,""Seniors 60\+"")),""60+"", IF(OR(REGEXMATCH(L87,""13-1"&amp;"9""),REGEXMATCH(L87,""Teens 13-19"")),""13-19"",""Unbekannt""))))"),"40-60")</f>
        <v>40-60</v>
      </c>
      <c r="N87" s="8" t="str">
        <f>IFERROR(__xludf.DUMMYFUNCTION("REGEXREPLACE(REGEXREPLACE(O87,""Male"",""unspecific""),""Female"",""unspecific"")"),"unspecific ")</f>
        <v>unspecific </v>
      </c>
      <c r="O87" s="5" t="str">
        <f>IFERROR(__xludf.DUMMYFUNCTION("REGEXEXTRACT(L87,""[A-Za-z ]+"")"),"Female ")</f>
        <v>Female </v>
      </c>
      <c r="P87" s="8" t="str">
        <f>IFERROR(__xludf.DUMMYFUNCTION("IF(REGEXMATCH(L87,""Male""),""Male"",IF(REGEXMATCH(L87,""Female""),""Female"",""unspecific""))"),"Female")</f>
        <v>Female</v>
      </c>
      <c r="Q87" s="5" t="s">
        <v>84</v>
      </c>
      <c r="R87" s="4">
        <v>23443.0</v>
      </c>
      <c r="S87" s="4">
        <v>323.0</v>
      </c>
      <c r="T87" s="4">
        <v>3225.0</v>
      </c>
      <c r="U87" s="4">
        <v>912.0</v>
      </c>
      <c r="V87" s="10">
        <f t="shared" si="2"/>
        <v>3.890287079</v>
      </c>
      <c r="W87" s="4">
        <v>48880.35</v>
      </c>
      <c r="X87" s="5" t="s">
        <v>66</v>
      </c>
    </row>
    <row r="88" ht="14.25" customHeight="1">
      <c r="A88" s="4">
        <v>87.0</v>
      </c>
      <c r="B88" s="5" t="s">
        <v>386</v>
      </c>
      <c r="C88" s="6">
        <v>44931.0</v>
      </c>
      <c r="D88" s="6">
        <v>44939.0</v>
      </c>
      <c r="E88" s="5" t="s">
        <v>25</v>
      </c>
      <c r="F88" s="5" t="s">
        <v>262</v>
      </c>
      <c r="G88" s="5" t="s">
        <v>263</v>
      </c>
      <c r="H88" s="5" t="s">
        <v>264</v>
      </c>
      <c r="I88" s="7" t="s">
        <v>265</v>
      </c>
      <c r="J88" s="8" t="str">
        <f t="shared" si="1"/>
        <v>(358) 4216618006</v>
      </c>
      <c r="K88" s="5" t="s">
        <v>266</v>
      </c>
      <c r="L88" s="5" t="s">
        <v>131</v>
      </c>
      <c r="M88" s="9" t="str">
        <f>IFERROR(__xludf.DUMMYFUNCTION("IF(OR(REGEXMATCH(L88,""18-40""),REGEXMATCH(L88,""Adults 18-40"")),""18-40"", IF(OR(REGEXMATCH(L88,""40-60""),REGEXMATCH(L88,""Adults 40-60"")),""40-60"", IF(OR(REGEXMATCH(L88,""60\+""),REGEXMATCH(L88,""Seniors 60\+"")),""60+"", IF(OR(REGEXMATCH(L88,""13-1"&amp;"9""),REGEXMATCH(L88,""Teens 13-19"")),""13-19"",""Unbekannt""))))"),"13-19")</f>
        <v>13-19</v>
      </c>
      <c r="N88" s="8" t="str">
        <f>IFERROR(__xludf.DUMMYFUNCTION("REGEXREPLACE(REGEXREPLACE(O88,""Male"",""unspecific""),""Female"",""unspecific"")"),"Teens ")</f>
        <v>Teens </v>
      </c>
      <c r="O88" s="5" t="str">
        <f>IFERROR(__xludf.DUMMYFUNCTION("REGEXEXTRACT(L88,""[A-Za-z ]+"")"),"Teens ")</f>
        <v>Teens </v>
      </c>
      <c r="P88" s="8" t="str">
        <f>IFERROR(__xludf.DUMMYFUNCTION("IF(REGEXMATCH(L88,""Male""),""Male"",IF(REGEXMATCH(L88,""Female""),""Female"",""unspecific""))"),"unspecific")</f>
        <v>unspecific</v>
      </c>
      <c r="Q88" s="5" t="s">
        <v>31</v>
      </c>
      <c r="R88" s="4">
        <v>17483.0</v>
      </c>
      <c r="S88" s="4">
        <v>8443.0</v>
      </c>
      <c r="T88" s="4">
        <v>2784.0</v>
      </c>
      <c r="U88" s="4">
        <v>750.0</v>
      </c>
      <c r="V88" s="10">
        <f t="shared" si="2"/>
        <v>4.289881599</v>
      </c>
      <c r="W88" s="4">
        <v>6503.58</v>
      </c>
      <c r="X88" s="5" t="s">
        <v>49</v>
      </c>
    </row>
    <row r="89" ht="14.25" customHeight="1">
      <c r="A89" s="4">
        <v>88.0</v>
      </c>
      <c r="B89" s="5" t="s">
        <v>387</v>
      </c>
      <c r="C89" s="6">
        <v>45001.0</v>
      </c>
      <c r="D89" s="6">
        <v>45011.0</v>
      </c>
      <c r="E89" s="5" t="s">
        <v>77</v>
      </c>
      <c r="F89" s="5" t="s">
        <v>34</v>
      </c>
      <c r="G89" s="5" t="s">
        <v>35</v>
      </c>
      <c r="H89" s="5" t="s">
        <v>36</v>
      </c>
      <c r="I89" s="7" t="s">
        <v>388</v>
      </c>
      <c r="J89" s="8" t="str">
        <f t="shared" si="1"/>
        <v>(498) 9787718501</v>
      </c>
      <c r="K89" s="5" t="s">
        <v>37</v>
      </c>
      <c r="L89" s="5" t="s">
        <v>38</v>
      </c>
      <c r="M89" s="9" t="str">
        <f>IFERROR(__xludf.DUMMYFUNCTION("IF(OR(REGEXMATCH(L89,""18-40""),REGEXMATCH(L89,""Adults 18-40"")),""18-40"", IF(OR(REGEXMATCH(L89,""40-60""),REGEXMATCH(L89,""Adults 40-60"")),""40-60"", IF(OR(REGEXMATCH(L89,""60\+""),REGEXMATCH(L89,""Seniors 60\+"")),""60+"", IF(OR(REGEXMATCH(L89,""13-1"&amp;"9""),REGEXMATCH(L89,""Teens 13-19"")),""13-19"",""Unbekannt""))))"),"60+")</f>
        <v>60+</v>
      </c>
      <c r="N89" s="8" t="str">
        <f>IFERROR(__xludf.DUMMYFUNCTION("REGEXREPLACE(REGEXREPLACE(O89,""Male"",""unspecific""),""Female"",""unspecific"")"),"unspecific ")</f>
        <v>unspecific </v>
      </c>
      <c r="O89" s="5" t="str">
        <f>IFERROR(__xludf.DUMMYFUNCTION("REGEXEXTRACT(L89,""[A-Za-z ]+"")"),"Female ")</f>
        <v>Female </v>
      </c>
      <c r="P89" s="8" t="str">
        <f>IFERROR(__xludf.DUMMYFUNCTION("IF(REGEXMATCH(L89,""Male""),""Male"",IF(REGEXMATCH(L89,""Female""),""Female"",""unspecific""))"),"Female")</f>
        <v>Female</v>
      </c>
      <c r="Q89" s="5" t="s">
        <v>75</v>
      </c>
      <c r="R89" s="4">
        <v>19274.0</v>
      </c>
      <c r="S89" s="4">
        <v>7457.0</v>
      </c>
      <c r="T89" s="4">
        <v>2486.0</v>
      </c>
      <c r="U89" s="4">
        <v>886.0</v>
      </c>
      <c r="V89" s="10">
        <f t="shared" si="2"/>
        <v>4.596866245</v>
      </c>
      <c r="W89" s="4">
        <v>32546.35</v>
      </c>
      <c r="X89" s="5" t="s">
        <v>40</v>
      </c>
    </row>
    <row r="90" ht="14.25" customHeight="1">
      <c r="A90" s="4">
        <v>89.0</v>
      </c>
      <c r="B90" s="5" t="s">
        <v>389</v>
      </c>
      <c r="C90" s="6">
        <v>45127.0</v>
      </c>
      <c r="D90" s="6">
        <v>45131.0</v>
      </c>
      <c r="E90" s="5" t="s">
        <v>42</v>
      </c>
      <c r="F90" s="5" t="s">
        <v>269</v>
      </c>
      <c r="G90" s="5" t="s">
        <v>270</v>
      </c>
      <c r="H90" s="5" t="s">
        <v>271</v>
      </c>
      <c r="I90" s="7" t="s">
        <v>272</v>
      </c>
      <c r="J90" s="8" t="str">
        <f t="shared" si="1"/>
        <v>(363) 95706167906</v>
      </c>
      <c r="K90" s="5" t="s">
        <v>273</v>
      </c>
      <c r="L90" s="5" t="s">
        <v>131</v>
      </c>
      <c r="M90" s="9" t="str">
        <f>IFERROR(__xludf.DUMMYFUNCTION("IF(OR(REGEXMATCH(L90,""18-40""),REGEXMATCH(L90,""Adults 18-40"")),""18-40"", IF(OR(REGEXMATCH(L90,""40-60""),REGEXMATCH(L90,""Adults 40-60"")),""40-60"", IF(OR(REGEXMATCH(L90,""60\+""),REGEXMATCH(L90,""Seniors 60\+"")),""60+"", IF(OR(REGEXMATCH(L90,""13-1"&amp;"9""),REGEXMATCH(L90,""Teens 13-19"")),""13-19"",""Unbekannt""))))"),"13-19")</f>
        <v>13-19</v>
      </c>
      <c r="N90" s="8" t="str">
        <f>IFERROR(__xludf.DUMMYFUNCTION("REGEXREPLACE(REGEXREPLACE(O90,""Male"",""unspecific""),""Female"",""unspecific"")"),"Teens ")</f>
        <v>Teens </v>
      </c>
      <c r="O90" s="5" t="str">
        <f>IFERROR(__xludf.DUMMYFUNCTION("REGEXEXTRACT(L90,""[A-Za-z ]+"")"),"Teens ")</f>
        <v>Teens </v>
      </c>
      <c r="P90" s="8" t="str">
        <f>IFERROR(__xludf.DUMMYFUNCTION("IF(REGEXMATCH(L90,""Male""),""Male"",IF(REGEXMATCH(L90,""Female""),""Female"",""unspecific""))"),"unspecific")</f>
        <v>unspecific</v>
      </c>
      <c r="Q90" s="5" t="s">
        <v>31</v>
      </c>
      <c r="R90" s="4">
        <v>45693.0</v>
      </c>
      <c r="S90" s="4">
        <v>3968.0</v>
      </c>
      <c r="T90" s="4">
        <v>2534.0</v>
      </c>
      <c r="U90" s="4">
        <v>634.0</v>
      </c>
      <c r="V90" s="10">
        <f t="shared" si="2"/>
        <v>1.387521064</v>
      </c>
      <c r="W90" s="4">
        <v>36032.25</v>
      </c>
      <c r="X90" s="5" t="s">
        <v>158</v>
      </c>
    </row>
    <row r="91" ht="14.25" customHeight="1">
      <c r="A91" s="4">
        <v>90.0</v>
      </c>
      <c r="B91" s="5" t="s">
        <v>390</v>
      </c>
      <c r="C91" s="6">
        <v>44965.0</v>
      </c>
      <c r="D91" s="6">
        <v>44990.0</v>
      </c>
      <c r="E91" s="5" t="s">
        <v>42</v>
      </c>
      <c r="F91" s="5" t="s">
        <v>391</v>
      </c>
      <c r="G91" s="5" t="s">
        <v>392</v>
      </c>
      <c r="H91" s="5" t="s">
        <v>393</v>
      </c>
      <c r="I91" s="7" t="s">
        <v>394</v>
      </c>
      <c r="J91" s="8" t="str">
        <f t="shared" si="1"/>
        <v>(151) 947089311832</v>
      </c>
      <c r="K91" s="5" t="s">
        <v>395</v>
      </c>
      <c r="L91" s="5" t="s">
        <v>83</v>
      </c>
      <c r="M91" s="9" t="str">
        <f>IFERROR(__xludf.DUMMYFUNCTION("IF(OR(REGEXMATCH(L91,""18-40""),REGEXMATCH(L91,""Adults 18-40"")),""18-40"", IF(OR(REGEXMATCH(L91,""40-60""),REGEXMATCH(L91,""Adults 40-60"")),""40-60"", IF(OR(REGEXMATCH(L91,""60\+""),REGEXMATCH(L91,""Seniors 60\+"")),""60+"", IF(OR(REGEXMATCH(L91,""13-1"&amp;"9""),REGEXMATCH(L91,""Teens 13-19"")),""13-19"",""Unbekannt""))))"),"40-60")</f>
        <v>40-60</v>
      </c>
      <c r="N91" s="8" t="str">
        <f>IFERROR(__xludf.DUMMYFUNCTION("REGEXREPLACE(REGEXREPLACE(O91,""Male"",""unspecific""),""Female"",""unspecific"")"),"Adults ")</f>
        <v>Adults </v>
      </c>
      <c r="O91" s="5" t="str">
        <f>IFERROR(__xludf.DUMMYFUNCTION("REGEXEXTRACT(L91,""[A-Za-z ]+"")"),"Adults ")</f>
        <v>Adults </v>
      </c>
      <c r="P91" s="8" t="str">
        <f>IFERROR(__xludf.DUMMYFUNCTION("IF(REGEXMATCH(L91,""Male""),""Male"",IF(REGEXMATCH(L91,""Female""),""Female"",""unspecific""))"),"unspecific")</f>
        <v>unspecific</v>
      </c>
      <c r="Q91" s="5" t="s">
        <v>58</v>
      </c>
      <c r="R91" s="4">
        <v>60840.0</v>
      </c>
      <c r="S91" s="4">
        <v>2468.0</v>
      </c>
      <c r="T91" s="4">
        <v>1174.0</v>
      </c>
      <c r="U91" s="4">
        <v>395.0</v>
      </c>
      <c r="V91" s="10">
        <f t="shared" si="2"/>
        <v>0.6492439185</v>
      </c>
      <c r="W91" s="4">
        <v>12063.17</v>
      </c>
      <c r="X91" s="5" t="s">
        <v>152</v>
      </c>
    </row>
    <row r="92" ht="14.25" customHeight="1">
      <c r="A92" s="4">
        <v>91.0</v>
      </c>
      <c r="B92" s="5" t="s">
        <v>396</v>
      </c>
      <c r="C92" s="6">
        <v>44952.0</v>
      </c>
      <c r="D92" s="6">
        <v>44981.0</v>
      </c>
      <c r="E92" s="5" t="s">
        <v>7</v>
      </c>
      <c r="F92" s="5" t="s">
        <v>320</v>
      </c>
      <c r="G92" s="5" t="s">
        <v>321</v>
      </c>
      <c r="H92" s="5" t="s">
        <v>322</v>
      </c>
      <c r="I92" s="7" t="s">
        <v>323</v>
      </c>
      <c r="J92" s="8" t="str">
        <f t="shared" si="1"/>
        <v>(506) 912217980069</v>
      </c>
      <c r="K92" s="5" t="s">
        <v>324</v>
      </c>
      <c r="L92" s="5" t="s">
        <v>74</v>
      </c>
      <c r="M92" s="9" t="str">
        <f>IFERROR(__xludf.DUMMYFUNCTION("IF(OR(REGEXMATCH(L92,""18-40""),REGEXMATCH(L92,""Adults 18-40"")),""18-40"", IF(OR(REGEXMATCH(L92,""40-60""),REGEXMATCH(L92,""Adults 40-60"")),""40-60"", IF(OR(REGEXMATCH(L92,""60\+""),REGEXMATCH(L92,""Seniors 60\+"")),""60+"", IF(OR(REGEXMATCH(L92,""13-1"&amp;"9""),REGEXMATCH(L92,""Teens 13-19"")),""13-19"",""Unbekannt""))))"),"60+")</f>
        <v>60+</v>
      </c>
      <c r="N92" s="8" t="str">
        <f>IFERROR(__xludf.DUMMYFUNCTION("REGEXREPLACE(REGEXREPLACE(O92,""Male"",""unspecific""),""Female"",""unspecific"")"),"Seniors ")</f>
        <v>Seniors </v>
      </c>
      <c r="O92" s="5" t="str">
        <f>IFERROR(__xludf.DUMMYFUNCTION("REGEXEXTRACT(L92,""[A-Za-z ]+"")"),"Seniors ")</f>
        <v>Seniors </v>
      </c>
      <c r="P92" s="8" t="str">
        <f>IFERROR(__xludf.DUMMYFUNCTION("IF(REGEXMATCH(L92,""Male""),""Male"",IF(REGEXMATCH(L92,""Female""),""Female"",""unspecific""))"),"unspecific")</f>
        <v>unspecific</v>
      </c>
      <c r="Q92" s="5" t="s">
        <v>48</v>
      </c>
      <c r="R92" s="4">
        <v>76351.0</v>
      </c>
      <c r="S92" s="4">
        <v>7932.0</v>
      </c>
      <c r="T92" s="4">
        <v>2099.0</v>
      </c>
      <c r="U92" s="4">
        <v>169.0</v>
      </c>
      <c r="V92" s="10">
        <f t="shared" si="2"/>
        <v>0.2213461513</v>
      </c>
      <c r="W92" s="4">
        <v>2555.32</v>
      </c>
      <c r="X92" s="5" t="s">
        <v>152</v>
      </c>
    </row>
    <row r="93" ht="14.25" customHeight="1">
      <c r="A93" s="4">
        <v>92.0</v>
      </c>
      <c r="B93" s="5" t="s">
        <v>397</v>
      </c>
      <c r="C93" s="6">
        <v>45269.0</v>
      </c>
      <c r="D93" s="6">
        <v>45287.0</v>
      </c>
      <c r="E93" s="5" t="s">
        <v>42</v>
      </c>
      <c r="F93" s="5" t="s">
        <v>320</v>
      </c>
      <c r="G93" s="5" t="s">
        <v>321</v>
      </c>
      <c r="H93" s="5" t="s">
        <v>322</v>
      </c>
      <c r="I93" s="7" t="s">
        <v>323</v>
      </c>
      <c r="J93" s="8" t="str">
        <f t="shared" si="1"/>
        <v>(506) 912217980069</v>
      </c>
      <c r="K93" s="5" t="s">
        <v>324</v>
      </c>
      <c r="L93" s="5" t="s">
        <v>57</v>
      </c>
      <c r="M93" s="9" t="str">
        <f>IFERROR(__xludf.DUMMYFUNCTION("IF(OR(REGEXMATCH(L93,""18-40""),REGEXMATCH(L93,""Adults 18-40"")),""18-40"", IF(OR(REGEXMATCH(L93,""40-60""),REGEXMATCH(L93,""Adults 40-60"")),""40-60"", IF(OR(REGEXMATCH(L93,""60\+""),REGEXMATCH(L93,""Seniors 60\+"")),""60+"", IF(OR(REGEXMATCH(L93,""13-1"&amp;"9""),REGEXMATCH(L93,""Teens 13-19"")),""13-19"",""Unbekannt""))))"),"18-40")</f>
        <v>18-40</v>
      </c>
      <c r="N93" s="8" t="str">
        <f>IFERROR(__xludf.DUMMYFUNCTION("REGEXREPLACE(REGEXREPLACE(O93,""Male"",""unspecific""),""Female"",""unspecific"")"),"unspecific ")</f>
        <v>unspecific </v>
      </c>
      <c r="O93" s="5" t="str">
        <f>IFERROR(__xludf.DUMMYFUNCTION("REGEXEXTRACT(L93,""[A-Za-z ]+"")"),"Female ")</f>
        <v>Female </v>
      </c>
      <c r="P93" s="8" t="str">
        <f>IFERROR(__xludf.DUMMYFUNCTION("IF(REGEXMATCH(L93,""Male""),""Male"",IF(REGEXMATCH(L93,""Female""),""Female"",""unspecific""))"),"Female")</f>
        <v>Female</v>
      </c>
      <c r="Q93" s="5" t="s">
        <v>75</v>
      </c>
      <c r="R93" s="4">
        <v>22073.0</v>
      </c>
      <c r="S93" s="4">
        <v>9435.0</v>
      </c>
      <c r="T93" s="4">
        <v>4070.0</v>
      </c>
      <c r="U93" s="4">
        <v>563.0</v>
      </c>
      <c r="V93" s="10">
        <f t="shared" si="2"/>
        <v>2.550627463</v>
      </c>
      <c r="W93" s="4">
        <v>23010.12</v>
      </c>
      <c r="X93" s="5" t="s">
        <v>152</v>
      </c>
    </row>
    <row r="94" ht="14.25" customHeight="1">
      <c r="A94" s="4">
        <v>93.0</v>
      </c>
      <c r="B94" s="5" t="s">
        <v>398</v>
      </c>
      <c r="C94" s="6">
        <v>45009.0</v>
      </c>
      <c r="D94" s="6">
        <v>45027.0</v>
      </c>
      <c r="E94" s="5" t="s">
        <v>42</v>
      </c>
      <c r="F94" s="5" t="s">
        <v>399</v>
      </c>
      <c r="G94" s="5" t="s">
        <v>400</v>
      </c>
      <c r="H94" s="5" t="s">
        <v>401</v>
      </c>
      <c r="I94" s="7" t="s">
        <v>402</v>
      </c>
      <c r="J94" s="8" t="str">
        <f t="shared" si="1"/>
        <v>(048) 9416229</v>
      </c>
      <c r="K94" s="5" t="s">
        <v>403</v>
      </c>
      <c r="L94" s="5" t="s">
        <v>47</v>
      </c>
      <c r="M94" s="9" t="str">
        <f>IFERROR(__xludf.DUMMYFUNCTION("IF(OR(REGEXMATCH(L94,""18-40""),REGEXMATCH(L94,""Adults 18-40"")),""18-40"", IF(OR(REGEXMATCH(L94,""40-60""),REGEXMATCH(L94,""Adults 40-60"")),""40-60"", IF(OR(REGEXMATCH(L94,""60\+""),REGEXMATCH(L94,""Seniors 60\+"")),""60+"", IF(OR(REGEXMATCH(L94,""13-1"&amp;"9""),REGEXMATCH(L94,""Teens 13-19"")),""13-19"",""Unbekannt""))))"),"40-60")</f>
        <v>40-60</v>
      </c>
      <c r="N94" s="8" t="str">
        <f>IFERROR(__xludf.DUMMYFUNCTION("REGEXREPLACE(REGEXREPLACE(O94,""Male"",""unspecific""),""Female"",""unspecific"")"),"unspecific ")</f>
        <v>unspecific </v>
      </c>
      <c r="O94" s="5" t="str">
        <f>IFERROR(__xludf.DUMMYFUNCTION("REGEXEXTRACT(L94,""[A-Za-z ]+"")"),"Male ")</f>
        <v>Male </v>
      </c>
      <c r="P94" s="8" t="str">
        <f>IFERROR(__xludf.DUMMYFUNCTION("IF(REGEXMATCH(L94,""Male""),""Male"",IF(REGEXMATCH(L94,""Female""),""Female"",""unspecific""))"),"Male")</f>
        <v>Male</v>
      </c>
      <c r="Q94" s="5" t="s">
        <v>75</v>
      </c>
      <c r="R94" s="4">
        <v>53461.0</v>
      </c>
      <c r="S94" s="4">
        <v>7323.0</v>
      </c>
      <c r="T94" s="4">
        <v>3940.0</v>
      </c>
      <c r="U94" s="4">
        <v>926.0</v>
      </c>
      <c r="V94" s="10">
        <f t="shared" si="2"/>
        <v>1.732103777</v>
      </c>
      <c r="W94" s="4">
        <v>23853.73</v>
      </c>
      <c r="X94" s="5" t="s">
        <v>158</v>
      </c>
    </row>
    <row r="95" ht="14.25" customHeight="1">
      <c r="A95" s="4">
        <v>94.0</v>
      </c>
      <c r="B95" s="5" t="s">
        <v>404</v>
      </c>
      <c r="C95" s="6">
        <v>45128.0</v>
      </c>
      <c r="D95" s="6">
        <v>45133.0</v>
      </c>
      <c r="E95" s="5" t="s">
        <v>7</v>
      </c>
      <c r="F95" s="5" t="s">
        <v>147</v>
      </c>
      <c r="G95" s="5" t="s">
        <v>148</v>
      </c>
      <c r="H95" s="5" t="s">
        <v>149</v>
      </c>
      <c r="I95" s="7" t="s">
        <v>150</v>
      </c>
      <c r="J95" s="8" t="str">
        <f t="shared" si="1"/>
        <v>Ungültige Nummer</v>
      </c>
      <c r="K95" s="5" t="s">
        <v>151</v>
      </c>
      <c r="L95" s="5" t="s">
        <v>138</v>
      </c>
      <c r="M95" s="9" t="str">
        <f>IFERROR(__xludf.DUMMYFUNCTION("IF(OR(REGEXMATCH(L95,""18-40""),REGEXMATCH(L95,""Adults 18-40"")),""18-40"", IF(OR(REGEXMATCH(L95,""40-60""),REGEXMATCH(L95,""Adults 40-60"")),""40-60"", IF(OR(REGEXMATCH(L95,""60\+""),REGEXMATCH(L95,""Seniors 60\+"")),""60+"", IF(OR(REGEXMATCH(L95,""13-1"&amp;"9""),REGEXMATCH(L95,""Teens 13-19"")),""13-19"",""Unbekannt""))))"),"18-40")</f>
        <v>18-40</v>
      </c>
      <c r="N95" s="8" t="str">
        <f>IFERROR(__xludf.DUMMYFUNCTION("REGEXREPLACE(REGEXREPLACE(O95,""Male"",""unspecific""),""Female"",""unspecific"")"),"unspecific ")</f>
        <v>unspecific </v>
      </c>
      <c r="O95" s="5" t="str">
        <f>IFERROR(__xludf.DUMMYFUNCTION("REGEXEXTRACT(L95,""[A-Za-z ]+"")"),"Male ")</f>
        <v>Male </v>
      </c>
      <c r="P95" s="8" t="str">
        <f>IFERROR(__xludf.DUMMYFUNCTION("IF(REGEXMATCH(L95,""Male""),""Male"",IF(REGEXMATCH(L95,""Female""),""Female"",""unspecific""))"),"Male")</f>
        <v>Male</v>
      </c>
      <c r="Q95" s="5" t="s">
        <v>128</v>
      </c>
      <c r="R95" s="4">
        <v>23314.0</v>
      </c>
      <c r="S95" s="4">
        <v>929.0</v>
      </c>
      <c r="T95" s="4">
        <v>1306.0</v>
      </c>
      <c r="U95" s="4">
        <v>866.0</v>
      </c>
      <c r="V95" s="10">
        <f t="shared" si="2"/>
        <v>3.714506305</v>
      </c>
      <c r="W95" s="4">
        <v>35737.1</v>
      </c>
      <c r="X95" s="5" t="s">
        <v>152</v>
      </c>
    </row>
    <row r="96" ht="14.25" customHeight="1">
      <c r="A96" s="4">
        <v>95.0</v>
      </c>
      <c r="B96" s="5" t="s">
        <v>405</v>
      </c>
      <c r="C96" s="6">
        <v>45259.0</v>
      </c>
      <c r="D96" s="6">
        <v>45263.0</v>
      </c>
      <c r="E96" s="5" t="s">
        <v>51</v>
      </c>
      <c r="F96" s="5" t="s">
        <v>94</v>
      </c>
      <c r="G96" s="5" t="s">
        <v>95</v>
      </c>
      <c r="H96" s="5" t="s">
        <v>96</v>
      </c>
      <c r="I96" s="7" t="s">
        <v>97</v>
      </c>
      <c r="J96" s="8" t="str">
        <f t="shared" si="1"/>
        <v>(356) 60863350070</v>
      </c>
      <c r="K96" s="5" t="s">
        <v>98</v>
      </c>
      <c r="L96" s="5" t="s">
        <v>30</v>
      </c>
      <c r="M96" s="9" t="str">
        <f>IFERROR(__xludf.DUMMYFUNCTION("IF(OR(REGEXMATCH(L96,""18-40""),REGEXMATCH(L96,""Adults 18-40"")),""18-40"", IF(OR(REGEXMATCH(L96,""40-60""),REGEXMATCH(L96,""Adults 40-60"")),""40-60"", IF(OR(REGEXMATCH(L96,""60\+""),REGEXMATCH(L96,""Seniors 60\+"")),""60+"", IF(OR(REGEXMATCH(L96,""13-1"&amp;"9""),REGEXMATCH(L96,""Teens 13-19"")),""13-19"",""Unbekannt""))))"),"18-40")</f>
        <v>18-40</v>
      </c>
      <c r="N96" s="8" t="str">
        <f>IFERROR(__xludf.DUMMYFUNCTION("REGEXREPLACE(REGEXREPLACE(O96,""Male"",""unspecific""),""Female"",""unspecific"")"),"Adults ")</f>
        <v>Adults </v>
      </c>
      <c r="O96" s="5" t="str">
        <f>IFERROR(__xludf.DUMMYFUNCTION("REGEXEXTRACT(L96,""[A-Za-z ]+"")"),"Adults ")</f>
        <v>Adults </v>
      </c>
      <c r="P96" s="8" t="str">
        <f>IFERROR(__xludf.DUMMYFUNCTION("IF(REGEXMATCH(L96,""Male""),""Male"",IF(REGEXMATCH(L96,""Female""),""Female"",""unspecific""))"),"unspecific")</f>
        <v>unspecific</v>
      </c>
      <c r="Q96" s="5" t="s">
        <v>39</v>
      </c>
      <c r="R96" s="4">
        <v>72818.0</v>
      </c>
      <c r="S96" s="4">
        <v>5361.0</v>
      </c>
      <c r="T96" s="4">
        <v>758.0</v>
      </c>
      <c r="U96" s="4">
        <v>24.0</v>
      </c>
      <c r="V96" s="10">
        <f t="shared" si="2"/>
        <v>0.03295888379</v>
      </c>
      <c r="W96" s="4">
        <v>5392.36</v>
      </c>
      <c r="X96" s="5" t="s">
        <v>99</v>
      </c>
    </row>
    <row r="97" ht="14.25" customHeight="1">
      <c r="A97" s="4">
        <v>96.0</v>
      </c>
      <c r="B97" s="5" t="s">
        <v>406</v>
      </c>
      <c r="C97" s="6">
        <v>45147.0</v>
      </c>
      <c r="D97" s="6">
        <v>45160.0</v>
      </c>
      <c r="E97" s="5" t="s">
        <v>25</v>
      </c>
      <c r="F97" s="5" t="s">
        <v>101</v>
      </c>
      <c r="G97" s="5" t="s">
        <v>102</v>
      </c>
      <c r="H97" s="5" t="s">
        <v>103</v>
      </c>
      <c r="I97" s="7" t="s">
        <v>104</v>
      </c>
      <c r="J97" s="8" t="str">
        <f t="shared" si="1"/>
        <v>(669) 7082006</v>
      </c>
      <c r="K97" s="5" t="s">
        <v>105</v>
      </c>
      <c r="L97" s="5" t="s">
        <v>65</v>
      </c>
      <c r="M97" s="9" t="str">
        <f>IFERROR(__xludf.DUMMYFUNCTION("IF(OR(REGEXMATCH(L97,""18-40""),REGEXMATCH(L97,""Adults 18-40"")),""18-40"", IF(OR(REGEXMATCH(L97,""40-60""),REGEXMATCH(L97,""Adults 40-60"")),""40-60"", IF(OR(REGEXMATCH(L97,""60\+""),REGEXMATCH(L97,""Seniors 60\+"")),""60+"", IF(OR(REGEXMATCH(L97,""13-1"&amp;"9""),REGEXMATCH(L97,""Teens 13-19"")),""13-19"",""Unbekannt""))))"),"60+")</f>
        <v>60+</v>
      </c>
      <c r="N97" s="8" t="str">
        <f>IFERROR(__xludf.DUMMYFUNCTION("REGEXREPLACE(REGEXREPLACE(O97,""Male"",""unspecific""),""Female"",""unspecific"")"),"unspecific ")</f>
        <v>unspecific </v>
      </c>
      <c r="O97" s="5" t="str">
        <f>IFERROR(__xludf.DUMMYFUNCTION("REGEXEXTRACT(L97,""[A-Za-z ]+"")"),"Male ")</f>
        <v>Male </v>
      </c>
      <c r="P97" s="8" t="str">
        <f>IFERROR(__xludf.DUMMYFUNCTION("IF(REGEXMATCH(L97,""Male""),""Male"",IF(REGEXMATCH(L97,""Female""),""Female"",""unspecific""))"),"Male")</f>
        <v>Male</v>
      </c>
      <c r="Q97" s="5" t="s">
        <v>75</v>
      </c>
      <c r="R97" s="4">
        <v>29525.0</v>
      </c>
      <c r="S97" s="4">
        <v>201.0</v>
      </c>
      <c r="T97" s="4">
        <v>3456.0</v>
      </c>
      <c r="U97" s="4">
        <v>908.0</v>
      </c>
      <c r="V97" s="10">
        <f t="shared" si="2"/>
        <v>3.075359865</v>
      </c>
      <c r="W97" s="4">
        <v>9103.25</v>
      </c>
      <c r="X97" s="5" t="s">
        <v>99</v>
      </c>
    </row>
    <row r="98" ht="14.25" customHeight="1">
      <c r="A98" s="4">
        <v>97.0</v>
      </c>
      <c r="B98" s="5" t="s">
        <v>407</v>
      </c>
      <c r="C98" s="6">
        <v>45157.0</v>
      </c>
      <c r="D98" s="6">
        <v>45186.0</v>
      </c>
      <c r="E98" s="5" t="s">
        <v>77</v>
      </c>
      <c r="F98" s="5" t="s">
        <v>43</v>
      </c>
      <c r="G98" s="5" t="s">
        <v>44</v>
      </c>
      <c r="H98" s="5" t="s">
        <v>45</v>
      </c>
      <c r="I98" s="7">
        <v>2.545622603E9</v>
      </c>
      <c r="J98" s="8" t="str">
        <f t="shared" si="1"/>
        <v>(254) 5622603</v>
      </c>
      <c r="K98" s="5" t="s">
        <v>46</v>
      </c>
      <c r="L98" s="5" t="s">
        <v>83</v>
      </c>
      <c r="M98" s="9" t="str">
        <f>IFERROR(__xludf.DUMMYFUNCTION("IF(OR(REGEXMATCH(L98,""18-40""),REGEXMATCH(L98,""Adults 18-40"")),""18-40"", IF(OR(REGEXMATCH(L98,""40-60""),REGEXMATCH(L98,""Adults 40-60"")),""40-60"", IF(OR(REGEXMATCH(L98,""60\+""),REGEXMATCH(L98,""Seniors 60\+"")),""60+"", IF(OR(REGEXMATCH(L98,""13-1"&amp;"9""),REGEXMATCH(L98,""Teens 13-19"")),""13-19"",""Unbekannt""))))"),"40-60")</f>
        <v>40-60</v>
      </c>
      <c r="N98" s="8" t="str">
        <f>IFERROR(__xludf.DUMMYFUNCTION("REGEXREPLACE(REGEXREPLACE(O98,""Male"",""unspecific""),""Female"",""unspecific"")"),"Adults ")</f>
        <v>Adults </v>
      </c>
      <c r="O98" s="5" t="str">
        <f>IFERROR(__xludf.DUMMYFUNCTION("REGEXEXTRACT(L98,""[A-Za-z ]+"")"),"Adults ")</f>
        <v>Adults </v>
      </c>
      <c r="P98" s="8" t="str">
        <f>IFERROR(__xludf.DUMMYFUNCTION("IF(REGEXMATCH(L98,""Male""),""Male"",IF(REGEXMATCH(L98,""Female""),""Female"",""unspecific""))"),"unspecific")</f>
        <v>unspecific</v>
      </c>
      <c r="Q98" s="5" t="s">
        <v>58</v>
      </c>
      <c r="R98" s="4">
        <v>51709.0</v>
      </c>
      <c r="S98" s="4">
        <v>4731.0</v>
      </c>
      <c r="T98" s="4">
        <v>2913.0</v>
      </c>
      <c r="U98" s="4">
        <v>109.0</v>
      </c>
      <c r="V98" s="10">
        <f t="shared" si="2"/>
        <v>0.210795026</v>
      </c>
      <c r="W98" s="4">
        <v>33883.17</v>
      </c>
      <c r="X98" s="5" t="s">
        <v>49</v>
      </c>
    </row>
    <row r="99" ht="14.25" customHeight="1">
      <c r="A99" s="4">
        <v>98.0</v>
      </c>
      <c r="B99" s="5" t="s">
        <v>408</v>
      </c>
      <c r="C99" s="6">
        <v>45254.0</v>
      </c>
      <c r="D99" s="6">
        <v>45256.0</v>
      </c>
      <c r="E99" s="5" t="s">
        <v>7</v>
      </c>
      <c r="F99" s="5" t="s">
        <v>354</v>
      </c>
      <c r="G99" s="5" t="s">
        <v>355</v>
      </c>
      <c r="H99" s="5" t="s">
        <v>356</v>
      </c>
      <c r="I99" s="7" t="s">
        <v>357</v>
      </c>
      <c r="J99" s="8" t="str">
        <f t="shared" si="1"/>
        <v>(562) 29307994586</v>
      </c>
      <c r="K99" s="5" t="s">
        <v>358</v>
      </c>
      <c r="L99" s="5" t="s">
        <v>30</v>
      </c>
      <c r="M99" s="9" t="str">
        <f>IFERROR(__xludf.DUMMYFUNCTION("IF(OR(REGEXMATCH(L99,""18-40""),REGEXMATCH(L99,""Adults 18-40"")),""18-40"", IF(OR(REGEXMATCH(L99,""40-60""),REGEXMATCH(L99,""Adults 40-60"")),""40-60"", IF(OR(REGEXMATCH(L99,""60\+""),REGEXMATCH(L99,""Seniors 60\+"")),""60+"", IF(OR(REGEXMATCH(L99,""13-1"&amp;"9""),REGEXMATCH(L99,""Teens 13-19"")),""13-19"",""Unbekannt""))))"),"18-40")</f>
        <v>18-40</v>
      </c>
      <c r="N99" s="8" t="str">
        <f>IFERROR(__xludf.DUMMYFUNCTION("REGEXREPLACE(REGEXREPLACE(O99,""Male"",""unspecific""),""Female"",""unspecific"")"),"Adults ")</f>
        <v>Adults </v>
      </c>
      <c r="O99" s="5" t="str">
        <f>IFERROR(__xludf.DUMMYFUNCTION("REGEXEXTRACT(L99,""[A-Za-z ]+"")"),"Adults ")</f>
        <v>Adults </v>
      </c>
      <c r="P99" s="8" t="str">
        <f>IFERROR(__xludf.DUMMYFUNCTION("IF(REGEXMATCH(L99,""Male""),""Male"",IF(REGEXMATCH(L99,""Female""),""Female"",""unspecific""))"),"unspecific")</f>
        <v>unspecific</v>
      </c>
      <c r="Q99" s="5" t="s">
        <v>39</v>
      </c>
      <c r="R99" s="4">
        <v>96829.0</v>
      </c>
      <c r="S99" s="4">
        <v>359.0</v>
      </c>
      <c r="T99" s="4">
        <v>1553.0</v>
      </c>
      <c r="U99" s="4">
        <v>464.0</v>
      </c>
      <c r="V99" s="10">
        <f t="shared" si="2"/>
        <v>0.4791952824</v>
      </c>
      <c r="W99" s="4">
        <v>24057.58</v>
      </c>
      <c r="X99" s="5" t="s">
        <v>66</v>
      </c>
    </row>
    <row r="100" ht="14.25" customHeight="1">
      <c r="A100" s="4">
        <v>99.0</v>
      </c>
      <c r="B100" s="5" t="s">
        <v>409</v>
      </c>
      <c r="C100" s="6">
        <v>45126.0</v>
      </c>
      <c r="D100" s="6">
        <v>45148.0</v>
      </c>
      <c r="E100" s="5" t="s">
        <v>77</v>
      </c>
      <c r="F100" s="5" t="s">
        <v>410</v>
      </c>
      <c r="G100" s="5" t="s">
        <v>411</v>
      </c>
      <c r="H100" s="5" t="s">
        <v>412</v>
      </c>
      <c r="I100" s="7" t="s">
        <v>413</v>
      </c>
      <c r="J100" s="8" t="str">
        <f t="shared" si="1"/>
        <v>(135) 132085844902</v>
      </c>
      <c r="K100" s="5" t="s">
        <v>414</v>
      </c>
      <c r="L100" s="5" t="s">
        <v>65</v>
      </c>
      <c r="M100" s="9" t="str">
        <f>IFERROR(__xludf.DUMMYFUNCTION("IF(OR(REGEXMATCH(L100,""18-40""),REGEXMATCH(L100,""Adults 18-40"")),""18-40"", IF(OR(REGEXMATCH(L100,""40-60""),REGEXMATCH(L100,""Adults 40-60"")),""40-60"", IF(OR(REGEXMATCH(L100,""60\+""),REGEXMATCH(L100,""Seniors 60\+"")),""60+"", IF(OR(REGEXMATCH(L100"&amp;",""13-19""),REGEXMATCH(L100,""Teens 13-19"")),""13-19"",""Unbekannt""))))"),"60+")</f>
        <v>60+</v>
      </c>
      <c r="N100" s="8" t="str">
        <f>IFERROR(__xludf.DUMMYFUNCTION("REGEXREPLACE(REGEXREPLACE(O100,""Male"",""unspecific""),""Female"",""unspecific"")"),"unspecific ")</f>
        <v>unspecific </v>
      </c>
      <c r="O100" s="5" t="str">
        <f>IFERROR(__xludf.DUMMYFUNCTION("REGEXEXTRACT(L100,""[A-Za-z ]+"")"),"Male ")</f>
        <v>Male </v>
      </c>
      <c r="P100" s="8" t="str">
        <f>IFERROR(__xludf.DUMMYFUNCTION("IF(REGEXMATCH(L100,""Male""),""Male"",IF(REGEXMATCH(L100,""Female""),""Female"",""unspecific""))"),"Male")</f>
        <v>Male</v>
      </c>
      <c r="Q100" s="5" t="s">
        <v>39</v>
      </c>
      <c r="R100" s="4">
        <v>87988.0</v>
      </c>
      <c r="S100" s="4">
        <v>9858.0</v>
      </c>
      <c r="T100" s="4">
        <v>3258.0</v>
      </c>
      <c r="U100" s="4">
        <v>62.0</v>
      </c>
      <c r="V100" s="10">
        <f t="shared" si="2"/>
        <v>0.0704641542</v>
      </c>
      <c r="W100" s="4">
        <v>30366.52</v>
      </c>
      <c r="X100" s="5" t="s">
        <v>119</v>
      </c>
    </row>
    <row r="101" ht="14.25" customHeight="1">
      <c r="A101" s="4">
        <v>100.0</v>
      </c>
      <c r="B101" s="5" t="s">
        <v>415</v>
      </c>
      <c r="C101" s="6">
        <v>44981.0</v>
      </c>
      <c r="D101" s="6">
        <v>45010.0</v>
      </c>
      <c r="E101" s="5" t="s">
        <v>42</v>
      </c>
      <c r="F101" s="5" t="s">
        <v>399</v>
      </c>
      <c r="G101" s="5" t="s">
        <v>400</v>
      </c>
      <c r="H101" s="5" t="s">
        <v>401</v>
      </c>
      <c r="I101" s="7" t="s">
        <v>402</v>
      </c>
      <c r="J101" s="8" t="str">
        <f t="shared" si="1"/>
        <v>(048) 9416229</v>
      </c>
      <c r="K101" s="5" t="s">
        <v>403</v>
      </c>
      <c r="L101" s="5" t="s">
        <v>83</v>
      </c>
      <c r="M101" s="9" t="str">
        <f>IFERROR(__xludf.DUMMYFUNCTION("IF(OR(REGEXMATCH(L101,""18-40""),REGEXMATCH(L101,""Adults 18-40"")),""18-40"", IF(OR(REGEXMATCH(L101,""40-60""),REGEXMATCH(L101,""Adults 40-60"")),""40-60"", IF(OR(REGEXMATCH(L101,""60\+""),REGEXMATCH(L101,""Seniors 60\+"")),""60+"", IF(OR(REGEXMATCH(L101"&amp;",""13-19""),REGEXMATCH(L101,""Teens 13-19"")),""13-19"",""Unbekannt""))))"),"40-60")</f>
        <v>40-60</v>
      </c>
      <c r="N101" s="8" t="str">
        <f>IFERROR(__xludf.DUMMYFUNCTION("REGEXREPLACE(REGEXREPLACE(O101,""Male"",""unspecific""),""Female"",""unspecific"")"),"Adults ")</f>
        <v>Adults </v>
      </c>
      <c r="O101" s="5" t="str">
        <f>IFERROR(__xludf.DUMMYFUNCTION("REGEXEXTRACT(L101,""[A-Za-z ]+"")"),"Adults ")</f>
        <v>Adults </v>
      </c>
      <c r="P101" s="8" t="str">
        <f>IFERROR(__xludf.DUMMYFUNCTION("IF(REGEXMATCH(L101,""Male""),""Male"",IF(REGEXMATCH(L101,""Female""),""Female"",""unspecific""))"),"unspecific")</f>
        <v>unspecific</v>
      </c>
      <c r="Q101" s="5" t="s">
        <v>86</v>
      </c>
      <c r="R101" s="4">
        <v>93742.0</v>
      </c>
      <c r="S101" s="4">
        <v>3587.0</v>
      </c>
      <c r="T101" s="4">
        <v>3573.0</v>
      </c>
      <c r="U101" s="4">
        <v>229.0</v>
      </c>
      <c r="V101" s="10">
        <f t="shared" si="2"/>
        <v>0.2442875125</v>
      </c>
      <c r="W101" s="4">
        <v>49365.1</v>
      </c>
      <c r="X101" s="5" t="s">
        <v>158</v>
      </c>
    </row>
    <row r="102" ht="14.25" customHeight="1">
      <c r="A102" s="4">
        <v>101.0</v>
      </c>
      <c r="B102" s="5" t="s">
        <v>416</v>
      </c>
      <c r="C102" s="6">
        <v>45220.0</v>
      </c>
      <c r="D102" s="6">
        <v>45241.0</v>
      </c>
      <c r="E102" s="5" t="s">
        <v>51</v>
      </c>
      <c r="F102" s="5" t="s">
        <v>399</v>
      </c>
      <c r="G102" s="5" t="s">
        <v>400</v>
      </c>
      <c r="H102" s="5" t="s">
        <v>401</v>
      </c>
      <c r="I102" s="7" t="s">
        <v>402</v>
      </c>
      <c r="J102" s="8" t="str">
        <f t="shared" si="1"/>
        <v>(048) 9416229</v>
      </c>
      <c r="K102" s="5" t="s">
        <v>403</v>
      </c>
      <c r="L102" s="5" t="s">
        <v>57</v>
      </c>
      <c r="M102" s="9" t="str">
        <f>IFERROR(__xludf.DUMMYFUNCTION("IF(OR(REGEXMATCH(L102,""18-40""),REGEXMATCH(L102,""Adults 18-40"")),""18-40"", IF(OR(REGEXMATCH(L102,""40-60""),REGEXMATCH(L102,""Adults 40-60"")),""40-60"", IF(OR(REGEXMATCH(L102,""60\+""),REGEXMATCH(L102,""Seniors 60\+"")),""60+"", IF(OR(REGEXMATCH(L102"&amp;",""13-19""),REGEXMATCH(L102,""Teens 13-19"")),""13-19"",""Unbekannt""))))"),"18-40")</f>
        <v>18-40</v>
      </c>
      <c r="N102" s="8" t="str">
        <f>IFERROR(__xludf.DUMMYFUNCTION("REGEXREPLACE(REGEXREPLACE(O102,""Male"",""unspecific""),""Female"",""unspecific"")"),"unspecific ")</f>
        <v>unspecific </v>
      </c>
      <c r="O102" s="5" t="str">
        <f>IFERROR(__xludf.DUMMYFUNCTION("REGEXEXTRACT(L102,""[A-Za-z ]+"")"),"Female ")</f>
        <v>Female </v>
      </c>
      <c r="P102" s="8" t="str">
        <f>IFERROR(__xludf.DUMMYFUNCTION("IF(REGEXMATCH(L102,""Male""),""Male"",IF(REGEXMATCH(L102,""Female""),""Female"",""unspecific""))"),"Female")</f>
        <v>Female</v>
      </c>
      <c r="Q102" s="5" t="s">
        <v>48</v>
      </c>
      <c r="R102" s="4">
        <v>62606.0</v>
      </c>
      <c r="S102" s="4">
        <v>6023.0</v>
      </c>
      <c r="T102" s="4">
        <v>3373.0</v>
      </c>
      <c r="U102" s="4">
        <v>69.0</v>
      </c>
      <c r="V102" s="10">
        <f t="shared" si="2"/>
        <v>0.1102130786</v>
      </c>
      <c r="W102" s="4">
        <v>48015.97</v>
      </c>
      <c r="X102" s="5" t="s">
        <v>158</v>
      </c>
    </row>
    <row r="103" ht="14.25" customHeight="1">
      <c r="A103" s="4">
        <v>102.0</v>
      </c>
      <c r="B103" s="5" t="s">
        <v>417</v>
      </c>
      <c r="C103" s="6">
        <v>45251.0</v>
      </c>
      <c r="D103" s="6">
        <v>45270.0</v>
      </c>
      <c r="E103" s="5" t="s">
        <v>42</v>
      </c>
      <c r="F103" s="5" t="s">
        <v>101</v>
      </c>
      <c r="G103" s="5" t="s">
        <v>102</v>
      </c>
      <c r="H103" s="5" t="s">
        <v>103</v>
      </c>
      <c r="I103" s="7" t="s">
        <v>104</v>
      </c>
      <c r="J103" s="8" t="str">
        <f t="shared" si="1"/>
        <v>(669) 7082006</v>
      </c>
      <c r="K103" s="5" t="s">
        <v>105</v>
      </c>
      <c r="L103" s="5" t="s">
        <v>74</v>
      </c>
      <c r="M103" s="9" t="str">
        <f>IFERROR(__xludf.DUMMYFUNCTION("IF(OR(REGEXMATCH(L103,""18-40""),REGEXMATCH(L103,""Adults 18-40"")),""18-40"", IF(OR(REGEXMATCH(L103,""40-60""),REGEXMATCH(L103,""Adults 40-60"")),""40-60"", IF(OR(REGEXMATCH(L103,""60\+""),REGEXMATCH(L103,""Seniors 60\+"")),""60+"", IF(OR(REGEXMATCH(L103"&amp;",""13-19""),REGEXMATCH(L103,""Teens 13-19"")),""13-19"",""Unbekannt""))))"),"60+")</f>
        <v>60+</v>
      </c>
      <c r="N103" s="8" t="str">
        <f>IFERROR(__xludf.DUMMYFUNCTION("REGEXREPLACE(REGEXREPLACE(O103,""Male"",""unspecific""),""Female"",""unspecific"")"),"Seniors ")</f>
        <v>Seniors </v>
      </c>
      <c r="O103" s="5" t="str">
        <f>IFERROR(__xludf.DUMMYFUNCTION("REGEXEXTRACT(L103,""[A-Za-z ]+"")"),"Seniors ")</f>
        <v>Seniors </v>
      </c>
      <c r="P103" s="8" t="str">
        <f>IFERROR(__xludf.DUMMYFUNCTION("IF(REGEXMATCH(L103,""Male""),""Male"",IF(REGEXMATCH(L103,""Female""),""Female"",""unspecific""))"),"unspecific")</f>
        <v>unspecific</v>
      </c>
      <c r="Q103" s="5" t="s">
        <v>84</v>
      </c>
      <c r="R103" s="4">
        <v>38135.0</v>
      </c>
      <c r="S103" s="4">
        <v>2988.0</v>
      </c>
      <c r="T103" s="4">
        <v>509.0</v>
      </c>
      <c r="U103" s="4">
        <v>389.0</v>
      </c>
      <c r="V103" s="10">
        <f t="shared" si="2"/>
        <v>1.020060312</v>
      </c>
      <c r="W103" s="4">
        <v>24693.12</v>
      </c>
      <c r="X103" s="5" t="s">
        <v>99</v>
      </c>
    </row>
    <row r="104" ht="14.25" customHeight="1">
      <c r="A104" s="4">
        <v>103.0</v>
      </c>
      <c r="B104" s="5" t="s">
        <v>418</v>
      </c>
      <c r="C104" s="6">
        <v>45185.0</v>
      </c>
      <c r="D104" s="6">
        <v>45190.0</v>
      </c>
      <c r="E104" s="5" t="s">
        <v>42</v>
      </c>
      <c r="F104" s="5" t="s">
        <v>88</v>
      </c>
      <c r="G104" s="5" t="s">
        <v>89</v>
      </c>
      <c r="H104" s="5" t="s">
        <v>90</v>
      </c>
      <c r="I104" s="7" t="s">
        <v>91</v>
      </c>
      <c r="J104" s="8" t="str">
        <f t="shared" si="1"/>
        <v>(184) 424524870945</v>
      </c>
      <c r="K104" s="5" t="s">
        <v>92</v>
      </c>
      <c r="L104" s="5" t="s">
        <v>30</v>
      </c>
      <c r="M104" s="9" t="str">
        <f>IFERROR(__xludf.DUMMYFUNCTION("IF(OR(REGEXMATCH(L104,""18-40""),REGEXMATCH(L104,""Adults 18-40"")),""18-40"", IF(OR(REGEXMATCH(L104,""40-60""),REGEXMATCH(L104,""Adults 40-60"")),""40-60"", IF(OR(REGEXMATCH(L104,""60\+""),REGEXMATCH(L104,""Seniors 60\+"")),""60+"", IF(OR(REGEXMATCH(L104"&amp;",""13-19""),REGEXMATCH(L104,""Teens 13-19"")),""13-19"",""Unbekannt""))))"),"18-40")</f>
        <v>18-40</v>
      </c>
      <c r="N104" s="8" t="str">
        <f>IFERROR(__xludf.DUMMYFUNCTION("REGEXREPLACE(REGEXREPLACE(O104,""Male"",""unspecific""),""Female"",""unspecific"")"),"Adults ")</f>
        <v>Adults </v>
      </c>
      <c r="O104" s="5" t="str">
        <f>IFERROR(__xludf.DUMMYFUNCTION("REGEXEXTRACT(L104,""[A-Za-z ]+"")"),"Adults ")</f>
        <v>Adults </v>
      </c>
      <c r="P104" s="8" t="str">
        <f>IFERROR(__xludf.DUMMYFUNCTION("IF(REGEXMATCH(L104,""Male""),""Male"",IF(REGEXMATCH(L104,""Female""),""Female"",""unspecific""))"),"unspecific")</f>
        <v>unspecific</v>
      </c>
      <c r="Q104" s="5" t="s">
        <v>31</v>
      </c>
      <c r="R104" s="4">
        <v>68251.0</v>
      </c>
      <c r="S104" s="4">
        <v>2789.0</v>
      </c>
      <c r="T104" s="4">
        <v>612.0</v>
      </c>
      <c r="U104" s="4">
        <v>437.0</v>
      </c>
      <c r="V104" s="10">
        <f t="shared" si="2"/>
        <v>0.6402836588</v>
      </c>
      <c r="W104" s="4">
        <v>21023.57</v>
      </c>
      <c r="X104" s="5" t="s">
        <v>40</v>
      </c>
    </row>
    <row r="105" ht="14.25" customHeight="1">
      <c r="A105" s="4">
        <v>104.0</v>
      </c>
      <c r="B105" s="5" t="s">
        <v>419</v>
      </c>
      <c r="C105" s="6">
        <v>45074.0</v>
      </c>
      <c r="D105" s="6">
        <v>45098.0</v>
      </c>
      <c r="E105" s="5" t="s">
        <v>7</v>
      </c>
      <c r="F105" s="5" t="s">
        <v>219</v>
      </c>
      <c r="G105" s="5" t="s">
        <v>220</v>
      </c>
      <c r="H105" s="5" t="s">
        <v>221</v>
      </c>
      <c r="I105" s="7">
        <v>5.835472748E9</v>
      </c>
      <c r="J105" s="8" t="str">
        <f t="shared" si="1"/>
        <v>(583) 5472748</v>
      </c>
      <c r="K105" s="5" t="s">
        <v>222</v>
      </c>
      <c r="L105" s="5" t="s">
        <v>138</v>
      </c>
      <c r="M105" s="9" t="str">
        <f>IFERROR(__xludf.DUMMYFUNCTION("IF(OR(REGEXMATCH(L105,""18-40""),REGEXMATCH(L105,""Adults 18-40"")),""18-40"", IF(OR(REGEXMATCH(L105,""40-60""),REGEXMATCH(L105,""Adults 40-60"")),""40-60"", IF(OR(REGEXMATCH(L105,""60\+""),REGEXMATCH(L105,""Seniors 60\+"")),""60+"", IF(OR(REGEXMATCH(L105"&amp;",""13-19""),REGEXMATCH(L105,""Teens 13-19"")),""13-19"",""Unbekannt""))))"),"18-40")</f>
        <v>18-40</v>
      </c>
      <c r="N105" s="8" t="str">
        <f>IFERROR(__xludf.DUMMYFUNCTION("REGEXREPLACE(REGEXREPLACE(O105,""Male"",""unspecific""),""Female"",""unspecific"")"),"unspecific ")</f>
        <v>unspecific </v>
      </c>
      <c r="O105" s="5" t="str">
        <f>IFERROR(__xludf.DUMMYFUNCTION("REGEXEXTRACT(L105,""[A-Za-z ]+"")"),"Male ")</f>
        <v>Male </v>
      </c>
      <c r="P105" s="8" t="str">
        <f>IFERROR(__xludf.DUMMYFUNCTION("IF(REGEXMATCH(L105,""Male""),""Male"",IF(REGEXMATCH(L105,""Female""),""Female"",""unspecific""))"),"Male")</f>
        <v>Male</v>
      </c>
      <c r="Q105" s="5" t="s">
        <v>84</v>
      </c>
      <c r="R105" s="4">
        <v>99976.0</v>
      </c>
      <c r="S105" s="4">
        <v>9415.0</v>
      </c>
      <c r="T105" s="4">
        <v>4999.0</v>
      </c>
      <c r="U105" s="4">
        <v>777.0</v>
      </c>
      <c r="V105" s="10">
        <f t="shared" si="2"/>
        <v>0.7771865248</v>
      </c>
      <c r="W105" s="4">
        <v>17607.28</v>
      </c>
      <c r="X105" s="5" t="s">
        <v>152</v>
      </c>
    </row>
    <row r="106" ht="14.25" customHeight="1">
      <c r="A106" s="4">
        <v>105.0</v>
      </c>
      <c r="B106" s="5" t="s">
        <v>420</v>
      </c>
      <c r="C106" s="6">
        <v>44950.0</v>
      </c>
      <c r="D106" s="6">
        <v>44970.0</v>
      </c>
      <c r="E106" s="5" t="s">
        <v>77</v>
      </c>
      <c r="F106" s="5" t="s">
        <v>286</v>
      </c>
      <c r="G106" s="5" t="s">
        <v>287</v>
      </c>
      <c r="H106" s="5" t="s">
        <v>288</v>
      </c>
      <c r="I106" s="7" t="s">
        <v>289</v>
      </c>
      <c r="J106" s="8" t="str">
        <f t="shared" si="1"/>
        <v>(123) 8005701</v>
      </c>
      <c r="K106" s="5" t="s">
        <v>290</v>
      </c>
      <c r="L106" s="5" t="s">
        <v>30</v>
      </c>
      <c r="M106" s="9" t="str">
        <f>IFERROR(__xludf.DUMMYFUNCTION("IF(OR(REGEXMATCH(L106,""18-40""),REGEXMATCH(L106,""Adults 18-40"")),""18-40"", IF(OR(REGEXMATCH(L106,""40-60""),REGEXMATCH(L106,""Adults 40-60"")),""40-60"", IF(OR(REGEXMATCH(L106,""60\+""),REGEXMATCH(L106,""Seniors 60\+"")),""60+"", IF(OR(REGEXMATCH(L106"&amp;",""13-19""),REGEXMATCH(L106,""Teens 13-19"")),""13-19"",""Unbekannt""))))"),"18-40")</f>
        <v>18-40</v>
      </c>
      <c r="N106" s="8" t="str">
        <f>IFERROR(__xludf.DUMMYFUNCTION("REGEXREPLACE(REGEXREPLACE(O106,""Male"",""unspecific""),""Female"",""unspecific"")"),"Adults ")</f>
        <v>Adults </v>
      </c>
      <c r="O106" s="5" t="str">
        <f>IFERROR(__xludf.DUMMYFUNCTION("REGEXEXTRACT(L106,""[A-Za-z ]+"")"),"Adults ")</f>
        <v>Adults </v>
      </c>
      <c r="P106" s="8" t="str">
        <f>IFERROR(__xludf.DUMMYFUNCTION("IF(REGEXMATCH(L106,""Male""),""Male"",IF(REGEXMATCH(L106,""Female""),""Female"",""unspecific""))"),"unspecific")</f>
        <v>unspecific</v>
      </c>
      <c r="Q106" s="5" t="s">
        <v>39</v>
      </c>
      <c r="R106" s="4">
        <v>47597.0</v>
      </c>
      <c r="S106" s="4">
        <v>6517.0</v>
      </c>
      <c r="T106" s="4">
        <v>3497.0</v>
      </c>
      <c r="U106" s="4">
        <v>867.0</v>
      </c>
      <c r="V106" s="10">
        <f t="shared" si="2"/>
        <v>1.821543375</v>
      </c>
      <c r="W106" s="4">
        <v>40946.74</v>
      </c>
      <c r="X106" s="5" t="s">
        <v>119</v>
      </c>
    </row>
    <row r="107" ht="14.25" customHeight="1">
      <c r="A107" s="4">
        <v>106.0</v>
      </c>
      <c r="B107" s="5" t="s">
        <v>421</v>
      </c>
      <c r="C107" s="6">
        <v>45244.0</v>
      </c>
      <c r="D107" s="6">
        <v>45273.0</v>
      </c>
      <c r="E107" s="5" t="s">
        <v>42</v>
      </c>
      <c r="F107" s="5" t="s">
        <v>194</v>
      </c>
      <c r="G107" s="5" t="s">
        <v>195</v>
      </c>
      <c r="H107" s="5" t="s">
        <v>196</v>
      </c>
      <c r="I107" s="7" t="s">
        <v>197</v>
      </c>
      <c r="J107" s="8" t="str">
        <f t="shared" si="1"/>
        <v>(118) 51687120</v>
      </c>
      <c r="K107" s="5" t="s">
        <v>198</v>
      </c>
      <c r="L107" s="5" t="s">
        <v>57</v>
      </c>
      <c r="M107" s="9" t="str">
        <f>IFERROR(__xludf.DUMMYFUNCTION("IF(OR(REGEXMATCH(L107,""18-40""),REGEXMATCH(L107,""Adults 18-40"")),""18-40"", IF(OR(REGEXMATCH(L107,""40-60""),REGEXMATCH(L107,""Adults 40-60"")),""40-60"", IF(OR(REGEXMATCH(L107,""60\+""),REGEXMATCH(L107,""Seniors 60\+"")),""60+"", IF(OR(REGEXMATCH(L107"&amp;",""13-19""),REGEXMATCH(L107,""Teens 13-19"")),""13-19"",""Unbekannt""))))"),"18-40")</f>
        <v>18-40</v>
      </c>
      <c r="N107" s="8" t="str">
        <f>IFERROR(__xludf.DUMMYFUNCTION("REGEXREPLACE(REGEXREPLACE(O107,""Male"",""unspecific""),""Female"",""unspecific"")"),"unspecific ")</f>
        <v>unspecific </v>
      </c>
      <c r="O107" s="5" t="str">
        <f>IFERROR(__xludf.DUMMYFUNCTION("REGEXEXTRACT(L107,""[A-Za-z ]+"")"),"Female ")</f>
        <v>Female </v>
      </c>
      <c r="P107" s="8" t="str">
        <f>IFERROR(__xludf.DUMMYFUNCTION("IF(REGEXMATCH(L107,""Male""),""Male"",IF(REGEXMATCH(L107,""Female""),""Female"",""unspecific""))"),"Female")</f>
        <v>Female</v>
      </c>
      <c r="Q107" s="5" t="s">
        <v>31</v>
      </c>
      <c r="R107" s="4">
        <v>67971.0</v>
      </c>
      <c r="S107" s="4">
        <v>503.0</v>
      </c>
      <c r="T107" s="4">
        <v>3555.0</v>
      </c>
      <c r="U107" s="4">
        <v>834.0</v>
      </c>
      <c r="V107" s="10">
        <f t="shared" si="2"/>
        <v>1.226993865</v>
      </c>
      <c r="W107" s="4">
        <v>27212.0</v>
      </c>
      <c r="X107" s="5" t="s">
        <v>152</v>
      </c>
    </row>
    <row r="108" ht="14.25" customHeight="1">
      <c r="A108" s="4">
        <v>107.0</v>
      </c>
      <c r="B108" s="5" t="s">
        <v>422</v>
      </c>
      <c r="C108" s="6">
        <v>45054.0</v>
      </c>
      <c r="D108" s="6">
        <v>45070.0</v>
      </c>
      <c r="E108" s="5" t="s">
        <v>51</v>
      </c>
      <c r="F108" s="5" t="s">
        <v>175</v>
      </c>
      <c r="G108" s="5" t="s">
        <v>176</v>
      </c>
      <c r="H108" s="5" t="s">
        <v>177</v>
      </c>
      <c r="I108" s="7" t="s">
        <v>178</v>
      </c>
      <c r="J108" s="8" t="str">
        <f t="shared" si="1"/>
        <v>(186) 4384897</v>
      </c>
      <c r="K108" s="5" t="s">
        <v>179</v>
      </c>
      <c r="L108" s="5" t="s">
        <v>160</v>
      </c>
      <c r="M108" s="9" t="str">
        <f>IFERROR(__xludf.DUMMYFUNCTION("IF(OR(REGEXMATCH(L108,""18-40""),REGEXMATCH(L108,""Adults 18-40"")),""18-40"", IF(OR(REGEXMATCH(L108,""40-60""),REGEXMATCH(L108,""Adults 40-60"")),""40-60"", IF(OR(REGEXMATCH(L108,""60\+""),REGEXMATCH(L108,""Seniors 60\+"")),""60+"", IF(OR(REGEXMATCH(L108"&amp;",""13-19""),REGEXMATCH(L108,""Teens 13-19"")),""13-19"",""Unbekannt""))))"),"40-60")</f>
        <v>40-60</v>
      </c>
      <c r="N108" s="8" t="str">
        <f>IFERROR(__xludf.DUMMYFUNCTION("REGEXREPLACE(REGEXREPLACE(O108,""Male"",""unspecific""),""Female"",""unspecific"")"),"unspecific ")</f>
        <v>unspecific </v>
      </c>
      <c r="O108" s="5" t="str">
        <f>IFERROR(__xludf.DUMMYFUNCTION("REGEXEXTRACT(L108,""[A-Za-z ]+"")"),"Female ")</f>
        <v>Female </v>
      </c>
      <c r="P108" s="8" t="str">
        <f>IFERROR(__xludf.DUMMYFUNCTION("IF(REGEXMATCH(L108,""Male""),""Male"",IF(REGEXMATCH(L108,""Female""),""Female"",""unspecific""))"),"Female")</f>
        <v>Female</v>
      </c>
      <c r="Q108" s="5" t="s">
        <v>48</v>
      </c>
      <c r="R108" s="4">
        <v>31639.0</v>
      </c>
      <c r="S108" s="4">
        <v>3051.0</v>
      </c>
      <c r="T108" s="4">
        <v>4482.0</v>
      </c>
      <c r="U108" s="4">
        <v>52.0</v>
      </c>
      <c r="V108" s="10">
        <f t="shared" si="2"/>
        <v>0.1643541199</v>
      </c>
      <c r="W108" s="4">
        <v>37065.78</v>
      </c>
      <c r="X108" s="5" t="s">
        <v>99</v>
      </c>
    </row>
    <row r="109" ht="14.25" customHeight="1">
      <c r="A109" s="4">
        <v>108.0</v>
      </c>
      <c r="B109" s="5" t="s">
        <v>423</v>
      </c>
      <c r="C109" s="6">
        <v>45217.0</v>
      </c>
      <c r="D109" s="6">
        <v>45238.0</v>
      </c>
      <c r="E109" s="5" t="s">
        <v>7</v>
      </c>
      <c r="F109" s="5" t="s">
        <v>26</v>
      </c>
      <c r="G109" s="5" t="s">
        <v>27</v>
      </c>
      <c r="H109" s="5" t="s">
        <v>28</v>
      </c>
      <c r="I109" s="7">
        <v>3.724028579E9</v>
      </c>
      <c r="J109" s="8" t="str">
        <f t="shared" si="1"/>
        <v>(372) 4028579</v>
      </c>
      <c r="K109" s="5" t="s">
        <v>29</v>
      </c>
      <c r="L109" s="5" t="s">
        <v>83</v>
      </c>
      <c r="M109" s="9" t="str">
        <f>IFERROR(__xludf.DUMMYFUNCTION("IF(OR(REGEXMATCH(L109,""18-40""),REGEXMATCH(L109,""Adults 18-40"")),""18-40"", IF(OR(REGEXMATCH(L109,""40-60""),REGEXMATCH(L109,""Adults 40-60"")),""40-60"", IF(OR(REGEXMATCH(L109,""60\+""),REGEXMATCH(L109,""Seniors 60\+"")),""60+"", IF(OR(REGEXMATCH(L109"&amp;",""13-19""),REGEXMATCH(L109,""Teens 13-19"")),""13-19"",""Unbekannt""))))"),"40-60")</f>
        <v>40-60</v>
      </c>
      <c r="N109" s="8" t="str">
        <f>IFERROR(__xludf.DUMMYFUNCTION("REGEXREPLACE(REGEXREPLACE(O109,""Male"",""unspecific""),""Female"",""unspecific"")"),"Adults ")</f>
        <v>Adults </v>
      </c>
      <c r="O109" s="5" t="str">
        <f>IFERROR(__xludf.DUMMYFUNCTION("REGEXEXTRACT(L109,""[A-Za-z ]+"")"),"Adults ")</f>
        <v>Adults </v>
      </c>
      <c r="P109" s="8" t="str">
        <f>IFERROR(__xludf.DUMMYFUNCTION("IF(REGEXMATCH(L109,""Male""),""Male"",IF(REGEXMATCH(L109,""Female""),""Female"",""unspecific""))"),"unspecific")</f>
        <v>unspecific</v>
      </c>
      <c r="Q109" s="5" t="s">
        <v>58</v>
      </c>
      <c r="R109" s="4">
        <v>35076.0</v>
      </c>
      <c r="S109" s="4">
        <v>5971.0</v>
      </c>
      <c r="T109" s="4">
        <v>2044.0</v>
      </c>
      <c r="U109" s="4">
        <v>793.0</v>
      </c>
      <c r="V109" s="10">
        <f t="shared" si="2"/>
        <v>2.260805109</v>
      </c>
      <c r="W109" s="4">
        <v>34157.4</v>
      </c>
      <c r="X109" s="5" t="s">
        <v>32</v>
      </c>
    </row>
    <row r="110" ht="14.25" customHeight="1">
      <c r="A110" s="4">
        <v>109.0</v>
      </c>
      <c r="B110" s="5" t="s">
        <v>424</v>
      </c>
      <c r="C110" s="6">
        <v>45080.0</v>
      </c>
      <c r="D110" s="6">
        <v>45101.0</v>
      </c>
      <c r="E110" s="5" t="s">
        <v>25</v>
      </c>
      <c r="F110" s="5" t="s">
        <v>60</v>
      </c>
      <c r="G110" s="5" t="s">
        <v>61</v>
      </c>
      <c r="H110" s="5" t="s">
        <v>62</v>
      </c>
      <c r="I110" s="7" t="s">
        <v>63</v>
      </c>
      <c r="J110" s="8" t="str">
        <f t="shared" si="1"/>
        <v>(320) 1853187395</v>
      </c>
      <c r="K110" s="5" t="s">
        <v>64</v>
      </c>
      <c r="L110" s="5" t="s">
        <v>131</v>
      </c>
      <c r="M110" s="9" t="str">
        <f>IFERROR(__xludf.DUMMYFUNCTION("IF(OR(REGEXMATCH(L110,""18-40""),REGEXMATCH(L110,""Adults 18-40"")),""18-40"", IF(OR(REGEXMATCH(L110,""40-60""),REGEXMATCH(L110,""Adults 40-60"")),""40-60"", IF(OR(REGEXMATCH(L110,""60\+""),REGEXMATCH(L110,""Seniors 60\+"")),""60+"", IF(OR(REGEXMATCH(L110"&amp;",""13-19""),REGEXMATCH(L110,""Teens 13-19"")),""13-19"",""Unbekannt""))))"),"13-19")</f>
        <v>13-19</v>
      </c>
      <c r="N110" s="8" t="str">
        <f>IFERROR(__xludf.DUMMYFUNCTION("REGEXREPLACE(REGEXREPLACE(O110,""Male"",""unspecific""),""Female"",""unspecific"")"),"Teens ")</f>
        <v>Teens </v>
      </c>
      <c r="O110" s="5" t="str">
        <f>IFERROR(__xludf.DUMMYFUNCTION("REGEXEXTRACT(L110,""[A-Za-z ]+"")"),"Teens ")</f>
        <v>Teens </v>
      </c>
      <c r="P110" s="8" t="str">
        <f>IFERROR(__xludf.DUMMYFUNCTION("IF(REGEXMATCH(L110,""Male""),""Male"",IF(REGEXMATCH(L110,""Female""),""Female"",""unspecific""))"),"unspecific")</f>
        <v>unspecific</v>
      </c>
      <c r="Q110" s="5" t="s">
        <v>86</v>
      </c>
      <c r="R110" s="4">
        <v>19621.0</v>
      </c>
      <c r="S110" s="4">
        <v>4626.0</v>
      </c>
      <c r="T110" s="4">
        <v>3038.0</v>
      </c>
      <c r="U110" s="4">
        <v>580.0</v>
      </c>
      <c r="V110" s="10">
        <f t="shared" si="2"/>
        <v>2.956016513</v>
      </c>
      <c r="W110" s="4">
        <v>15048.78</v>
      </c>
      <c r="X110" s="5" t="s">
        <v>66</v>
      </c>
    </row>
    <row r="111" ht="14.25" customHeight="1">
      <c r="A111" s="4">
        <v>110.0</v>
      </c>
      <c r="B111" s="5" t="s">
        <v>425</v>
      </c>
      <c r="C111" s="6">
        <v>45201.0</v>
      </c>
      <c r="D111" s="6">
        <v>45203.0</v>
      </c>
      <c r="E111" s="5" t="s">
        <v>25</v>
      </c>
      <c r="F111" s="5" t="s">
        <v>426</v>
      </c>
      <c r="G111" s="5" t="s">
        <v>427</v>
      </c>
      <c r="H111" s="5" t="s">
        <v>428</v>
      </c>
      <c r="I111" s="7">
        <v>0.0</v>
      </c>
      <c r="J111" s="8">
        <f t="shared" si="1"/>
        <v>0</v>
      </c>
      <c r="K111" s="5" t="s">
        <v>429</v>
      </c>
      <c r="L111" s="5" t="s">
        <v>47</v>
      </c>
      <c r="M111" s="9" t="str">
        <f>IFERROR(__xludf.DUMMYFUNCTION("IF(OR(REGEXMATCH(L111,""18-40""),REGEXMATCH(L111,""Adults 18-40"")),""18-40"", IF(OR(REGEXMATCH(L111,""40-60""),REGEXMATCH(L111,""Adults 40-60"")),""40-60"", IF(OR(REGEXMATCH(L111,""60\+""),REGEXMATCH(L111,""Seniors 60\+"")),""60+"", IF(OR(REGEXMATCH(L111"&amp;",""13-19""),REGEXMATCH(L111,""Teens 13-19"")),""13-19"",""Unbekannt""))))"),"40-60")</f>
        <v>40-60</v>
      </c>
      <c r="N111" s="8" t="str">
        <f>IFERROR(__xludf.DUMMYFUNCTION("REGEXREPLACE(REGEXREPLACE(O111,""Male"",""unspecific""),""Female"",""unspecific"")"),"unspecific ")</f>
        <v>unspecific </v>
      </c>
      <c r="O111" s="5" t="str">
        <f>IFERROR(__xludf.DUMMYFUNCTION("REGEXEXTRACT(L111,""[A-Za-z ]+"")"),"Male ")</f>
        <v>Male </v>
      </c>
      <c r="P111" s="8" t="str">
        <f>IFERROR(__xludf.DUMMYFUNCTION("IF(REGEXMATCH(L111,""Male""),""Male"",IF(REGEXMATCH(L111,""Female""),""Female"",""unspecific""))"),"Male")</f>
        <v>Male</v>
      </c>
      <c r="Q111" s="5" t="s">
        <v>84</v>
      </c>
      <c r="R111" s="4">
        <v>70403.0</v>
      </c>
      <c r="S111" s="4">
        <v>4323.0</v>
      </c>
      <c r="T111" s="4">
        <v>4418.0</v>
      </c>
      <c r="U111" s="4">
        <v>300.0</v>
      </c>
      <c r="V111" s="10">
        <f t="shared" si="2"/>
        <v>0.4261182052</v>
      </c>
      <c r="W111" s="4">
        <v>46279.53</v>
      </c>
      <c r="X111" s="5" t="s">
        <v>49</v>
      </c>
    </row>
    <row r="112" ht="14.25" customHeight="1">
      <c r="A112" s="4">
        <v>111.0</v>
      </c>
      <c r="B112" s="5" t="s">
        <v>430</v>
      </c>
      <c r="C112" s="6">
        <v>44987.0</v>
      </c>
      <c r="D112" s="6">
        <v>44999.0</v>
      </c>
      <c r="E112" s="5" t="s">
        <v>7</v>
      </c>
      <c r="F112" s="5" t="s">
        <v>206</v>
      </c>
      <c r="G112" s="5" t="s">
        <v>207</v>
      </c>
      <c r="H112" s="5" t="s">
        <v>208</v>
      </c>
      <c r="I112" s="7" t="s">
        <v>209</v>
      </c>
      <c r="J112" s="8" t="str">
        <f t="shared" si="1"/>
        <v>Ungültige Nummer</v>
      </c>
      <c r="K112" s="5" t="s">
        <v>210</v>
      </c>
      <c r="L112" s="5" t="s">
        <v>160</v>
      </c>
      <c r="M112" s="9" t="str">
        <f>IFERROR(__xludf.DUMMYFUNCTION("IF(OR(REGEXMATCH(L112,""18-40""),REGEXMATCH(L112,""Adults 18-40"")),""18-40"", IF(OR(REGEXMATCH(L112,""40-60""),REGEXMATCH(L112,""Adults 40-60"")),""40-60"", IF(OR(REGEXMATCH(L112,""60\+""),REGEXMATCH(L112,""Seniors 60\+"")),""60+"", IF(OR(REGEXMATCH(L112"&amp;",""13-19""),REGEXMATCH(L112,""Teens 13-19"")),""13-19"",""Unbekannt""))))"),"40-60")</f>
        <v>40-60</v>
      </c>
      <c r="N112" s="8" t="str">
        <f>IFERROR(__xludf.DUMMYFUNCTION("REGEXREPLACE(REGEXREPLACE(O112,""Male"",""unspecific""),""Female"",""unspecific"")"),"unspecific ")</f>
        <v>unspecific </v>
      </c>
      <c r="O112" s="5" t="str">
        <f>IFERROR(__xludf.DUMMYFUNCTION("REGEXEXTRACT(L112,""[A-Za-z ]+"")"),"Female ")</f>
        <v>Female </v>
      </c>
      <c r="P112" s="8" t="str">
        <f>IFERROR(__xludf.DUMMYFUNCTION("IF(REGEXMATCH(L112,""Male""),""Male"",IF(REGEXMATCH(L112,""Female""),""Female"",""unspecific""))"),"Female")</f>
        <v>Female</v>
      </c>
      <c r="Q112" s="5" t="s">
        <v>48</v>
      </c>
      <c r="R112" s="4">
        <v>57605.0</v>
      </c>
      <c r="S112" s="4">
        <v>8748.0</v>
      </c>
      <c r="T112" s="4">
        <v>2025.0</v>
      </c>
      <c r="U112" s="4">
        <v>451.0</v>
      </c>
      <c r="V112" s="10">
        <f t="shared" si="2"/>
        <v>0.7829181495</v>
      </c>
      <c r="W112" s="4">
        <v>33610.97</v>
      </c>
      <c r="X112" s="5" t="s">
        <v>99</v>
      </c>
    </row>
    <row r="113" ht="14.25" customHeight="1">
      <c r="A113" s="4">
        <v>112.0</v>
      </c>
      <c r="B113" s="5" t="s">
        <v>431</v>
      </c>
      <c r="C113" s="6">
        <v>44931.0</v>
      </c>
      <c r="D113" s="6">
        <v>44960.0</v>
      </c>
      <c r="E113" s="5" t="s">
        <v>25</v>
      </c>
      <c r="F113" s="5" t="s">
        <v>432</v>
      </c>
      <c r="G113" s="5" t="s">
        <v>433</v>
      </c>
      <c r="H113" s="5" t="s">
        <v>434</v>
      </c>
      <c r="I113" s="7">
        <v>0.0</v>
      </c>
      <c r="J113" s="8">
        <f t="shared" si="1"/>
        <v>0</v>
      </c>
      <c r="K113" s="5" t="s">
        <v>435</v>
      </c>
      <c r="L113" s="5" t="s">
        <v>74</v>
      </c>
      <c r="M113" s="9" t="str">
        <f>IFERROR(__xludf.DUMMYFUNCTION("IF(OR(REGEXMATCH(L113,""18-40""),REGEXMATCH(L113,""Adults 18-40"")),""18-40"", IF(OR(REGEXMATCH(L113,""40-60""),REGEXMATCH(L113,""Adults 40-60"")),""40-60"", IF(OR(REGEXMATCH(L113,""60\+""),REGEXMATCH(L113,""Seniors 60\+"")),""60+"", IF(OR(REGEXMATCH(L113"&amp;",""13-19""),REGEXMATCH(L113,""Teens 13-19"")),""13-19"",""Unbekannt""))))"),"60+")</f>
        <v>60+</v>
      </c>
      <c r="N113" s="8" t="str">
        <f>IFERROR(__xludf.DUMMYFUNCTION("REGEXREPLACE(REGEXREPLACE(O113,""Male"",""unspecific""),""Female"",""unspecific"")"),"Seniors ")</f>
        <v>Seniors </v>
      </c>
      <c r="O113" s="5" t="str">
        <f>IFERROR(__xludf.DUMMYFUNCTION("REGEXEXTRACT(L113,""[A-Za-z ]+"")"),"Seniors ")</f>
        <v>Seniors </v>
      </c>
      <c r="P113" s="8" t="str">
        <f>IFERROR(__xludf.DUMMYFUNCTION("IF(REGEXMATCH(L113,""Male""),""Male"",IF(REGEXMATCH(L113,""Female""),""Female"",""unspecific""))"),"unspecific")</f>
        <v>unspecific</v>
      </c>
      <c r="Q113" s="5" t="s">
        <v>58</v>
      </c>
      <c r="R113" s="4">
        <v>58888.0</v>
      </c>
      <c r="S113" s="4">
        <v>3101.0</v>
      </c>
      <c r="T113" s="4">
        <v>1022.0</v>
      </c>
      <c r="U113" s="4">
        <v>824.0</v>
      </c>
      <c r="V113" s="10">
        <f t="shared" si="2"/>
        <v>1.399266404</v>
      </c>
      <c r="W113" s="4">
        <v>11057.0</v>
      </c>
      <c r="X113" s="5" t="s">
        <v>167</v>
      </c>
    </row>
    <row r="114" ht="14.25" customHeight="1">
      <c r="A114" s="4">
        <v>113.0</v>
      </c>
      <c r="B114" s="5" t="s">
        <v>436</v>
      </c>
      <c r="C114" s="6">
        <v>44945.0</v>
      </c>
      <c r="D114" s="6">
        <v>44972.0</v>
      </c>
      <c r="E114" s="5" t="s">
        <v>25</v>
      </c>
      <c r="F114" s="5" t="s">
        <v>43</v>
      </c>
      <c r="G114" s="5" t="s">
        <v>44</v>
      </c>
      <c r="H114" s="5" t="s">
        <v>45</v>
      </c>
      <c r="I114" s="7">
        <v>2.545622603E9</v>
      </c>
      <c r="J114" s="8" t="str">
        <f t="shared" si="1"/>
        <v>(254) 5622603</v>
      </c>
      <c r="K114" s="5" t="s">
        <v>46</v>
      </c>
      <c r="L114" s="5" t="s">
        <v>160</v>
      </c>
      <c r="M114" s="9" t="str">
        <f>IFERROR(__xludf.DUMMYFUNCTION("IF(OR(REGEXMATCH(L114,""18-40""),REGEXMATCH(L114,""Adults 18-40"")),""18-40"", IF(OR(REGEXMATCH(L114,""40-60""),REGEXMATCH(L114,""Adults 40-60"")),""40-60"", IF(OR(REGEXMATCH(L114,""60\+""),REGEXMATCH(L114,""Seniors 60\+"")),""60+"", IF(OR(REGEXMATCH(L114"&amp;",""13-19""),REGEXMATCH(L114,""Teens 13-19"")),""13-19"",""Unbekannt""))))"),"40-60")</f>
        <v>40-60</v>
      </c>
      <c r="N114" s="8" t="str">
        <f>IFERROR(__xludf.DUMMYFUNCTION("REGEXREPLACE(REGEXREPLACE(O114,""Male"",""unspecific""),""Female"",""unspecific"")"),"unspecific ")</f>
        <v>unspecific </v>
      </c>
      <c r="O114" s="5" t="str">
        <f>IFERROR(__xludf.DUMMYFUNCTION("REGEXEXTRACT(L114,""[A-Za-z ]+"")"),"Female ")</f>
        <v>Female </v>
      </c>
      <c r="P114" s="8" t="str">
        <f>IFERROR(__xludf.DUMMYFUNCTION("IF(REGEXMATCH(L114,""Male""),""Male"",IF(REGEXMATCH(L114,""Female""),""Female"",""unspecific""))"),"Female")</f>
        <v>Female</v>
      </c>
      <c r="Q114" s="5" t="s">
        <v>86</v>
      </c>
      <c r="R114" s="4">
        <v>64761.0</v>
      </c>
      <c r="S114" s="4">
        <v>9385.0</v>
      </c>
      <c r="T114" s="4">
        <v>3795.0</v>
      </c>
      <c r="U114" s="4">
        <v>624.0</v>
      </c>
      <c r="V114" s="10">
        <f t="shared" si="2"/>
        <v>0.963542873</v>
      </c>
      <c r="W114" s="4">
        <v>5392.11</v>
      </c>
      <c r="X114" s="5" t="s">
        <v>49</v>
      </c>
    </row>
    <row r="115" ht="14.25" customHeight="1">
      <c r="A115" s="4">
        <v>114.0</v>
      </c>
      <c r="B115" s="5" t="s">
        <v>437</v>
      </c>
      <c r="C115" s="6">
        <v>45180.0</v>
      </c>
      <c r="D115" s="6">
        <v>45207.0</v>
      </c>
      <c r="E115" s="5" t="s">
        <v>25</v>
      </c>
      <c r="F115" s="5" t="s">
        <v>391</v>
      </c>
      <c r="G115" s="5" t="s">
        <v>392</v>
      </c>
      <c r="H115" s="5" t="s">
        <v>393</v>
      </c>
      <c r="I115" s="7" t="s">
        <v>394</v>
      </c>
      <c r="J115" s="8" t="str">
        <f t="shared" si="1"/>
        <v>(151) 947089311832</v>
      </c>
      <c r="K115" s="5" t="s">
        <v>395</v>
      </c>
      <c r="L115" s="5" t="s">
        <v>131</v>
      </c>
      <c r="M115" s="9" t="str">
        <f>IFERROR(__xludf.DUMMYFUNCTION("IF(OR(REGEXMATCH(L115,""18-40""),REGEXMATCH(L115,""Adults 18-40"")),""18-40"", IF(OR(REGEXMATCH(L115,""40-60""),REGEXMATCH(L115,""Adults 40-60"")),""40-60"", IF(OR(REGEXMATCH(L115,""60\+""),REGEXMATCH(L115,""Seniors 60\+"")),""60+"", IF(OR(REGEXMATCH(L115"&amp;",""13-19""),REGEXMATCH(L115,""Teens 13-19"")),""13-19"",""Unbekannt""))))"),"13-19")</f>
        <v>13-19</v>
      </c>
      <c r="N115" s="8" t="str">
        <f>IFERROR(__xludf.DUMMYFUNCTION("REGEXREPLACE(REGEXREPLACE(O115,""Male"",""unspecific""),""Female"",""unspecific"")"),"Teens ")</f>
        <v>Teens </v>
      </c>
      <c r="O115" s="5" t="str">
        <f>IFERROR(__xludf.DUMMYFUNCTION("REGEXEXTRACT(L115,""[A-Za-z ]+"")"),"Teens ")</f>
        <v>Teens </v>
      </c>
      <c r="P115" s="8" t="str">
        <f>IFERROR(__xludf.DUMMYFUNCTION("IF(REGEXMATCH(L115,""Male""),""Male"",IF(REGEXMATCH(L115,""Female""),""Female"",""unspecific""))"),"unspecific")</f>
        <v>unspecific</v>
      </c>
      <c r="Q115" s="5" t="s">
        <v>84</v>
      </c>
      <c r="R115" s="4">
        <v>67928.0</v>
      </c>
      <c r="S115" s="4">
        <v>5879.0</v>
      </c>
      <c r="T115" s="4">
        <v>1400.0</v>
      </c>
      <c r="U115" s="4">
        <v>457.0</v>
      </c>
      <c r="V115" s="10">
        <f t="shared" si="2"/>
        <v>0.6727711695</v>
      </c>
      <c r="W115" s="4">
        <v>26130.92</v>
      </c>
      <c r="X115" s="5" t="s">
        <v>152</v>
      </c>
    </row>
    <row r="116" ht="14.25" customHeight="1">
      <c r="A116" s="4">
        <v>115.0</v>
      </c>
      <c r="B116" s="5" t="s">
        <v>438</v>
      </c>
      <c r="C116" s="6">
        <v>45255.0</v>
      </c>
      <c r="D116" s="6">
        <v>45283.0</v>
      </c>
      <c r="E116" s="5" t="s">
        <v>42</v>
      </c>
      <c r="F116" s="5" t="s">
        <v>251</v>
      </c>
      <c r="G116" s="5" t="s">
        <v>252</v>
      </c>
      <c r="H116" s="5" t="s">
        <v>253</v>
      </c>
      <c r="I116" s="7">
        <v>0.0</v>
      </c>
      <c r="J116" s="8">
        <f t="shared" si="1"/>
        <v>0</v>
      </c>
      <c r="K116" s="5" t="s">
        <v>254</v>
      </c>
      <c r="L116" s="5" t="s">
        <v>83</v>
      </c>
      <c r="M116" s="9" t="str">
        <f>IFERROR(__xludf.DUMMYFUNCTION("IF(OR(REGEXMATCH(L116,""18-40""),REGEXMATCH(L116,""Adults 18-40"")),""18-40"", IF(OR(REGEXMATCH(L116,""40-60""),REGEXMATCH(L116,""Adults 40-60"")),""40-60"", IF(OR(REGEXMATCH(L116,""60\+""),REGEXMATCH(L116,""Seniors 60\+"")),""60+"", IF(OR(REGEXMATCH(L116"&amp;",""13-19""),REGEXMATCH(L116,""Teens 13-19"")),""13-19"",""Unbekannt""))))"),"40-60")</f>
        <v>40-60</v>
      </c>
      <c r="N116" s="8" t="str">
        <f>IFERROR(__xludf.DUMMYFUNCTION("REGEXREPLACE(REGEXREPLACE(O116,""Male"",""unspecific""),""Female"",""unspecific"")"),"Adults ")</f>
        <v>Adults </v>
      </c>
      <c r="O116" s="5" t="str">
        <f>IFERROR(__xludf.DUMMYFUNCTION("REGEXEXTRACT(L116,""[A-Za-z ]+"")"),"Adults ")</f>
        <v>Adults </v>
      </c>
      <c r="P116" s="8" t="str">
        <f>IFERROR(__xludf.DUMMYFUNCTION("IF(REGEXMATCH(L116,""Male""),""Male"",IF(REGEXMATCH(L116,""Female""),""Female"",""unspecific""))"),"unspecific")</f>
        <v>unspecific</v>
      </c>
      <c r="Q116" s="5" t="s">
        <v>84</v>
      </c>
      <c r="R116" s="4">
        <v>62851.0</v>
      </c>
      <c r="S116" s="4">
        <v>2299.0</v>
      </c>
      <c r="T116" s="4">
        <v>4847.0</v>
      </c>
      <c r="U116" s="4">
        <v>324.0</v>
      </c>
      <c r="V116" s="10">
        <f t="shared" si="2"/>
        <v>0.5155049243</v>
      </c>
      <c r="W116" s="4">
        <v>2995.07</v>
      </c>
      <c r="X116" s="5" t="s">
        <v>32</v>
      </c>
    </row>
    <row r="117" ht="14.25" customHeight="1">
      <c r="A117" s="4">
        <v>116.0</v>
      </c>
      <c r="B117" s="5" t="s">
        <v>439</v>
      </c>
      <c r="C117" s="6">
        <v>45139.0</v>
      </c>
      <c r="D117" s="6">
        <v>45154.0</v>
      </c>
      <c r="E117" s="5" t="s">
        <v>25</v>
      </c>
      <c r="F117" s="5" t="s">
        <v>175</v>
      </c>
      <c r="G117" s="5" t="s">
        <v>176</v>
      </c>
      <c r="H117" s="5" t="s">
        <v>177</v>
      </c>
      <c r="I117" s="7" t="s">
        <v>178</v>
      </c>
      <c r="J117" s="8" t="str">
        <f t="shared" si="1"/>
        <v>(186) 4384897</v>
      </c>
      <c r="K117" s="5" t="s">
        <v>179</v>
      </c>
      <c r="L117" s="5" t="s">
        <v>65</v>
      </c>
      <c r="M117" s="9" t="str">
        <f>IFERROR(__xludf.DUMMYFUNCTION("IF(OR(REGEXMATCH(L117,""18-40""),REGEXMATCH(L117,""Adults 18-40"")),""18-40"", IF(OR(REGEXMATCH(L117,""40-60""),REGEXMATCH(L117,""Adults 40-60"")),""40-60"", IF(OR(REGEXMATCH(L117,""60\+""),REGEXMATCH(L117,""Seniors 60\+"")),""60+"", IF(OR(REGEXMATCH(L117"&amp;",""13-19""),REGEXMATCH(L117,""Teens 13-19"")),""13-19"",""Unbekannt""))))"),"60+")</f>
        <v>60+</v>
      </c>
      <c r="N117" s="8" t="str">
        <f>IFERROR(__xludf.DUMMYFUNCTION("REGEXREPLACE(REGEXREPLACE(O117,""Male"",""unspecific""),""Female"",""unspecific"")"),"unspecific ")</f>
        <v>unspecific </v>
      </c>
      <c r="O117" s="5" t="str">
        <f>IFERROR(__xludf.DUMMYFUNCTION("REGEXEXTRACT(L117,""[A-Za-z ]+"")"),"Male ")</f>
        <v>Male </v>
      </c>
      <c r="P117" s="8" t="str">
        <f>IFERROR(__xludf.DUMMYFUNCTION("IF(REGEXMATCH(L117,""Male""),""Male"",IF(REGEXMATCH(L117,""Female""),""Female"",""unspecific""))"),"Male")</f>
        <v>Male</v>
      </c>
      <c r="Q117" s="5" t="s">
        <v>48</v>
      </c>
      <c r="R117" s="4">
        <v>56105.0</v>
      </c>
      <c r="S117" s="4">
        <v>5150.0</v>
      </c>
      <c r="T117" s="4">
        <v>2688.0</v>
      </c>
      <c r="U117" s="4">
        <v>10.0</v>
      </c>
      <c r="V117" s="10">
        <f t="shared" si="2"/>
        <v>0.01782372338</v>
      </c>
      <c r="W117" s="4">
        <v>8010.18</v>
      </c>
      <c r="X117" s="5" t="s">
        <v>99</v>
      </c>
    </row>
    <row r="118" ht="14.25" customHeight="1">
      <c r="A118" s="4">
        <v>117.0</v>
      </c>
      <c r="B118" s="5" t="s">
        <v>440</v>
      </c>
      <c r="C118" s="6">
        <v>45217.0</v>
      </c>
      <c r="D118" s="6">
        <v>45238.0</v>
      </c>
      <c r="E118" s="5" t="s">
        <v>51</v>
      </c>
      <c r="F118" s="5" t="s">
        <v>294</v>
      </c>
      <c r="G118" s="5" t="s">
        <v>295</v>
      </c>
      <c r="H118" s="5" t="s">
        <v>296</v>
      </c>
      <c r="I118" s="7" t="s">
        <v>297</v>
      </c>
      <c r="J118" s="8" t="str">
        <f t="shared" si="1"/>
        <v>(284) 4015003</v>
      </c>
      <c r="K118" s="5" t="s">
        <v>298</v>
      </c>
      <c r="L118" s="5" t="s">
        <v>47</v>
      </c>
      <c r="M118" s="9" t="str">
        <f>IFERROR(__xludf.DUMMYFUNCTION("IF(OR(REGEXMATCH(L118,""18-40""),REGEXMATCH(L118,""Adults 18-40"")),""18-40"", IF(OR(REGEXMATCH(L118,""40-60""),REGEXMATCH(L118,""Adults 40-60"")),""40-60"", IF(OR(REGEXMATCH(L118,""60\+""),REGEXMATCH(L118,""Seniors 60\+"")),""60+"", IF(OR(REGEXMATCH(L118"&amp;",""13-19""),REGEXMATCH(L118,""Teens 13-19"")),""13-19"",""Unbekannt""))))"),"40-60")</f>
        <v>40-60</v>
      </c>
      <c r="N118" s="8" t="str">
        <f>IFERROR(__xludf.DUMMYFUNCTION("REGEXREPLACE(REGEXREPLACE(O118,""Male"",""unspecific""),""Female"",""unspecific"")"),"unspecific ")</f>
        <v>unspecific </v>
      </c>
      <c r="O118" s="5" t="str">
        <f>IFERROR(__xludf.DUMMYFUNCTION("REGEXEXTRACT(L118,""[A-Za-z ]+"")"),"Male ")</f>
        <v>Male </v>
      </c>
      <c r="P118" s="8" t="str">
        <f>IFERROR(__xludf.DUMMYFUNCTION("IF(REGEXMATCH(L118,""Male""),""Male"",IF(REGEXMATCH(L118,""Female""),""Female"",""unspecific""))"),"Male")</f>
        <v>Male</v>
      </c>
      <c r="Q118" s="5" t="s">
        <v>86</v>
      </c>
      <c r="R118" s="4">
        <v>28072.0</v>
      </c>
      <c r="S118" s="4">
        <v>3904.0</v>
      </c>
      <c r="T118" s="4">
        <v>2883.0</v>
      </c>
      <c r="U118" s="4">
        <v>846.0</v>
      </c>
      <c r="V118" s="10">
        <f t="shared" si="2"/>
        <v>3.013679111</v>
      </c>
      <c r="W118" s="4">
        <v>26575.16</v>
      </c>
      <c r="X118" s="5" t="s">
        <v>49</v>
      </c>
    </row>
    <row r="119" ht="14.25" customHeight="1">
      <c r="A119" s="4">
        <v>118.0</v>
      </c>
      <c r="B119" s="5" t="s">
        <v>441</v>
      </c>
      <c r="C119" s="6">
        <v>45227.0</v>
      </c>
      <c r="D119" s="6">
        <v>45239.0</v>
      </c>
      <c r="E119" s="5" t="s">
        <v>25</v>
      </c>
      <c r="F119" s="5" t="s">
        <v>354</v>
      </c>
      <c r="G119" s="5" t="s">
        <v>355</v>
      </c>
      <c r="H119" s="5" t="s">
        <v>356</v>
      </c>
      <c r="I119" s="7" t="s">
        <v>357</v>
      </c>
      <c r="J119" s="8" t="str">
        <f t="shared" si="1"/>
        <v>(562) 29307994586</v>
      </c>
      <c r="K119" s="5" t="s">
        <v>358</v>
      </c>
      <c r="L119" s="5" t="s">
        <v>160</v>
      </c>
      <c r="M119" s="9" t="str">
        <f>IFERROR(__xludf.DUMMYFUNCTION("IF(OR(REGEXMATCH(L119,""18-40""),REGEXMATCH(L119,""Adults 18-40"")),""18-40"", IF(OR(REGEXMATCH(L119,""40-60""),REGEXMATCH(L119,""Adults 40-60"")),""40-60"", IF(OR(REGEXMATCH(L119,""60\+""),REGEXMATCH(L119,""Seniors 60\+"")),""60+"", IF(OR(REGEXMATCH(L119"&amp;",""13-19""),REGEXMATCH(L119,""Teens 13-19"")),""13-19"",""Unbekannt""))))"),"40-60")</f>
        <v>40-60</v>
      </c>
      <c r="N119" s="8" t="str">
        <f>IFERROR(__xludf.DUMMYFUNCTION("REGEXREPLACE(REGEXREPLACE(O119,""Male"",""unspecific""),""Female"",""unspecific"")"),"unspecific ")</f>
        <v>unspecific </v>
      </c>
      <c r="O119" s="5" t="str">
        <f>IFERROR(__xludf.DUMMYFUNCTION("REGEXEXTRACT(L119,""[A-Za-z ]+"")"),"Female ")</f>
        <v>Female </v>
      </c>
      <c r="P119" s="8" t="str">
        <f>IFERROR(__xludf.DUMMYFUNCTION("IF(REGEXMATCH(L119,""Male""),""Male"",IF(REGEXMATCH(L119,""Female""),""Female"",""unspecific""))"),"Female")</f>
        <v>Female</v>
      </c>
      <c r="Q119" s="5" t="s">
        <v>58</v>
      </c>
      <c r="R119" s="4">
        <v>22144.0</v>
      </c>
      <c r="S119" s="4">
        <v>3351.0</v>
      </c>
      <c r="T119" s="4">
        <v>3254.0</v>
      </c>
      <c r="U119" s="4">
        <v>731.0</v>
      </c>
      <c r="V119" s="10">
        <f t="shared" si="2"/>
        <v>3.301119942</v>
      </c>
      <c r="W119" s="4">
        <v>12727.96</v>
      </c>
      <c r="X119" s="5" t="s">
        <v>66</v>
      </c>
    </row>
    <row r="120" ht="14.25" customHeight="1">
      <c r="A120" s="4">
        <v>119.0</v>
      </c>
      <c r="B120" s="5" t="s">
        <v>442</v>
      </c>
      <c r="C120" s="6">
        <v>45179.0</v>
      </c>
      <c r="D120" s="6">
        <v>45209.0</v>
      </c>
      <c r="E120" s="5" t="s">
        <v>77</v>
      </c>
      <c r="F120" s="5" t="s">
        <v>432</v>
      </c>
      <c r="G120" s="5" t="s">
        <v>433</v>
      </c>
      <c r="H120" s="5" t="s">
        <v>434</v>
      </c>
      <c r="I120" s="7">
        <v>0.0</v>
      </c>
      <c r="J120" s="8">
        <f t="shared" si="1"/>
        <v>0</v>
      </c>
      <c r="K120" s="5" t="s">
        <v>435</v>
      </c>
      <c r="L120" s="5" t="s">
        <v>74</v>
      </c>
      <c r="M120" s="9" t="str">
        <f>IFERROR(__xludf.DUMMYFUNCTION("IF(OR(REGEXMATCH(L120,""18-40""),REGEXMATCH(L120,""Adults 18-40"")),""18-40"", IF(OR(REGEXMATCH(L120,""40-60""),REGEXMATCH(L120,""Adults 40-60"")),""40-60"", IF(OR(REGEXMATCH(L120,""60\+""),REGEXMATCH(L120,""Seniors 60\+"")),""60+"", IF(OR(REGEXMATCH(L120"&amp;",""13-19""),REGEXMATCH(L120,""Teens 13-19"")),""13-19"",""Unbekannt""))))"),"60+")</f>
        <v>60+</v>
      </c>
      <c r="N120" s="8" t="str">
        <f>IFERROR(__xludf.DUMMYFUNCTION("REGEXREPLACE(REGEXREPLACE(O120,""Male"",""unspecific""),""Female"",""unspecific"")"),"Seniors ")</f>
        <v>Seniors </v>
      </c>
      <c r="O120" s="5" t="str">
        <f>IFERROR(__xludf.DUMMYFUNCTION("REGEXEXTRACT(L120,""[A-Za-z ]+"")"),"Seniors ")</f>
        <v>Seniors </v>
      </c>
      <c r="P120" s="8" t="str">
        <f>IFERROR(__xludf.DUMMYFUNCTION("IF(REGEXMATCH(L120,""Male""),""Male"",IF(REGEXMATCH(L120,""Female""),""Female"",""unspecific""))"),"unspecific")</f>
        <v>unspecific</v>
      </c>
      <c r="Q120" s="5" t="s">
        <v>75</v>
      </c>
      <c r="R120" s="4">
        <v>7429.0</v>
      </c>
      <c r="S120" s="4">
        <v>8352.0</v>
      </c>
      <c r="T120" s="4">
        <v>3512.0</v>
      </c>
      <c r="U120" s="4">
        <v>413.0</v>
      </c>
      <c r="V120" s="10">
        <f t="shared" si="2"/>
        <v>5.559294656</v>
      </c>
      <c r="W120" s="4">
        <v>48204.85</v>
      </c>
      <c r="X120" s="5" t="s">
        <v>167</v>
      </c>
    </row>
    <row r="121" ht="14.25" customHeight="1">
      <c r="A121" s="4">
        <v>120.0</v>
      </c>
      <c r="B121" s="5" t="s">
        <v>443</v>
      </c>
      <c r="C121" s="6">
        <v>45213.0</v>
      </c>
      <c r="D121" s="6">
        <v>45227.0</v>
      </c>
      <c r="E121" s="5" t="s">
        <v>51</v>
      </c>
      <c r="F121" s="5" t="s">
        <v>34</v>
      </c>
      <c r="G121" s="5" t="s">
        <v>35</v>
      </c>
      <c r="H121" s="5" t="s">
        <v>36</v>
      </c>
      <c r="I121" s="7" t="s">
        <v>388</v>
      </c>
      <c r="J121" s="8" t="str">
        <f t="shared" si="1"/>
        <v>(498) 9787718501</v>
      </c>
      <c r="K121" s="5" t="s">
        <v>37</v>
      </c>
      <c r="L121" s="5" t="s">
        <v>74</v>
      </c>
      <c r="M121" s="9" t="str">
        <f>IFERROR(__xludf.DUMMYFUNCTION("IF(OR(REGEXMATCH(L121,""18-40""),REGEXMATCH(L121,""Adults 18-40"")),""18-40"", IF(OR(REGEXMATCH(L121,""40-60""),REGEXMATCH(L121,""Adults 40-60"")),""40-60"", IF(OR(REGEXMATCH(L121,""60\+""),REGEXMATCH(L121,""Seniors 60\+"")),""60+"", IF(OR(REGEXMATCH(L121"&amp;",""13-19""),REGEXMATCH(L121,""Teens 13-19"")),""13-19"",""Unbekannt""))))"),"60+")</f>
        <v>60+</v>
      </c>
      <c r="N121" s="8" t="str">
        <f>IFERROR(__xludf.DUMMYFUNCTION("REGEXREPLACE(REGEXREPLACE(O121,""Male"",""unspecific""),""Female"",""unspecific"")"),"Seniors ")</f>
        <v>Seniors </v>
      </c>
      <c r="O121" s="5" t="str">
        <f>IFERROR(__xludf.DUMMYFUNCTION("REGEXEXTRACT(L121,""[A-Za-z ]+"")"),"Seniors ")</f>
        <v>Seniors </v>
      </c>
      <c r="P121" s="8" t="str">
        <f>IFERROR(__xludf.DUMMYFUNCTION("IF(REGEXMATCH(L121,""Male""),""Male"",IF(REGEXMATCH(L121,""Female""),""Female"",""unspecific""))"),"unspecific")</f>
        <v>unspecific</v>
      </c>
      <c r="Q121" s="5" t="s">
        <v>75</v>
      </c>
      <c r="R121" s="4">
        <v>57847.0</v>
      </c>
      <c r="S121" s="4">
        <v>8533.0</v>
      </c>
      <c r="T121" s="4">
        <v>2689.0</v>
      </c>
      <c r="U121" s="4">
        <v>896.0</v>
      </c>
      <c r="V121" s="10">
        <f t="shared" si="2"/>
        <v>1.548913513</v>
      </c>
      <c r="W121" s="4">
        <v>44339.4</v>
      </c>
      <c r="X121" s="5" t="s">
        <v>40</v>
      </c>
    </row>
    <row r="122" ht="14.25" customHeight="1">
      <c r="A122" s="4">
        <v>121.0</v>
      </c>
      <c r="B122" s="5" t="s">
        <v>444</v>
      </c>
      <c r="C122" s="6">
        <v>45007.0</v>
      </c>
      <c r="D122" s="6">
        <v>45011.0</v>
      </c>
      <c r="E122" s="5" t="s">
        <v>51</v>
      </c>
      <c r="F122" s="5" t="s">
        <v>445</v>
      </c>
      <c r="G122" s="5" t="s">
        <v>446</v>
      </c>
      <c r="H122" s="5" t="s">
        <v>447</v>
      </c>
      <c r="I122" s="7" t="s">
        <v>448</v>
      </c>
      <c r="J122" s="8" t="str">
        <f t="shared" si="1"/>
        <v>(163) 276214014577</v>
      </c>
      <c r="K122" s="5" t="s">
        <v>449</v>
      </c>
      <c r="L122" s="5" t="s">
        <v>30</v>
      </c>
      <c r="M122" s="9" t="str">
        <f>IFERROR(__xludf.DUMMYFUNCTION("IF(OR(REGEXMATCH(L122,""18-40""),REGEXMATCH(L122,""Adults 18-40"")),""18-40"", IF(OR(REGEXMATCH(L122,""40-60""),REGEXMATCH(L122,""Adults 40-60"")),""40-60"", IF(OR(REGEXMATCH(L122,""60\+""),REGEXMATCH(L122,""Seniors 60\+"")),""60+"", IF(OR(REGEXMATCH(L122"&amp;",""13-19""),REGEXMATCH(L122,""Teens 13-19"")),""13-19"",""Unbekannt""))))"),"18-40")</f>
        <v>18-40</v>
      </c>
      <c r="N122" s="8" t="str">
        <f>IFERROR(__xludf.DUMMYFUNCTION("REGEXREPLACE(REGEXREPLACE(O122,""Male"",""unspecific""),""Female"",""unspecific"")"),"Adults ")</f>
        <v>Adults </v>
      </c>
      <c r="O122" s="5" t="str">
        <f>IFERROR(__xludf.DUMMYFUNCTION("REGEXEXTRACT(L122,""[A-Za-z ]+"")"),"Adults ")</f>
        <v>Adults </v>
      </c>
      <c r="P122" s="8" t="str">
        <f>IFERROR(__xludf.DUMMYFUNCTION("IF(REGEXMATCH(L122,""Male""),""Male"",IF(REGEXMATCH(L122,""Female""),""Female"",""unspecific""))"),"unspecific")</f>
        <v>unspecific</v>
      </c>
      <c r="Q122" s="5" t="s">
        <v>39</v>
      </c>
      <c r="R122" s="4">
        <v>20767.0</v>
      </c>
      <c r="S122" s="4">
        <v>2705.0</v>
      </c>
      <c r="T122" s="4">
        <v>1876.0</v>
      </c>
      <c r="U122" s="4">
        <v>660.0</v>
      </c>
      <c r="V122" s="10">
        <f t="shared" si="2"/>
        <v>3.178119131</v>
      </c>
      <c r="W122" s="4">
        <v>21913.56</v>
      </c>
      <c r="X122" s="5" t="s">
        <v>158</v>
      </c>
    </row>
    <row r="123" ht="14.25" customHeight="1">
      <c r="A123" s="4">
        <v>122.0</v>
      </c>
      <c r="B123" s="5" t="s">
        <v>450</v>
      </c>
      <c r="C123" s="6">
        <v>44983.0</v>
      </c>
      <c r="D123" s="6">
        <v>45002.0</v>
      </c>
      <c r="E123" s="5" t="s">
        <v>42</v>
      </c>
      <c r="F123" s="5" t="s">
        <v>451</v>
      </c>
      <c r="G123" s="5" t="s">
        <v>452</v>
      </c>
      <c r="H123" s="5" t="s">
        <v>453</v>
      </c>
      <c r="I123" s="7">
        <v>0.0</v>
      </c>
      <c r="J123" s="8">
        <f t="shared" si="1"/>
        <v>0</v>
      </c>
      <c r="K123" s="5" t="s">
        <v>454</v>
      </c>
      <c r="L123" s="5" t="s">
        <v>65</v>
      </c>
      <c r="M123" s="9" t="str">
        <f>IFERROR(__xludf.DUMMYFUNCTION("IF(OR(REGEXMATCH(L123,""18-40""),REGEXMATCH(L123,""Adults 18-40"")),""18-40"", IF(OR(REGEXMATCH(L123,""40-60""),REGEXMATCH(L123,""Adults 40-60"")),""40-60"", IF(OR(REGEXMATCH(L123,""60\+""),REGEXMATCH(L123,""Seniors 60\+"")),""60+"", IF(OR(REGEXMATCH(L123"&amp;",""13-19""),REGEXMATCH(L123,""Teens 13-19"")),""13-19"",""Unbekannt""))))"),"60+")</f>
        <v>60+</v>
      </c>
      <c r="N123" s="8" t="str">
        <f>IFERROR(__xludf.DUMMYFUNCTION("REGEXREPLACE(REGEXREPLACE(O123,""Male"",""unspecific""),""Female"",""unspecific"")"),"unspecific ")</f>
        <v>unspecific </v>
      </c>
      <c r="O123" s="5" t="str">
        <f>IFERROR(__xludf.DUMMYFUNCTION("REGEXEXTRACT(L123,""[A-Za-z ]+"")"),"Male ")</f>
        <v>Male </v>
      </c>
      <c r="P123" s="8" t="str">
        <f>IFERROR(__xludf.DUMMYFUNCTION("IF(REGEXMATCH(L123,""Male""),""Male"",IF(REGEXMATCH(L123,""Female""),""Female"",""unspecific""))"),"Male")</f>
        <v>Male</v>
      </c>
      <c r="Q123" s="5" t="s">
        <v>86</v>
      </c>
      <c r="R123" s="4">
        <v>70463.0</v>
      </c>
      <c r="S123" s="4">
        <v>8611.0</v>
      </c>
      <c r="T123" s="4">
        <v>4401.0</v>
      </c>
      <c r="U123" s="4">
        <v>788.0</v>
      </c>
      <c r="V123" s="10">
        <f t="shared" si="2"/>
        <v>1.118317415</v>
      </c>
      <c r="W123" s="4">
        <v>26393.74</v>
      </c>
      <c r="X123" s="5" t="s">
        <v>66</v>
      </c>
    </row>
    <row r="124" ht="14.25" customHeight="1">
      <c r="A124" s="4">
        <v>123.0</v>
      </c>
      <c r="B124" s="5" t="s">
        <v>455</v>
      </c>
      <c r="C124" s="6">
        <v>45183.0</v>
      </c>
      <c r="D124" s="6">
        <v>45193.0</v>
      </c>
      <c r="E124" s="5" t="s">
        <v>77</v>
      </c>
      <c r="F124" s="5" t="s">
        <v>367</v>
      </c>
      <c r="G124" s="5" t="s">
        <v>368</v>
      </c>
      <c r="H124" s="5" t="s">
        <v>369</v>
      </c>
      <c r="I124" s="7" t="s">
        <v>370</v>
      </c>
      <c r="J124" s="8" t="str">
        <f t="shared" si="1"/>
        <v>(644) 5688783</v>
      </c>
      <c r="K124" s="5" t="s">
        <v>371</v>
      </c>
      <c r="L124" s="5" t="s">
        <v>38</v>
      </c>
      <c r="M124" s="9" t="str">
        <f>IFERROR(__xludf.DUMMYFUNCTION("IF(OR(REGEXMATCH(L124,""18-40""),REGEXMATCH(L124,""Adults 18-40"")),""18-40"", IF(OR(REGEXMATCH(L124,""40-60""),REGEXMATCH(L124,""Adults 40-60"")),""40-60"", IF(OR(REGEXMATCH(L124,""60\+""),REGEXMATCH(L124,""Seniors 60\+"")),""60+"", IF(OR(REGEXMATCH(L124"&amp;",""13-19""),REGEXMATCH(L124,""Teens 13-19"")),""13-19"",""Unbekannt""))))"),"60+")</f>
        <v>60+</v>
      </c>
      <c r="N124" s="8" t="str">
        <f>IFERROR(__xludf.DUMMYFUNCTION("REGEXREPLACE(REGEXREPLACE(O124,""Male"",""unspecific""),""Female"",""unspecific"")"),"unspecific ")</f>
        <v>unspecific </v>
      </c>
      <c r="O124" s="5" t="str">
        <f>IFERROR(__xludf.DUMMYFUNCTION("REGEXEXTRACT(L124,""[A-Za-z ]+"")"),"Female ")</f>
        <v>Female </v>
      </c>
      <c r="P124" s="8" t="str">
        <f>IFERROR(__xludf.DUMMYFUNCTION("IF(REGEXMATCH(L124,""Male""),""Male"",IF(REGEXMATCH(L124,""Female""),""Female"",""unspecific""))"),"Female")</f>
        <v>Female</v>
      </c>
      <c r="Q124" s="5" t="s">
        <v>58</v>
      </c>
      <c r="R124" s="4">
        <v>86193.0</v>
      </c>
      <c r="S124" s="4">
        <v>8439.0</v>
      </c>
      <c r="T124" s="4">
        <v>504.0</v>
      </c>
      <c r="U124" s="4">
        <v>50.0</v>
      </c>
      <c r="V124" s="10">
        <f t="shared" si="2"/>
        <v>0.05800935111</v>
      </c>
      <c r="W124" s="4">
        <v>28868.48</v>
      </c>
      <c r="X124" s="5" t="s">
        <v>99</v>
      </c>
    </row>
    <row r="125" ht="14.25" customHeight="1">
      <c r="A125" s="4">
        <v>124.0</v>
      </c>
      <c r="B125" s="5" t="s">
        <v>456</v>
      </c>
      <c r="C125" s="6">
        <v>45156.0</v>
      </c>
      <c r="D125" s="6">
        <v>45173.0</v>
      </c>
      <c r="E125" s="5" t="s">
        <v>7</v>
      </c>
      <c r="F125" s="5" t="s">
        <v>200</v>
      </c>
      <c r="G125" s="5" t="s">
        <v>201</v>
      </c>
      <c r="H125" s="5" t="s">
        <v>202</v>
      </c>
      <c r="I125" s="7">
        <v>1.728597837E9</v>
      </c>
      <c r="J125" s="8" t="str">
        <f t="shared" si="1"/>
        <v>(172) 8597837</v>
      </c>
      <c r="K125" s="5" t="s">
        <v>203</v>
      </c>
      <c r="L125" s="5" t="s">
        <v>30</v>
      </c>
      <c r="M125" s="9" t="str">
        <f>IFERROR(__xludf.DUMMYFUNCTION("IF(OR(REGEXMATCH(L125,""18-40""),REGEXMATCH(L125,""Adults 18-40"")),""18-40"", IF(OR(REGEXMATCH(L125,""40-60""),REGEXMATCH(L125,""Adults 40-60"")),""40-60"", IF(OR(REGEXMATCH(L125,""60\+""),REGEXMATCH(L125,""Seniors 60\+"")),""60+"", IF(OR(REGEXMATCH(L125"&amp;",""13-19""),REGEXMATCH(L125,""Teens 13-19"")),""13-19"",""Unbekannt""))))"),"18-40")</f>
        <v>18-40</v>
      </c>
      <c r="N125" s="8" t="str">
        <f>IFERROR(__xludf.DUMMYFUNCTION("REGEXREPLACE(REGEXREPLACE(O125,""Male"",""unspecific""),""Female"",""unspecific"")"),"Adults ")</f>
        <v>Adults </v>
      </c>
      <c r="O125" s="5" t="str">
        <f>IFERROR(__xludf.DUMMYFUNCTION("REGEXEXTRACT(L125,""[A-Za-z ]+"")"),"Adults ")</f>
        <v>Adults </v>
      </c>
      <c r="P125" s="8" t="str">
        <f>IFERROR(__xludf.DUMMYFUNCTION("IF(REGEXMATCH(L125,""Male""),""Male"",IF(REGEXMATCH(L125,""Female""),""Female"",""unspecific""))"),"unspecific")</f>
        <v>unspecific</v>
      </c>
      <c r="Q125" s="5" t="s">
        <v>58</v>
      </c>
      <c r="R125" s="4">
        <v>95720.0</v>
      </c>
      <c r="S125" s="4">
        <v>1896.0</v>
      </c>
      <c r="T125" s="4">
        <v>2601.0</v>
      </c>
      <c r="U125" s="4">
        <v>720.0</v>
      </c>
      <c r="V125" s="10">
        <f t="shared" si="2"/>
        <v>0.7521938989</v>
      </c>
      <c r="W125" s="4">
        <v>24193.01</v>
      </c>
      <c r="X125" s="5" t="s">
        <v>66</v>
      </c>
    </row>
    <row r="126" ht="14.25" customHeight="1">
      <c r="A126" s="4">
        <v>125.0</v>
      </c>
      <c r="B126" s="5" t="s">
        <v>457</v>
      </c>
      <c r="C126" s="6">
        <v>45044.0</v>
      </c>
      <c r="D126" s="6">
        <v>45061.0</v>
      </c>
      <c r="E126" s="5" t="s">
        <v>51</v>
      </c>
      <c r="F126" s="5" t="s">
        <v>175</v>
      </c>
      <c r="G126" s="5" t="s">
        <v>176</v>
      </c>
      <c r="H126" s="5" t="s">
        <v>177</v>
      </c>
      <c r="I126" s="7" t="s">
        <v>178</v>
      </c>
      <c r="J126" s="8" t="str">
        <f t="shared" si="1"/>
        <v>(186) 4384897</v>
      </c>
      <c r="K126" s="5" t="s">
        <v>179</v>
      </c>
      <c r="L126" s="5" t="s">
        <v>30</v>
      </c>
      <c r="M126" s="9" t="str">
        <f>IFERROR(__xludf.DUMMYFUNCTION("IF(OR(REGEXMATCH(L126,""18-40""),REGEXMATCH(L126,""Adults 18-40"")),""18-40"", IF(OR(REGEXMATCH(L126,""40-60""),REGEXMATCH(L126,""Adults 40-60"")),""40-60"", IF(OR(REGEXMATCH(L126,""60\+""),REGEXMATCH(L126,""Seniors 60\+"")),""60+"", IF(OR(REGEXMATCH(L126"&amp;",""13-19""),REGEXMATCH(L126,""Teens 13-19"")),""13-19"",""Unbekannt""))))"),"18-40")</f>
        <v>18-40</v>
      </c>
      <c r="N126" s="8" t="str">
        <f>IFERROR(__xludf.DUMMYFUNCTION("REGEXREPLACE(REGEXREPLACE(O126,""Male"",""unspecific""),""Female"",""unspecific"")"),"Adults ")</f>
        <v>Adults </v>
      </c>
      <c r="O126" s="5" t="str">
        <f>IFERROR(__xludf.DUMMYFUNCTION("REGEXEXTRACT(L126,""[A-Za-z ]+"")"),"Adults ")</f>
        <v>Adults </v>
      </c>
      <c r="P126" s="8" t="str">
        <f>IFERROR(__xludf.DUMMYFUNCTION("IF(REGEXMATCH(L126,""Male""),""Male"",IF(REGEXMATCH(L126,""Female""),""Female"",""unspecific""))"),"unspecific")</f>
        <v>unspecific</v>
      </c>
      <c r="Q126" s="5" t="s">
        <v>58</v>
      </c>
      <c r="R126" s="4">
        <v>31727.0</v>
      </c>
      <c r="S126" s="4">
        <v>7558.0</v>
      </c>
      <c r="T126" s="4">
        <v>4685.0</v>
      </c>
      <c r="U126" s="4">
        <v>698.0</v>
      </c>
      <c r="V126" s="10">
        <f t="shared" si="2"/>
        <v>2.200018911</v>
      </c>
      <c r="W126" s="4">
        <v>15918.83</v>
      </c>
      <c r="X126" s="5" t="s">
        <v>99</v>
      </c>
    </row>
    <row r="127" ht="14.25" customHeight="1">
      <c r="A127" s="4">
        <v>126.0</v>
      </c>
      <c r="B127" s="5" t="s">
        <v>458</v>
      </c>
      <c r="C127" s="6">
        <v>45254.0</v>
      </c>
      <c r="D127" s="6">
        <v>45282.0</v>
      </c>
      <c r="E127" s="5" t="s">
        <v>7</v>
      </c>
      <c r="F127" s="5" t="s">
        <v>336</v>
      </c>
      <c r="G127" s="5" t="s">
        <v>337</v>
      </c>
      <c r="H127" s="5" t="s">
        <v>338</v>
      </c>
      <c r="I127" s="7" t="s">
        <v>339</v>
      </c>
      <c r="J127" s="8" t="str">
        <f t="shared" si="1"/>
        <v>(729) 5758232</v>
      </c>
      <c r="K127" s="5" t="s">
        <v>340</v>
      </c>
      <c r="L127" s="5" t="s">
        <v>57</v>
      </c>
      <c r="M127" s="9" t="str">
        <f>IFERROR(__xludf.DUMMYFUNCTION("IF(OR(REGEXMATCH(L127,""18-40""),REGEXMATCH(L127,""Adults 18-40"")),""18-40"", IF(OR(REGEXMATCH(L127,""40-60""),REGEXMATCH(L127,""Adults 40-60"")),""40-60"", IF(OR(REGEXMATCH(L127,""60\+""),REGEXMATCH(L127,""Seniors 60\+"")),""60+"", IF(OR(REGEXMATCH(L127"&amp;",""13-19""),REGEXMATCH(L127,""Teens 13-19"")),""13-19"",""Unbekannt""))))"),"18-40")</f>
        <v>18-40</v>
      </c>
      <c r="N127" s="8" t="str">
        <f>IFERROR(__xludf.DUMMYFUNCTION("REGEXREPLACE(REGEXREPLACE(O127,""Male"",""unspecific""),""Female"",""unspecific"")"),"unspecific ")</f>
        <v>unspecific </v>
      </c>
      <c r="O127" s="5" t="str">
        <f>IFERROR(__xludf.DUMMYFUNCTION("REGEXEXTRACT(L127,""[A-Za-z ]+"")"),"Female ")</f>
        <v>Female </v>
      </c>
      <c r="P127" s="8" t="str">
        <f>IFERROR(__xludf.DUMMYFUNCTION("IF(REGEXMATCH(L127,""Male""),""Male"",IF(REGEXMATCH(L127,""Female""),""Female"",""unspecific""))"),"Female")</f>
        <v>Female</v>
      </c>
      <c r="Q127" s="5" t="s">
        <v>48</v>
      </c>
      <c r="R127" s="4">
        <v>45607.0</v>
      </c>
      <c r="S127" s="4">
        <v>8828.0</v>
      </c>
      <c r="T127" s="4">
        <v>681.0</v>
      </c>
      <c r="U127" s="4">
        <v>426.0</v>
      </c>
      <c r="V127" s="10">
        <f t="shared" si="2"/>
        <v>0.9340671388</v>
      </c>
      <c r="W127" s="4">
        <v>2677.34</v>
      </c>
      <c r="X127" s="5" t="s">
        <v>32</v>
      </c>
    </row>
    <row r="128" ht="14.25" customHeight="1">
      <c r="A128" s="4">
        <v>127.0</v>
      </c>
      <c r="B128" s="5" t="s">
        <v>459</v>
      </c>
      <c r="C128" s="6">
        <v>45080.0</v>
      </c>
      <c r="D128" s="6">
        <v>45103.0</v>
      </c>
      <c r="E128" s="5" t="s">
        <v>42</v>
      </c>
      <c r="F128" s="5" t="s">
        <v>26</v>
      </c>
      <c r="G128" s="5" t="s">
        <v>27</v>
      </c>
      <c r="H128" s="5" t="s">
        <v>28</v>
      </c>
      <c r="I128" s="7">
        <v>3.724028579E9</v>
      </c>
      <c r="J128" s="8" t="str">
        <f t="shared" si="1"/>
        <v>(372) 4028579</v>
      </c>
      <c r="K128" s="5" t="s">
        <v>29</v>
      </c>
      <c r="L128" s="5" t="s">
        <v>65</v>
      </c>
      <c r="M128" s="9" t="str">
        <f>IFERROR(__xludf.DUMMYFUNCTION("IF(OR(REGEXMATCH(L128,""18-40""),REGEXMATCH(L128,""Adults 18-40"")),""18-40"", IF(OR(REGEXMATCH(L128,""40-60""),REGEXMATCH(L128,""Adults 40-60"")),""40-60"", IF(OR(REGEXMATCH(L128,""60\+""),REGEXMATCH(L128,""Seniors 60\+"")),""60+"", IF(OR(REGEXMATCH(L128"&amp;",""13-19""),REGEXMATCH(L128,""Teens 13-19"")),""13-19"",""Unbekannt""))))"),"60+")</f>
        <v>60+</v>
      </c>
      <c r="N128" s="8" t="str">
        <f>IFERROR(__xludf.DUMMYFUNCTION("REGEXREPLACE(REGEXREPLACE(O128,""Male"",""unspecific""),""Female"",""unspecific"")"),"unspecific ")</f>
        <v>unspecific </v>
      </c>
      <c r="O128" s="5" t="str">
        <f>IFERROR(__xludf.DUMMYFUNCTION("REGEXEXTRACT(L128,""[A-Za-z ]+"")"),"Male ")</f>
        <v>Male </v>
      </c>
      <c r="P128" s="8" t="str">
        <f>IFERROR(__xludf.DUMMYFUNCTION("IF(REGEXMATCH(L128,""Male""),""Male"",IF(REGEXMATCH(L128,""Female""),""Female"",""unspecific""))"),"Male")</f>
        <v>Male</v>
      </c>
      <c r="Q128" s="5" t="s">
        <v>58</v>
      </c>
      <c r="R128" s="4">
        <v>95575.0</v>
      </c>
      <c r="S128" s="4">
        <v>3844.0</v>
      </c>
      <c r="T128" s="4">
        <v>3304.0</v>
      </c>
      <c r="U128" s="4">
        <v>500.0</v>
      </c>
      <c r="V128" s="10">
        <f t="shared" si="2"/>
        <v>0.5231493591</v>
      </c>
      <c r="W128" s="4">
        <v>20756.46</v>
      </c>
      <c r="X128" s="5" t="s">
        <v>32</v>
      </c>
    </row>
    <row r="129" ht="14.25" customHeight="1">
      <c r="A129" s="4">
        <v>128.0</v>
      </c>
      <c r="B129" s="5" t="s">
        <v>460</v>
      </c>
      <c r="C129" s="6">
        <v>45071.0</v>
      </c>
      <c r="D129" s="6">
        <v>45098.0</v>
      </c>
      <c r="E129" s="5" t="s">
        <v>51</v>
      </c>
      <c r="F129" s="5" t="s">
        <v>461</v>
      </c>
      <c r="G129" s="5" t="s">
        <v>462</v>
      </c>
      <c r="H129" s="5" t="s">
        <v>463</v>
      </c>
      <c r="I129" s="7" t="s">
        <v>464</v>
      </c>
      <c r="J129" s="8" t="str">
        <f t="shared" si="1"/>
        <v>(934) 4111363</v>
      </c>
      <c r="K129" s="5" t="s">
        <v>465</v>
      </c>
      <c r="L129" s="5" t="s">
        <v>30</v>
      </c>
      <c r="M129" s="9" t="str">
        <f>IFERROR(__xludf.DUMMYFUNCTION("IF(OR(REGEXMATCH(L129,""18-40""),REGEXMATCH(L129,""Adults 18-40"")),""18-40"", IF(OR(REGEXMATCH(L129,""40-60""),REGEXMATCH(L129,""Adults 40-60"")),""40-60"", IF(OR(REGEXMATCH(L129,""60\+""),REGEXMATCH(L129,""Seniors 60\+"")),""60+"", IF(OR(REGEXMATCH(L129"&amp;",""13-19""),REGEXMATCH(L129,""Teens 13-19"")),""13-19"",""Unbekannt""))))"),"18-40")</f>
        <v>18-40</v>
      </c>
      <c r="N129" s="8" t="str">
        <f>IFERROR(__xludf.DUMMYFUNCTION("REGEXREPLACE(REGEXREPLACE(O129,""Male"",""unspecific""),""Female"",""unspecific"")"),"Adults ")</f>
        <v>Adults </v>
      </c>
      <c r="O129" s="5" t="str">
        <f>IFERROR(__xludf.DUMMYFUNCTION("REGEXEXTRACT(L129,""[A-Za-z ]+"")"),"Adults ")</f>
        <v>Adults </v>
      </c>
      <c r="P129" s="8" t="str">
        <f>IFERROR(__xludf.DUMMYFUNCTION("IF(REGEXMATCH(L129,""Male""),""Male"",IF(REGEXMATCH(L129,""Female""),""Female"",""unspecific""))"),"unspecific")</f>
        <v>unspecific</v>
      </c>
      <c r="Q129" s="5" t="s">
        <v>86</v>
      </c>
      <c r="R129" s="4">
        <v>42943.0</v>
      </c>
      <c r="S129" s="4">
        <v>7047.0</v>
      </c>
      <c r="T129" s="4">
        <v>3067.0</v>
      </c>
      <c r="U129" s="4">
        <v>954.0</v>
      </c>
      <c r="V129" s="10">
        <f t="shared" si="2"/>
        <v>2.221549496</v>
      </c>
      <c r="W129" s="4">
        <v>9408.52</v>
      </c>
      <c r="X129" s="5" t="s">
        <v>112</v>
      </c>
    </row>
    <row r="130" ht="14.25" customHeight="1">
      <c r="A130" s="4">
        <v>129.0</v>
      </c>
      <c r="B130" s="5" t="s">
        <v>466</v>
      </c>
      <c r="C130" s="6">
        <v>45091.0</v>
      </c>
      <c r="D130" s="6">
        <v>45099.0</v>
      </c>
      <c r="E130" s="5" t="s">
        <v>77</v>
      </c>
      <c r="F130" s="5" t="s">
        <v>467</v>
      </c>
      <c r="G130" s="5" t="s">
        <v>468</v>
      </c>
      <c r="H130" s="5" t="s">
        <v>469</v>
      </c>
      <c r="I130" s="7" t="s">
        <v>470</v>
      </c>
      <c r="J130" s="8" t="str">
        <f t="shared" si="1"/>
        <v>(698) 872596657978</v>
      </c>
      <c r="K130" s="5" t="s">
        <v>471</v>
      </c>
      <c r="L130" s="5" t="s">
        <v>38</v>
      </c>
      <c r="M130" s="9" t="str">
        <f>IFERROR(__xludf.DUMMYFUNCTION("IF(OR(REGEXMATCH(L130,""18-40""),REGEXMATCH(L130,""Adults 18-40"")),""18-40"", IF(OR(REGEXMATCH(L130,""40-60""),REGEXMATCH(L130,""Adults 40-60"")),""40-60"", IF(OR(REGEXMATCH(L130,""60\+""),REGEXMATCH(L130,""Seniors 60\+"")),""60+"", IF(OR(REGEXMATCH(L130"&amp;",""13-19""),REGEXMATCH(L130,""Teens 13-19"")),""13-19"",""Unbekannt""))))"),"60+")</f>
        <v>60+</v>
      </c>
      <c r="N130" s="8" t="str">
        <f>IFERROR(__xludf.DUMMYFUNCTION("REGEXREPLACE(REGEXREPLACE(O130,""Male"",""unspecific""),""Female"",""unspecific"")"),"unspecific ")</f>
        <v>unspecific </v>
      </c>
      <c r="O130" s="5" t="str">
        <f>IFERROR(__xludf.DUMMYFUNCTION("REGEXEXTRACT(L130,""[A-Za-z ]+"")"),"Female ")</f>
        <v>Female </v>
      </c>
      <c r="P130" s="8" t="str">
        <f>IFERROR(__xludf.DUMMYFUNCTION("IF(REGEXMATCH(L130,""Male""),""Male"",IF(REGEXMATCH(L130,""Female""),""Female"",""unspecific""))"),"Female")</f>
        <v>Female</v>
      </c>
      <c r="Q130" s="5" t="s">
        <v>48</v>
      </c>
      <c r="R130" s="4">
        <v>16333.0</v>
      </c>
      <c r="S130" s="4">
        <v>9766.0</v>
      </c>
      <c r="T130" s="4">
        <v>3898.0</v>
      </c>
      <c r="U130" s="4">
        <v>321.0</v>
      </c>
      <c r="V130" s="10">
        <f t="shared" si="2"/>
        <v>1.965346232</v>
      </c>
      <c r="W130" s="4">
        <v>37969.44</v>
      </c>
      <c r="X130" s="5" t="s">
        <v>40</v>
      </c>
    </row>
    <row r="131" ht="14.25" customHeight="1">
      <c r="A131" s="4">
        <v>130.0</v>
      </c>
      <c r="B131" s="5" t="s">
        <v>472</v>
      </c>
      <c r="C131" s="6">
        <v>44989.0</v>
      </c>
      <c r="D131" s="6">
        <v>45000.0</v>
      </c>
      <c r="E131" s="5" t="s">
        <v>42</v>
      </c>
      <c r="F131" s="5" t="s">
        <v>473</v>
      </c>
      <c r="G131" s="5" t="s">
        <v>474</v>
      </c>
      <c r="H131" s="5" t="s">
        <v>475</v>
      </c>
      <c r="I131" s="7" t="s">
        <v>476</v>
      </c>
      <c r="J131" s="8" t="str">
        <f t="shared" si="1"/>
        <v>(314) 858550923447</v>
      </c>
      <c r="K131" s="5" t="s">
        <v>477</v>
      </c>
      <c r="L131" s="5" t="s">
        <v>65</v>
      </c>
      <c r="M131" s="9" t="str">
        <f>IFERROR(__xludf.DUMMYFUNCTION("IF(OR(REGEXMATCH(L131,""18-40""),REGEXMATCH(L131,""Adults 18-40"")),""18-40"", IF(OR(REGEXMATCH(L131,""40-60""),REGEXMATCH(L131,""Adults 40-60"")),""40-60"", IF(OR(REGEXMATCH(L131,""60\+""),REGEXMATCH(L131,""Seniors 60\+"")),""60+"", IF(OR(REGEXMATCH(L131"&amp;",""13-19""),REGEXMATCH(L131,""Teens 13-19"")),""13-19"",""Unbekannt""))))"),"60+")</f>
        <v>60+</v>
      </c>
      <c r="N131" s="8" t="str">
        <f>IFERROR(__xludf.DUMMYFUNCTION("REGEXREPLACE(REGEXREPLACE(O131,""Male"",""unspecific""),""Female"",""unspecific"")"),"unspecific ")</f>
        <v>unspecific </v>
      </c>
      <c r="O131" s="5" t="str">
        <f>IFERROR(__xludf.DUMMYFUNCTION("REGEXEXTRACT(L131,""[A-Za-z ]+"")"),"Male ")</f>
        <v>Male </v>
      </c>
      <c r="P131" s="8" t="str">
        <f>IFERROR(__xludf.DUMMYFUNCTION("IF(REGEXMATCH(L131,""Male""),""Male"",IF(REGEXMATCH(L131,""Female""),""Female"",""unspecific""))"),"Male")</f>
        <v>Male</v>
      </c>
      <c r="Q131" s="5" t="s">
        <v>75</v>
      </c>
      <c r="R131" s="4">
        <v>15700.0</v>
      </c>
      <c r="S131" s="4">
        <v>5128.0</v>
      </c>
      <c r="T131" s="4">
        <v>4144.0</v>
      </c>
      <c r="U131" s="4">
        <v>233.0</v>
      </c>
      <c r="V131" s="10">
        <f t="shared" si="2"/>
        <v>1.484076433</v>
      </c>
      <c r="W131" s="4">
        <v>30299.78</v>
      </c>
      <c r="X131" s="5" t="s">
        <v>66</v>
      </c>
    </row>
    <row r="132" ht="14.25" customHeight="1">
      <c r="A132" s="4">
        <v>131.0</v>
      </c>
      <c r="B132" s="5" t="s">
        <v>478</v>
      </c>
      <c r="C132" s="6">
        <v>45056.0</v>
      </c>
      <c r="D132" s="6">
        <v>45075.0</v>
      </c>
      <c r="E132" s="5" t="s">
        <v>7</v>
      </c>
      <c r="F132" s="5" t="s">
        <v>320</v>
      </c>
      <c r="G132" s="5" t="s">
        <v>321</v>
      </c>
      <c r="H132" s="5" t="s">
        <v>322</v>
      </c>
      <c r="I132" s="7" t="s">
        <v>323</v>
      </c>
      <c r="J132" s="8" t="str">
        <f t="shared" si="1"/>
        <v>(506) 912217980069</v>
      </c>
      <c r="K132" s="5" t="s">
        <v>324</v>
      </c>
      <c r="L132" s="5" t="s">
        <v>138</v>
      </c>
      <c r="M132" s="9" t="str">
        <f>IFERROR(__xludf.DUMMYFUNCTION("IF(OR(REGEXMATCH(L132,""18-40""),REGEXMATCH(L132,""Adults 18-40"")),""18-40"", IF(OR(REGEXMATCH(L132,""40-60""),REGEXMATCH(L132,""Adults 40-60"")),""40-60"", IF(OR(REGEXMATCH(L132,""60\+""),REGEXMATCH(L132,""Seniors 60\+"")),""60+"", IF(OR(REGEXMATCH(L132"&amp;",""13-19""),REGEXMATCH(L132,""Teens 13-19"")),""13-19"",""Unbekannt""))))"),"18-40")</f>
        <v>18-40</v>
      </c>
      <c r="N132" s="8" t="str">
        <f>IFERROR(__xludf.DUMMYFUNCTION("REGEXREPLACE(REGEXREPLACE(O132,""Male"",""unspecific""),""Female"",""unspecific"")"),"unspecific ")</f>
        <v>unspecific </v>
      </c>
      <c r="O132" s="5" t="str">
        <f>IFERROR(__xludf.DUMMYFUNCTION("REGEXEXTRACT(L132,""[A-Za-z ]+"")"),"Male ")</f>
        <v>Male </v>
      </c>
      <c r="P132" s="8" t="str">
        <f>IFERROR(__xludf.DUMMYFUNCTION("IF(REGEXMATCH(L132,""Male""),""Male"",IF(REGEXMATCH(L132,""Female""),""Female"",""unspecific""))"),"Male")</f>
        <v>Male</v>
      </c>
      <c r="Q132" s="5" t="s">
        <v>39</v>
      </c>
      <c r="R132" s="4">
        <v>84055.0</v>
      </c>
      <c r="S132" s="4">
        <v>5242.0</v>
      </c>
      <c r="T132" s="4">
        <v>4097.0</v>
      </c>
      <c r="U132" s="4">
        <v>805.0</v>
      </c>
      <c r="V132" s="10">
        <f t="shared" si="2"/>
        <v>0.9577062638</v>
      </c>
      <c r="W132" s="4">
        <v>46544.65</v>
      </c>
      <c r="X132" s="5" t="s">
        <v>152</v>
      </c>
    </row>
    <row r="133" ht="14.25" customHeight="1">
      <c r="A133" s="4">
        <v>132.0</v>
      </c>
      <c r="B133" s="5" t="s">
        <v>479</v>
      </c>
      <c r="C133" s="6">
        <v>45186.0</v>
      </c>
      <c r="D133" s="6">
        <v>45192.0</v>
      </c>
      <c r="E133" s="5" t="s">
        <v>42</v>
      </c>
      <c r="F133" s="5" t="s">
        <v>88</v>
      </c>
      <c r="G133" s="5" t="s">
        <v>89</v>
      </c>
      <c r="H133" s="5" t="s">
        <v>90</v>
      </c>
      <c r="I133" s="7" t="s">
        <v>91</v>
      </c>
      <c r="J133" s="8" t="str">
        <f t="shared" si="1"/>
        <v>(184) 424524870945</v>
      </c>
      <c r="K133" s="5" t="s">
        <v>92</v>
      </c>
      <c r="L133" s="5" t="s">
        <v>47</v>
      </c>
      <c r="M133" s="9" t="str">
        <f>IFERROR(__xludf.DUMMYFUNCTION("IF(OR(REGEXMATCH(L133,""18-40""),REGEXMATCH(L133,""Adults 18-40"")),""18-40"", IF(OR(REGEXMATCH(L133,""40-60""),REGEXMATCH(L133,""Adults 40-60"")),""40-60"", IF(OR(REGEXMATCH(L133,""60\+""),REGEXMATCH(L133,""Seniors 60\+"")),""60+"", IF(OR(REGEXMATCH(L133"&amp;",""13-19""),REGEXMATCH(L133,""Teens 13-19"")),""13-19"",""Unbekannt""))))"),"40-60")</f>
        <v>40-60</v>
      </c>
      <c r="N133" s="8" t="str">
        <f>IFERROR(__xludf.DUMMYFUNCTION("REGEXREPLACE(REGEXREPLACE(O133,""Male"",""unspecific""),""Female"",""unspecific"")"),"unspecific ")</f>
        <v>unspecific </v>
      </c>
      <c r="O133" s="5" t="str">
        <f>IFERROR(__xludf.DUMMYFUNCTION("REGEXEXTRACT(L133,""[A-Za-z ]+"")"),"Male ")</f>
        <v>Male </v>
      </c>
      <c r="P133" s="8" t="str">
        <f>IFERROR(__xludf.DUMMYFUNCTION("IF(REGEXMATCH(L133,""Male""),""Male"",IF(REGEXMATCH(L133,""Female""),""Female"",""unspecific""))"),"Male")</f>
        <v>Male</v>
      </c>
      <c r="Q133" s="5" t="s">
        <v>31</v>
      </c>
      <c r="R133" s="4">
        <v>75253.0</v>
      </c>
      <c r="S133" s="4">
        <v>6017.0</v>
      </c>
      <c r="T133" s="4">
        <v>1284.0</v>
      </c>
      <c r="U133" s="4">
        <v>615.0</v>
      </c>
      <c r="V133" s="10">
        <f t="shared" si="2"/>
        <v>0.8172431664</v>
      </c>
      <c r="W133" s="4">
        <v>23014.23</v>
      </c>
      <c r="X133" s="5" t="s">
        <v>40</v>
      </c>
    </row>
    <row r="134" ht="14.25" customHeight="1">
      <c r="A134" s="4">
        <v>133.0</v>
      </c>
      <c r="B134" s="5" t="s">
        <v>480</v>
      </c>
      <c r="C134" s="6">
        <v>45233.0</v>
      </c>
      <c r="D134" s="6">
        <v>45243.0</v>
      </c>
      <c r="E134" s="5" t="s">
        <v>77</v>
      </c>
      <c r="F134" s="5" t="s">
        <v>34</v>
      </c>
      <c r="G134" s="5" t="s">
        <v>35</v>
      </c>
      <c r="H134" s="5" t="s">
        <v>36</v>
      </c>
      <c r="I134" s="7" t="s">
        <v>388</v>
      </c>
      <c r="J134" s="8" t="str">
        <f t="shared" si="1"/>
        <v>(498) 9787718501</v>
      </c>
      <c r="K134" s="5" t="s">
        <v>37</v>
      </c>
      <c r="L134" s="5" t="s">
        <v>138</v>
      </c>
      <c r="M134" s="9" t="str">
        <f>IFERROR(__xludf.DUMMYFUNCTION("IF(OR(REGEXMATCH(L134,""18-40""),REGEXMATCH(L134,""Adults 18-40"")),""18-40"", IF(OR(REGEXMATCH(L134,""40-60""),REGEXMATCH(L134,""Adults 40-60"")),""40-60"", IF(OR(REGEXMATCH(L134,""60\+""),REGEXMATCH(L134,""Seniors 60\+"")),""60+"", IF(OR(REGEXMATCH(L134"&amp;",""13-19""),REGEXMATCH(L134,""Teens 13-19"")),""13-19"",""Unbekannt""))))"),"18-40")</f>
        <v>18-40</v>
      </c>
      <c r="N134" s="8" t="str">
        <f>IFERROR(__xludf.DUMMYFUNCTION("REGEXREPLACE(REGEXREPLACE(O134,""Male"",""unspecific""),""Female"",""unspecific"")"),"unspecific ")</f>
        <v>unspecific </v>
      </c>
      <c r="O134" s="5" t="str">
        <f>IFERROR(__xludf.DUMMYFUNCTION("REGEXEXTRACT(L134,""[A-Za-z ]+"")"),"Male ")</f>
        <v>Male </v>
      </c>
      <c r="P134" s="8" t="str">
        <f>IFERROR(__xludf.DUMMYFUNCTION("IF(REGEXMATCH(L134,""Male""),""Male"",IF(REGEXMATCH(L134,""Female""),""Female"",""unspecific""))"),"Male")</f>
        <v>Male</v>
      </c>
      <c r="Q134" s="5" t="s">
        <v>84</v>
      </c>
      <c r="R134" s="4">
        <v>99104.0</v>
      </c>
      <c r="S134" s="4">
        <v>1237.0</v>
      </c>
      <c r="T134" s="4">
        <v>921.0</v>
      </c>
      <c r="U134" s="4">
        <v>966.0</v>
      </c>
      <c r="V134" s="10">
        <f t="shared" si="2"/>
        <v>0.9747336132</v>
      </c>
      <c r="W134" s="4">
        <v>35000.46</v>
      </c>
      <c r="X134" s="5" t="s">
        <v>40</v>
      </c>
    </row>
    <row r="135" ht="14.25" customHeight="1">
      <c r="A135" s="4">
        <v>134.0</v>
      </c>
      <c r="B135" s="5" t="s">
        <v>481</v>
      </c>
      <c r="C135" s="6">
        <v>45266.0</v>
      </c>
      <c r="D135" s="6">
        <v>45278.0</v>
      </c>
      <c r="E135" s="5" t="s">
        <v>51</v>
      </c>
      <c r="F135" s="5" t="s">
        <v>426</v>
      </c>
      <c r="G135" s="5" t="s">
        <v>427</v>
      </c>
      <c r="H135" s="5" t="s">
        <v>428</v>
      </c>
      <c r="I135" s="7">
        <v>0.0</v>
      </c>
      <c r="J135" s="8">
        <f t="shared" si="1"/>
        <v>0</v>
      </c>
      <c r="K135" s="5" t="s">
        <v>429</v>
      </c>
      <c r="L135" s="5" t="s">
        <v>74</v>
      </c>
      <c r="M135" s="9" t="str">
        <f>IFERROR(__xludf.DUMMYFUNCTION("IF(OR(REGEXMATCH(L135,""18-40""),REGEXMATCH(L135,""Adults 18-40"")),""18-40"", IF(OR(REGEXMATCH(L135,""40-60""),REGEXMATCH(L135,""Adults 40-60"")),""40-60"", IF(OR(REGEXMATCH(L135,""60\+""),REGEXMATCH(L135,""Seniors 60\+"")),""60+"", IF(OR(REGEXMATCH(L135"&amp;",""13-19""),REGEXMATCH(L135,""Teens 13-19"")),""13-19"",""Unbekannt""))))"),"60+")</f>
        <v>60+</v>
      </c>
      <c r="N135" s="8" t="str">
        <f>IFERROR(__xludf.DUMMYFUNCTION("REGEXREPLACE(REGEXREPLACE(O135,""Male"",""unspecific""),""Female"",""unspecific"")"),"Seniors ")</f>
        <v>Seniors </v>
      </c>
      <c r="O135" s="5" t="str">
        <f>IFERROR(__xludf.DUMMYFUNCTION("REGEXEXTRACT(L135,""[A-Za-z ]+"")"),"Seniors ")</f>
        <v>Seniors </v>
      </c>
      <c r="P135" s="8" t="str">
        <f>IFERROR(__xludf.DUMMYFUNCTION("IF(REGEXMATCH(L135,""Male""),""Male"",IF(REGEXMATCH(L135,""Female""),""Female"",""unspecific""))"),"unspecific")</f>
        <v>unspecific</v>
      </c>
      <c r="Q135" s="5" t="s">
        <v>31</v>
      </c>
      <c r="R135" s="4">
        <v>17308.0</v>
      </c>
      <c r="S135" s="4">
        <v>405.0</v>
      </c>
      <c r="T135" s="4">
        <v>2625.0</v>
      </c>
      <c r="U135" s="4">
        <v>704.0</v>
      </c>
      <c r="V135" s="10">
        <f t="shared" si="2"/>
        <v>4.067483245</v>
      </c>
      <c r="W135" s="4">
        <v>27510.38</v>
      </c>
      <c r="X135" s="5" t="s">
        <v>49</v>
      </c>
    </row>
    <row r="136" ht="14.25" customHeight="1">
      <c r="A136" s="4">
        <v>135.0</v>
      </c>
      <c r="B136" s="5" t="s">
        <v>482</v>
      </c>
      <c r="C136" s="6">
        <v>45197.0</v>
      </c>
      <c r="D136" s="6">
        <v>45215.0</v>
      </c>
      <c r="E136" s="5" t="s">
        <v>51</v>
      </c>
      <c r="F136" s="5" t="s">
        <v>445</v>
      </c>
      <c r="G136" s="5" t="s">
        <v>446</v>
      </c>
      <c r="H136" s="5" t="s">
        <v>447</v>
      </c>
      <c r="I136" s="7" t="s">
        <v>448</v>
      </c>
      <c r="J136" s="8" t="str">
        <f t="shared" si="1"/>
        <v>(163) 276214014577</v>
      </c>
      <c r="K136" s="5" t="s">
        <v>449</v>
      </c>
      <c r="L136" s="5" t="s">
        <v>160</v>
      </c>
      <c r="M136" s="9" t="str">
        <f>IFERROR(__xludf.DUMMYFUNCTION("IF(OR(REGEXMATCH(L136,""18-40""),REGEXMATCH(L136,""Adults 18-40"")),""18-40"", IF(OR(REGEXMATCH(L136,""40-60""),REGEXMATCH(L136,""Adults 40-60"")),""40-60"", IF(OR(REGEXMATCH(L136,""60\+""),REGEXMATCH(L136,""Seniors 60\+"")),""60+"", IF(OR(REGEXMATCH(L136"&amp;",""13-19""),REGEXMATCH(L136,""Teens 13-19"")),""13-19"",""Unbekannt""))))"),"40-60")</f>
        <v>40-60</v>
      </c>
      <c r="N136" s="8" t="str">
        <f>IFERROR(__xludf.DUMMYFUNCTION("REGEXREPLACE(REGEXREPLACE(O136,""Male"",""unspecific""),""Female"",""unspecific"")"),"unspecific ")</f>
        <v>unspecific </v>
      </c>
      <c r="O136" s="5" t="str">
        <f>IFERROR(__xludf.DUMMYFUNCTION("REGEXEXTRACT(L136,""[A-Za-z ]+"")"),"Female ")</f>
        <v>Female </v>
      </c>
      <c r="P136" s="8" t="str">
        <f>IFERROR(__xludf.DUMMYFUNCTION("IF(REGEXMATCH(L136,""Male""),""Male"",IF(REGEXMATCH(L136,""Female""),""Female"",""unspecific""))"),"Female")</f>
        <v>Female</v>
      </c>
      <c r="Q136" s="5" t="s">
        <v>48</v>
      </c>
      <c r="R136" s="4">
        <v>23194.0</v>
      </c>
      <c r="S136" s="4">
        <v>7801.0</v>
      </c>
      <c r="T136" s="4">
        <v>2071.0</v>
      </c>
      <c r="U136" s="4">
        <v>114.0</v>
      </c>
      <c r="V136" s="10">
        <f t="shared" si="2"/>
        <v>0.4915064241</v>
      </c>
      <c r="W136" s="4">
        <v>49471.24</v>
      </c>
      <c r="X136" s="5" t="s">
        <v>158</v>
      </c>
    </row>
    <row r="137" ht="14.25" customHeight="1">
      <c r="A137" s="4">
        <v>136.0</v>
      </c>
      <c r="B137" s="5" t="s">
        <v>483</v>
      </c>
      <c r="C137" s="6">
        <v>44931.0</v>
      </c>
      <c r="D137" s="6">
        <v>44950.0</v>
      </c>
      <c r="E137" s="5" t="s">
        <v>77</v>
      </c>
      <c r="F137" s="5" t="s">
        <v>26</v>
      </c>
      <c r="G137" s="5" t="s">
        <v>27</v>
      </c>
      <c r="H137" s="5" t="s">
        <v>28</v>
      </c>
      <c r="I137" s="7">
        <v>3.724028579E9</v>
      </c>
      <c r="J137" s="8" t="str">
        <f t="shared" si="1"/>
        <v>(372) 4028579</v>
      </c>
      <c r="K137" s="5" t="s">
        <v>29</v>
      </c>
      <c r="L137" s="5" t="s">
        <v>83</v>
      </c>
      <c r="M137" s="9" t="str">
        <f>IFERROR(__xludf.DUMMYFUNCTION("IF(OR(REGEXMATCH(L137,""18-40""),REGEXMATCH(L137,""Adults 18-40"")),""18-40"", IF(OR(REGEXMATCH(L137,""40-60""),REGEXMATCH(L137,""Adults 40-60"")),""40-60"", IF(OR(REGEXMATCH(L137,""60\+""),REGEXMATCH(L137,""Seniors 60\+"")),""60+"", IF(OR(REGEXMATCH(L137"&amp;",""13-19""),REGEXMATCH(L137,""Teens 13-19"")),""13-19"",""Unbekannt""))))"),"40-60")</f>
        <v>40-60</v>
      </c>
      <c r="N137" s="8" t="str">
        <f>IFERROR(__xludf.DUMMYFUNCTION("REGEXREPLACE(REGEXREPLACE(O137,""Male"",""unspecific""),""Female"",""unspecific"")"),"Adults ")</f>
        <v>Adults </v>
      </c>
      <c r="O137" s="5" t="str">
        <f>IFERROR(__xludf.DUMMYFUNCTION("REGEXEXTRACT(L137,""[A-Za-z ]+"")"),"Adults ")</f>
        <v>Adults </v>
      </c>
      <c r="P137" s="8" t="str">
        <f>IFERROR(__xludf.DUMMYFUNCTION("IF(REGEXMATCH(L137,""Male""),""Male"",IF(REGEXMATCH(L137,""Female""),""Female"",""unspecific""))"),"unspecific")</f>
        <v>unspecific</v>
      </c>
      <c r="Q137" s="5" t="s">
        <v>86</v>
      </c>
      <c r="R137" s="4">
        <v>31711.0</v>
      </c>
      <c r="S137" s="4">
        <v>9897.0</v>
      </c>
      <c r="T137" s="4">
        <v>154.0</v>
      </c>
      <c r="U137" s="4">
        <v>365.0</v>
      </c>
      <c r="V137" s="10">
        <f t="shared" si="2"/>
        <v>1.151020151</v>
      </c>
      <c r="W137" s="4">
        <v>11603.78</v>
      </c>
      <c r="X137" s="5" t="s">
        <v>32</v>
      </c>
    </row>
    <row r="138" ht="14.25" customHeight="1">
      <c r="A138" s="4">
        <v>137.0</v>
      </c>
      <c r="B138" s="5" t="s">
        <v>484</v>
      </c>
      <c r="C138" s="6">
        <v>45021.0</v>
      </c>
      <c r="D138" s="6">
        <v>45046.0</v>
      </c>
      <c r="E138" s="5" t="s">
        <v>77</v>
      </c>
      <c r="F138" s="5" t="s">
        <v>485</v>
      </c>
      <c r="G138" s="5" t="s">
        <v>486</v>
      </c>
      <c r="H138" s="5" t="s">
        <v>487</v>
      </c>
      <c r="I138" s="7" t="s">
        <v>488</v>
      </c>
      <c r="J138" s="8" t="str">
        <f t="shared" si="1"/>
        <v>(881) 58970981186</v>
      </c>
      <c r="K138" s="5" t="s">
        <v>489</v>
      </c>
      <c r="L138" s="5" t="s">
        <v>47</v>
      </c>
      <c r="M138" s="9" t="str">
        <f>IFERROR(__xludf.DUMMYFUNCTION("IF(OR(REGEXMATCH(L138,""18-40""),REGEXMATCH(L138,""Adults 18-40"")),""18-40"", IF(OR(REGEXMATCH(L138,""40-60""),REGEXMATCH(L138,""Adults 40-60"")),""40-60"", IF(OR(REGEXMATCH(L138,""60\+""),REGEXMATCH(L138,""Seniors 60\+"")),""60+"", IF(OR(REGEXMATCH(L138"&amp;",""13-19""),REGEXMATCH(L138,""Teens 13-19"")),""13-19"",""Unbekannt""))))"),"40-60")</f>
        <v>40-60</v>
      </c>
      <c r="N138" s="8" t="str">
        <f>IFERROR(__xludf.DUMMYFUNCTION("REGEXREPLACE(REGEXREPLACE(O138,""Male"",""unspecific""),""Female"",""unspecific"")"),"unspecific ")</f>
        <v>unspecific </v>
      </c>
      <c r="O138" s="5" t="str">
        <f>IFERROR(__xludf.DUMMYFUNCTION("REGEXEXTRACT(L138,""[A-Za-z ]+"")"),"Male ")</f>
        <v>Male </v>
      </c>
      <c r="P138" s="8" t="str">
        <f>IFERROR(__xludf.DUMMYFUNCTION("IF(REGEXMATCH(L138,""Male""),""Male"",IF(REGEXMATCH(L138,""Female""),""Female"",""unspecific""))"),"Male")</f>
        <v>Male</v>
      </c>
      <c r="Q138" s="5" t="s">
        <v>39</v>
      </c>
      <c r="R138" s="4">
        <v>24962.0</v>
      </c>
      <c r="S138" s="4">
        <v>3745.0</v>
      </c>
      <c r="T138" s="4">
        <v>3364.0</v>
      </c>
      <c r="U138" s="4">
        <v>108.0</v>
      </c>
      <c r="V138" s="10">
        <f t="shared" si="2"/>
        <v>0.4326576396</v>
      </c>
      <c r="W138" s="4">
        <v>35539.81</v>
      </c>
      <c r="X138" s="5" t="s">
        <v>119</v>
      </c>
    </row>
    <row r="139" ht="14.25" customHeight="1">
      <c r="A139" s="4">
        <v>138.0</v>
      </c>
      <c r="B139" s="5" t="s">
        <v>490</v>
      </c>
      <c r="C139" s="6">
        <v>45134.0</v>
      </c>
      <c r="D139" s="6">
        <v>45155.0</v>
      </c>
      <c r="E139" s="5" t="s">
        <v>25</v>
      </c>
      <c r="F139" s="5" t="s">
        <v>286</v>
      </c>
      <c r="G139" s="5" t="s">
        <v>287</v>
      </c>
      <c r="H139" s="5" t="s">
        <v>288</v>
      </c>
      <c r="I139" s="7" t="s">
        <v>289</v>
      </c>
      <c r="J139" s="8" t="str">
        <f t="shared" si="1"/>
        <v>(123) 8005701</v>
      </c>
      <c r="K139" s="5" t="s">
        <v>290</v>
      </c>
      <c r="L139" s="5" t="s">
        <v>160</v>
      </c>
      <c r="M139" s="9" t="str">
        <f>IFERROR(__xludf.DUMMYFUNCTION("IF(OR(REGEXMATCH(L139,""18-40""),REGEXMATCH(L139,""Adults 18-40"")),""18-40"", IF(OR(REGEXMATCH(L139,""40-60""),REGEXMATCH(L139,""Adults 40-60"")),""40-60"", IF(OR(REGEXMATCH(L139,""60\+""),REGEXMATCH(L139,""Seniors 60\+"")),""60+"", IF(OR(REGEXMATCH(L139"&amp;",""13-19""),REGEXMATCH(L139,""Teens 13-19"")),""13-19"",""Unbekannt""))))"),"40-60")</f>
        <v>40-60</v>
      </c>
      <c r="N139" s="8" t="str">
        <f>IFERROR(__xludf.DUMMYFUNCTION("REGEXREPLACE(REGEXREPLACE(O139,""Male"",""unspecific""),""Female"",""unspecific"")"),"unspecific ")</f>
        <v>unspecific </v>
      </c>
      <c r="O139" s="5" t="str">
        <f>IFERROR(__xludf.DUMMYFUNCTION("REGEXEXTRACT(L139,""[A-Za-z ]+"")"),"Female ")</f>
        <v>Female </v>
      </c>
      <c r="P139" s="8" t="str">
        <f>IFERROR(__xludf.DUMMYFUNCTION("IF(REGEXMATCH(L139,""Male""),""Male"",IF(REGEXMATCH(L139,""Female""),""Female"",""unspecific""))"),"Female")</f>
        <v>Female</v>
      </c>
      <c r="Q139" s="5" t="s">
        <v>58</v>
      </c>
      <c r="R139" s="4">
        <v>12954.0</v>
      </c>
      <c r="S139" s="4">
        <v>5160.0</v>
      </c>
      <c r="T139" s="4">
        <v>2909.0</v>
      </c>
      <c r="U139" s="4">
        <v>469.0</v>
      </c>
      <c r="V139" s="10">
        <f t="shared" si="2"/>
        <v>3.620503319</v>
      </c>
      <c r="W139" s="4">
        <v>28403.48</v>
      </c>
      <c r="X139" s="5" t="s">
        <v>119</v>
      </c>
    </row>
    <row r="140" ht="14.25" customHeight="1">
      <c r="A140" s="4">
        <v>139.0</v>
      </c>
      <c r="B140" s="5" t="s">
        <v>491</v>
      </c>
      <c r="C140" s="6">
        <v>45037.0</v>
      </c>
      <c r="D140" s="6">
        <v>45041.0</v>
      </c>
      <c r="E140" s="5" t="s">
        <v>51</v>
      </c>
      <c r="F140" s="5" t="s">
        <v>354</v>
      </c>
      <c r="G140" s="5" t="s">
        <v>355</v>
      </c>
      <c r="H140" s="5" t="s">
        <v>356</v>
      </c>
      <c r="I140" s="7" t="s">
        <v>357</v>
      </c>
      <c r="J140" s="8" t="str">
        <f t="shared" si="1"/>
        <v>(562) 29307994586</v>
      </c>
      <c r="K140" s="5" t="s">
        <v>358</v>
      </c>
      <c r="L140" s="5" t="s">
        <v>38</v>
      </c>
      <c r="M140" s="9" t="str">
        <f>IFERROR(__xludf.DUMMYFUNCTION("IF(OR(REGEXMATCH(L140,""18-40""),REGEXMATCH(L140,""Adults 18-40"")),""18-40"", IF(OR(REGEXMATCH(L140,""40-60""),REGEXMATCH(L140,""Adults 40-60"")),""40-60"", IF(OR(REGEXMATCH(L140,""60\+""),REGEXMATCH(L140,""Seniors 60\+"")),""60+"", IF(OR(REGEXMATCH(L140"&amp;",""13-19""),REGEXMATCH(L140,""Teens 13-19"")),""13-19"",""Unbekannt""))))"),"60+")</f>
        <v>60+</v>
      </c>
      <c r="N140" s="8" t="str">
        <f>IFERROR(__xludf.DUMMYFUNCTION("REGEXREPLACE(REGEXREPLACE(O140,""Male"",""unspecific""),""Female"",""unspecific"")"),"unspecific ")</f>
        <v>unspecific </v>
      </c>
      <c r="O140" s="5" t="str">
        <f>IFERROR(__xludf.DUMMYFUNCTION("REGEXEXTRACT(L140,""[A-Za-z ]+"")"),"Female ")</f>
        <v>Female </v>
      </c>
      <c r="P140" s="8" t="str">
        <f>IFERROR(__xludf.DUMMYFUNCTION("IF(REGEXMATCH(L140,""Male""),""Male"",IF(REGEXMATCH(L140,""Female""),""Female"",""unspecific""))"),"Female")</f>
        <v>Female</v>
      </c>
      <c r="Q140" s="5" t="s">
        <v>58</v>
      </c>
      <c r="R140" s="4">
        <v>43938.0</v>
      </c>
      <c r="S140" s="4">
        <v>4009.0</v>
      </c>
      <c r="T140" s="4">
        <v>3759.0</v>
      </c>
      <c r="U140" s="4">
        <v>56.0</v>
      </c>
      <c r="V140" s="10">
        <f t="shared" si="2"/>
        <v>0.1274523192</v>
      </c>
      <c r="W140" s="4">
        <v>18952.67</v>
      </c>
      <c r="X140" s="5" t="s">
        <v>66</v>
      </c>
    </row>
    <row r="141" ht="14.25" customHeight="1">
      <c r="A141" s="4">
        <v>140.0</v>
      </c>
      <c r="B141" s="5" t="s">
        <v>492</v>
      </c>
      <c r="C141" s="6">
        <v>45130.0</v>
      </c>
      <c r="D141" s="6">
        <v>45148.0</v>
      </c>
      <c r="E141" s="5" t="s">
        <v>7</v>
      </c>
      <c r="F141" s="5" t="s">
        <v>275</v>
      </c>
      <c r="G141" s="5" t="s">
        <v>276</v>
      </c>
      <c r="H141" s="5" t="s">
        <v>277</v>
      </c>
      <c r="I141" s="7">
        <v>0.0</v>
      </c>
      <c r="J141" s="8">
        <f t="shared" si="1"/>
        <v>0</v>
      </c>
      <c r="K141" s="5" t="s">
        <v>278</v>
      </c>
      <c r="L141" s="5" t="s">
        <v>30</v>
      </c>
      <c r="M141" s="9" t="str">
        <f>IFERROR(__xludf.DUMMYFUNCTION("IF(OR(REGEXMATCH(L141,""18-40""),REGEXMATCH(L141,""Adults 18-40"")),""18-40"", IF(OR(REGEXMATCH(L141,""40-60""),REGEXMATCH(L141,""Adults 40-60"")),""40-60"", IF(OR(REGEXMATCH(L141,""60\+""),REGEXMATCH(L141,""Seniors 60\+"")),""60+"", IF(OR(REGEXMATCH(L141"&amp;",""13-19""),REGEXMATCH(L141,""Teens 13-19"")),""13-19"",""Unbekannt""))))"),"18-40")</f>
        <v>18-40</v>
      </c>
      <c r="N141" s="8" t="str">
        <f>IFERROR(__xludf.DUMMYFUNCTION("REGEXREPLACE(REGEXREPLACE(O141,""Male"",""unspecific""),""Female"",""unspecific"")"),"Adults ")</f>
        <v>Adults </v>
      </c>
      <c r="O141" s="5" t="str">
        <f>IFERROR(__xludf.DUMMYFUNCTION("REGEXEXTRACT(L141,""[A-Za-z ]+"")"),"Adults ")</f>
        <v>Adults </v>
      </c>
      <c r="P141" s="8" t="str">
        <f>IFERROR(__xludf.DUMMYFUNCTION("IF(REGEXMATCH(L141,""Male""),""Male"",IF(REGEXMATCH(L141,""Female""),""Female"",""unspecific""))"),"unspecific")</f>
        <v>unspecific</v>
      </c>
      <c r="Q141" s="5" t="s">
        <v>58</v>
      </c>
      <c r="R141" s="4">
        <v>50694.0</v>
      </c>
      <c r="S141" s="4">
        <v>3108.0</v>
      </c>
      <c r="T141" s="4">
        <v>2885.0</v>
      </c>
      <c r="U141" s="4">
        <v>357.0</v>
      </c>
      <c r="V141" s="10">
        <f t="shared" si="2"/>
        <v>0.7042253521</v>
      </c>
      <c r="W141" s="4">
        <v>13190.31</v>
      </c>
      <c r="X141" s="5" t="s">
        <v>158</v>
      </c>
    </row>
    <row r="142" ht="14.25" customHeight="1">
      <c r="A142" s="4">
        <v>141.0</v>
      </c>
      <c r="B142" s="5" t="s">
        <v>493</v>
      </c>
      <c r="C142" s="6">
        <v>45187.0</v>
      </c>
      <c r="D142" s="6">
        <v>45197.0</v>
      </c>
      <c r="E142" s="5" t="s">
        <v>7</v>
      </c>
      <c r="F142" s="5" t="s">
        <v>34</v>
      </c>
      <c r="G142" s="5" t="s">
        <v>35</v>
      </c>
      <c r="H142" s="5" t="s">
        <v>36</v>
      </c>
      <c r="I142" s="7" t="s">
        <v>388</v>
      </c>
      <c r="J142" s="8" t="str">
        <f t="shared" si="1"/>
        <v>(498) 9787718501</v>
      </c>
      <c r="K142" s="5" t="s">
        <v>37</v>
      </c>
      <c r="L142" s="5" t="s">
        <v>38</v>
      </c>
      <c r="M142" s="9" t="str">
        <f>IFERROR(__xludf.DUMMYFUNCTION("IF(OR(REGEXMATCH(L142,""18-40""),REGEXMATCH(L142,""Adults 18-40"")),""18-40"", IF(OR(REGEXMATCH(L142,""40-60""),REGEXMATCH(L142,""Adults 40-60"")),""40-60"", IF(OR(REGEXMATCH(L142,""60\+""),REGEXMATCH(L142,""Seniors 60\+"")),""60+"", IF(OR(REGEXMATCH(L142"&amp;",""13-19""),REGEXMATCH(L142,""Teens 13-19"")),""13-19"",""Unbekannt""))))"),"60+")</f>
        <v>60+</v>
      </c>
      <c r="N142" s="8" t="str">
        <f>IFERROR(__xludf.DUMMYFUNCTION("REGEXREPLACE(REGEXREPLACE(O142,""Male"",""unspecific""),""Female"",""unspecific"")"),"unspecific ")</f>
        <v>unspecific </v>
      </c>
      <c r="O142" s="5" t="str">
        <f>IFERROR(__xludf.DUMMYFUNCTION("REGEXEXTRACT(L142,""[A-Za-z ]+"")"),"Female ")</f>
        <v>Female </v>
      </c>
      <c r="P142" s="8" t="str">
        <f>IFERROR(__xludf.DUMMYFUNCTION("IF(REGEXMATCH(L142,""Male""),""Male"",IF(REGEXMATCH(L142,""Female""),""Female"",""unspecific""))"),"Female")</f>
        <v>Female</v>
      </c>
      <c r="Q142" s="5" t="s">
        <v>128</v>
      </c>
      <c r="R142" s="4">
        <v>49319.0</v>
      </c>
      <c r="S142" s="4">
        <v>9521.0</v>
      </c>
      <c r="T142" s="4">
        <v>697.0</v>
      </c>
      <c r="U142" s="4">
        <v>266.0</v>
      </c>
      <c r="V142" s="10">
        <f t="shared" si="2"/>
        <v>0.539345891</v>
      </c>
      <c r="W142" s="4">
        <v>2458.54</v>
      </c>
      <c r="X142" s="5" t="s">
        <v>40</v>
      </c>
    </row>
    <row r="143" ht="14.25" customHeight="1">
      <c r="A143" s="4">
        <v>142.0</v>
      </c>
      <c r="B143" s="5" t="s">
        <v>494</v>
      </c>
      <c r="C143" s="6">
        <v>45115.0</v>
      </c>
      <c r="D143" s="6">
        <v>45134.0</v>
      </c>
      <c r="E143" s="5" t="s">
        <v>77</v>
      </c>
      <c r="F143" s="5" t="s">
        <v>88</v>
      </c>
      <c r="G143" s="5" t="s">
        <v>89</v>
      </c>
      <c r="H143" s="5" t="s">
        <v>90</v>
      </c>
      <c r="I143" s="7" t="s">
        <v>91</v>
      </c>
      <c r="J143" s="8" t="str">
        <f t="shared" si="1"/>
        <v>(184) 424524870945</v>
      </c>
      <c r="K143" s="5" t="s">
        <v>92</v>
      </c>
      <c r="L143" s="5" t="s">
        <v>30</v>
      </c>
      <c r="M143" s="9" t="str">
        <f>IFERROR(__xludf.DUMMYFUNCTION("IF(OR(REGEXMATCH(L143,""18-40""),REGEXMATCH(L143,""Adults 18-40"")),""18-40"", IF(OR(REGEXMATCH(L143,""40-60""),REGEXMATCH(L143,""Adults 40-60"")),""40-60"", IF(OR(REGEXMATCH(L143,""60\+""),REGEXMATCH(L143,""Seniors 60\+"")),""60+"", IF(OR(REGEXMATCH(L143"&amp;",""13-19""),REGEXMATCH(L143,""Teens 13-19"")),""13-19"",""Unbekannt""))))"),"18-40")</f>
        <v>18-40</v>
      </c>
      <c r="N143" s="8" t="str">
        <f>IFERROR(__xludf.DUMMYFUNCTION("REGEXREPLACE(REGEXREPLACE(O143,""Male"",""unspecific""),""Female"",""unspecific"")"),"Adults ")</f>
        <v>Adults </v>
      </c>
      <c r="O143" s="5" t="str">
        <f>IFERROR(__xludf.DUMMYFUNCTION("REGEXEXTRACT(L143,""[A-Za-z ]+"")"),"Adults ")</f>
        <v>Adults </v>
      </c>
      <c r="P143" s="8" t="str">
        <f>IFERROR(__xludf.DUMMYFUNCTION("IF(REGEXMATCH(L143,""Male""),""Male"",IF(REGEXMATCH(L143,""Female""),""Female"",""unspecific""))"),"unspecific")</f>
        <v>unspecific</v>
      </c>
      <c r="Q143" s="5" t="s">
        <v>84</v>
      </c>
      <c r="R143" s="4">
        <v>97772.0</v>
      </c>
      <c r="S143" s="4">
        <v>8316.0</v>
      </c>
      <c r="T143" s="4">
        <v>540.0</v>
      </c>
      <c r="U143" s="4">
        <v>752.0</v>
      </c>
      <c r="V143" s="10">
        <f t="shared" si="2"/>
        <v>0.7691363581</v>
      </c>
      <c r="W143" s="4">
        <v>40395.83</v>
      </c>
      <c r="X143" s="5" t="s">
        <v>40</v>
      </c>
    </row>
    <row r="144" ht="14.25" customHeight="1">
      <c r="A144" s="4">
        <v>143.0</v>
      </c>
      <c r="B144" s="5" t="s">
        <v>495</v>
      </c>
      <c r="C144" s="6">
        <v>44935.0</v>
      </c>
      <c r="D144" s="6">
        <v>44953.0</v>
      </c>
      <c r="E144" s="5" t="s">
        <v>42</v>
      </c>
      <c r="F144" s="5" t="s">
        <v>496</v>
      </c>
      <c r="G144" s="5" t="s">
        <v>497</v>
      </c>
      <c r="H144" s="5" t="s">
        <v>498</v>
      </c>
      <c r="I144" s="7" t="s">
        <v>499</v>
      </c>
      <c r="J144" s="8" t="str">
        <f t="shared" si="1"/>
        <v>(580) 28199762452</v>
      </c>
      <c r="K144" s="5" t="s">
        <v>500</v>
      </c>
      <c r="L144" s="5" t="s">
        <v>74</v>
      </c>
      <c r="M144" s="9" t="str">
        <f>IFERROR(__xludf.DUMMYFUNCTION("IF(OR(REGEXMATCH(L144,""18-40""),REGEXMATCH(L144,""Adults 18-40"")),""18-40"", IF(OR(REGEXMATCH(L144,""40-60""),REGEXMATCH(L144,""Adults 40-60"")),""40-60"", IF(OR(REGEXMATCH(L144,""60\+""),REGEXMATCH(L144,""Seniors 60\+"")),""60+"", IF(OR(REGEXMATCH(L144"&amp;",""13-19""),REGEXMATCH(L144,""Teens 13-19"")),""13-19"",""Unbekannt""))))"),"60+")</f>
        <v>60+</v>
      </c>
      <c r="N144" s="8" t="str">
        <f>IFERROR(__xludf.DUMMYFUNCTION("REGEXREPLACE(REGEXREPLACE(O144,""Male"",""unspecific""),""Female"",""unspecific"")"),"Seniors ")</f>
        <v>Seniors </v>
      </c>
      <c r="O144" s="5" t="str">
        <f>IFERROR(__xludf.DUMMYFUNCTION("REGEXEXTRACT(L144,""[A-Za-z ]+"")"),"Seniors ")</f>
        <v>Seniors </v>
      </c>
      <c r="P144" s="8" t="str">
        <f>IFERROR(__xludf.DUMMYFUNCTION("IF(REGEXMATCH(L144,""Male""),""Male"",IF(REGEXMATCH(L144,""Female""),""Female"",""unspecific""))"),"unspecific")</f>
        <v>unspecific</v>
      </c>
      <c r="Q144" s="5" t="s">
        <v>39</v>
      </c>
      <c r="R144" s="4">
        <v>87595.0</v>
      </c>
      <c r="S144" s="4">
        <v>4184.0</v>
      </c>
      <c r="T144" s="4">
        <v>1402.0</v>
      </c>
      <c r="U144" s="4">
        <v>592.0</v>
      </c>
      <c r="V144" s="10">
        <f t="shared" si="2"/>
        <v>0.675837662</v>
      </c>
      <c r="W144" s="4">
        <v>48570.38</v>
      </c>
      <c r="X144" s="5" t="s">
        <v>66</v>
      </c>
    </row>
    <row r="145" ht="14.25" customHeight="1">
      <c r="A145" s="4">
        <v>144.0</v>
      </c>
      <c r="B145" s="5" t="s">
        <v>501</v>
      </c>
      <c r="C145" s="6">
        <v>45028.0</v>
      </c>
      <c r="D145" s="6">
        <v>45048.0</v>
      </c>
      <c r="E145" s="5" t="s">
        <v>25</v>
      </c>
      <c r="F145" s="5" t="s">
        <v>88</v>
      </c>
      <c r="G145" s="5" t="s">
        <v>89</v>
      </c>
      <c r="H145" s="5" t="s">
        <v>90</v>
      </c>
      <c r="I145" s="7" t="s">
        <v>91</v>
      </c>
      <c r="J145" s="8" t="str">
        <f t="shared" si="1"/>
        <v>(184) 424524870945</v>
      </c>
      <c r="K145" s="5" t="s">
        <v>92</v>
      </c>
      <c r="L145" s="5" t="s">
        <v>47</v>
      </c>
      <c r="M145" s="9" t="str">
        <f>IFERROR(__xludf.DUMMYFUNCTION("IF(OR(REGEXMATCH(L145,""18-40""),REGEXMATCH(L145,""Adults 18-40"")),""18-40"", IF(OR(REGEXMATCH(L145,""40-60""),REGEXMATCH(L145,""Adults 40-60"")),""40-60"", IF(OR(REGEXMATCH(L145,""60\+""),REGEXMATCH(L145,""Seniors 60\+"")),""60+"", IF(OR(REGEXMATCH(L145"&amp;",""13-19""),REGEXMATCH(L145,""Teens 13-19"")),""13-19"",""Unbekannt""))))"),"40-60")</f>
        <v>40-60</v>
      </c>
      <c r="N145" s="8" t="str">
        <f>IFERROR(__xludf.DUMMYFUNCTION("REGEXREPLACE(REGEXREPLACE(O145,""Male"",""unspecific""),""Female"",""unspecific"")"),"unspecific ")</f>
        <v>unspecific </v>
      </c>
      <c r="O145" s="5" t="str">
        <f>IFERROR(__xludf.DUMMYFUNCTION("REGEXEXTRACT(L145,""[A-Za-z ]+"")"),"Male ")</f>
        <v>Male </v>
      </c>
      <c r="P145" s="8" t="str">
        <f>IFERROR(__xludf.DUMMYFUNCTION("IF(REGEXMATCH(L145,""Male""),""Male"",IF(REGEXMATCH(L145,""Female""),""Female"",""unspecific""))"),"Male")</f>
        <v>Male</v>
      </c>
      <c r="Q145" s="5" t="s">
        <v>58</v>
      </c>
      <c r="R145" s="4">
        <v>39906.0</v>
      </c>
      <c r="S145" s="4">
        <v>8350.0</v>
      </c>
      <c r="T145" s="4">
        <v>2042.0</v>
      </c>
      <c r="U145" s="4">
        <v>792.0</v>
      </c>
      <c r="V145" s="10">
        <f t="shared" si="2"/>
        <v>1.98466396</v>
      </c>
      <c r="W145" s="4">
        <v>1884.75</v>
      </c>
      <c r="X145" s="5" t="s">
        <v>40</v>
      </c>
    </row>
    <row r="146" ht="14.25" customHeight="1">
      <c r="A146" s="4">
        <v>145.0</v>
      </c>
      <c r="B146" s="5" t="s">
        <v>502</v>
      </c>
      <c r="C146" s="6">
        <v>45149.0</v>
      </c>
      <c r="D146" s="6">
        <v>45158.0</v>
      </c>
      <c r="E146" s="5" t="s">
        <v>25</v>
      </c>
      <c r="F146" s="5" t="s">
        <v>101</v>
      </c>
      <c r="G146" s="5" t="s">
        <v>102</v>
      </c>
      <c r="H146" s="5" t="s">
        <v>103</v>
      </c>
      <c r="I146" s="7" t="s">
        <v>104</v>
      </c>
      <c r="J146" s="8" t="str">
        <f t="shared" si="1"/>
        <v>(669) 7082006</v>
      </c>
      <c r="K146" s="5" t="s">
        <v>105</v>
      </c>
      <c r="L146" s="5" t="s">
        <v>74</v>
      </c>
      <c r="M146" s="9" t="str">
        <f>IFERROR(__xludf.DUMMYFUNCTION("IF(OR(REGEXMATCH(L146,""18-40""),REGEXMATCH(L146,""Adults 18-40"")),""18-40"", IF(OR(REGEXMATCH(L146,""40-60""),REGEXMATCH(L146,""Adults 40-60"")),""40-60"", IF(OR(REGEXMATCH(L146,""60\+""),REGEXMATCH(L146,""Seniors 60\+"")),""60+"", IF(OR(REGEXMATCH(L146"&amp;",""13-19""),REGEXMATCH(L146,""Teens 13-19"")),""13-19"",""Unbekannt""))))"),"60+")</f>
        <v>60+</v>
      </c>
      <c r="N146" s="8" t="str">
        <f>IFERROR(__xludf.DUMMYFUNCTION("REGEXREPLACE(REGEXREPLACE(O146,""Male"",""unspecific""),""Female"",""unspecific"")"),"Seniors ")</f>
        <v>Seniors </v>
      </c>
      <c r="O146" s="5" t="str">
        <f>IFERROR(__xludf.DUMMYFUNCTION("REGEXEXTRACT(L146,""[A-Za-z ]+"")"),"Seniors ")</f>
        <v>Seniors </v>
      </c>
      <c r="P146" s="8" t="str">
        <f>IFERROR(__xludf.DUMMYFUNCTION("IF(REGEXMATCH(L146,""Male""),""Male"",IF(REGEXMATCH(L146,""Female""),""Female"",""unspecific""))"),"unspecific")</f>
        <v>unspecific</v>
      </c>
      <c r="Q146" s="5" t="s">
        <v>48</v>
      </c>
      <c r="R146" s="4">
        <v>8749.0</v>
      </c>
      <c r="S146" s="4">
        <v>8044.0</v>
      </c>
      <c r="T146" s="4">
        <v>1918.0</v>
      </c>
      <c r="U146" s="4">
        <v>723.0</v>
      </c>
      <c r="V146" s="10">
        <f t="shared" si="2"/>
        <v>8.263801577</v>
      </c>
      <c r="W146" s="4">
        <v>36205.42</v>
      </c>
      <c r="X146" s="5" t="s">
        <v>99</v>
      </c>
    </row>
    <row r="147" ht="14.25" customHeight="1">
      <c r="A147" s="4">
        <v>146.0</v>
      </c>
      <c r="B147" s="5" t="s">
        <v>503</v>
      </c>
      <c r="C147" s="6">
        <v>45174.0</v>
      </c>
      <c r="D147" s="6">
        <v>45178.0</v>
      </c>
      <c r="E147" s="5" t="s">
        <v>51</v>
      </c>
      <c r="F147" s="5" t="s">
        <v>245</v>
      </c>
      <c r="G147" s="5" t="s">
        <v>246</v>
      </c>
      <c r="H147" s="5" t="s">
        <v>247</v>
      </c>
      <c r="I147" s="7" t="s">
        <v>248</v>
      </c>
      <c r="J147" s="8" t="str">
        <f t="shared" si="1"/>
        <v>(371) 8900231</v>
      </c>
      <c r="K147" s="5" t="s">
        <v>249</v>
      </c>
      <c r="L147" s="5" t="s">
        <v>38</v>
      </c>
      <c r="M147" s="9" t="str">
        <f>IFERROR(__xludf.DUMMYFUNCTION("IF(OR(REGEXMATCH(L147,""18-40""),REGEXMATCH(L147,""Adults 18-40"")),""18-40"", IF(OR(REGEXMATCH(L147,""40-60""),REGEXMATCH(L147,""Adults 40-60"")),""40-60"", IF(OR(REGEXMATCH(L147,""60\+""),REGEXMATCH(L147,""Seniors 60\+"")),""60+"", IF(OR(REGEXMATCH(L147"&amp;",""13-19""),REGEXMATCH(L147,""Teens 13-19"")),""13-19"",""Unbekannt""))))"),"60+")</f>
        <v>60+</v>
      </c>
      <c r="N147" s="8" t="str">
        <f>IFERROR(__xludf.DUMMYFUNCTION("REGEXREPLACE(REGEXREPLACE(O147,""Male"",""unspecific""),""Female"",""unspecific"")"),"unspecific ")</f>
        <v>unspecific </v>
      </c>
      <c r="O147" s="5" t="str">
        <f>IFERROR(__xludf.DUMMYFUNCTION("REGEXEXTRACT(L147,""[A-Za-z ]+"")"),"Female ")</f>
        <v>Female </v>
      </c>
      <c r="P147" s="8" t="str">
        <f>IFERROR(__xludf.DUMMYFUNCTION("IF(REGEXMATCH(L147,""Male""),""Male"",IF(REGEXMATCH(L147,""Female""),""Female"",""unspecific""))"),"Female")</f>
        <v>Female</v>
      </c>
      <c r="Q147" s="5" t="s">
        <v>58</v>
      </c>
      <c r="R147" s="4">
        <v>59166.0</v>
      </c>
      <c r="S147" s="4">
        <v>5653.0</v>
      </c>
      <c r="T147" s="4">
        <v>2471.0</v>
      </c>
      <c r="U147" s="4">
        <v>173.0</v>
      </c>
      <c r="V147" s="10">
        <f t="shared" si="2"/>
        <v>0.2923976608</v>
      </c>
      <c r="W147" s="4">
        <v>10008.24</v>
      </c>
      <c r="X147" s="5" t="s">
        <v>99</v>
      </c>
    </row>
    <row r="148" ht="14.25" customHeight="1">
      <c r="A148" s="4">
        <v>147.0</v>
      </c>
      <c r="B148" s="5" t="s">
        <v>504</v>
      </c>
      <c r="C148" s="6">
        <v>45024.0</v>
      </c>
      <c r="D148" s="6">
        <v>45047.0</v>
      </c>
      <c r="E148" s="5" t="s">
        <v>51</v>
      </c>
      <c r="F148" s="5" t="s">
        <v>78</v>
      </c>
      <c r="G148" s="5" t="s">
        <v>79</v>
      </c>
      <c r="H148" s="5" t="s">
        <v>80</v>
      </c>
      <c r="I148" s="7" t="s">
        <v>81</v>
      </c>
      <c r="J148" s="8" t="str">
        <f t="shared" si="1"/>
        <v>(574) 1894981166</v>
      </c>
      <c r="K148" s="5" t="s">
        <v>82</v>
      </c>
      <c r="L148" s="5" t="s">
        <v>47</v>
      </c>
      <c r="M148" s="9" t="str">
        <f>IFERROR(__xludf.DUMMYFUNCTION("IF(OR(REGEXMATCH(L148,""18-40""),REGEXMATCH(L148,""Adults 18-40"")),""18-40"", IF(OR(REGEXMATCH(L148,""40-60""),REGEXMATCH(L148,""Adults 40-60"")),""40-60"", IF(OR(REGEXMATCH(L148,""60\+""),REGEXMATCH(L148,""Seniors 60\+"")),""60+"", IF(OR(REGEXMATCH(L148"&amp;",""13-19""),REGEXMATCH(L148,""Teens 13-19"")),""13-19"",""Unbekannt""))))"),"40-60")</f>
        <v>40-60</v>
      </c>
      <c r="N148" s="8" t="str">
        <f>IFERROR(__xludf.DUMMYFUNCTION("REGEXREPLACE(REGEXREPLACE(O148,""Male"",""unspecific""),""Female"",""unspecific"")"),"unspecific ")</f>
        <v>unspecific </v>
      </c>
      <c r="O148" s="5" t="str">
        <f>IFERROR(__xludf.DUMMYFUNCTION("REGEXEXTRACT(L148,""[A-Za-z ]+"")"),"Male ")</f>
        <v>Male </v>
      </c>
      <c r="P148" s="8" t="str">
        <f>IFERROR(__xludf.DUMMYFUNCTION("IF(REGEXMATCH(L148,""Male""),""Male"",IF(REGEXMATCH(L148,""Female""),""Female"",""unspecific""))"),"Male")</f>
        <v>Male</v>
      </c>
      <c r="Q148" s="5" t="s">
        <v>58</v>
      </c>
      <c r="R148" s="4">
        <v>12400.0</v>
      </c>
      <c r="S148" s="4">
        <v>1249.0</v>
      </c>
      <c r="T148" s="4">
        <v>4125.0</v>
      </c>
      <c r="U148" s="4">
        <v>423.0</v>
      </c>
      <c r="V148" s="10">
        <f t="shared" si="2"/>
        <v>3.411290323</v>
      </c>
      <c r="W148" s="4">
        <v>21033.62</v>
      </c>
      <c r="X148" s="5" t="s">
        <v>40</v>
      </c>
    </row>
    <row r="149" ht="14.25" customHeight="1">
      <c r="A149" s="4">
        <v>148.0</v>
      </c>
      <c r="B149" s="5" t="s">
        <v>505</v>
      </c>
      <c r="C149" s="6">
        <v>45222.0</v>
      </c>
      <c r="D149" s="6">
        <v>45227.0</v>
      </c>
      <c r="E149" s="5" t="s">
        <v>51</v>
      </c>
      <c r="F149" s="5" t="s">
        <v>107</v>
      </c>
      <c r="G149" s="5" t="s">
        <v>108</v>
      </c>
      <c r="H149" s="5" t="s">
        <v>109</v>
      </c>
      <c r="I149" s="7" t="s">
        <v>110</v>
      </c>
      <c r="J149" s="8" t="str">
        <f t="shared" si="1"/>
        <v>(414) 08698958325</v>
      </c>
      <c r="K149" s="5" t="s">
        <v>111</v>
      </c>
      <c r="L149" s="5" t="s">
        <v>47</v>
      </c>
      <c r="M149" s="9" t="str">
        <f>IFERROR(__xludf.DUMMYFUNCTION("IF(OR(REGEXMATCH(L149,""18-40""),REGEXMATCH(L149,""Adults 18-40"")),""18-40"", IF(OR(REGEXMATCH(L149,""40-60""),REGEXMATCH(L149,""Adults 40-60"")),""40-60"", IF(OR(REGEXMATCH(L149,""60\+""),REGEXMATCH(L149,""Seniors 60\+"")),""60+"", IF(OR(REGEXMATCH(L149"&amp;",""13-19""),REGEXMATCH(L149,""Teens 13-19"")),""13-19"",""Unbekannt""))))"),"40-60")</f>
        <v>40-60</v>
      </c>
      <c r="N149" s="8" t="str">
        <f>IFERROR(__xludf.DUMMYFUNCTION("REGEXREPLACE(REGEXREPLACE(O149,""Male"",""unspecific""),""Female"",""unspecific"")"),"unspecific ")</f>
        <v>unspecific </v>
      </c>
      <c r="O149" s="5" t="str">
        <f>IFERROR(__xludf.DUMMYFUNCTION("REGEXEXTRACT(L149,""[A-Za-z ]+"")"),"Male ")</f>
        <v>Male </v>
      </c>
      <c r="P149" s="8" t="str">
        <f>IFERROR(__xludf.DUMMYFUNCTION("IF(REGEXMATCH(L149,""Male""),""Male"",IF(REGEXMATCH(L149,""Female""),""Female"",""unspecific""))"),"Male")</f>
        <v>Male</v>
      </c>
      <c r="Q149" s="5" t="s">
        <v>84</v>
      </c>
      <c r="R149" s="4">
        <v>91416.0</v>
      </c>
      <c r="S149" s="4">
        <v>904.0</v>
      </c>
      <c r="T149" s="4">
        <v>120.0</v>
      </c>
      <c r="U149" s="4">
        <v>995.0</v>
      </c>
      <c r="V149" s="10">
        <f t="shared" si="2"/>
        <v>1.088430909</v>
      </c>
      <c r="W149" s="4">
        <v>46517.58</v>
      </c>
      <c r="X149" s="5" t="s">
        <v>112</v>
      </c>
    </row>
    <row r="150" ht="14.25" customHeight="1">
      <c r="A150" s="4">
        <v>149.0</v>
      </c>
      <c r="B150" s="5" t="s">
        <v>506</v>
      </c>
      <c r="C150" s="6">
        <v>44983.0</v>
      </c>
      <c r="D150" s="6">
        <v>45000.0</v>
      </c>
      <c r="E150" s="5" t="s">
        <v>77</v>
      </c>
      <c r="F150" s="5" t="s">
        <v>88</v>
      </c>
      <c r="G150" s="5" t="s">
        <v>89</v>
      </c>
      <c r="H150" s="5" t="s">
        <v>90</v>
      </c>
      <c r="I150" s="7" t="s">
        <v>91</v>
      </c>
      <c r="J150" s="8" t="str">
        <f t="shared" si="1"/>
        <v>(184) 424524870945</v>
      </c>
      <c r="K150" s="5" t="s">
        <v>92</v>
      </c>
      <c r="L150" s="5" t="s">
        <v>30</v>
      </c>
      <c r="M150" s="9" t="str">
        <f>IFERROR(__xludf.DUMMYFUNCTION("IF(OR(REGEXMATCH(L150,""18-40""),REGEXMATCH(L150,""Adults 18-40"")),""18-40"", IF(OR(REGEXMATCH(L150,""40-60""),REGEXMATCH(L150,""Adults 40-60"")),""40-60"", IF(OR(REGEXMATCH(L150,""60\+""),REGEXMATCH(L150,""Seniors 60\+"")),""60+"", IF(OR(REGEXMATCH(L150"&amp;",""13-19""),REGEXMATCH(L150,""Teens 13-19"")),""13-19"",""Unbekannt""))))"),"18-40")</f>
        <v>18-40</v>
      </c>
      <c r="N150" s="8" t="str">
        <f>IFERROR(__xludf.DUMMYFUNCTION("REGEXREPLACE(REGEXREPLACE(O150,""Male"",""unspecific""),""Female"",""unspecific"")"),"Adults ")</f>
        <v>Adults </v>
      </c>
      <c r="O150" s="5" t="str">
        <f>IFERROR(__xludf.DUMMYFUNCTION("REGEXEXTRACT(L150,""[A-Za-z ]+"")"),"Adults ")</f>
        <v>Adults </v>
      </c>
      <c r="P150" s="8" t="str">
        <f>IFERROR(__xludf.DUMMYFUNCTION("IF(REGEXMATCH(L150,""Male""),""Male"",IF(REGEXMATCH(L150,""Female""),""Female"",""unspecific""))"),"unspecific")</f>
        <v>unspecific</v>
      </c>
      <c r="Q150" s="5" t="s">
        <v>31</v>
      </c>
      <c r="R150" s="4">
        <v>87420.0</v>
      </c>
      <c r="S150" s="4">
        <v>3485.0</v>
      </c>
      <c r="T150" s="4">
        <v>1375.0</v>
      </c>
      <c r="U150" s="4">
        <v>355.0</v>
      </c>
      <c r="V150" s="10">
        <f t="shared" si="2"/>
        <v>0.4060855639</v>
      </c>
      <c r="W150" s="4">
        <v>31125.32</v>
      </c>
      <c r="X150" s="5" t="s">
        <v>40</v>
      </c>
    </row>
    <row r="151" ht="14.25" customHeight="1">
      <c r="A151" s="4">
        <v>150.0</v>
      </c>
      <c r="B151" s="5" t="s">
        <v>507</v>
      </c>
      <c r="C151" s="6">
        <v>45252.0</v>
      </c>
      <c r="D151" s="6">
        <v>45276.0</v>
      </c>
      <c r="E151" s="5" t="s">
        <v>25</v>
      </c>
      <c r="F151" s="5" t="s">
        <v>212</v>
      </c>
      <c r="G151" s="5" t="s">
        <v>213</v>
      </c>
      <c r="H151" s="5" t="s">
        <v>214</v>
      </c>
      <c r="I151" s="7">
        <v>0.0</v>
      </c>
      <c r="J151" s="8">
        <f t="shared" si="1"/>
        <v>0</v>
      </c>
      <c r="K151" s="5" t="s">
        <v>216</v>
      </c>
      <c r="L151" s="5" t="s">
        <v>30</v>
      </c>
      <c r="M151" s="9" t="str">
        <f>IFERROR(__xludf.DUMMYFUNCTION("IF(OR(REGEXMATCH(L151,""18-40""),REGEXMATCH(L151,""Adults 18-40"")),""18-40"", IF(OR(REGEXMATCH(L151,""40-60""),REGEXMATCH(L151,""Adults 40-60"")),""40-60"", IF(OR(REGEXMATCH(L151,""60\+""),REGEXMATCH(L151,""Seniors 60\+"")),""60+"", IF(OR(REGEXMATCH(L151"&amp;",""13-19""),REGEXMATCH(L151,""Teens 13-19"")),""13-19"",""Unbekannt""))))"),"18-40")</f>
        <v>18-40</v>
      </c>
      <c r="N151" s="8" t="str">
        <f>IFERROR(__xludf.DUMMYFUNCTION("REGEXREPLACE(REGEXREPLACE(O151,""Male"",""unspecific""),""Female"",""unspecific"")"),"Adults ")</f>
        <v>Adults </v>
      </c>
      <c r="O151" s="5" t="str">
        <f>IFERROR(__xludf.DUMMYFUNCTION("REGEXEXTRACT(L151,""[A-Za-z ]+"")"),"Adults ")</f>
        <v>Adults </v>
      </c>
      <c r="P151" s="8" t="str">
        <f>IFERROR(__xludf.DUMMYFUNCTION("IF(REGEXMATCH(L151,""Male""),""Male"",IF(REGEXMATCH(L151,""Female""),""Female"",""unspecific""))"),"unspecific")</f>
        <v>unspecific</v>
      </c>
      <c r="Q151" s="5" t="s">
        <v>48</v>
      </c>
      <c r="R151" s="4">
        <v>1246.0</v>
      </c>
      <c r="S151" s="4">
        <v>2854.0</v>
      </c>
      <c r="T151" s="4">
        <v>2681.0</v>
      </c>
      <c r="U151" s="4">
        <v>237.0</v>
      </c>
      <c r="V151" s="10">
        <f t="shared" si="2"/>
        <v>19.02086677</v>
      </c>
      <c r="W151" s="4">
        <v>31016.56</v>
      </c>
      <c r="X151" s="5" t="s">
        <v>152</v>
      </c>
    </row>
    <row r="152" ht="14.25" customHeight="1">
      <c r="A152" s="4">
        <v>151.0</v>
      </c>
      <c r="B152" s="5" t="s">
        <v>508</v>
      </c>
      <c r="C152" s="6">
        <v>45075.0</v>
      </c>
      <c r="D152" s="6">
        <v>45084.0</v>
      </c>
      <c r="E152" s="5" t="s">
        <v>77</v>
      </c>
      <c r="F152" s="5" t="s">
        <v>269</v>
      </c>
      <c r="G152" s="5" t="s">
        <v>270</v>
      </c>
      <c r="H152" s="5" t="s">
        <v>271</v>
      </c>
      <c r="I152" s="7" t="s">
        <v>272</v>
      </c>
      <c r="J152" s="8" t="str">
        <f t="shared" si="1"/>
        <v>(363) 95706167906</v>
      </c>
      <c r="K152" s="5" t="s">
        <v>273</v>
      </c>
      <c r="L152" s="5" t="s">
        <v>138</v>
      </c>
      <c r="M152" s="9" t="str">
        <f>IFERROR(__xludf.DUMMYFUNCTION("IF(OR(REGEXMATCH(L152,""18-40""),REGEXMATCH(L152,""Adults 18-40"")),""18-40"", IF(OR(REGEXMATCH(L152,""40-60""),REGEXMATCH(L152,""Adults 40-60"")),""40-60"", IF(OR(REGEXMATCH(L152,""60\+""),REGEXMATCH(L152,""Seniors 60\+"")),""60+"", IF(OR(REGEXMATCH(L152"&amp;",""13-19""),REGEXMATCH(L152,""Teens 13-19"")),""13-19"",""Unbekannt""))))"),"18-40")</f>
        <v>18-40</v>
      </c>
      <c r="N152" s="8" t="str">
        <f>IFERROR(__xludf.DUMMYFUNCTION("REGEXREPLACE(REGEXREPLACE(O152,""Male"",""unspecific""),""Female"",""unspecific"")"),"unspecific ")</f>
        <v>unspecific </v>
      </c>
      <c r="O152" s="5" t="str">
        <f>IFERROR(__xludf.DUMMYFUNCTION("REGEXEXTRACT(L152,""[A-Za-z ]+"")"),"Male ")</f>
        <v>Male </v>
      </c>
      <c r="P152" s="8" t="str">
        <f>IFERROR(__xludf.DUMMYFUNCTION("IF(REGEXMATCH(L152,""Male""),""Male"",IF(REGEXMATCH(L152,""Female""),""Female"",""unspecific""))"),"Male")</f>
        <v>Male</v>
      </c>
      <c r="Q152" s="5" t="s">
        <v>86</v>
      </c>
      <c r="R152" s="4">
        <v>48611.0</v>
      </c>
      <c r="S152" s="4">
        <v>5327.0</v>
      </c>
      <c r="T152" s="4">
        <v>3995.0</v>
      </c>
      <c r="U152" s="4">
        <v>125.0</v>
      </c>
      <c r="V152" s="10">
        <f t="shared" si="2"/>
        <v>0.2571434449</v>
      </c>
      <c r="W152" s="4">
        <v>47333.79</v>
      </c>
      <c r="X152" s="5" t="s">
        <v>158</v>
      </c>
    </row>
    <row r="153" ht="14.25" customHeight="1">
      <c r="A153" s="4">
        <v>152.0</v>
      </c>
      <c r="B153" s="5" t="s">
        <v>509</v>
      </c>
      <c r="C153" s="6">
        <v>45000.0</v>
      </c>
      <c r="D153" s="6">
        <v>45014.0</v>
      </c>
      <c r="E153" s="5" t="s">
        <v>7</v>
      </c>
      <c r="F153" s="5" t="s">
        <v>269</v>
      </c>
      <c r="G153" s="5" t="s">
        <v>270</v>
      </c>
      <c r="H153" s="5" t="s">
        <v>271</v>
      </c>
      <c r="I153" s="7" t="s">
        <v>272</v>
      </c>
      <c r="J153" s="8" t="str">
        <f t="shared" si="1"/>
        <v>(363) 95706167906</v>
      </c>
      <c r="K153" s="5" t="s">
        <v>273</v>
      </c>
      <c r="L153" s="5" t="s">
        <v>65</v>
      </c>
      <c r="M153" s="9" t="str">
        <f>IFERROR(__xludf.DUMMYFUNCTION("IF(OR(REGEXMATCH(L153,""18-40""),REGEXMATCH(L153,""Adults 18-40"")),""18-40"", IF(OR(REGEXMATCH(L153,""40-60""),REGEXMATCH(L153,""Adults 40-60"")),""40-60"", IF(OR(REGEXMATCH(L153,""60\+""),REGEXMATCH(L153,""Seniors 60\+"")),""60+"", IF(OR(REGEXMATCH(L153"&amp;",""13-19""),REGEXMATCH(L153,""Teens 13-19"")),""13-19"",""Unbekannt""))))"),"60+")</f>
        <v>60+</v>
      </c>
      <c r="N153" s="8" t="str">
        <f>IFERROR(__xludf.DUMMYFUNCTION("REGEXREPLACE(REGEXREPLACE(O153,""Male"",""unspecific""),""Female"",""unspecific"")"),"unspecific ")</f>
        <v>unspecific </v>
      </c>
      <c r="O153" s="5" t="str">
        <f>IFERROR(__xludf.DUMMYFUNCTION("REGEXEXTRACT(L153,""[A-Za-z ]+"")"),"Male ")</f>
        <v>Male </v>
      </c>
      <c r="P153" s="8" t="str">
        <f>IFERROR(__xludf.DUMMYFUNCTION("IF(REGEXMATCH(L153,""Male""),""Male"",IF(REGEXMATCH(L153,""Female""),""Female"",""unspecific""))"),"Male")</f>
        <v>Male</v>
      </c>
      <c r="Q153" s="5" t="s">
        <v>128</v>
      </c>
      <c r="R153" s="4">
        <v>38713.0</v>
      </c>
      <c r="S153" s="4">
        <v>7248.0</v>
      </c>
      <c r="T153" s="4">
        <v>4797.0</v>
      </c>
      <c r="U153" s="4">
        <v>591.0</v>
      </c>
      <c r="V153" s="10">
        <f t="shared" si="2"/>
        <v>1.526618965</v>
      </c>
      <c r="W153" s="4">
        <v>6982.46</v>
      </c>
      <c r="X153" s="5" t="s">
        <v>158</v>
      </c>
    </row>
    <row r="154" ht="14.25" customHeight="1">
      <c r="A154" s="4">
        <v>153.0</v>
      </c>
      <c r="B154" s="5" t="s">
        <v>510</v>
      </c>
      <c r="C154" s="6">
        <v>45001.0</v>
      </c>
      <c r="D154" s="6">
        <v>45031.0</v>
      </c>
      <c r="E154" s="5" t="s">
        <v>7</v>
      </c>
      <c r="F154" s="5" t="s">
        <v>162</v>
      </c>
      <c r="G154" s="5" t="s">
        <v>163</v>
      </c>
      <c r="H154" s="5" t="s">
        <v>164</v>
      </c>
      <c r="I154" s="7" t="s">
        <v>165</v>
      </c>
      <c r="J154" s="8" t="str">
        <f t="shared" si="1"/>
        <v>(653) 6891510</v>
      </c>
      <c r="K154" s="5" t="s">
        <v>166</v>
      </c>
      <c r="L154" s="5" t="s">
        <v>138</v>
      </c>
      <c r="M154" s="9" t="str">
        <f>IFERROR(__xludf.DUMMYFUNCTION("IF(OR(REGEXMATCH(L154,""18-40""),REGEXMATCH(L154,""Adults 18-40"")),""18-40"", IF(OR(REGEXMATCH(L154,""40-60""),REGEXMATCH(L154,""Adults 40-60"")),""40-60"", IF(OR(REGEXMATCH(L154,""60\+""),REGEXMATCH(L154,""Seniors 60\+"")),""60+"", IF(OR(REGEXMATCH(L154"&amp;",""13-19""),REGEXMATCH(L154,""Teens 13-19"")),""13-19"",""Unbekannt""))))"),"18-40")</f>
        <v>18-40</v>
      </c>
      <c r="N154" s="8" t="str">
        <f>IFERROR(__xludf.DUMMYFUNCTION("REGEXREPLACE(REGEXREPLACE(O154,""Male"",""unspecific""),""Female"",""unspecific"")"),"unspecific ")</f>
        <v>unspecific </v>
      </c>
      <c r="O154" s="5" t="str">
        <f>IFERROR(__xludf.DUMMYFUNCTION("REGEXEXTRACT(L154,""[A-Za-z ]+"")"),"Male ")</f>
        <v>Male </v>
      </c>
      <c r="P154" s="8" t="str">
        <f>IFERROR(__xludf.DUMMYFUNCTION("IF(REGEXMATCH(L154,""Male""),""Male"",IF(REGEXMATCH(L154,""Female""),""Female"",""unspecific""))"),"Male")</f>
        <v>Male</v>
      </c>
      <c r="Q154" s="5" t="s">
        <v>48</v>
      </c>
      <c r="R154" s="4">
        <v>63292.0</v>
      </c>
      <c r="S154" s="4">
        <v>5144.0</v>
      </c>
      <c r="T154" s="4">
        <v>3711.0</v>
      </c>
      <c r="U154" s="4">
        <v>820.0</v>
      </c>
      <c r="V154" s="10">
        <f t="shared" si="2"/>
        <v>1.29558238</v>
      </c>
      <c r="W154" s="4">
        <v>20456.45</v>
      </c>
      <c r="X154" s="5" t="s">
        <v>167</v>
      </c>
    </row>
    <row r="155" ht="14.25" customHeight="1">
      <c r="A155" s="4">
        <v>154.0</v>
      </c>
      <c r="B155" s="5" t="s">
        <v>511</v>
      </c>
      <c r="C155" s="6">
        <v>45210.0</v>
      </c>
      <c r="D155" s="6">
        <v>45229.0</v>
      </c>
      <c r="E155" s="5" t="s">
        <v>7</v>
      </c>
      <c r="F155" s="5" t="s">
        <v>432</v>
      </c>
      <c r="G155" s="5" t="s">
        <v>433</v>
      </c>
      <c r="H155" s="5" t="s">
        <v>434</v>
      </c>
      <c r="I155" s="7">
        <v>0.0</v>
      </c>
      <c r="J155" s="8">
        <f t="shared" si="1"/>
        <v>0</v>
      </c>
      <c r="K155" s="5" t="s">
        <v>435</v>
      </c>
      <c r="L155" s="5" t="s">
        <v>38</v>
      </c>
      <c r="M155" s="9" t="str">
        <f>IFERROR(__xludf.DUMMYFUNCTION("IF(OR(REGEXMATCH(L155,""18-40""),REGEXMATCH(L155,""Adults 18-40"")),""18-40"", IF(OR(REGEXMATCH(L155,""40-60""),REGEXMATCH(L155,""Adults 40-60"")),""40-60"", IF(OR(REGEXMATCH(L155,""60\+""),REGEXMATCH(L155,""Seniors 60\+"")),""60+"", IF(OR(REGEXMATCH(L155"&amp;",""13-19""),REGEXMATCH(L155,""Teens 13-19"")),""13-19"",""Unbekannt""))))"),"60+")</f>
        <v>60+</v>
      </c>
      <c r="N155" s="8" t="str">
        <f>IFERROR(__xludf.DUMMYFUNCTION("REGEXREPLACE(REGEXREPLACE(O155,""Male"",""unspecific""),""Female"",""unspecific"")"),"unspecific ")</f>
        <v>unspecific </v>
      </c>
      <c r="O155" s="5" t="str">
        <f>IFERROR(__xludf.DUMMYFUNCTION("REGEXEXTRACT(L155,""[A-Za-z ]+"")"),"Female ")</f>
        <v>Female </v>
      </c>
      <c r="P155" s="8" t="str">
        <f>IFERROR(__xludf.DUMMYFUNCTION("IF(REGEXMATCH(L155,""Male""),""Male"",IF(REGEXMATCH(L155,""Female""),""Female"",""unspecific""))"),"Female")</f>
        <v>Female</v>
      </c>
      <c r="Q155" s="5" t="s">
        <v>86</v>
      </c>
      <c r="R155" s="4">
        <v>71200.0</v>
      </c>
      <c r="S155" s="4">
        <v>6169.0</v>
      </c>
      <c r="T155" s="4">
        <v>885.0</v>
      </c>
      <c r="U155" s="4">
        <v>644.0</v>
      </c>
      <c r="V155" s="10">
        <f t="shared" si="2"/>
        <v>0.904494382</v>
      </c>
      <c r="W155" s="4">
        <v>12333.92</v>
      </c>
      <c r="X155" s="5" t="s">
        <v>167</v>
      </c>
    </row>
    <row r="156" ht="14.25" customHeight="1">
      <c r="A156" s="4">
        <v>155.0</v>
      </c>
      <c r="B156" s="5" t="s">
        <v>512</v>
      </c>
      <c r="C156" s="6">
        <v>45038.0</v>
      </c>
      <c r="D156" s="6">
        <v>45054.0</v>
      </c>
      <c r="E156" s="5" t="s">
        <v>42</v>
      </c>
      <c r="F156" s="5" t="s">
        <v>432</v>
      </c>
      <c r="G156" s="5" t="s">
        <v>433</v>
      </c>
      <c r="H156" s="5" t="s">
        <v>434</v>
      </c>
      <c r="I156" s="7">
        <v>0.0</v>
      </c>
      <c r="J156" s="8">
        <f t="shared" si="1"/>
        <v>0</v>
      </c>
      <c r="K156" s="5" t="s">
        <v>435</v>
      </c>
      <c r="L156" s="5" t="s">
        <v>138</v>
      </c>
      <c r="M156" s="9" t="str">
        <f>IFERROR(__xludf.DUMMYFUNCTION("IF(OR(REGEXMATCH(L156,""18-40""),REGEXMATCH(L156,""Adults 18-40"")),""18-40"", IF(OR(REGEXMATCH(L156,""40-60""),REGEXMATCH(L156,""Adults 40-60"")),""40-60"", IF(OR(REGEXMATCH(L156,""60\+""),REGEXMATCH(L156,""Seniors 60\+"")),""60+"", IF(OR(REGEXMATCH(L156"&amp;",""13-19""),REGEXMATCH(L156,""Teens 13-19"")),""13-19"",""Unbekannt""))))"),"18-40")</f>
        <v>18-40</v>
      </c>
      <c r="N156" s="8" t="str">
        <f>IFERROR(__xludf.DUMMYFUNCTION("REGEXREPLACE(REGEXREPLACE(O156,""Male"",""unspecific""),""Female"",""unspecific"")"),"unspecific ")</f>
        <v>unspecific </v>
      </c>
      <c r="O156" s="5" t="str">
        <f>IFERROR(__xludf.DUMMYFUNCTION("REGEXEXTRACT(L156,""[A-Za-z ]+"")"),"Male ")</f>
        <v>Male </v>
      </c>
      <c r="P156" s="8" t="str">
        <f>IFERROR(__xludf.DUMMYFUNCTION("IF(REGEXMATCH(L156,""Male""),""Male"",IF(REGEXMATCH(L156,""Female""),""Female"",""unspecific""))"),"Male")</f>
        <v>Male</v>
      </c>
      <c r="Q156" s="5" t="s">
        <v>84</v>
      </c>
      <c r="R156" s="4">
        <v>93858.0</v>
      </c>
      <c r="S156" s="4">
        <v>5976.0</v>
      </c>
      <c r="T156" s="4">
        <v>2038.0</v>
      </c>
      <c r="U156" s="4">
        <v>453.0</v>
      </c>
      <c r="V156" s="10">
        <f t="shared" si="2"/>
        <v>0.4826439941</v>
      </c>
      <c r="W156" s="4">
        <v>26152.93</v>
      </c>
      <c r="X156" s="5" t="s">
        <v>167</v>
      </c>
    </row>
    <row r="157" ht="14.25" customHeight="1">
      <c r="A157" s="4">
        <v>156.0</v>
      </c>
      <c r="B157" s="5" t="s">
        <v>513</v>
      </c>
      <c r="C157" s="6">
        <v>45032.0</v>
      </c>
      <c r="D157" s="6">
        <v>45041.0</v>
      </c>
      <c r="E157" s="5" t="s">
        <v>51</v>
      </c>
      <c r="F157" s="5" t="s">
        <v>312</v>
      </c>
      <c r="G157" s="5" t="s">
        <v>313</v>
      </c>
      <c r="H157" s="5" t="s">
        <v>314</v>
      </c>
      <c r="I157" s="7" t="s">
        <v>315</v>
      </c>
      <c r="J157" s="8" t="str">
        <f t="shared" si="1"/>
        <v>(111) 329982486225</v>
      </c>
      <c r="K157" s="5" t="s">
        <v>316</v>
      </c>
      <c r="L157" s="5" t="s">
        <v>138</v>
      </c>
      <c r="M157" s="9" t="str">
        <f>IFERROR(__xludf.DUMMYFUNCTION("IF(OR(REGEXMATCH(L157,""18-40""),REGEXMATCH(L157,""Adults 18-40"")),""18-40"", IF(OR(REGEXMATCH(L157,""40-60""),REGEXMATCH(L157,""Adults 40-60"")),""40-60"", IF(OR(REGEXMATCH(L157,""60\+""),REGEXMATCH(L157,""Seniors 60\+"")),""60+"", IF(OR(REGEXMATCH(L157"&amp;",""13-19""),REGEXMATCH(L157,""Teens 13-19"")),""13-19"",""Unbekannt""))))"),"18-40")</f>
        <v>18-40</v>
      </c>
      <c r="N157" s="8" t="str">
        <f>IFERROR(__xludf.DUMMYFUNCTION("REGEXREPLACE(REGEXREPLACE(O157,""Male"",""unspecific""),""Female"",""unspecific"")"),"unspecific ")</f>
        <v>unspecific </v>
      </c>
      <c r="O157" s="5" t="str">
        <f>IFERROR(__xludf.DUMMYFUNCTION("REGEXEXTRACT(L157,""[A-Za-z ]+"")"),"Male ")</f>
        <v>Male </v>
      </c>
      <c r="P157" s="8" t="str">
        <f>IFERROR(__xludf.DUMMYFUNCTION("IF(REGEXMATCH(L157,""Male""),""Male"",IF(REGEXMATCH(L157,""Female""),""Female"",""unspecific""))"),"Male")</f>
        <v>Male</v>
      </c>
      <c r="Q157" s="5" t="s">
        <v>48</v>
      </c>
      <c r="R157" s="4">
        <v>2436.0</v>
      </c>
      <c r="S157" s="4">
        <v>4183.0</v>
      </c>
      <c r="T157" s="4">
        <v>3336.0</v>
      </c>
      <c r="U157" s="4">
        <v>61.0</v>
      </c>
      <c r="V157" s="10">
        <f t="shared" si="2"/>
        <v>2.50410509</v>
      </c>
      <c r="W157" s="4">
        <v>29075.12</v>
      </c>
      <c r="X157" s="5" t="s">
        <v>112</v>
      </c>
    </row>
    <row r="158" ht="14.25" customHeight="1">
      <c r="A158" s="4">
        <v>157.0</v>
      </c>
      <c r="B158" s="5" t="s">
        <v>514</v>
      </c>
      <c r="C158" s="6">
        <v>45122.0</v>
      </c>
      <c r="D158" s="6">
        <v>45130.0</v>
      </c>
      <c r="E158" s="5" t="s">
        <v>77</v>
      </c>
      <c r="F158" s="5" t="s">
        <v>206</v>
      </c>
      <c r="G158" s="5" t="s">
        <v>207</v>
      </c>
      <c r="H158" s="5" t="s">
        <v>208</v>
      </c>
      <c r="I158" s="7" t="s">
        <v>209</v>
      </c>
      <c r="J158" s="8" t="str">
        <f t="shared" si="1"/>
        <v>Ungültige Nummer</v>
      </c>
      <c r="K158" s="5" t="s">
        <v>210</v>
      </c>
      <c r="L158" s="5" t="s">
        <v>160</v>
      </c>
      <c r="M158" s="9" t="str">
        <f>IFERROR(__xludf.DUMMYFUNCTION("IF(OR(REGEXMATCH(L158,""18-40""),REGEXMATCH(L158,""Adults 18-40"")),""18-40"", IF(OR(REGEXMATCH(L158,""40-60""),REGEXMATCH(L158,""Adults 40-60"")),""40-60"", IF(OR(REGEXMATCH(L158,""60\+""),REGEXMATCH(L158,""Seniors 60\+"")),""60+"", IF(OR(REGEXMATCH(L158"&amp;",""13-19""),REGEXMATCH(L158,""Teens 13-19"")),""13-19"",""Unbekannt""))))"),"40-60")</f>
        <v>40-60</v>
      </c>
      <c r="N158" s="8" t="str">
        <f>IFERROR(__xludf.DUMMYFUNCTION("REGEXREPLACE(REGEXREPLACE(O158,""Male"",""unspecific""),""Female"",""unspecific"")"),"unspecific ")</f>
        <v>unspecific </v>
      </c>
      <c r="O158" s="5" t="str">
        <f>IFERROR(__xludf.DUMMYFUNCTION("REGEXEXTRACT(L158,""[A-Za-z ]+"")"),"Female ")</f>
        <v>Female </v>
      </c>
      <c r="P158" s="8" t="str">
        <f>IFERROR(__xludf.DUMMYFUNCTION("IF(REGEXMATCH(L158,""Male""),""Male"",IF(REGEXMATCH(L158,""Female""),""Female"",""unspecific""))"),"Female")</f>
        <v>Female</v>
      </c>
      <c r="Q158" s="5" t="s">
        <v>86</v>
      </c>
      <c r="R158" s="4">
        <v>12554.0</v>
      </c>
      <c r="S158" s="4">
        <v>3186.0</v>
      </c>
      <c r="T158" s="4">
        <v>4516.0</v>
      </c>
      <c r="U158" s="4">
        <v>961.0</v>
      </c>
      <c r="V158" s="10">
        <f t="shared" si="2"/>
        <v>7.654930699</v>
      </c>
      <c r="W158" s="4">
        <v>36293.06</v>
      </c>
      <c r="X158" s="5" t="s">
        <v>99</v>
      </c>
    </row>
    <row r="159" ht="14.25" customHeight="1">
      <c r="A159" s="4">
        <v>158.0</v>
      </c>
      <c r="B159" s="5" t="s">
        <v>515</v>
      </c>
      <c r="C159" s="6">
        <v>45037.0</v>
      </c>
      <c r="D159" s="6">
        <v>45057.0</v>
      </c>
      <c r="E159" s="5" t="s">
        <v>25</v>
      </c>
      <c r="F159" s="5" t="s">
        <v>68</v>
      </c>
      <c r="G159" s="5" t="s">
        <v>69</v>
      </c>
      <c r="H159" s="5" t="s">
        <v>70</v>
      </c>
      <c r="I159" s="7" t="s">
        <v>71</v>
      </c>
      <c r="J159" s="8" t="str">
        <f t="shared" si="1"/>
        <v>(228) 1662016</v>
      </c>
      <c r="K159" s="5" t="s">
        <v>72</v>
      </c>
      <c r="L159" s="5" t="s">
        <v>57</v>
      </c>
      <c r="M159" s="9" t="str">
        <f>IFERROR(__xludf.DUMMYFUNCTION("IF(OR(REGEXMATCH(L159,""18-40""),REGEXMATCH(L159,""Adults 18-40"")),""18-40"", IF(OR(REGEXMATCH(L159,""40-60""),REGEXMATCH(L159,""Adults 40-60"")),""40-60"", IF(OR(REGEXMATCH(L159,""60\+""),REGEXMATCH(L159,""Seniors 60\+"")),""60+"", IF(OR(REGEXMATCH(L159"&amp;",""13-19""),REGEXMATCH(L159,""Teens 13-19"")),""13-19"",""Unbekannt""))))"),"18-40")</f>
        <v>18-40</v>
      </c>
      <c r="N159" s="8" t="str">
        <f>IFERROR(__xludf.DUMMYFUNCTION("REGEXREPLACE(REGEXREPLACE(O159,""Male"",""unspecific""),""Female"",""unspecific"")"),"unspecific ")</f>
        <v>unspecific </v>
      </c>
      <c r="O159" s="5" t="str">
        <f>IFERROR(__xludf.DUMMYFUNCTION("REGEXEXTRACT(L159,""[A-Za-z ]+"")"),"Female ")</f>
        <v>Female </v>
      </c>
      <c r="P159" s="8" t="str">
        <f>IFERROR(__xludf.DUMMYFUNCTION("IF(REGEXMATCH(L159,""Male""),""Male"",IF(REGEXMATCH(L159,""Female""),""Female"",""unspecific""))"),"Female")</f>
        <v>Female</v>
      </c>
      <c r="Q159" s="5" t="s">
        <v>58</v>
      </c>
      <c r="R159" s="4">
        <v>53496.0</v>
      </c>
      <c r="S159" s="4">
        <v>1843.0</v>
      </c>
      <c r="T159" s="4">
        <v>2418.0</v>
      </c>
      <c r="U159" s="4">
        <v>214.0</v>
      </c>
      <c r="V159" s="10">
        <f t="shared" si="2"/>
        <v>0.4000299088</v>
      </c>
      <c r="W159" s="4">
        <v>23970.4</v>
      </c>
      <c r="X159" s="5" t="s">
        <v>66</v>
      </c>
    </row>
    <row r="160" ht="14.25" customHeight="1">
      <c r="A160" s="4">
        <v>159.0</v>
      </c>
      <c r="B160" s="5" t="s">
        <v>516</v>
      </c>
      <c r="C160" s="6">
        <v>44961.0</v>
      </c>
      <c r="D160" s="6">
        <v>44981.0</v>
      </c>
      <c r="E160" s="5" t="s">
        <v>77</v>
      </c>
      <c r="F160" s="5" t="s">
        <v>245</v>
      </c>
      <c r="G160" s="5" t="s">
        <v>246</v>
      </c>
      <c r="H160" s="5" t="s">
        <v>247</v>
      </c>
      <c r="I160" s="7" t="s">
        <v>248</v>
      </c>
      <c r="J160" s="8" t="str">
        <f t="shared" si="1"/>
        <v>(371) 8900231</v>
      </c>
      <c r="K160" s="5" t="s">
        <v>249</v>
      </c>
      <c r="L160" s="5" t="s">
        <v>74</v>
      </c>
      <c r="M160" s="9" t="str">
        <f>IFERROR(__xludf.DUMMYFUNCTION("IF(OR(REGEXMATCH(L160,""18-40""),REGEXMATCH(L160,""Adults 18-40"")),""18-40"", IF(OR(REGEXMATCH(L160,""40-60""),REGEXMATCH(L160,""Adults 40-60"")),""40-60"", IF(OR(REGEXMATCH(L160,""60\+""),REGEXMATCH(L160,""Seniors 60\+"")),""60+"", IF(OR(REGEXMATCH(L160"&amp;",""13-19""),REGEXMATCH(L160,""Teens 13-19"")),""13-19"",""Unbekannt""))))"),"60+")</f>
        <v>60+</v>
      </c>
      <c r="N160" s="8" t="str">
        <f>IFERROR(__xludf.DUMMYFUNCTION("REGEXREPLACE(REGEXREPLACE(O160,""Male"",""unspecific""),""Female"",""unspecific"")"),"Seniors ")</f>
        <v>Seniors </v>
      </c>
      <c r="O160" s="5" t="str">
        <f>IFERROR(__xludf.DUMMYFUNCTION("REGEXEXTRACT(L160,""[A-Za-z ]+"")"),"Seniors ")</f>
        <v>Seniors </v>
      </c>
      <c r="P160" s="8" t="str">
        <f>IFERROR(__xludf.DUMMYFUNCTION("IF(REGEXMATCH(L160,""Male""),""Male"",IF(REGEXMATCH(L160,""Female""),""Female"",""unspecific""))"),"unspecific")</f>
        <v>unspecific</v>
      </c>
      <c r="Q160" s="5" t="s">
        <v>75</v>
      </c>
      <c r="R160" s="4">
        <v>75218.0</v>
      </c>
      <c r="S160" s="4">
        <v>1705.0</v>
      </c>
      <c r="T160" s="4">
        <v>2982.0</v>
      </c>
      <c r="U160" s="4">
        <v>738.0</v>
      </c>
      <c r="V160" s="10">
        <f t="shared" si="2"/>
        <v>0.9811481294</v>
      </c>
      <c r="W160" s="4">
        <v>36468.3</v>
      </c>
      <c r="X160" s="5" t="s">
        <v>99</v>
      </c>
    </row>
    <row r="161" ht="14.25" customHeight="1">
      <c r="A161" s="4">
        <v>160.0</v>
      </c>
      <c r="B161" s="5" t="s">
        <v>517</v>
      </c>
      <c r="C161" s="6">
        <v>44959.0</v>
      </c>
      <c r="D161" s="6">
        <v>44977.0</v>
      </c>
      <c r="E161" s="5" t="s">
        <v>42</v>
      </c>
      <c r="F161" s="5" t="s">
        <v>262</v>
      </c>
      <c r="G161" s="5" t="s">
        <v>263</v>
      </c>
      <c r="H161" s="5" t="s">
        <v>264</v>
      </c>
      <c r="I161" s="7" t="s">
        <v>265</v>
      </c>
      <c r="J161" s="8" t="str">
        <f t="shared" si="1"/>
        <v>(358) 4216618006</v>
      </c>
      <c r="K161" s="5" t="s">
        <v>266</v>
      </c>
      <c r="L161" s="5" t="s">
        <v>57</v>
      </c>
      <c r="M161" s="9" t="str">
        <f>IFERROR(__xludf.DUMMYFUNCTION("IF(OR(REGEXMATCH(L161,""18-40""),REGEXMATCH(L161,""Adults 18-40"")),""18-40"", IF(OR(REGEXMATCH(L161,""40-60""),REGEXMATCH(L161,""Adults 40-60"")),""40-60"", IF(OR(REGEXMATCH(L161,""60\+""),REGEXMATCH(L161,""Seniors 60\+"")),""60+"", IF(OR(REGEXMATCH(L161"&amp;",""13-19""),REGEXMATCH(L161,""Teens 13-19"")),""13-19"",""Unbekannt""))))"),"18-40")</f>
        <v>18-40</v>
      </c>
      <c r="N161" s="8" t="str">
        <f>IFERROR(__xludf.DUMMYFUNCTION("REGEXREPLACE(REGEXREPLACE(O161,""Male"",""unspecific""),""Female"",""unspecific"")"),"unspecific ")</f>
        <v>unspecific </v>
      </c>
      <c r="O161" s="5" t="str">
        <f>IFERROR(__xludf.DUMMYFUNCTION("REGEXEXTRACT(L161,""[A-Za-z ]+"")"),"Female ")</f>
        <v>Female </v>
      </c>
      <c r="P161" s="8" t="str">
        <f>IFERROR(__xludf.DUMMYFUNCTION("IF(REGEXMATCH(L161,""Male""),""Male"",IF(REGEXMATCH(L161,""Female""),""Female"",""unspecific""))"),"Female")</f>
        <v>Female</v>
      </c>
      <c r="Q161" s="5" t="s">
        <v>31</v>
      </c>
      <c r="R161" s="4">
        <v>24396.0</v>
      </c>
      <c r="S161" s="4">
        <v>8189.0</v>
      </c>
      <c r="T161" s="4">
        <v>2715.0</v>
      </c>
      <c r="U161" s="4">
        <v>16.0</v>
      </c>
      <c r="V161" s="10">
        <f t="shared" si="2"/>
        <v>0.06558452205</v>
      </c>
      <c r="W161" s="4">
        <v>46545.06</v>
      </c>
      <c r="X161" s="5" t="s">
        <v>49</v>
      </c>
    </row>
    <row r="162" ht="14.25" customHeight="1">
      <c r="A162" s="4">
        <v>161.0</v>
      </c>
      <c r="B162" s="5" t="s">
        <v>518</v>
      </c>
      <c r="C162" s="6">
        <v>45221.0</v>
      </c>
      <c r="D162" s="6">
        <v>45248.0</v>
      </c>
      <c r="E162" s="5" t="s">
        <v>77</v>
      </c>
      <c r="F162" s="5" t="s">
        <v>251</v>
      </c>
      <c r="G162" s="5" t="s">
        <v>252</v>
      </c>
      <c r="H162" s="5" t="s">
        <v>253</v>
      </c>
      <c r="I162" s="7">
        <v>0.0</v>
      </c>
      <c r="J162" s="8">
        <f t="shared" si="1"/>
        <v>0</v>
      </c>
      <c r="K162" s="5" t="s">
        <v>254</v>
      </c>
      <c r="L162" s="5" t="s">
        <v>74</v>
      </c>
      <c r="M162" s="9" t="str">
        <f>IFERROR(__xludf.DUMMYFUNCTION("IF(OR(REGEXMATCH(L162,""18-40""),REGEXMATCH(L162,""Adults 18-40"")),""18-40"", IF(OR(REGEXMATCH(L162,""40-60""),REGEXMATCH(L162,""Adults 40-60"")),""40-60"", IF(OR(REGEXMATCH(L162,""60\+""),REGEXMATCH(L162,""Seniors 60\+"")),""60+"", IF(OR(REGEXMATCH(L162"&amp;",""13-19""),REGEXMATCH(L162,""Teens 13-19"")),""13-19"",""Unbekannt""))))"),"60+")</f>
        <v>60+</v>
      </c>
      <c r="N162" s="8" t="str">
        <f>IFERROR(__xludf.DUMMYFUNCTION("REGEXREPLACE(REGEXREPLACE(O162,""Male"",""unspecific""),""Female"",""unspecific"")"),"Seniors ")</f>
        <v>Seniors </v>
      </c>
      <c r="O162" s="5" t="str">
        <f>IFERROR(__xludf.DUMMYFUNCTION("REGEXEXTRACT(L162,""[A-Za-z ]+"")"),"Seniors ")</f>
        <v>Seniors </v>
      </c>
      <c r="P162" s="8" t="str">
        <f>IFERROR(__xludf.DUMMYFUNCTION("IF(REGEXMATCH(L162,""Male""),""Male"",IF(REGEXMATCH(L162,""Female""),""Female"",""unspecific""))"),"unspecific")</f>
        <v>unspecific</v>
      </c>
      <c r="Q162" s="5" t="s">
        <v>84</v>
      </c>
      <c r="R162" s="4">
        <v>49150.0</v>
      </c>
      <c r="S162" s="4">
        <v>7368.0</v>
      </c>
      <c r="T162" s="4">
        <v>1604.0</v>
      </c>
      <c r="U162" s="4">
        <v>862.0</v>
      </c>
      <c r="V162" s="10">
        <f t="shared" si="2"/>
        <v>1.753814852</v>
      </c>
      <c r="W162" s="4">
        <v>7243.96</v>
      </c>
      <c r="X162" s="5" t="s">
        <v>32</v>
      </c>
    </row>
    <row r="163" ht="14.25" customHeight="1">
      <c r="A163" s="4">
        <v>162.0</v>
      </c>
      <c r="B163" s="5" t="s">
        <v>519</v>
      </c>
      <c r="C163" s="6">
        <v>45135.0</v>
      </c>
      <c r="D163" s="6">
        <v>45143.0</v>
      </c>
      <c r="E163" s="5" t="s">
        <v>51</v>
      </c>
      <c r="F163" s="5" t="s">
        <v>520</v>
      </c>
      <c r="G163" s="5" t="s">
        <v>521</v>
      </c>
      <c r="H163" s="5" t="s">
        <v>522</v>
      </c>
      <c r="I163" s="7" t="s">
        <v>523</v>
      </c>
      <c r="J163" s="8" t="str">
        <f t="shared" si="1"/>
        <v>(121) 15886353</v>
      </c>
      <c r="K163" s="5" t="s">
        <v>524</v>
      </c>
      <c r="L163" s="5" t="s">
        <v>74</v>
      </c>
      <c r="M163" s="9" t="str">
        <f>IFERROR(__xludf.DUMMYFUNCTION("IF(OR(REGEXMATCH(L163,""18-40""),REGEXMATCH(L163,""Adults 18-40"")),""18-40"", IF(OR(REGEXMATCH(L163,""40-60""),REGEXMATCH(L163,""Adults 40-60"")),""40-60"", IF(OR(REGEXMATCH(L163,""60\+""),REGEXMATCH(L163,""Seniors 60\+"")),""60+"", IF(OR(REGEXMATCH(L163"&amp;",""13-19""),REGEXMATCH(L163,""Teens 13-19"")),""13-19"",""Unbekannt""))))"),"60+")</f>
        <v>60+</v>
      </c>
      <c r="N163" s="8" t="str">
        <f>IFERROR(__xludf.DUMMYFUNCTION("REGEXREPLACE(REGEXREPLACE(O163,""Male"",""unspecific""),""Female"",""unspecific"")"),"Seniors ")</f>
        <v>Seniors </v>
      </c>
      <c r="O163" s="5" t="str">
        <f>IFERROR(__xludf.DUMMYFUNCTION("REGEXEXTRACT(L163,""[A-Za-z ]+"")"),"Seniors ")</f>
        <v>Seniors </v>
      </c>
      <c r="P163" s="8" t="str">
        <f>IFERROR(__xludf.DUMMYFUNCTION("IF(REGEXMATCH(L163,""Male""),""Male"",IF(REGEXMATCH(L163,""Female""),""Female"",""unspecific""))"),"unspecific")</f>
        <v>unspecific</v>
      </c>
      <c r="Q163" s="5" t="s">
        <v>86</v>
      </c>
      <c r="R163" s="4">
        <v>23703.0</v>
      </c>
      <c r="S163" s="4">
        <v>6376.0</v>
      </c>
      <c r="T163" s="4">
        <v>197.0</v>
      </c>
      <c r="U163" s="4">
        <v>500.0</v>
      </c>
      <c r="V163" s="10">
        <f t="shared" si="2"/>
        <v>2.109437624</v>
      </c>
      <c r="W163" s="4">
        <v>20596.88</v>
      </c>
      <c r="X163" s="5" t="s">
        <v>49</v>
      </c>
    </row>
    <row r="164" ht="14.25" customHeight="1">
      <c r="A164" s="4">
        <v>163.0</v>
      </c>
      <c r="B164" s="5" t="s">
        <v>525</v>
      </c>
      <c r="C164" s="6">
        <v>44976.0</v>
      </c>
      <c r="D164" s="6">
        <v>44992.0</v>
      </c>
      <c r="E164" s="5" t="s">
        <v>42</v>
      </c>
      <c r="F164" s="5" t="s">
        <v>162</v>
      </c>
      <c r="G164" s="5" t="s">
        <v>163</v>
      </c>
      <c r="H164" s="5" t="s">
        <v>164</v>
      </c>
      <c r="I164" s="7" t="s">
        <v>165</v>
      </c>
      <c r="J164" s="8" t="str">
        <f t="shared" si="1"/>
        <v>(653) 6891510</v>
      </c>
      <c r="K164" s="5" t="s">
        <v>166</v>
      </c>
      <c r="L164" s="5" t="s">
        <v>83</v>
      </c>
      <c r="M164" s="9" t="str">
        <f>IFERROR(__xludf.DUMMYFUNCTION("IF(OR(REGEXMATCH(L164,""18-40""),REGEXMATCH(L164,""Adults 18-40"")),""18-40"", IF(OR(REGEXMATCH(L164,""40-60""),REGEXMATCH(L164,""Adults 40-60"")),""40-60"", IF(OR(REGEXMATCH(L164,""60\+""),REGEXMATCH(L164,""Seniors 60\+"")),""60+"", IF(OR(REGEXMATCH(L164"&amp;",""13-19""),REGEXMATCH(L164,""Teens 13-19"")),""13-19"",""Unbekannt""))))"),"40-60")</f>
        <v>40-60</v>
      </c>
      <c r="N164" s="8" t="str">
        <f>IFERROR(__xludf.DUMMYFUNCTION("REGEXREPLACE(REGEXREPLACE(O164,""Male"",""unspecific""),""Female"",""unspecific"")"),"Adults ")</f>
        <v>Adults </v>
      </c>
      <c r="O164" s="5" t="str">
        <f>IFERROR(__xludf.DUMMYFUNCTION("REGEXEXTRACT(L164,""[A-Za-z ]+"")"),"Adults ")</f>
        <v>Adults </v>
      </c>
      <c r="P164" s="8" t="str">
        <f>IFERROR(__xludf.DUMMYFUNCTION("IF(REGEXMATCH(L164,""Male""),""Male"",IF(REGEXMATCH(L164,""Female""),""Female"",""unspecific""))"),"unspecific")</f>
        <v>unspecific</v>
      </c>
      <c r="Q164" s="5" t="s">
        <v>58</v>
      </c>
      <c r="R164" s="4">
        <v>28082.0</v>
      </c>
      <c r="S164" s="4">
        <v>2268.0</v>
      </c>
      <c r="T164" s="4">
        <v>1754.0</v>
      </c>
      <c r="U164" s="4">
        <v>594.0</v>
      </c>
      <c r="V164" s="10">
        <f t="shared" si="2"/>
        <v>2.115233958</v>
      </c>
      <c r="W164" s="4">
        <v>43702.01</v>
      </c>
      <c r="X164" s="5" t="s">
        <v>167</v>
      </c>
    </row>
    <row r="165" ht="14.25" customHeight="1">
      <c r="A165" s="4">
        <v>164.0</v>
      </c>
      <c r="B165" s="5" t="s">
        <v>526</v>
      </c>
      <c r="C165" s="6">
        <v>45201.0</v>
      </c>
      <c r="D165" s="6">
        <v>45218.0</v>
      </c>
      <c r="E165" s="5" t="s">
        <v>42</v>
      </c>
      <c r="F165" s="5" t="s">
        <v>527</v>
      </c>
      <c r="G165" s="5" t="s">
        <v>528</v>
      </c>
      <c r="H165" s="5" t="s">
        <v>529</v>
      </c>
      <c r="I165" s="7" t="s">
        <v>530</v>
      </c>
      <c r="J165" s="8" t="str">
        <f t="shared" si="1"/>
        <v>(880) 002060856308</v>
      </c>
      <c r="K165" s="5" t="s">
        <v>531</v>
      </c>
      <c r="L165" s="5" t="s">
        <v>160</v>
      </c>
      <c r="M165" s="9" t="str">
        <f>IFERROR(__xludf.DUMMYFUNCTION("IF(OR(REGEXMATCH(L165,""18-40""),REGEXMATCH(L165,""Adults 18-40"")),""18-40"", IF(OR(REGEXMATCH(L165,""40-60""),REGEXMATCH(L165,""Adults 40-60"")),""40-60"", IF(OR(REGEXMATCH(L165,""60\+""),REGEXMATCH(L165,""Seniors 60\+"")),""60+"", IF(OR(REGEXMATCH(L165"&amp;",""13-19""),REGEXMATCH(L165,""Teens 13-19"")),""13-19"",""Unbekannt""))))"),"40-60")</f>
        <v>40-60</v>
      </c>
      <c r="N165" s="8" t="str">
        <f>IFERROR(__xludf.DUMMYFUNCTION("REGEXREPLACE(REGEXREPLACE(O165,""Male"",""unspecific""),""Female"",""unspecific"")"),"unspecific ")</f>
        <v>unspecific </v>
      </c>
      <c r="O165" s="5" t="str">
        <f>IFERROR(__xludf.DUMMYFUNCTION("REGEXEXTRACT(L165,""[A-Za-z ]+"")"),"Female ")</f>
        <v>Female </v>
      </c>
      <c r="P165" s="8" t="str">
        <f>IFERROR(__xludf.DUMMYFUNCTION("IF(REGEXMATCH(L165,""Male""),""Male"",IF(REGEXMATCH(L165,""Female""),""Female"",""unspecific""))"),"Female")</f>
        <v>Female</v>
      </c>
      <c r="Q165" s="5" t="s">
        <v>39</v>
      </c>
      <c r="R165" s="4">
        <v>37707.0</v>
      </c>
      <c r="S165" s="4">
        <v>5014.0</v>
      </c>
      <c r="T165" s="4">
        <v>4001.0</v>
      </c>
      <c r="U165" s="4">
        <v>197.0</v>
      </c>
      <c r="V165" s="10">
        <f t="shared" si="2"/>
        <v>0.5224494126</v>
      </c>
      <c r="W165" s="4">
        <v>4266.85</v>
      </c>
      <c r="X165" s="5" t="s">
        <v>40</v>
      </c>
    </row>
    <row r="166" ht="14.25" customHeight="1">
      <c r="A166" s="4">
        <v>165.0</v>
      </c>
      <c r="B166" s="5" t="s">
        <v>532</v>
      </c>
      <c r="C166" s="6">
        <v>45033.0</v>
      </c>
      <c r="D166" s="6">
        <v>45054.0</v>
      </c>
      <c r="E166" s="5" t="s">
        <v>7</v>
      </c>
      <c r="F166" s="5" t="s">
        <v>88</v>
      </c>
      <c r="G166" s="5" t="s">
        <v>89</v>
      </c>
      <c r="H166" s="5" t="s">
        <v>90</v>
      </c>
      <c r="I166" s="7" t="s">
        <v>91</v>
      </c>
      <c r="J166" s="8" t="str">
        <f t="shared" si="1"/>
        <v>(184) 424524870945</v>
      </c>
      <c r="K166" s="5" t="s">
        <v>92</v>
      </c>
      <c r="L166" s="5" t="s">
        <v>83</v>
      </c>
      <c r="M166" s="9" t="str">
        <f>IFERROR(__xludf.DUMMYFUNCTION("IF(OR(REGEXMATCH(L166,""18-40""),REGEXMATCH(L166,""Adults 18-40"")),""18-40"", IF(OR(REGEXMATCH(L166,""40-60""),REGEXMATCH(L166,""Adults 40-60"")),""40-60"", IF(OR(REGEXMATCH(L166,""60\+""),REGEXMATCH(L166,""Seniors 60\+"")),""60+"", IF(OR(REGEXMATCH(L166"&amp;",""13-19""),REGEXMATCH(L166,""Teens 13-19"")),""13-19"",""Unbekannt""))))"),"40-60")</f>
        <v>40-60</v>
      </c>
      <c r="N166" s="8" t="str">
        <f>IFERROR(__xludf.DUMMYFUNCTION("REGEXREPLACE(REGEXREPLACE(O166,""Male"",""unspecific""),""Female"",""unspecific"")"),"Adults ")</f>
        <v>Adults </v>
      </c>
      <c r="O166" s="5" t="str">
        <f>IFERROR(__xludf.DUMMYFUNCTION("REGEXEXTRACT(L166,""[A-Za-z ]+"")"),"Adults ")</f>
        <v>Adults </v>
      </c>
      <c r="P166" s="8" t="str">
        <f>IFERROR(__xludf.DUMMYFUNCTION("IF(REGEXMATCH(L166,""Male""),""Male"",IF(REGEXMATCH(L166,""Female""),""Female"",""unspecific""))"),"unspecific")</f>
        <v>unspecific</v>
      </c>
      <c r="Q166" s="5" t="s">
        <v>58</v>
      </c>
      <c r="R166" s="4">
        <v>94608.0</v>
      </c>
      <c r="S166" s="4">
        <v>9974.0</v>
      </c>
      <c r="T166" s="4">
        <v>1400.0</v>
      </c>
      <c r="U166" s="4">
        <v>592.0</v>
      </c>
      <c r="V166" s="10">
        <f t="shared" si="2"/>
        <v>0.6257398951</v>
      </c>
      <c r="W166" s="4">
        <v>5387.04</v>
      </c>
      <c r="X166" s="5" t="s">
        <v>40</v>
      </c>
    </row>
    <row r="167" ht="14.25" customHeight="1">
      <c r="A167" s="4">
        <v>166.0</v>
      </c>
      <c r="B167" s="5" t="s">
        <v>533</v>
      </c>
      <c r="C167" s="6">
        <v>45197.0</v>
      </c>
      <c r="D167" s="6">
        <v>45198.0</v>
      </c>
      <c r="E167" s="5" t="s">
        <v>42</v>
      </c>
      <c r="F167" s="5" t="s">
        <v>534</v>
      </c>
      <c r="G167" s="5" t="s">
        <v>535</v>
      </c>
      <c r="H167" s="5" t="s">
        <v>536</v>
      </c>
      <c r="I167" s="7" t="s">
        <v>537</v>
      </c>
      <c r="J167" s="8" t="str">
        <f t="shared" si="1"/>
        <v>(698) 5917266697</v>
      </c>
      <c r="K167" s="5" t="s">
        <v>538</v>
      </c>
      <c r="L167" s="5" t="s">
        <v>74</v>
      </c>
      <c r="M167" s="9" t="str">
        <f>IFERROR(__xludf.DUMMYFUNCTION("IF(OR(REGEXMATCH(L167,""18-40""),REGEXMATCH(L167,""Adults 18-40"")),""18-40"", IF(OR(REGEXMATCH(L167,""40-60""),REGEXMATCH(L167,""Adults 40-60"")),""40-60"", IF(OR(REGEXMATCH(L167,""60\+""),REGEXMATCH(L167,""Seniors 60\+"")),""60+"", IF(OR(REGEXMATCH(L167"&amp;",""13-19""),REGEXMATCH(L167,""Teens 13-19"")),""13-19"",""Unbekannt""))))"),"60+")</f>
        <v>60+</v>
      </c>
      <c r="N167" s="8" t="str">
        <f>IFERROR(__xludf.DUMMYFUNCTION("REGEXREPLACE(REGEXREPLACE(O167,""Male"",""unspecific""),""Female"",""unspecific"")"),"Seniors ")</f>
        <v>Seniors </v>
      </c>
      <c r="O167" s="5" t="str">
        <f>IFERROR(__xludf.DUMMYFUNCTION("REGEXEXTRACT(L167,""[A-Za-z ]+"")"),"Seniors ")</f>
        <v>Seniors </v>
      </c>
      <c r="P167" s="8" t="str">
        <f>IFERROR(__xludf.DUMMYFUNCTION("IF(REGEXMATCH(L167,""Male""),""Male"",IF(REGEXMATCH(L167,""Female""),""Female"",""unspecific""))"),"unspecific")</f>
        <v>unspecific</v>
      </c>
      <c r="Q167" s="5" t="s">
        <v>31</v>
      </c>
      <c r="R167" s="4">
        <v>67499.0</v>
      </c>
      <c r="S167" s="4">
        <v>4090.0</v>
      </c>
      <c r="T167" s="4">
        <v>3585.0</v>
      </c>
      <c r="U167" s="4">
        <v>148.0</v>
      </c>
      <c r="V167" s="10">
        <f t="shared" si="2"/>
        <v>0.2192625076</v>
      </c>
      <c r="W167" s="4">
        <v>23191.12</v>
      </c>
      <c r="X167" s="5" t="s">
        <v>40</v>
      </c>
    </row>
    <row r="168" ht="14.25" customHeight="1">
      <c r="A168" s="4">
        <v>167.0</v>
      </c>
      <c r="B168" s="5" t="s">
        <v>539</v>
      </c>
      <c r="C168" s="6">
        <v>45130.0</v>
      </c>
      <c r="D168" s="6">
        <v>45136.0</v>
      </c>
      <c r="E168" s="5" t="s">
        <v>77</v>
      </c>
      <c r="F168" s="5" t="s">
        <v>230</v>
      </c>
      <c r="G168" s="5" t="s">
        <v>231</v>
      </c>
      <c r="H168" s="5" t="s">
        <v>232</v>
      </c>
      <c r="I168" s="7" t="s">
        <v>233</v>
      </c>
      <c r="J168" s="8" t="str">
        <f t="shared" si="1"/>
        <v>(856) 4145259269</v>
      </c>
      <c r="K168" s="5" t="s">
        <v>234</v>
      </c>
      <c r="L168" s="5" t="s">
        <v>65</v>
      </c>
      <c r="M168" s="9" t="str">
        <f>IFERROR(__xludf.DUMMYFUNCTION("IF(OR(REGEXMATCH(L168,""18-40""),REGEXMATCH(L168,""Adults 18-40"")),""18-40"", IF(OR(REGEXMATCH(L168,""40-60""),REGEXMATCH(L168,""Adults 40-60"")),""40-60"", IF(OR(REGEXMATCH(L168,""60\+""),REGEXMATCH(L168,""Seniors 60\+"")),""60+"", IF(OR(REGEXMATCH(L168"&amp;",""13-19""),REGEXMATCH(L168,""Teens 13-19"")),""13-19"",""Unbekannt""))))"),"60+")</f>
        <v>60+</v>
      </c>
      <c r="N168" s="8" t="str">
        <f>IFERROR(__xludf.DUMMYFUNCTION("REGEXREPLACE(REGEXREPLACE(O168,""Male"",""unspecific""),""Female"",""unspecific"")"),"unspecific ")</f>
        <v>unspecific </v>
      </c>
      <c r="O168" s="5" t="str">
        <f>IFERROR(__xludf.DUMMYFUNCTION("REGEXEXTRACT(L168,""[A-Za-z ]+"")"),"Male ")</f>
        <v>Male </v>
      </c>
      <c r="P168" s="8" t="str">
        <f>IFERROR(__xludf.DUMMYFUNCTION("IF(REGEXMATCH(L168,""Male""),""Male"",IF(REGEXMATCH(L168,""Female""),""Female"",""unspecific""))"),"Male")</f>
        <v>Male</v>
      </c>
      <c r="Q168" s="5" t="s">
        <v>58</v>
      </c>
      <c r="R168" s="4">
        <v>82917.0</v>
      </c>
      <c r="S168" s="4">
        <v>9737.0</v>
      </c>
      <c r="T168" s="4">
        <v>3114.0</v>
      </c>
      <c r="U168" s="4">
        <v>939.0</v>
      </c>
      <c r="V168" s="10">
        <f t="shared" si="2"/>
        <v>1.132457759</v>
      </c>
      <c r="W168" s="4">
        <v>8138.62</v>
      </c>
      <c r="X168" s="5" t="s">
        <v>66</v>
      </c>
    </row>
    <row r="169" ht="14.25" customHeight="1">
      <c r="A169" s="4">
        <v>168.0</v>
      </c>
      <c r="B169" s="5" t="s">
        <v>540</v>
      </c>
      <c r="C169" s="6">
        <v>45147.0</v>
      </c>
      <c r="D169" s="6">
        <v>45158.0</v>
      </c>
      <c r="E169" s="5" t="s">
        <v>25</v>
      </c>
      <c r="F169" s="5" t="s">
        <v>141</v>
      </c>
      <c r="G169" s="5" t="s">
        <v>142</v>
      </c>
      <c r="H169" s="5" t="s">
        <v>143</v>
      </c>
      <c r="I169" s="7" t="s">
        <v>144</v>
      </c>
      <c r="J169" s="8" t="str">
        <f t="shared" si="1"/>
        <v>(557) 6707467238</v>
      </c>
      <c r="K169" s="5" t="s">
        <v>145</v>
      </c>
      <c r="L169" s="5" t="s">
        <v>83</v>
      </c>
      <c r="M169" s="9" t="str">
        <f>IFERROR(__xludf.DUMMYFUNCTION("IF(OR(REGEXMATCH(L169,""18-40""),REGEXMATCH(L169,""Adults 18-40"")),""18-40"", IF(OR(REGEXMATCH(L169,""40-60""),REGEXMATCH(L169,""Adults 40-60"")),""40-60"", IF(OR(REGEXMATCH(L169,""60\+""),REGEXMATCH(L169,""Seniors 60\+"")),""60+"", IF(OR(REGEXMATCH(L169"&amp;",""13-19""),REGEXMATCH(L169,""Teens 13-19"")),""13-19"",""Unbekannt""))))"),"40-60")</f>
        <v>40-60</v>
      </c>
      <c r="N169" s="8" t="str">
        <f>IFERROR(__xludf.DUMMYFUNCTION("REGEXREPLACE(REGEXREPLACE(O169,""Male"",""unspecific""),""Female"",""unspecific"")"),"Adults ")</f>
        <v>Adults </v>
      </c>
      <c r="O169" s="5" t="str">
        <f>IFERROR(__xludf.DUMMYFUNCTION("REGEXEXTRACT(L169,""[A-Za-z ]+"")"),"Adults ")</f>
        <v>Adults </v>
      </c>
      <c r="P169" s="8" t="str">
        <f>IFERROR(__xludf.DUMMYFUNCTION("IF(REGEXMATCH(L169,""Male""),""Male"",IF(REGEXMATCH(L169,""Female""),""Female"",""unspecific""))"),"unspecific")</f>
        <v>unspecific</v>
      </c>
      <c r="Q169" s="5" t="s">
        <v>31</v>
      </c>
      <c r="R169" s="4">
        <v>47877.0</v>
      </c>
      <c r="S169" s="4">
        <v>7991.0</v>
      </c>
      <c r="T169" s="4">
        <v>2307.0</v>
      </c>
      <c r="U169" s="4">
        <v>175.0</v>
      </c>
      <c r="V169" s="10">
        <f t="shared" si="2"/>
        <v>0.3655199783</v>
      </c>
      <c r="W169" s="4">
        <v>23919.36</v>
      </c>
      <c r="X169" s="5" t="s">
        <v>49</v>
      </c>
    </row>
    <row r="170" ht="14.25" customHeight="1">
      <c r="A170" s="4">
        <v>169.0</v>
      </c>
      <c r="B170" s="5" t="s">
        <v>541</v>
      </c>
      <c r="C170" s="6">
        <v>45210.0</v>
      </c>
      <c r="D170" s="6">
        <v>45212.0</v>
      </c>
      <c r="E170" s="5" t="s">
        <v>7</v>
      </c>
      <c r="F170" s="5" t="s">
        <v>147</v>
      </c>
      <c r="G170" s="5" t="s">
        <v>148</v>
      </c>
      <c r="H170" s="5" t="s">
        <v>149</v>
      </c>
      <c r="I170" s="7" t="s">
        <v>150</v>
      </c>
      <c r="J170" s="8" t="str">
        <f t="shared" si="1"/>
        <v>Ungültige Nummer</v>
      </c>
      <c r="K170" s="5" t="s">
        <v>151</v>
      </c>
      <c r="L170" s="5" t="s">
        <v>57</v>
      </c>
      <c r="M170" s="9" t="str">
        <f>IFERROR(__xludf.DUMMYFUNCTION("IF(OR(REGEXMATCH(L170,""18-40""),REGEXMATCH(L170,""Adults 18-40"")),""18-40"", IF(OR(REGEXMATCH(L170,""40-60""),REGEXMATCH(L170,""Adults 40-60"")),""40-60"", IF(OR(REGEXMATCH(L170,""60\+""),REGEXMATCH(L170,""Seniors 60\+"")),""60+"", IF(OR(REGEXMATCH(L170"&amp;",""13-19""),REGEXMATCH(L170,""Teens 13-19"")),""13-19"",""Unbekannt""))))"),"18-40")</f>
        <v>18-40</v>
      </c>
      <c r="N170" s="8" t="str">
        <f>IFERROR(__xludf.DUMMYFUNCTION("REGEXREPLACE(REGEXREPLACE(O170,""Male"",""unspecific""),""Female"",""unspecific"")"),"unspecific ")</f>
        <v>unspecific </v>
      </c>
      <c r="O170" s="5" t="str">
        <f>IFERROR(__xludf.DUMMYFUNCTION("REGEXEXTRACT(L170,""[A-Za-z ]+"")"),"Female ")</f>
        <v>Female </v>
      </c>
      <c r="P170" s="8" t="str">
        <f>IFERROR(__xludf.DUMMYFUNCTION("IF(REGEXMATCH(L170,""Male""),""Male"",IF(REGEXMATCH(L170,""Female""),""Female"",""unspecific""))"),"Female")</f>
        <v>Female</v>
      </c>
      <c r="Q170" s="5" t="s">
        <v>128</v>
      </c>
      <c r="R170" s="4">
        <v>28210.0</v>
      </c>
      <c r="S170" s="4">
        <v>1498.0</v>
      </c>
      <c r="T170" s="4">
        <v>3794.0</v>
      </c>
      <c r="U170" s="4">
        <v>592.0</v>
      </c>
      <c r="V170" s="10">
        <f t="shared" si="2"/>
        <v>2.098546615</v>
      </c>
      <c r="W170" s="4">
        <v>22778.62</v>
      </c>
      <c r="X170" s="5" t="s">
        <v>152</v>
      </c>
    </row>
    <row r="171" ht="14.25" customHeight="1">
      <c r="A171" s="4">
        <v>170.0</v>
      </c>
      <c r="B171" s="5" t="s">
        <v>542</v>
      </c>
      <c r="C171" s="6">
        <v>45068.0</v>
      </c>
      <c r="D171" s="6">
        <v>45075.0</v>
      </c>
      <c r="E171" s="5" t="s">
        <v>77</v>
      </c>
      <c r="F171" s="5" t="s">
        <v>175</v>
      </c>
      <c r="G171" s="5" t="s">
        <v>176</v>
      </c>
      <c r="H171" s="5" t="s">
        <v>177</v>
      </c>
      <c r="I171" s="7" t="s">
        <v>178</v>
      </c>
      <c r="J171" s="8" t="str">
        <f t="shared" si="1"/>
        <v>(186) 4384897</v>
      </c>
      <c r="K171" s="5" t="s">
        <v>179</v>
      </c>
      <c r="L171" s="5" t="s">
        <v>138</v>
      </c>
      <c r="M171" s="9" t="str">
        <f>IFERROR(__xludf.DUMMYFUNCTION("IF(OR(REGEXMATCH(L171,""18-40""),REGEXMATCH(L171,""Adults 18-40"")),""18-40"", IF(OR(REGEXMATCH(L171,""40-60""),REGEXMATCH(L171,""Adults 40-60"")),""40-60"", IF(OR(REGEXMATCH(L171,""60\+""),REGEXMATCH(L171,""Seniors 60\+"")),""60+"", IF(OR(REGEXMATCH(L171"&amp;",""13-19""),REGEXMATCH(L171,""Teens 13-19"")),""13-19"",""Unbekannt""))))"),"18-40")</f>
        <v>18-40</v>
      </c>
      <c r="N171" s="8" t="str">
        <f>IFERROR(__xludf.DUMMYFUNCTION("REGEXREPLACE(REGEXREPLACE(O171,""Male"",""unspecific""),""Female"",""unspecific"")"),"unspecific ")</f>
        <v>unspecific </v>
      </c>
      <c r="O171" s="5" t="str">
        <f>IFERROR(__xludf.DUMMYFUNCTION("REGEXEXTRACT(L171,""[A-Za-z ]+"")"),"Male ")</f>
        <v>Male </v>
      </c>
      <c r="P171" s="8" t="str">
        <f>IFERROR(__xludf.DUMMYFUNCTION("IF(REGEXMATCH(L171,""Male""),""Male"",IF(REGEXMATCH(L171,""Female""),""Female"",""unspecific""))"),"Male")</f>
        <v>Male</v>
      </c>
      <c r="Q171" s="5" t="s">
        <v>84</v>
      </c>
      <c r="R171" s="4">
        <v>23755.0</v>
      </c>
      <c r="S171" s="4">
        <v>5121.0</v>
      </c>
      <c r="T171" s="4">
        <v>3274.0</v>
      </c>
      <c r="U171" s="4">
        <v>815.0</v>
      </c>
      <c r="V171" s="10">
        <f t="shared" si="2"/>
        <v>3.430856662</v>
      </c>
      <c r="W171" s="4">
        <v>49741.71</v>
      </c>
      <c r="X171" s="5" t="s">
        <v>99</v>
      </c>
    </row>
    <row r="172" ht="14.25" customHeight="1">
      <c r="A172" s="4">
        <v>171.0</v>
      </c>
      <c r="B172" s="5" t="s">
        <v>543</v>
      </c>
      <c r="C172" s="6">
        <v>45044.0</v>
      </c>
      <c r="D172" s="6">
        <v>45052.0</v>
      </c>
      <c r="E172" s="5" t="s">
        <v>25</v>
      </c>
      <c r="F172" s="5" t="s">
        <v>60</v>
      </c>
      <c r="G172" s="5" t="s">
        <v>61</v>
      </c>
      <c r="H172" s="5" t="s">
        <v>62</v>
      </c>
      <c r="I172" s="7" t="s">
        <v>63</v>
      </c>
      <c r="J172" s="8" t="str">
        <f t="shared" si="1"/>
        <v>(320) 1853187395</v>
      </c>
      <c r="K172" s="5" t="s">
        <v>64</v>
      </c>
      <c r="L172" s="5" t="s">
        <v>47</v>
      </c>
      <c r="M172" s="9" t="str">
        <f>IFERROR(__xludf.DUMMYFUNCTION("IF(OR(REGEXMATCH(L172,""18-40""),REGEXMATCH(L172,""Adults 18-40"")),""18-40"", IF(OR(REGEXMATCH(L172,""40-60""),REGEXMATCH(L172,""Adults 40-60"")),""40-60"", IF(OR(REGEXMATCH(L172,""60\+""),REGEXMATCH(L172,""Seniors 60\+"")),""60+"", IF(OR(REGEXMATCH(L172"&amp;",""13-19""),REGEXMATCH(L172,""Teens 13-19"")),""13-19"",""Unbekannt""))))"),"40-60")</f>
        <v>40-60</v>
      </c>
      <c r="N172" s="8" t="str">
        <f>IFERROR(__xludf.DUMMYFUNCTION("REGEXREPLACE(REGEXREPLACE(O172,""Male"",""unspecific""),""Female"",""unspecific"")"),"unspecific ")</f>
        <v>unspecific </v>
      </c>
      <c r="O172" s="5" t="str">
        <f>IFERROR(__xludf.DUMMYFUNCTION("REGEXEXTRACT(L172,""[A-Za-z ]+"")"),"Male ")</f>
        <v>Male </v>
      </c>
      <c r="P172" s="8" t="str">
        <f>IFERROR(__xludf.DUMMYFUNCTION("IF(REGEXMATCH(L172,""Male""),""Male"",IF(REGEXMATCH(L172,""Female""),""Female"",""unspecific""))"),"Male")</f>
        <v>Male</v>
      </c>
      <c r="Q172" s="5" t="s">
        <v>84</v>
      </c>
      <c r="R172" s="4">
        <v>54018.0</v>
      </c>
      <c r="S172" s="4">
        <v>374.0</v>
      </c>
      <c r="T172" s="4">
        <v>1186.0</v>
      </c>
      <c r="U172" s="4">
        <v>284.0</v>
      </c>
      <c r="V172" s="10">
        <f t="shared" si="2"/>
        <v>0.5257506757</v>
      </c>
      <c r="W172" s="4">
        <v>1701.86</v>
      </c>
      <c r="X172" s="5" t="s">
        <v>66</v>
      </c>
    </row>
    <row r="173" ht="14.25" customHeight="1">
      <c r="A173" s="4">
        <v>172.0</v>
      </c>
      <c r="B173" s="5" t="s">
        <v>544</v>
      </c>
      <c r="C173" s="6">
        <v>45129.0</v>
      </c>
      <c r="D173" s="6">
        <v>45157.0</v>
      </c>
      <c r="E173" s="5" t="s">
        <v>25</v>
      </c>
      <c r="F173" s="5" t="s">
        <v>101</v>
      </c>
      <c r="G173" s="5" t="s">
        <v>102</v>
      </c>
      <c r="H173" s="5" t="s">
        <v>103</v>
      </c>
      <c r="I173" s="7" t="s">
        <v>104</v>
      </c>
      <c r="J173" s="8" t="str">
        <f t="shared" si="1"/>
        <v>(669) 7082006</v>
      </c>
      <c r="K173" s="5" t="s">
        <v>105</v>
      </c>
      <c r="L173" s="5" t="s">
        <v>38</v>
      </c>
      <c r="M173" s="9" t="str">
        <f>IFERROR(__xludf.DUMMYFUNCTION("IF(OR(REGEXMATCH(L173,""18-40""),REGEXMATCH(L173,""Adults 18-40"")),""18-40"", IF(OR(REGEXMATCH(L173,""40-60""),REGEXMATCH(L173,""Adults 40-60"")),""40-60"", IF(OR(REGEXMATCH(L173,""60\+""),REGEXMATCH(L173,""Seniors 60\+"")),""60+"", IF(OR(REGEXMATCH(L173"&amp;",""13-19""),REGEXMATCH(L173,""Teens 13-19"")),""13-19"",""Unbekannt""))))"),"60+")</f>
        <v>60+</v>
      </c>
      <c r="N173" s="8" t="str">
        <f>IFERROR(__xludf.DUMMYFUNCTION("REGEXREPLACE(REGEXREPLACE(O173,""Male"",""unspecific""),""Female"",""unspecific"")"),"unspecific ")</f>
        <v>unspecific </v>
      </c>
      <c r="O173" s="5" t="str">
        <f>IFERROR(__xludf.DUMMYFUNCTION("REGEXEXTRACT(L173,""[A-Za-z ]+"")"),"Female ")</f>
        <v>Female </v>
      </c>
      <c r="P173" s="8" t="str">
        <f>IFERROR(__xludf.DUMMYFUNCTION("IF(REGEXMATCH(L173,""Male""),""Male"",IF(REGEXMATCH(L173,""Female""),""Female"",""unspecific""))"),"Female")</f>
        <v>Female</v>
      </c>
      <c r="Q173" s="5" t="s">
        <v>84</v>
      </c>
      <c r="R173" s="4">
        <v>12092.0</v>
      </c>
      <c r="S173" s="4">
        <v>6445.0</v>
      </c>
      <c r="T173" s="4">
        <v>2154.0</v>
      </c>
      <c r="U173" s="4">
        <v>511.0</v>
      </c>
      <c r="V173" s="10">
        <f t="shared" si="2"/>
        <v>4.225934502</v>
      </c>
      <c r="W173" s="4">
        <v>42170.89</v>
      </c>
      <c r="X173" s="5" t="s">
        <v>99</v>
      </c>
    </row>
    <row r="174" ht="14.25" customHeight="1">
      <c r="A174" s="4">
        <v>173.0</v>
      </c>
      <c r="B174" s="5" t="s">
        <v>545</v>
      </c>
      <c r="C174" s="6">
        <v>44966.0</v>
      </c>
      <c r="D174" s="6">
        <v>44988.0</v>
      </c>
      <c r="E174" s="5" t="s">
        <v>77</v>
      </c>
      <c r="F174" s="5" t="s">
        <v>300</v>
      </c>
      <c r="G174" s="5" t="s">
        <v>301</v>
      </c>
      <c r="H174" s="5" t="s">
        <v>302</v>
      </c>
      <c r="I174" s="7" t="s">
        <v>303</v>
      </c>
      <c r="J174" s="8" t="str">
        <f t="shared" si="1"/>
        <v>(880) 8919091</v>
      </c>
      <c r="K174" s="5" t="s">
        <v>304</v>
      </c>
      <c r="L174" s="5" t="s">
        <v>65</v>
      </c>
      <c r="M174" s="9" t="str">
        <f>IFERROR(__xludf.DUMMYFUNCTION("IF(OR(REGEXMATCH(L174,""18-40""),REGEXMATCH(L174,""Adults 18-40"")),""18-40"", IF(OR(REGEXMATCH(L174,""40-60""),REGEXMATCH(L174,""Adults 40-60"")),""40-60"", IF(OR(REGEXMATCH(L174,""60\+""),REGEXMATCH(L174,""Seniors 60\+"")),""60+"", IF(OR(REGEXMATCH(L174"&amp;",""13-19""),REGEXMATCH(L174,""Teens 13-19"")),""13-19"",""Unbekannt""))))"),"60+")</f>
        <v>60+</v>
      </c>
      <c r="N174" s="8" t="str">
        <f>IFERROR(__xludf.DUMMYFUNCTION("REGEXREPLACE(REGEXREPLACE(O174,""Male"",""unspecific""),""Female"",""unspecific"")"),"unspecific ")</f>
        <v>unspecific </v>
      </c>
      <c r="O174" s="5" t="str">
        <f>IFERROR(__xludf.DUMMYFUNCTION("REGEXEXTRACT(L174,""[A-Za-z ]+"")"),"Male ")</f>
        <v>Male </v>
      </c>
      <c r="P174" s="8" t="str">
        <f>IFERROR(__xludf.DUMMYFUNCTION("IF(REGEXMATCH(L174,""Male""),""Male"",IF(REGEXMATCH(L174,""Female""),""Female"",""unspecific""))"),"Male")</f>
        <v>Male</v>
      </c>
      <c r="Q174" s="5" t="s">
        <v>58</v>
      </c>
      <c r="R174" s="4">
        <v>75203.0</v>
      </c>
      <c r="S174" s="4">
        <v>4396.0</v>
      </c>
      <c r="T174" s="4">
        <v>1918.0</v>
      </c>
      <c r="U174" s="4">
        <v>505.0</v>
      </c>
      <c r="V174" s="10">
        <f t="shared" si="2"/>
        <v>0.671515764</v>
      </c>
      <c r="W174" s="4">
        <v>39487.08</v>
      </c>
      <c r="X174" s="5" t="s">
        <v>99</v>
      </c>
    </row>
    <row r="175" ht="14.25" customHeight="1">
      <c r="A175" s="4">
        <v>174.0</v>
      </c>
      <c r="B175" s="5" t="s">
        <v>546</v>
      </c>
      <c r="C175" s="6">
        <v>45242.0</v>
      </c>
      <c r="D175" s="6">
        <v>45262.0</v>
      </c>
      <c r="E175" s="5" t="s">
        <v>77</v>
      </c>
      <c r="F175" s="5" t="s">
        <v>251</v>
      </c>
      <c r="G175" s="5" t="s">
        <v>252</v>
      </c>
      <c r="H175" s="5" t="s">
        <v>253</v>
      </c>
      <c r="I175" s="7">
        <v>0.0</v>
      </c>
      <c r="J175" s="8">
        <f t="shared" si="1"/>
        <v>0</v>
      </c>
      <c r="K175" s="5" t="s">
        <v>254</v>
      </c>
      <c r="L175" s="5" t="s">
        <v>160</v>
      </c>
      <c r="M175" s="9" t="str">
        <f>IFERROR(__xludf.DUMMYFUNCTION("IF(OR(REGEXMATCH(L175,""18-40""),REGEXMATCH(L175,""Adults 18-40"")),""18-40"", IF(OR(REGEXMATCH(L175,""40-60""),REGEXMATCH(L175,""Adults 40-60"")),""40-60"", IF(OR(REGEXMATCH(L175,""60\+""),REGEXMATCH(L175,""Seniors 60\+"")),""60+"", IF(OR(REGEXMATCH(L175"&amp;",""13-19""),REGEXMATCH(L175,""Teens 13-19"")),""13-19"",""Unbekannt""))))"),"40-60")</f>
        <v>40-60</v>
      </c>
      <c r="N175" s="8" t="str">
        <f>IFERROR(__xludf.DUMMYFUNCTION("REGEXREPLACE(REGEXREPLACE(O175,""Male"",""unspecific""),""Female"",""unspecific"")"),"unspecific ")</f>
        <v>unspecific </v>
      </c>
      <c r="O175" s="5" t="str">
        <f>IFERROR(__xludf.DUMMYFUNCTION("REGEXEXTRACT(L175,""[A-Za-z ]+"")"),"Female ")</f>
        <v>Female </v>
      </c>
      <c r="P175" s="8" t="str">
        <f>IFERROR(__xludf.DUMMYFUNCTION("IF(REGEXMATCH(L175,""Male""),""Male"",IF(REGEXMATCH(L175,""Female""),""Female"",""unspecific""))"),"Female")</f>
        <v>Female</v>
      </c>
      <c r="Q175" s="5" t="s">
        <v>86</v>
      </c>
      <c r="R175" s="4">
        <v>59762.0</v>
      </c>
      <c r="S175" s="4">
        <v>6135.0</v>
      </c>
      <c r="T175" s="4">
        <v>4044.0</v>
      </c>
      <c r="U175" s="4">
        <v>94.0</v>
      </c>
      <c r="V175" s="10">
        <f t="shared" si="2"/>
        <v>0.157290586</v>
      </c>
      <c r="W175" s="4">
        <v>43596.2</v>
      </c>
      <c r="X175" s="5" t="s">
        <v>32</v>
      </c>
    </row>
    <row r="176" ht="14.25" customHeight="1">
      <c r="A176" s="4">
        <v>175.0</v>
      </c>
      <c r="B176" s="5" t="s">
        <v>547</v>
      </c>
      <c r="C176" s="6">
        <v>45091.0</v>
      </c>
      <c r="D176" s="6">
        <v>45097.0</v>
      </c>
      <c r="E176" s="5" t="s">
        <v>51</v>
      </c>
      <c r="F176" s="5" t="s">
        <v>114</v>
      </c>
      <c r="G176" s="5" t="s">
        <v>115</v>
      </c>
      <c r="H176" s="5" t="s">
        <v>116</v>
      </c>
      <c r="I176" s="7" t="s">
        <v>117</v>
      </c>
      <c r="J176" s="8" t="str">
        <f t="shared" si="1"/>
        <v>(054) 49561427992</v>
      </c>
      <c r="K176" s="5" t="s">
        <v>118</v>
      </c>
      <c r="L176" s="5" t="s">
        <v>74</v>
      </c>
      <c r="M176" s="9" t="str">
        <f>IFERROR(__xludf.DUMMYFUNCTION("IF(OR(REGEXMATCH(L176,""18-40""),REGEXMATCH(L176,""Adults 18-40"")),""18-40"", IF(OR(REGEXMATCH(L176,""40-60""),REGEXMATCH(L176,""Adults 40-60"")),""40-60"", IF(OR(REGEXMATCH(L176,""60\+""),REGEXMATCH(L176,""Seniors 60\+"")),""60+"", IF(OR(REGEXMATCH(L176"&amp;",""13-19""),REGEXMATCH(L176,""Teens 13-19"")),""13-19"",""Unbekannt""))))"),"60+")</f>
        <v>60+</v>
      </c>
      <c r="N176" s="8" t="str">
        <f>IFERROR(__xludf.DUMMYFUNCTION("REGEXREPLACE(REGEXREPLACE(O176,""Male"",""unspecific""),""Female"",""unspecific"")"),"Seniors ")</f>
        <v>Seniors </v>
      </c>
      <c r="O176" s="5" t="str">
        <f>IFERROR(__xludf.DUMMYFUNCTION("REGEXEXTRACT(L176,""[A-Za-z ]+"")"),"Seniors ")</f>
        <v>Seniors </v>
      </c>
      <c r="P176" s="8" t="str">
        <f>IFERROR(__xludf.DUMMYFUNCTION("IF(REGEXMATCH(L176,""Male""),""Male"",IF(REGEXMATCH(L176,""Female""),""Female"",""unspecific""))"),"unspecific")</f>
        <v>unspecific</v>
      </c>
      <c r="Q176" s="5" t="s">
        <v>75</v>
      </c>
      <c r="R176" s="4">
        <v>32641.0</v>
      </c>
      <c r="S176" s="4">
        <v>1793.0</v>
      </c>
      <c r="T176" s="4">
        <v>3483.0</v>
      </c>
      <c r="U176" s="4">
        <v>901.0</v>
      </c>
      <c r="V176" s="10">
        <f t="shared" si="2"/>
        <v>2.760332098</v>
      </c>
      <c r="W176" s="4">
        <v>45493.19</v>
      </c>
      <c r="X176" s="5" t="s">
        <v>119</v>
      </c>
    </row>
    <row r="177" ht="14.25" customHeight="1">
      <c r="A177" s="4">
        <v>176.0</v>
      </c>
      <c r="B177" s="5" t="s">
        <v>548</v>
      </c>
      <c r="C177" s="6">
        <v>44967.0</v>
      </c>
      <c r="D177" s="6">
        <v>44976.0</v>
      </c>
      <c r="E177" s="5" t="s">
        <v>42</v>
      </c>
      <c r="F177" s="5" t="s">
        <v>141</v>
      </c>
      <c r="G177" s="5" t="s">
        <v>142</v>
      </c>
      <c r="H177" s="5" t="s">
        <v>143</v>
      </c>
      <c r="I177" s="7" t="s">
        <v>144</v>
      </c>
      <c r="J177" s="8" t="str">
        <f t="shared" si="1"/>
        <v>(557) 6707467238</v>
      </c>
      <c r="K177" s="5" t="s">
        <v>145</v>
      </c>
      <c r="L177" s="5" t="s">
        <v>160</v>
      </c>
      <c r="M177" s="9" t="str">
        <f>IFERROR(__xludf.DUMMYFUNCTION("IF(OR(REGEXMATCH(L177,""18-40""),REGEXMATCH(L177,""Adults 18-40"")),""18-40"", IF(OR(REGEXMATCH(L177,""40-60""),REGEXMATCH(L177,""Adults 40-60"")),""40-60"", IF(OR(REGEXMATCH(L177,""60\+""),REGEXMATCH(L177,""Seniors 60\+"")),""60+"", IF(OR(REGEXMATCH(L177"&amp;",""13-19""),REGEXMATCH(L177,""Teens 13-19"")),""13-19"",""Unbekannt""))))"),"40-60")</f>
        <v>40-60</v>
      </c>
      <c r="N177" s="8" t="str">
        <f>IFERROR(__xludf.DUMMYFUNCTION("REGEXREPLACE(REGEXREPLACE(O177,""Male"",""unspecific""),""Female"",""unspecific"")"),"unspecific ")</f>
        <v>unspecific </v>
      </c>
      <c r="O177" s="5" t="str">
        <f>IFERROR(__xludf.DUMMYFUNCTION("REGEXEXTRACT(L177,""[A-Za-z ]+"")"),"Female ")</f>
        <v>Female </v>
      </c>
      <c r="P177" s="8" t="str">
        <f>IFERROR(__xludf.DUMMYFUNCTION("IF(REGEXMATCH(L177,""Male""),""Male"",IF(REGEXMATCH(L177,""Female""),""Female"",""unspecific""))"),"Female")</f>
        <v>Female</v>
      </c>
      <c r="Q177" s="5" t="s">
        <v>84</v>
      </c>
      <c r="R177" s="4">
        <v>77746.0</v>
      </c>
      <c r="S177" s="4">
        <v>9647.0</v>
      </c>
      <c r="T177" s="4">
        <v>2452.0</v>
      </c>
      <c r="U177" s="4">
        <v>665.0</v>
      </c>
      <c r="V177" s="10">
        <f t="shared" si="2"/>
        <v>0.8553494714</v>
      </c>
      <c r="W177" s="4">
        <v>22122.28</v>
      </c>
      <c r="X177" s="5" t="s">
        <v>49</v>
      </c>
    </row>
    <row r="178" ht="14.25" customHeight="1">
      <c r="A178" s="4">
        <v>177.0</v>
      </c>
      <c r="B178" s="5" t="s">
        <v>549</v>
      </c>
      <c r="C178" s="6">
        <v>45212.0</v>
      </c>
      <c r="D178" s="6">
        <v>45221.0</v>
      </c>
      <c r="E178" s="5" t="s">
        <v>77</v>
      </c>
      <c r="F178" s="5" t="s">
        <v>391</v>
      </c>
      <c r="G178" s="5" t="s">
        <v>392</v>
      </c>
      <c r="H178" s="5" t="s">
        <v>393</v>
      </c>
      <c r="I178" s="7" t="s">
        <v>394</v>
      </c>
      <c r="J178" s="8" t="str">
        <f t="shared" si="1"/>
        <v>(151) 947089311832</v>
      </c>
      <c r="K178" s="5" t="s">
        <v>395</v>
      </c>
      <c r="L178" s="5" t="s">
        <v>57</v>
      </c>
      <c r="M178" s="9" t="str">
        <f>IFERROR(__xludf.DUMMYFUNCTION("IF(OR(REGEXMATCH(L178,""18-40""),REGEXMATCH(L178,""Adults 18-40"")),""18-40"", IF(OR(REGEXMATCH(L178,""40-60""),REGEXMATCH(L178,""Adults 40-60"")),""40-60"", IF(OR(REGEXMATCH(L178,""60\+""),REGEXMATCH(L178,""Seniors 60\+"")),""60+"", IF(OR(REGEXMATCH(L178"&amp;",""13-19""),REGEXMATCH(L178,""Teens 13-19"")),""13-19"",""Unbekannt""))))"),"18-40")</f>
        <v>18-40</v>
      </c>
      <c r="N178" s="8" t="str">
        <f>IFERROR(__xludf.DUMMYFUNCTION("REGEXREPLACE(REGEXREPLACE(O178,""Male"",""unspecific""),""Female"",""unspecific"")"),"unspecific ")</f>
        <v>unspecific </v>
      </c>
      <c r="O178" s="5" t="str">
        <f>IFERROR(__xludf.DUMMYFUNCTION("REGEXEXTRACT(L178,""[A-Za-z ]+"")"),"Female ")</f>
        <v>Female </v>
      </c>
      <c r="P178" s="8" t="str">
        <f>IFERROR(__xludf.DUMMYFUNCTION("IF(REGEXMATCH(L178,""Male""),""Male"",IF(REGEXMATCH(L178,""Female""),""Female"",""unspecific""))"),"Female")</f>
        <v>Female</v>
      </c>
      <c r="Q178" s="5" t="s">
        <v>86</v>
      </c>
      <c r="R178" s="4">
        <v>87194.0</v>
      </c>
      <c r="S178" s="4">
        <v>1337.0</v>
      </c>
      <c r="T178" s="4">
        <v>923.0</v>
      </c>
      <c r="U178" s="4">
        <v>659.0</v>
      </c>
      <c r="V178" s="10">
        <f t="shared" si="2"/>
        <v>0.7557859486</v>
      </c>
      <c r="W178" s="4">
        <v>17887.91</v>
      </c>
      <c r="X178" s="5" t="s">
        <v>152</v>
      </c>
    </row>
    <row r="179" ht="14.25" customHeight="1">
      <c r="A179" s="4">
        <v>178.0</v>
      </c>
      <c r="B179" s="5" t="s">
        <v>550</v>
      </c>
      <c r="C179" s="6">
        <v>45219.0</v>
      </c>
      <c r="D179" s="6">
        <v>45237.0</v>
      </c>
      <c r="E179" s="5" t="s">
        <v>51</v>
      </c>
      <c r="F179" s="5" t="s">
        <v>78</v>
      </c>
      <c r="G179" s="5" t="s">
        <v>79</v>
      </c>
      <c r="H179" s="5" t="s">
        <v>80</v>
      </c>
      <c r="I179" s="7" t="s">
        <v>81</v>
      </c>
      <c r="J179" s="8" t="str">
        <f t="shared" si="1"/>
        <v>(574) 1894981166</v>
      </c>
      <c r="K179" s="5" t="s">
        <v>82</v>
      </c>
      <c r="L179" s="5" t="s">
        <v>38</v>
      </c>
      <c r="M179" s="9" t="str">
        <f>IFERROR(__xludf.DUMMYFUNCTION("IF(OR(REGEXMATCH(L179,""18-40""),REGEXMATCH(L179,""Adults 18-40"")),""18-40"", IF(OR(REGEXMATCH(L179,""40-60""),REGEXMATCH(L179,""Adults 40-60"")),""40-60"", IF(OR(REGEXMATCH(L179,""60\+""),REGEXMATCH(L179,""Seniors 60\+"")),""60+"", IF(OR(REGEXMATCH(L179"&amp;",""13-19""),REGEXMATCH(L179,""Teens 13-19"")),""13-19"",""Unbekannt""))))"),"60+")</f>
        <v>60+</v>
      </c>
      <c r="N179" s="8" t="str">
        <f>IFERROR(__xludf.DUMMYFUNCTION("REGEXREPLACE(REGEXREPLACE(O179,""Male"",""unspecific""),""Female"",""unspecific"")"),"unspecific ")</f>
        <v>unspecific </v>
      </c>
      <c r="O179" s="5" t="str">
        <f>IFERROR(__xludf.DUMMYFUNCTION("REGEXEXTRACT(L179,""[A-Za-z ]+"")"),"Female ")</f>
        <v>Female </v>
      </c>
      <c r="P179" s="8" t="str">
        <f>IFERROR(__xludf.DUMMYFUNCTION("IF(REGEXMATCH(L179,""Male""),""Male"",IF(REGEXMATCH(L179,""Female""),""Female"",""unspecific""))"),"Female")</f>
        <v>Female</v>
      </c>
      <c r="Q179" s="5" t="s">
        <v>31</v>
      </c>
      <c r="R179" s="4">
        <v>34427.0</v>
      </c>
      <c r="S179" s="4">
        <v>1902.0</v>
      </c>
      <c r="T179" s="4">
        <v>4489.0</v>
      </c>
      <c r="U179" s="4">
        <v>821.0</v>
      </c>
      <c r="V179" s="10">
        <f t="shared" si="2"/>
        <v>2.384756151</v>
      </c>
      <c r="W179" s="4">
        <v>28959.86</v>
      </c>
      <c r="X179" s="5" t="s">
        <v>40</v>
      </c>
    </row>
    <row r="180" ht="14.25" customHeight="1">
      <c r="A180" s="4">
        <v>179.0</v>
      </c>
      <c r="B180" s="5" t="s">
        <v>551</v>
      </c>
      <c r="C180" s="6">
        <v>45252.0</v>
      </c>
      <c r="D180" s="6">
        <v>45273.0</v>
      </c>
      <c r="E180" s="5" t="s">
        <v>42</v>
      </c>
      <c r="F180" s="5" t="s">
        <v>344</v>
      </c>
      <c r="G180" s="5" t="s">
        <v>345</v>
      </c>
      <c r="H180" s="5" t="s">
        <v>346</v>
      </c>
      <c r="I180" s="7" t="s">
        <v>347</v>
      </c>
      <c r="J180" s="8" t="str">
        <f t="shared" si="1"/>
        <v>(011) 8358647901</v>
      </c>
      <c r="K180" s="5" t="s">
        <v>348</v>
      </c>
      <c r="L180" s="5" t="s">
        <v>47</v>
      </c>
      <c r="M180" s="9" t="str">
        <f>IFERROR(__xludf.DUMMYFUNCTION("IF(OR(REGEXMATCH(L180,""18-40""),REGEXMATCH(L180,""Adults 18-40"")),""18-40"", IF(OR(REGEXMATCH(L180,""40-60""),REGEXMATCH(L180,""Adults 40-60"")),""40-60"", IF(OR(REGEXMATCH(L180,""60\+""),REGEXMATCH(L180,""Seniors 60\+"")),""60+"", IF(OR(REGEXMATCH(L180"&amp;",""13-19""),REGEXMATCH(L180,""Teens 13-19"")),""13-19"",""Unbekannt""))))"),"40-60")</f>
        <v>40-60</v>
      </c>
      <c r="N180" s="8" t="str">
        <f>IFERROR(__xludf.DUMMYFUNCTION("REGEXREPLACE(REGEXREPLACE(O180,""Male"",""unspecific""),""Female"",""unspecific"")"),"unspecific ")</f>
        <v>unspecific </v>
      </c>
      <c r="O180" s="5" t="str">
        <f>IFERROR(__xludf.DUMMYFUNCTION("REGEXEXTRACT(L180,""[A-Za-z ]+"")"),"Male ")</f>
        <v>Male </v>
      </c>
      <c r="P180" s="8" t="str">
        <f>IFERROR(__xludf.DUMMYFUNCTION("IF(REGEXMATCH(L180,""Male""),""Male"",IF(REGEXMATCH(L180,""Female""),""Female"",""unspecific""))"),"Male")</f>
        <v>Male</v>
      </c>
      <c r="Q180" s="5" t="s">
        <v>86</v>
      </c>
      <c r="R180" s="4">
        <v>80094.0</v>
      </c>
      <c r="S180" s="4">
        <v>7263.0</v>
      </c>
      <c r="T180" s="4">
        <v>1972.0</v>
      </c>
      <c r="U180" s="4">
        <v>597.0</v>
      </c>
      <c r="V180" s="10">
        <f t="shared" si="2"/>
        <v>0.7453741853</v>
      </c>
      <c r="W180" s="4">
        <v>22708.63</v>
      </c>
      <c r="X180" s="5" t="s">
        <v>40</v>
      </c>
    </row>
    <row r="181" ht="14.25" customHeight="1">
      <c r="A181" s="4">
        <v>180.0</v>
      </c>
      <c r="B181" s="5" t="s">
        <v>552</v>
      </c>
      <c r="C181" s="6">
        <v>45108.0</v>
      </c>
      <c r="D181" s="6">
        <v>45116.0</v>
      </c>
      <c r="E181" s="5" t="s">
        <v>51</v>
      </c>
      <c r="F181" s="5" t="s">
        <v>473</v>
      </c>
      <c r="G181" s="5" t="s">
        <v>474</v>
      </c>
      <c r="H181" s="5" t="s">
        <v>475</v>
      </c>
      <c r="I181" s="7" t="s">
        <v>476</v>
      </c>
      <c r="J181" s="8" t="str">
        <f t="shared" si="1"/>
        <v>(314) 858550923447</v>
      </c>
      <c r="K181" s="5" t="s">
        <v>477</v>
      </c>
      <c r="L181" s="5" t="s">
        <v>160</v>
      </c>
      <c r="M181" s="9" t="str">
        <f>IFERROR(__xludf.DUMMYFUNCTION("IF(OR(REGEXMATCH(L181,""18-40""),REGEXMATCH(L181,""Adults 18-40"")),""18-40"", IF(OR(REGEXMATCH(L181,""40-60""),REGEXMATCH(L181,""Adults 40-60"")),""40-60"", IF(OR(REGEXMATCH(L181,""60\+""),REGEXMATCH(L181,""Seniors 60\+"")),""60+"", IF(OR(REGEXMATCH(L181"&amp;",""13-19""),REGEXMATCH(L181,""Teens 13-19"")),""13-19"",""Unbekannt""))))"),"40-60")</f>
        <v>40-60</v>
      </c>
      <c r="N181" s="8" t="str">
        <f>IFERROR(__xludf.DUMMYFUNCTION("REGEXREPLACE(REGEXREPLACE(O181,""Male"",""unspecific""),""Female"",""unspecific"")"),"unspecific ")</f>
        <v>unspecific </v>
      </c>
      <c r="O181" s="5" t="str">
        <f>IFERROR(__xludf.DUMMYFUNCTION("REGEXEXTRACT(L181,""[A-Za-z ]+"")"),"Female ")</f>
        <v>Female </v>
      </c>
      <c r="P181" s="8" t="str">
        <f>IFERROR(__xludf.DUMMYFUNCTION("IF(REGEXMATCH(L181,""Male""),""Male"",IF(REGEXMATCH(L181,""Female""),""Female"",""unspecific""))"),"Female")</f>
        <v>Female</v>
      </c>
      <c r="Q181" s="5" t="s">
        <v>48</v>
      </c>
      <c r="R181" s="4">
        <v>46655.0</v>
      </c>
      <c r="S181" s="4">
        <v>7139.0</v>
      </c>
      <c r="T181" s="4">
        <v>2139.0</v>
      </c>
      <c r="U181" s="4">
        <v>665.0</v>
      </c>
      <c r="V181" s="10">
        <f t="shared" si="2"/>
        <v>1.425356339</v>
      </c>
      <c r="W181" s="4">
        <v>30754.91</v>
      </c>
      <c r="X181" s="5" t="s">
        <v>66</v>
      </c>
    </row>
    <row r="182" ht="14.25" customHeight="1">
      <c r="A182" s="4">
        <v>181.0</v>
      </c>
      <c r="B182" s="5" t="s">
        <v>553</v>
      </c>
      <c r="C182" s="6">
        <v>45140.0</v>
      </c>
      <c r="D182" s="6">
        <v>45150.0</v>
      </c>
      <c r="E182" s="5" t="s">
        <v>7</v>
      </c>
      <c r="F182" s="5" t="s">
        <v>391</v>
      </c>
      <c r="G182" s="5" t="s">
        <v>392</v>
      </c>
      <c r="H182" s="5" t="s">
        <v>393</v>
      </c>
      <c r="I182" s="7" t="s">
        <v>394</v>
      </c>
      <c r="J182" s="8" t="str">
        <f t="shared" si="1"/>
        <v>(151) 947089311832</v>
      </c>
      <c r="K182" s="5" t="s">
        <v>395</v>
      </c>
      <c r="L182" s="5" t="s">
        <v>74</v>
      </c>
      <c r="M182" s="9" t="str">
        <f>IFERROR(__xludf.DUMMYFUNCTION("IF(OR(REGEXMATCH(L182,""18-40""),REGEXMATCH(L182,""Adults 18-40"")),""18-40"", IF(OR(REGEXMATCH(L182,""40-60""),REGEXMATCH(L182,""Adults 40-60"")),""40-60"", IF(OR(REGEXMATCH(L182,""60\+""),REGEXMATCH(L182,""Seniors 60\+"")),""60+"", IF(OR(REGEXMATCH(L182"&amp;",""13-19""),REGEXMATCH(L182,""Teens 13-19"")),""13-19"",""Unbekannt""))))"),"60+")</f>
        <v>60+</v>
      </c>
      <c r="N182" s="8" t="str">
        <f>IFERROR(__xludf.DUMMYFUNCTION("REGEXREPLACE(REGEXREPLACE(O182,""Male"",""unspecific""),""Female"",""unspecific"")"),"Seniors ")</f>
        <v>Seniors </v>
      </c>
      <c r="O182" s="5" t="str">
        <f>IFERROR(__xludf.DUMMYFUNCTION("REGEXEXTRACT(L182,""[A-Za-z ]+"")"),"Seniors ")</f>
        <v>Seniors </v>
      </c>
      <c r="P182" s="8" t="str">
        <f>IFERROR(__xludf.DUMMYFUNCTION("IF(REGEXMATCH(L182,""Male""),""Male"",IF(REGEXMATCH(L182,""Female""),""Female"",""unspecific""))"),"unspecific")</f>
        <v>unspecific</v>
      </c>
      <c r="Q182" s="5" t="s">
        <v>58</v>
      </c>
      <c r="R182" s="4">
        <v>63272.0</v>
      </c>
      <c r="S182" s="4">
        <v>7145.0</v>
      </c>
      <c r="T182" s="4">
        <v>1919.0</v>
      </c>
      <c r="U182" s="4">
        <v>13.0</v>
      </c>
      <c r="V182" s="10">
        <f t="shared" si="2"/>
        <v>0.02054621317</v>
      </c>
      <c r="W182" s="4">
        <v>41648.63</v>
      </c>
      <c r="X182" s="5" t="s">
        <v>152</v>
      </c>
    </row>
    <row r="183" ht="14.25" customHeight="1">
      <c r="A183" s="4">
        <v>182.0</v>
      </c>
      <c r="B183" s="5" t="s">
        <v>554</v>
      </c>
      <c r="C183" s="6">
        <v>45014.0</v>
      </c>
      <c r="D183" s="6">
        <v>45028.0</v>
      </c>
      <c r="E183" s="5" t="s">
        <v>7</v>
      </c>
      <c r="F183" s="5" t="s">
        <v>212</v>
      </c>
      <c r="G183" s="5" t="s">
        <v>213</v>
      </c>
      <c r="H183" s="5" t="s">
        <v>214</v>
      </c>
      <c r="I183" s="7">
        <v>0.0</v>
      </c>
      <c r="J183" s="8">
        <f t="shared" si="1"/>
        <v>0</v>
      </c>
      <c r="K183" s="5" t="s">
        <v>216</v>
      </c>
      <c r="L183" s="5" t="s">
        <v>74</v>
      </c>
      <c r="M183" s="9" t="str">
        <f>IFERROR(__xludf.DUMMYFUNCTION("IF(OR(REGEXMATCH(L183,""18-40""),REGEXMATCH(L183,""Adults 18-40"")),""18-40"", IF(OR(REGEXMATCH(L183,""40-60""),REGEXMATCH(L183,""Adults 40-60"")),""40-60"", IF(OR(REGEXMATCH(L183,""60\+""),REGEXMATCH(L183,""Seniors 60\+"")),""60+"", IF(OR(REGEXMATCH(L183"&amp;",""13-19""),REGEXMATCH(L183,""Teens 13-19"")),""13-19"",""Unbekannt""))))"),"60+")</f>
        <v>60+</v>
      </c>
      <c r="N183" s="8" t="str">
        <f>IFERROR(__xludf.DUMMYFUNCTION("REGEXREPLACE(REGEXREPLACE(O183,""Male"",""unspecific""),""Female"",""unspecific"")"),"Seniors ")</f>
        <v>Seniors </v>
      </c>
      <c r="O183" s="5" t="str">
        <f>IFERROR(__xludf.DUMMYFUNCTION("REGEXEXTRACT(L183,""[A-Za-z ]+"")"),"Seniors ")</f>
        <v>Seniors </v>
      </c>
      <c r="P183" s="8" t="str">
        <f>IFERROR(__xludf.DUMMYFUNCTION("IF(REGEXMATCH(L183,""Male""),""Male"",IF(REGEXMATCH(L183,""Female""),""Female"",""unspecific""))"),"unspecific")</f>
        <v>unspecific</v>
      </c>
      <c r="Q183" s="5" t="s">
        <v>128</v>
      </c>
      <c r="R183" s="4">
        <v>74470.0</v>
      </c>
      <c r="S183" s="4">
        <v>9658.0</v>
      </c>
      <c r="T183" s="4">
        <v>886.0</v>
      </c>
      <c r="U183" s="4">
        <v>213.0</v>
      </c>
      <c r="V183" s="10">
        <f t="shared" si="2"/>
        <v>0.2860212166</v>
      </c>
      <c r="W183" s="4">
        <v>20672.06</v>
      </c>
      <c r="X183" s="5" t="s">
        <v>152</v>
      </c>
    </row>
    <row r="184" ht="14.25" customHeight="1">
      <c r="A184" s="4">
        <v>183.0</v>
      </c>
      <c r="B184" s="5" t="s">
        <v>555</v>
      </c>
      <c r="C184" s="6">
        <v>45279.0</v>
      </c>
      <c r="D184" s="6">
        <v>45303.0</v>
      </c>
      <c r="E184" s="5" t="s">
        <v>51</v>
      </c>
      <c r="F184" s="5" t="s">
        <v>556</v>
      </c>
      <c r="G184" s="5" t="s">
        <v>557</v>
      </c>
      <c r="H184" s="5" t="s">
        <v>558</v>
      </c>
      <c r="I184" s="7" t="s">
        <v>559</v>
      </c>
      <c r="J184" s="8" t="str">
        <f t="shared" si="1"/>
        <v>(363) 83636475385</v>
      </c>
      <c r="K184" s="5" t="s">
        <v>560</v>
      </c>
      <c r="L184" s="5" t="s">
        <v>83</v>
      </c>
      <c r="M184" s="9" t="str">
        <f>IFERROR(__xludf.DUMMYFUNCTION("IF(OR(REGEXMATCH(L184,""18-40""),REGEXMATCH(L184,""Adults 18-40"")),""18-40"", IF(OR(REGEXMATCH(L184,""40-60""),REGEXMATCH(L184,""Adults 40-60"")),""40-60"", IF(OR(REGEXMATCH(L184,""60\+""),REGEXMATCH(L184,""Seniors 60\+"")),""60+"", IF(OR(REGEXMATCH(L184"&amp;",""13-19""),REGEXMATCH(L184,""Teens 13-19"")),""13-19"",""Unbekannt""))))"),"40-60")</f>
        <v>40-60</v>
      </c>
      <c r="N184" s="8" t="str">
        <f>IFERROR(__xludf.DUMMYFUNCTION("REGEXREPLACE(REGEXREPLACE(O184,""Male"",""unspecific""),""Female"",""unspecific"")"),"Adults ")</f>
        <v>Adults </v>
      </c>
      <c r="O184" s="5" t="str">
        <f>IFERROR(__xludf.DUMMYFUNCTION("REGEXEXTRACT(L184,""[A-Za-z ]+"")"),"Adults ")</f>
        <v>Adults </v>
      </c>
      <c r="P184" s="8" t="str">
        <f>IFERROR(__xludf.DUMMYFUNCTION("IF(REGEXMATCH(L184,""Male""),""Male"",IF(REGEXMATCH(L184,""Female""),""Female"",""unspecific""))"),"unspecific")</f>
        <v>unspecific</v>
      </c>
      <c r="Q184" s="5" t="s">
        <v>31</v>
      </c>
      <c r="R184" s="4">
        <v>90631.0</v>
      </c>
      <c r="S184" s="4">
        <v>6306.0</v>
      </c>
      <c r="T184" s="4">
        <v>4129.0</v>
      </c>
      <c r="U184" s="4">
        <v>819.0</v>
      </c>
      <c r="V184" s="10">
        <f t="shared" si="2"/>
        <v>0.9036643091</v>
      </c>
      <c r="W184" s="4">
        <v>32809.16</v>
      </c>
      <c r="X184" s="5" t="s">
        <v>158</v>
      </c>
    </row>
    <row r="185" ht="14.25" customHeight="1">
      <c r="A185" s="4">
        <v>184.0</v>
      </c>
      <c r="B185" s="5" t="s">
        <v>561</v>
      </c>
      <c r="C185" s="6">
        <v>45135.0</v>
      </c>
      <c r="D185" s="6">
        <v>45147.0</v>
      </c>
      <c r="E185" s="5" t="s">
        <v>7</v>
      </c>
      <c r="F185" s="5" t="s">
        <v>391</v>
      </c>
      <c r="G185" s="5" t="s">
        <v>392</v>
      </c>
      <c r="H185" s="5" t="s">
        <v>393</v>
      </c>
      <c r="I185" s="7" t="s">
        <v>394</v>
      </c>
      <c r="J185" s="8" t="str">
        <f t="shared" si="1"/>
        <v>(151) 947089311832</v>
      </c>
      <c r="K185" s="5" t="s">
        <v>395</v>
      </c>
      <c r="L185" s="5" t="s">
        <v>131</v>
      </c>
      <c r="M185" s="9" t="str">
        <f>IFERROR(__xludf.DUMMYFUNCTION("IF(OR(REGEXMATCH(L185,""18-40""),REGEXMATCH(L185,""Adults 18-40"")),""18-40"", IF(OR(REGEXMATCH(L185,""40-60""),REGEXMATCH(L185,""Adults 40-60"")),""40-60"", IF(OR(REGEXMATCH(L185,""60\+""),REGEXMATCH(L185,""Seniors 60\+"")),""60+"", IF(OR(REGEXMATCH(L185"&amp;",""13-19""),REGEXMATCH(L185,""Teens 13-19"")),""13-19"",""Unbekannt""))))"),"13-19")</f>
        <v>13-19</v>
      </c>
      <c r="N185" s="8" t="str">
        <f>IFERROR(__xludf.DUMMYFUNCTION("REGEXREPLACE(REGEXREPLACE(O185,""Male"",""unspecific""),""Female"",""unspecific"")"),"Teens ")</f>
        <v>Teens </v>
      </c>
      <c r="O185" s="5" t="str">
        <f>IFERROR(__xludf.DUMMYFUNCTION("REGEXEXTRACT(L185,""[A-Za-z ]+"")"),"Teens ")</f>
        <v>Teens </v>
      </c>
      <c r="P185" s="8" t="str">
        <f>IFERROR(__xludf.DUMMYFUNCTION("IF(REGEXMATCH(L185,""Male""),""Male"",IF(REGEXMATCH(L185,""Female""),""Female"",""unspecific""))"),"unspecific")</f>
        <v>unspecific</v>
      </c>
      <c r="Q185" s="5" t="s">
        <v>58</v>
      </c>
      <c r="R185" s="4">
        <v>89367.0</v>
      </c>
      <c r="S185" s="4">
        <v>8557.0</v>
      </c>
      <c r="T185" s="4">
        <v>1981.0</v>
      </c>
      <c r="U185" s="4">
        <v>179.0</v>
      </c>
      <c r="V185" s="10">
        <f t="shared" si="2"/>
        <v>0.200297649</v>
      </c>
      <c r="W185" s="4">
        <v>6287.7</v>
      </c>
      <c r="X185" s="5" t="s">
        <v>152</v>
      </c>
    </row>
    <row r="186" ht="14.25" customHeight="1">
      <c r="A186" s="4">
        <v>185.0</v>
      </c>
      <c r="B186" s="5" t="s">
        <v>562</v>
      </c>
      <c r="C186" s="6">
        <v>45082.0</v>
      </c>
      <c r="D186" s="6">
        <v>45083.0</v>
      </c>
      <c r="E186" s="5" t="s">
        <v>77</v>
      </c>
      <c r="F186" s="5" t="s">
        <v>294</v>
      </c>
      <c r="G186" s="5" t="s">
        <v>295</v>
      </c>
      <c r="H186" s="5" t="s">
        <v>296</v>
      </c>
      <c r="I186" s="7" t="s">
        <v>297</v>
      </c>
      <c r="J186" s="8" t="str">
        <f t="shared" si="1"/>
        <v>(284) 4015003</v>
      </c>
      <c r="K186" s="5" t="s">
        <v>298</v>
      </c>
      <c r="L186" s="5" t="s">
        <v>131</v>
      </c>
      <c r="M186" s="9" t="str">
        <f>IFERROR(__xludf.DUMMYFUNCTION("IF(OR(REGEXMATCH(L186,""18-40""),REGEXMATCH(L186,""Adults 18-40"")),""18-40"", IF(OR(REGEXMATCH(L186,""40-60""),REGEXMATCH(L186,""Adults 40-60"")),""40-60"", IF(OR(REGEXMATCH(L186,""60\+""),REGEXMATCH(L186,""Seniors 60\+"")),""60+"", IF(OR(REGEXMATCH(L186"&amp;",""13-19""),REGEXMATCH(L186,""Teens 13-19"")),""13-19"",""Unbekannt""))))"),"13-19")</f>
        <v>13-19</v>
      </c>
      <c r="N186" s="8" t="str">
        <f>IFERROR(__xludf.DUMMYFUNCTION("REGEXREPLACE(REGEXREPLACE(O186,""Male"",""unspecific""),""Female"",""unspecific"")"),"Teens ")</f>
        <v>Teens </v>
      </c>
      <c r="O186" s="5" t="str">
        <f>IFERROR(__xludf.DUMMYFUNCTION("REGEXEXTRACT(L186,""[A-Za-z ]+"")"),"Teens ")</f>
        <v>Teens </v>
      </c>
      <c r="P186" s="8" t="str">
        <f>IFERROR(__xludf.DUMMYFUNCTION("IF(REGEXMATCH(L186,""Male""),""Male"",IF(REGEXMATCH(L186,""Female""),""Female"",""unspecific""))"),"unspecific")</f>
        <v>unspecific</v>
      </c>
      <c r="Q186" s="5" t="s">
        <v>84</v>
      </c>
      <c r="R186" s="4">
        <v>60018.0</v>
      </c>
      <c r="S186" s="4">
        <v>1588.0</v>
      </c>
      <c r="T186" s="4">
        <v>2700.0</v>
      </c>
      <c r="U186" s="4">
        <v>739.0</v>
      </c>
      <c r="V186" s="10">
        <f t="shared" si="2"/>
        <v>1.231297277</v>
      </c>
      <c r="W186" s="4">
        <v>15790.19</v>
      </c>
      <c r="X186" s="5" t="s">
        <v>49</v>
      </c>
    </row>
    <row r="187" ht="14.25" customHeight="1">
      <c r="A187" s="4">
        <v>186.0</v>
      </c>
      <c r="B187" s="5" t="s">
        <v>563</v>
      </c>
      <c r="C187" s="6">
        <v>45165.0</v>
      </c>
      <c r="D187" s="6">
        <v>45184.0</v>
      </c>
      <c r="E187" s="5" t="s">
        <v>77</v>
      </c>
      <c r="F187" s="5" t="s">
        <v>344</v>
      </c>
      <c r="G187" s="5" t="s">
        <v>345</v>
      </c>
      <c r="H187" s="5" t="s">
        <v>346</v>
      </c>
      <c r="I187" s="7" t="s">
        <v>347</v>
      </c>
      <c r="J187" s="8" t="str">
        <f t="shared" si="1"/>
        <v>(011) 8358647901</v>
      </c>
      <c r="K187" s="5" t="s">
        <v>348</v>
      </c>
      <c r="L187" s="5" t="s">
        <v>138</v>
      </c>
      <c r="M187" s="9" t="str">
        <f>IFERROR(__xludf.DUMMYFUNCTION("IF(OR(REGEXMATCH(L187,""18-40""),REGEXMATCH(L187,""Adults 18-40"")),""18-40"", IF(OR(REGEXMATCH(L187,""40-60""),REGEXMATCH(L187,""Adults 40-60"")),""40-60"", IF(OR(REGEXMATCH(L187,""60\+""),REGEXMATCH(L187,""Seniors 60\+"")),""60+"", IF(OR(REGEXMATCH(L187"&amp;",""13-19""),REGEXMATCH(L187,""Teens 13-19"")),""13-19"",""Unbekannt""))))"),"18-40")</f>
        <v>18-40</v>
      </c>
      <c r="N187" s="8" t="str">
        <f>IFERROR(__xludf.DUMMYFUNCTION("REGEXREPLACE(REGEXREPLACE(O187,""Male"",""unspecific""),""Female"",""unspecific"")"),"unspecific ")</f>
        <v>unspecific </v>
      </c>
      <c r="O187" s="5" t="str">
        <f>IFERROR(__xludf.DUMMYFUNCTION("REGEXEXTRACT(L187,""[A-Za-z ]+"")"),"Male ")</f>
        <v>Male </v>
      </c>
      <c r="P187" s="8" t="str">
        <f>IFERROR(__xludf.DUMMYFUNCTION("IF(REGEXMATCH(L187,""Male""),""Male"",IF(REGEXMATCH(L187,""Female""),""Female"",""unspecific""))"),"Male")</f>
        <v>Male</v>
      </c>
      <c r="Q187" s="5" t="s">
        <v>39</v>
      </c>
      <c r="R187" s="4">
        <v>8073.0</v>
      </c>
      <c r="S187" s="4">
        <v>7789.0</v>
      </c>
      <c r="T187" s="4">
        <v>1850.0</v>
      </c>
      <c r="U187" s="4">
        <v>339.0</v>
      </c>
      <c r="V187" s="10">
        <f t="shared" si="2"/>
        <v>4.19918246</v>
      </c>
      <c r="W187" s="4">
        <v>14431.01</v>
      </c>
      <c r="X187" s="5" t="s">
        <v>40</v>
      </c>
    </row>
    <row r="188" ht="14.25" customHeight="1">
      <c r="A188" s="4">
        <v>187.0</v>
      </c>
      <c r="B188" s="5" t="s">
        <v>564</v>
      </c>
      <c r="C188" s="6">
        <v>45162.0</v>
      </c>
      <c r="D188" s="6">
        <v>45173.0</v>
      </c>
      <c r="E188" s="5" t="s">
        <v>77</v>
      </c>
      <c r="F188" s="5" t="s">
        <v>565</v>
      </c>
      <c r="G188" s="5" t="s">
        <v>566</v>
      </c>
      <c r="H188" s="5" t="s">
        <v>567</v>
      </c>
      <c r="I188" s="7">
        <v>0.0</v>
      </c>
      <c r="J188" s="8">
        <f t="shared" si="1"/>
        <v>0</v>
      </c>
      <c r="K188" s="5" t="s">
        <v>568</v>
      </c>
      <c r="L188" s="5" t="s">
        <v>30</v>
      </c>
      <c r="M188" s="9" t="str">
        <f>IFERROR(__xludf.DUMMYFUNCTION("IF(OR(REGEXMATCH(L188,""18-40""),REGEXMATCH(L188,""Adults 18-40"")),""18-40"", IF(OR(REGEXMATCH(L188,""40-60""),REGEXMATCH(L188,""Adults 40-60"")),""40-60"", IF(OR(REGEXMATCH(L188,""60\+""),REGEXMATCH(L188,""Seniors 60\+"")),""60+"", IF(OR(REGEXMATCH(L188"&amp;",""13-19""),REGEXMATCH(L188,""Teens 13-19"")),""13-19"",""Unbekannt""))))"),"18-40")</f>
        <v>18-40</v>
      </c>
      <c r="N188" s="8" t="str">
        <f>IFERROR(__xludf.DUMMYFUNCTION("REGEXREPLACE(REGEXREPLACE(O188,""Male"",""unspecific""),""Female"",""unspecific"")"),"Adults ")</f>
        <v>Adults </v>
      </c>
      <c r="O188" s="5" t="str">
        <f>IFERROR(__xludf.DUMMYFUNCTION("REGEXEXTRACT(L188,""[A-Za-z ]+"")"),"Adults ")</f>
        <v>Adults </v>
      </c>
      <c r="P188" s="8" t="str">
        <f>IFERROR(__xludf.DUMMYFUNCTION("IF(REGEXMATCH(L188,""Male""),""Male"",IF(REGEXMATCH(L188,""Female""),""Female"",""unspecific""))"),"unspecific")</f>
        <v>unspecific</v>
      </c>
      <c r="Q188" s="5" t="s">
        <v>84</v>
      </c>
      <c r="R188" s="4">
        <v>48590.0</v>
      </c>
      <c r="S188" s="4">
        <v>4195.0</v>
      </c>
      <c r="T188" s="4">
        <v>653.0</v>
      </c>
      <c r="U188" s="4">
        <v>203.0</v>
      </c>
      <c r="V188" s="10">
        <f t="shared" si="2"/>
        <v>0.4177814365</v>
      </c>
      <c r="W188" s="4">
        <v>5748.2</v>
      </c>
      <c r="X188" s="5" t="s">
        <v>49</v>
      </c>
    </row>
    <row r="189" ht="14.25" customHeight="1">
      <c r="A189" s="4">
        <v>188.0</v>
      </c>
      <c r="B189" s="5" t="s">
        <v>569</v>
      </c>
      <c r="C189" s="6">
        <v>45128.0</v>
      </c>
      <c r="D189" s="6">
        <v>45142.0</v>
      </c>
      <c r="E189" s="5" t="s">
        <v>42</v>
      </c>
      <c r="F189" s="5" t="s">
        <v>68</v>
      </c>
      <c r="G189" s="5" t="s">
        <v>69</v>
      </c>
      <c r="H189" s="5" t="s">
        <v>70</v>
      </c>
      <c r="I189" s="7" t="s">
        <v>71</v>
      </c>
      <c r="J189" s="8" t="str">
        <f t="shared" si="1"/>
        <v>(228) 1662016</v>
      </c>
      <c r="K189" s="5" t="s">
        <v>72</v>
      </c>
      <c r="L189" s="5" t="s">
        <v>57</v>
      </c>
      <c r="M189" s="9" t="str">
        <f>IFERROR(__xludf.DUMMYFUNCTION("IF(OR(REGEXMATCH(L189,""18-40""),REGEXMATCH(L189,""Adults 18-40"")),""18-40"", IF(OR(REGEXMATCH(L189,""40-60""),REGEXMATCH(L189,""Adults 40-60"")),""40-60"", IF(OR(REGEXMATCH(L189,""60\+""),REGEXMATCH(L189,""Seniors 60\+"")),""60+"", IF(OR(REGEXMATCH(L189"&amp;",""13-19""),REGEXMATCH(L189,""Teens 13-19"")),""13-19"",""Unbekannt""))))"),"18-40")</f>
        <v>18-40</v>
      </c>
      <c r="N189" s="8" t="str">
        <f>IFERROR(__xludf.DUMMYFUNCTION("REGEXREPLACE(REGEXREPLACE(O189,""Male"",""unspecific""),""Female"",""unspecific"")"),"unspecific ")</f>
        <v>unspecific </v>
      </c>
      <c r="O189" s="5" t="str">
        <f>IFERROR(__xludf.DUMMYFUNCTION("REGEXEXTRACT(L189,""[A-Za-z ]+"")"),"Female ")</f>
        <v>Female </v>
      </c>
      <c r="P189" s="8" t="str">
        <f>IFERROR(__xludf.DUMMYFUNCTION("IF(REGEXMATCH(L189,""Male""),""Male"",IF(REGEXMATCH(L189,""Female""),""Female"",""unspecific""))"),"Female")</f>
        <v>Female</v>
      </c>
      <c r="Q189" s="5" t="s">
        <v>39</v>
      </c>
      <c r="R189" s="4">
        <v>61458.0</v>
      </c>
      <c r="S189" s="4">
        <v>2177.0</v>
      </c>
      <c r="T189" s="4">
        <v>2416.0</v>
      </c>
      <c r="U189" s="4">
        <v>584.0</v>
      </c>
      <c r="V189" s="10">
        <f t="shared" si="2"/>
        <v>0.950242442</v>
      </c>
      <c r="W189" s="4">
        <v>14190.96</v>
      </c>
      <c r="X189" s="5" t="s">
        <v>66</v>
      </c>
    </row>
    <row r="190" ht="14.25" customHeight="1">
      <c r="A190" s="4">
        <v>189.0</v>
      </c>
      <c r="B190" s="5" t="s">
        <v>570</v>
      </c>
      <c r="C190" s="6">
        <v>45062.0</v>
      </c>
      <c r="D190" s="6">
        <v>45083.0</v>
      </c>
      <c r="E190" s="5" t="s">
        <v>7</v>
      </c>
      <c r="F190" s="5" t="s">
        <v>245</v>
      </c>
      <c r="G190" s="5" t="s">
        <v>246</v>
      </c>
      <c r="H190" s="5" t="s">
        <v>247</v>
      </c>
      <c r="I190" s="7" t="s">
        <v>248</v>
      </c>
      <c r="J190" s="8" t="str">
        <f t="shared" si="1"/>
        <v>(371) 8900231</v>
      </c>
      <c r="K190" s="5" t="s">
        <v>249</v>
      </c>
      <c r="L190" s="5" t="s">
        <v>38</v>
      </c>
      <c r="M190" s="9" t="str">
        <f>IFERROR(__xludf.DUMMYFUNCTION("IF(OR(REGEXMATCH(L190,""18-40""),REGEXMATCH(L190,""Adults 18-40"")),""18-40"", IF(OR(REGEXMATCH(L190,""40-60""),REGEXMATCH(L190,""Adults 40-60"")),""40-60"", IF(OR(REGEXMATCH(L190,""60\+""),REGEXMATCH(L190,""Seniors 60\+"")),""60+"", IF(OR(REGEXMATCH(L190"&amp;",""13-19""),REGEXMATCH(L190,""Teens 13-19"")),""13-19"",""Unbekannt""))))"),"60+")</f>
        <v>60+</v>
      </c>
      <c r="N190" s="8" t="str">
        <f>IFERROR(__xludf.DUMMYFUNCTION("REGEXREPLACE(REGEXREPLACE(O190,""Male"",""unspecific""),""Female"",""unspecific"")"),"unspecific ")</f>
        <v>unspecific </v>
      </c>
      <c r="O190" s="5" t="str">
        <f>IFERROR(__xludf.DUMMYFUNCTION("REGEXEXTRACT(L190,""[A-Za-z ]+"")"),"Female ")</f>
        <v>Female </v>
      </c>
      <c r="P190" s="8" t="str">
        <f>IFERROR(__xludf.DUMMYFUNCTION("IF(REGEXMATCH(L190,""Male""),""Male"",IF(REGEXMATCH(L190,""Female""),""Female"",""unspecific""))"),"Female")</f>
        <v>Female</v>
      </c>
      <c r="Q190" s="5" t="s">
        <v>39</v>
      </c>
      <c r="R190" s="4">
        <v>99087.0</v>
      </c>
      <c r="S190" s="4">
        <v>6822.0</v>
      </c>
      <c r="T190" s="4">
        <v>3819.0</v>
      </c>
      <c r="U190" s="4">
        <v>420.0</v>
      </c>
      <c r="V190" s="10">
        <f t="shared" si="2"/>
        <v>0.4238699325</v>
      </c>
      <c r="W190" s="4">
        <v>13405.18</v>
      </c>
      <c r="X190" s="5" t="s">
        <v>99</v>
      </c>
    </row>
    <row r="191" ht="14.25" customHeight="1">
      <c r="A191" s="4">
        <v>190.0</v>
      </c>
      <c r="B191" s="5" t="s">
        <v>571</v>
      </c>
      <c r="C191" s="6">
        <v>44952.0</v>
      </c>
      <c r="D191" s="6">
        <v>44973.0</v>
      </c>
      <c r="E191" s="5" t="s">
        <v>7</v>
      </c>
      <c r="F191" s="5" t="s">
        <v>556</v>
      </c>
      <c r="G191" s="5" t="s">
        <v>557</v>
      </c>
      <c r="H191" s="5" t="s">
        <v>558</v>
      </c>
      <c r="I191" s="7" t="s">
        <v>559</v>
      </c>
      <c r="J191" s="8" t="str">
        <f t="shared" si="1"/>
        <v>(363) 83636475385</v>
      </c>
      <c r="K191" s="5" t="s">
        <v>560</v>
      </c>
      <c r="L191" s="5" t="s">
        <v>30</v>
      </c>
      <c r="M191" s="9" t="str">
        <f>IFERROR(__xludf.DUMMYFUNCTION("IF(OR(REGEXMATCH(L191,""18-40""),REGEXMATCH(L191,""Adults 18-40"")),""18-40"", IF(OR(REGEXMATCH(L191,""40-60""),REGEXMATCH(L191,""Adults 40-60"")),""40-60"", IF(OR(REGEXMATCH(L191,""60\+""),REGEXMATCH(L191,""Seniors 60\+"")),""60+"", IF(OR(REGEXMATCH(L191"&amp;",""13-19""),REGEXMATCH(L191,""Teens 13-19"")),""13-19"",""Unbekannt""))))"),"18-40")</f>
        <v>18-40</v>
      </c>
      <c r="N191" s="8" t="str">
        <f>IFERROR(__xludf.DUMMYFUNCTION("REGEXREPLACE(REGEXREPLACE(O191,""Male"",""unspecific""),""Female"",""unspecific"")"),"Adults ")</f>
        <v>Adults </v>
      </c>
      <c r="O191" s="5" t="str">
        <f>IFERROR(__xludf.DUMMYFUNCTION("REGEXEXTRACT(L191,""[A-Za-z ]+"")"),"Adults ")</f>
        <v>Adults </v>
      </c>
      <c r="P191" s="8" t="str">
        <f>IFERROR(__xludf.DUMMYFUNCTION("IF(REGEXMATCH(L191,""Male""),""Male"",IF(REGEXMATCH(L191,""Female""),""Female"",""unspecific""))"),"unspecific")</f>
        <v>unspecific</v>
      </c>
      <c r="Q191" s="5" t="s">
        <v>58</v>
      </c>
      <c r="R191" s="4">
        <v>49466.0</v>
      </c>
      <c r="S191" s="4">
        <v>7474.0</v>
      </c>
      <c r="T191" s="4">
        <v>2053.0</v>
      </c>
      <c r="U191" s="4">
        <v>57.0</v>
      </c>
      <c r="V191" s="10">
        <f t="shared" si="2"/>
        <v>0.1152306635</v>
      </c>
      <c r="W191" s="4">
        <v>1912.51</v>
      </c>
      <c r="X191" s="5" t="s">
        <v>158</v>
      </c>
    </row>
    <row r="192" ht="14.25" customHeight="1">
      <c r="A192" s="4">
        <v>191.0</v>
      </c>
      <c r="B192" s="5" t="s">
        <v>572</v>
      </c>
      <c r="C192" s="6">
        <v>45099.0</v>
      </c>
      <c r="D192" s="6">
        <v>45101.0</v>
      </c>
      <c r="E192" s="5" t="s">
        <v>42</v>
      </c>
      <c r="F192" s="5" t="s">
        <v>286</v>
      </c>
      <c r="G192" s="5" t="s">
        <v>287</v>
      </c>
      <c r="H192" s="5" t="s">
        <v>288</v>
      </c>
      <c r="I192" s="7" t="s">
        <v>289</v>
      </c>
      <c r="J192" s="8" t="str">
        <f t="shared" si="1"/>
        <v>(123) 8005701</v>
      </c>
      <c r="K192" s="5" t="s">
        <v>290</v>
      </c>
      <c r="L192" s="5" t="s">
        <v>38</v>
      </c>
      <c r="M192" s="9" t="str">
        <f>IFERROR(__xludf.DUMMYFUNCTION("IF(OR(REGEXMATCH(L192,""18-40""),REGEXMATCH(L192,""Adults 18-40"")),""18-40"", IF(OR(REGEXMATCH(L192,""40-60""),REGEXMATCH(L192,""Adults 40-60"")),""40-60"", IF(OR(REGEXMATCH(L192,""60\+""),REGEXMATCH(L192,""Seniors 60\+"")),""60+"", IF(OR(REGEXMATCH(L192"&amp;",""13-19""),REGEXMATCH(L192,""Teens 13-19"")),""13-19"",""Unbekannt""))))"),"60+")</f>
        <v>60+</v>
      </c>
      <c r="N192" s="8" t="str">
        <f>IFERROR(__xludf.DUMMYFUNCTION("REGEXREPLACE(REGEXREPLACE(O192,""Male"",""unspecific""),""Female"",""unspecific"")"),"unspecific ")</f>
        <v>unspecific </v>
      </c>
      <c r="O192" s="5" t="str">
        <f>IFERROR(__xludf.DUMMYFUNCTION("REGEXEXTRACT(L192,""[A-Za-z ]+"")"),"Female ")</f>
        <v>Female </v>
      </c>
      <c r="P192" s="8" t="str">
        <f>IFERROR(__xludf.DUMMYFUNCTION("IF(REGEXMATCH(L192,""Male""),""Male"",IF(REGEXMATCH(L192,""Female""),""Female"",""unspecific""))"),"Female")</f>
        <v>Female</v>
      </c>
      <c r="Q192" s="5" t="s">
        <v>31</v>
      </c>
      <c r="R192" s="4">
        <v>93678.0</v>
      </c>
      <c r="S192" s="4">
        <v>7274.0</v>
      </c>
      <c r="T192" s="4">
        <v>3652.0</v>
      </c>
      <c r="U192" s="4">
        <v>649.0</v>
      </c>
      <c r="V192" s="10">
        <f t="shared" si="2"/>
        <v>0.6927987361</v>
      </c>
      <c r="W192" s="4">
        <v>18128.96</v>
      </c>
      <c r="X192" s="5" t="s">
        <v>119</v>
      </c>
    </row>
    <row r="193" ht="14.25" customHeight="1">
      <c r="A193" s="4">
        <v>192.0</v>
      </c>
      <c r="B193" s="5" t="s">
        <v>573</v>
      </c>
      <c r="C193" s="6">
        <v>45116.0</v>
      </c>
      <c r="D193" s="6">
        <v>45128.0</v>
      </c>
      <c r="E193" s="5" t="s">
        <v>7</v>
      </c>
      <c r="F193" s="5" t="s">
        <v>354</v>
      </c>
      <c r="G193" s="5" t="s">
        <v>355</v>
      </c>
      <c r="H193" s="5" t="s">
        <v>356</v>
      </c>
      <c r="I193" s="7" t="s">
        <v>357</v>
      </c>
      <c r="J193" s="8" t="str">
        <f t="shared" si="1"/>
        <v>(562) 29307994586</v>
      </c>
      <c r="K193" s="5" t="s">
        <v>358</v>
      </c>
      <c r="L193" s="5" t="s">
        <v>65</v>
      </c>
      <c r="M193" s="9" t="str">
        <f>IFERROR(__xludf.DUMMYFUNCTION("IF(OR(REGEXMATCH(L193,""18-40""),REGEXMATCH(L193,""Adults 18-40"")),""18-40"", IF(OR(REGEXMATCH(L193,""40-60""),REGEXMATCH(L193,""Adults 40-60"")),""40-60"", IF(OR(REGEXMATCH(L193,""60\+""),REGEXMATCH(L193,""Seniors 60\+"")),""60+"", IF(OR(REGEXMATCH(L193"&amp;",""13-19""),REGEXMATCH(L193,""Teens 13-19"")),""13-19"",""Unbekannt""))))"),"60+")</f>
        <v>60+</v>
      </c>
      <c r="N193" s="8" t="str">
        <f>IFERROR(__xludf.DUMMYFUNCTION("REGEXREPLACE(REGEXREPLACE(O193,""Male"",""unspecific""),""Female"",""unspecific"")"),"unspecific ")</f>
        <v>unspecific </v>
      </c>
      <c r="O193" s="5" t="str">
        <f>IFERROR(__xludf.DUMMYFUNCTION("REGEXEXTRACT(L193,""[A-Za-z ]+"")"),"Male ")</f>
        <v>Male </v>
      </c>
      <c r="P193" s="8" t="str">
        <f>IFERROR(__xludf.DUMMYFUNCTION("IF(REGEXMATCH(L193,""Male""),""Male"",IF(REGEXMATCH(L193,""Female""),""Female"",""unspecific""))"),"Male")</f>
        <v>Male</v>
      </c>
      <c r="Q193" s="5" t="s">
        <v>75</v>
      </c>
      <c r="R193" s="4">
        <v>89773.0</v>
      </c>
      <c r="S193" s="4">
        <v>4425.0</v>
      </c>
      <c r="T193" s="4">
        <v>486.0</v>
      </c>
      <c r="U193" s="4">
        <v>322.0</v>
      </c>
      <c r="V193" s="10">
        <f t="shared" si="2"/>
        <v>0.3586824546</v>
      </c>
      <c r="W193" s="4">
        <v>29353.14</v>
      </c>
      <c r="X193" s="5" t="s">
        <v>66</v>
      </c>
    </row>
    <row r="194" ht="14.25" customHeight="1">
      <c r="A194" s="4">
        <v>193.0</v>
      </c>
      <c r="B194" s="5" t="s">
        <v>574</v>
      </c>
      <c r="C194" s="6">
        <v>45100.0</v>
      </c>
      <c r="D194" s="6">
        <v>45128.0</v>
      </c>
      <c r="E194" s="5" t="s">
        <v>42</v>
      </c>
      <c r="F194" s="5" t="s">
        <v>60</v>
      </c>
      <c r="G194" s="5" t="s">
        <v>61</v>
      </c>
      <c r="H194" s="5" t="s">
        <v>62</v>
      </c>
      <c r="I194" s="7" t="s">
        <v>63</v>
      </c>
      <c r="J194" s="8" t="str">
        <f t="shared" si="1"/>
        <v>(320) 1853187395</v>
      </c>
      <c r="K194" s="5" t="s">
        <v>64</v>
      </c>
      <c r="L194" s="5" t="s">
        <v>131</v>
      </c>
      <c r="M194" s="9" t="str">
        <f>IFERROR(__xludf.DUMMYFUNCTION("IF(OR(REGEXMATCH(L194,""18-40""),REGEXMATCH(L194,""Adults 18-40"")),""18-40"", IF(OR(REGEXMATCH(L194,""40-60""),REGEXMATCH(L194,""Adults 40-60"")),""40-60"", IF(OR(REGEXMATCH(L194,""60\+""),REGEXMATCH(L194,""Seniors 60\+"")),""60+"", IF(OR(REGEXMATCH(L194"&amp;",""13-19""),REGEXMATCH(L194,""Teens 13-19"")),""13-19"",""Unbekannt""))))"),"13-19")</f>
        <v>13-19</v>
      </c>
      <c r="N194" s="8" t="str">
        <f>IFERROR(__xludf.DUMMYFUNCTION("REGEXREPLACE(REGEXREPLACE(O194,""Male"",""unspecific""),""Female"",""unspecific"")"),"Teens ")</f>
        <v>Teens </v>
      </c>
      <c r="O194" s="5" t="str">
        <f>IFERROR(__xludf.DUMMYFUNCTION("REGEXEXTRACT(L194,""[A-Za-z ]+"")"),"Teens ")</f>
        <v>Teens </v>
      </c>
      <c r="P194" s="8" t="str">
        <f>IFERROR(__xludf.DUMMYFUNCTION("IF(REGEXMATCH(L194,""Male""),""Male"",IF(REGEXMATCH(L194,""Female""),""Female"",""unspecific""))"),"unspecific")</f>
        <v>unspecific</v>
      </c>
      <c r="Q194" s="5" t="s">
        <v>39</v>
      </c>
      <c r="R194" s="4">
        <v>47361.0</v>
      </c>
      <c r="S194" s="4">
        <v>3617.0</v>
      </c>
      <c r="T194" s="4">
        <v>2746.0</v>
      </c>
      <c r="U194" s="4">
        <v>464.0</v>
      </c>
      <c r="V194" s="10">
        <f t="shared" si="2"/>
        <v>0.9797090433</v>
      </c>
      <c r="W194" s="4">
        <v>32207.95</v>
      </c>
      <c r="X194" s="5" t="s">
        <v>66</v>
      </c>
    </row>
    <row r="195" ht="14.25" customHeight="1">
      <c r="A195" s="4">
        <v>194.0</v>
      </c>
      <c r="B195" s="5" t="s">
        <v>575</v>
      </c>
      <c r="C195" s="6">
        <v>45288.0</v>
      </c>
      <c r="D195" s="6">
        <v>45307.0</v>
      </c>
      <c r="E195" s="5" t="s">
        <v>25</v>
      </c>
      <c r="F195" s="5" t="s">
        <v>280</v>
      </c>
      <c r="G195" s="5" t="s">
        <v>281</v>
      </c>
      <c r="H195" s="5" t="s">
        <v>282</v>
      </c>
      <c r="I195" s="7" t="s">
        <v>283</v>
      </c>
      <c r="J195" s="8" t="str">
        <f t="shared" si="1"/>
        <v>(958) 8403830</v>
      </c>
      <c r="K195" s="5" t="s">
        <v>284</v>
      </c>
      <c r="L195" s="5" t="s">
        <v>83</v>
      </c>
      <c r="M195" s="9" t="str">
        <f>IFERROR(__xludf.DUMMYFUNCTION("IF(OR(REGEXMATCH(L195,""18-40""),REGEXMATCH(L195,""Adults 18-40"")),""18-40"", IF(OR(REGEXMATCH(L195,""40-60""),REGEXMATCH(L195,""Adults 40-60"")),""40-60"", IF(OR(REGEXMATCH(L195,""60\+""),REGEXMATCH(L195,""Seniors 60\+"")),""60+"", IF(OR(REGEXMATCH(L195"&amp;",""13-19""),REGEXMATCH(L195,""Teens 13-19"")),""13-19"",""Unbekannt""))))"),"40-60")</f>
        <v>40-60</v>
      </c>
      <c r="N195" s="8" t="str">
        <f>IFERROR(__xludf.DUMMYFUNCTION("REGEXREPLACE(REGEXREPLACE(O195,""Male"",""unspecific""),""Female"",""unspecific"")"),"Adults ")</f>
        <v>Adults </v>
      </c>
      <c r="O195" s="5" t="str">
        <f>IFERROR(__xludf.DUMMYFUNCTION("REGEXEXTRACT(L195,""[A-Za-z ]+"")"),"Adults ")</f>
        <v>Adults </v>
      </c>
      <c r="P195" s="8" t="str">
        <f>IFERROR(__xludf.DUMMYFUNCTION("IF(REGEXMATCH(L195,""Male""),""Male"",IF(REGEXMATCH(L195,""Female""),""Female"",""unspecific""))"),"unspecific")</f>
        <v>unspecific</v>
      </c>
      <c r="Q195" s="5" t="s">
        <v>48</v>
      </c>
      <c r="R195" s="4">
        <v>17339.0</v>
      </c>
      <c r="S195" s="4">
        <v>8987.0</v>
      </c>
      <c r="T195" s="4">
        <v>926.0</v>
      </c>
      <c r="U195" s="4">
        <v>832.0</v>
      </c>
      <c r="V195" s="10">
        <f t="shared" si="2"/>
        <v>4.798431282</v>
      </c>
      <c r="W195" s="4">
        <v>38020.63</v>
      </c>
      <c r="X195" s="5" t="s">
        <v>158</v>
      </c>
    </row>
    <row r="196" ht="14.25" customHeight="1">
      <c r="A196" s="4">
        <v>195.0</v>
      </c>
      <c r="B196" s="5" t="s">
        <v>576</v>
      </c>
      <c r="C196" s="6">
        <v>44963.0</v>
      </c>
      <c r="D196" s="6">
        <v>44986.0</v>
      </c>
      <c r="E196" s="5" t="s">
        <v>7</v>
      </c>
      <c r="F196" s="5" t="s">
        <v>133</v>
      </c>
      <c r="G196" s="5" t="s">
        <v>134</v>
      </c>
      <c r="H196" s="5" t="s">
        <v>135</v>
      </c>
      <c r="I196" s="7" t="s">
        <v>136</v>
      </c>
      <c r="J196" s="8" t="str">
        <f t="shared" si="1"/>
        <v>(143) 0693791</v>
      </c>
      <c r="K196" s="5" t="s">
        <v>137</v>
      </c>
      <c r="L196" s="5" t="s">
        <v>160</v>
      </c>
      <c r="M196" s="9" t="str">
        <f>IFERROR(__xludf.DUMMYFUNCTION("IF(OR(REGEXMATCH(L196,""18-40""),REGEXMATCH(L196,""Adults 18-40"")),""18-40"", IF(OR(REGEXMATCH(L196,""40-60""),REGEXMATCH(L196,""Adults 40-60"")),""40-60"", IF(OR(REGEXMATCH(L196,""60\+""),REGEXMATCH(L196,""Seniors 60\+"")),""60+"", IF(OR(REGEXMATCH(L196"&amp;",""13-19""),REGEXMATCH(L196,""Teens 13-19"")),""13-19"",""Unbekannt""))))"),"40-60")</f>
        <v>40-60</v>
      </c>
      <c r="N196" s="8" t="str">
        <f>IFERROR(__xludf.DUMMYFUNCTION("REGEXREPLACE(REGEXREPLACE(O196,""Male"",""unspecific""),""Female"",""unspecific"")"),"unspecific ")</f>
        <v>unspecific </v>
      </c>
      <c r="O196" s="5" t="str">
        <f>IFERROR(__xludf.DUMMYFUNCTION("REGEXEXTRACT(L196,""[A-Za-z ]+"")"),"Female ")</f>
        <v>Female </v>
      </c>
      <c r="P196" s="8" t="str">
        <f>IFERROR(__xludf.DUMMYFUNCTION("IF(REGEXMATCH(L196,""Male""),""Male"",IF(REGEXMATCH(L196,""Female""),""Female"",""unspecific""))"),"Female")</f>
        <v>Female</v>
      </c>
      <c r="Q196" s="5" t="s">
        <v>31</v>
      </c>
      <c r="R196" s="4">
        <v>28308.0</v>
      </c>
      <c r="S196" s="4">
        <v>1037.0</v>
      </c>
      <c r="T196" s="4">
        <v>4025.0</v>
      </c>
      <c r="U196" s="4">
        <v>931.0</v>
      </c>
      <c r="V196" s="10">
        <f t="shared" si="2"/>
        <v>3.288822948</v>
      </c>
      <c r="W196" s="4">
        <v>15802.31</v>
      </c>
      <c r="X196" s="5" t="s">
        <v>32</v>
      </c>
    </row>
    <row r="197" ht="14.25" customHeight="1">
      <c r="A197" s="4">
        <v>196.0</v>
      </c>
      <c r="B197" s="5" t="s">
        <v>577</v>
      </c>
      <c r="C197" s="6">
        <v>45066.0</v>
      </c>
      <c r="D197" s="6">
        <v>45068.0</v>
      </c>
      <c r="E197" s="5" t="s">
        <v>51</v>
      </c>
      <c r="F197" s="5" t="s">
        <v>188</v>
      </c>
      <c r="G197" s="5" t="s">
        <v>189</v>
      </c>
      <c r="H197" s="5" t="s">
        <v>190</v>
      </c>
      <c r="I197" s="7" t="s">
        <v>191</v>
      </c>
      <c r="J197" s="8" t="str">
        <f t="shared" si="1"/>
        <v>(496) 4036865</v>
      </c>
      <c r="K197" s="5" t="s">
        <v>192</v>
      </c>
      <c r="L197" s="5" t="s">
        <v>160</v>
      </c>
      <c r="M197" s="9" t="str">
        <f>IFERROR(__xludf.DUMMYFUNCTION("IF(OR(REGEXMATCH(L197,""18-40""),REGEXMATCH(L197,""Adults 18-40"")),""18-40"", IF(OR(REGEXMATCH(L197,""40-60""),REGEXMATCH(L197,""Adults 40-60"")),""40-60"", IF(OR(REGEXMATCH(L197,""60\+""),REGEXMATCH(L197,""Seniors 60\+"")),""60+"", IF(OR(REGEXMATCH(L197"&amp;",""13-19""),REGEXMATCH(L197,""Teens 13-19"")),""13-19"",""Unbekannt""))))"),"40-60")</f>
        <v>40-60</v>
      </c>
      <c r="N197" s="8" t="str">
        <f>IFERROR(__xludf.DUMMYFUNCTION("REGEXREPLACE(REGEXREPLACE(O197,""Male"",""unspecific""),""Female"",""unspecific"")"),"unspecific ")</f>
        <v>unspecific </v>
      </c>
      <c r="O197" s="5" t="str">
        <f>IFERROR(__xludf.DUMMYFUNCTION("REGEXEXTRACT(L197,""[A-Za-z ]+"")"),"Female ")</f>
        <v>Female </v>
      </c>
      <c r="P197" s="8" t="str">
        <f>IFERROR(__xludf.DUMMYFUNCTION("IF(REGEXMATCH(L197,""Male""),""Male"",IF(REGEXMATCH(L197,""Female""),""Female"",""unspecific""))"),"Female")</f>
        <v>Female</v>
      </c>
      <c r="Q197" s="5" t="s">
        <v>84</v>
      </c>
      <c r="R197" s="4">
        <v>63539.0</v>
      </c>
      <c r="S197" s="4">
        <v>9009.0</v>
      </c>
      <c r="T197" s="4">
        <v>2029.0</v>
      </c>
      <c r="U197" s="4">
        <v>761.0</v>
      </c>
      <c r="V197" s="10">
        <f t="shared" si="2"/>
        <v>1.197689608</v>
      </c>
      <c r="W197" s="4">
        <v>46852.46</v>
      </c>
      <c r="X197" s="5" t="s">
        <v>32</v>
      </c>
    </row>
    <row r="198" ht="14.25" customHeight="1">
      <c r="A198" s="4">
        <v>197.0</v>
      </c>
      <c r="B198" s="5" t="s">
        <v>578</v>
      </c>
      <c r="C198" s="6">
        <v>44937.0</v>
      </c>
      <c r="D198" s="6">
        <v>44942.0</v>
      </c>
      <c r="E198" s="5" t="s">
        <v>25</v>
      </c>
      <c r="F198" s="5" t="s">
        <v>579</v>
      </c>
      <c r="G198" s="5" t="s">
        <v>580</v>
      </c>
      <c r="H198" s="5" t="s">
        <v>581</v>
      </c>
      <c r="I198" s="7" t="s">
        <v>582</v>
      </c>
      <c r="J198" s="8" t="str">
        <f t="shared" si="1"/>
        <v>(941) 072187124451</v>
      </c>
      <c r="K198" s="5" t="s">
        <v>583</v>
      </c>
      <c r="L198" s="5" t="s">
        <v>57</v>
      </c>
      <c r="M198" s="9" t="str">
        <f>IFERROR(__xludf.DUMMYFUNCTION("IF(OR(REGEXMATCH(L198,""18-40""),REGEXMATCH(L198,""Adults 18-40"")),""18-40"", IF(OR(REGEXMATCH(L198,""40-60""),REGEXMATCH(L198,""Adults 40-60"")),""40-60"", IF(OR(REGEXMATCH(L198,""60\+""),REGEXMATCH(L198,""Seniors 60\+"")),""60+"", IF(OR(REGEXMATCH(L198"&amp;",""13-19""),REGEXMATCH(L198,""Teens 13-19"")),""13-19"",""Unbekannt""))))"),"18-40")</f>
        <v>18-40</v>
      </c>
      <c r="N198" s="8" t="str">
        <f>IFERROR(__xludf.DUMMYFUNCTION("REGEXREPLACE(REGEXREPLACE(O198,""Male"",""unspecific""),""Female"",""unspecific"")"),"unspecific ")</f>
        <v>unspecific </v>
      </c>
      <c r="O198" s="5" t="str">
        <f>IFERROR(__xludf.DUMMYFUNCTION("REGEXEXTRACT(L198,""[A-Za-z ]+"")"),"Female ")</f>
        <v>Female </v>
      </c>
      <c r="P198" s="8" t="str">
        <f>IFERROR(__xludf.DUMMYFUNCTION("IF(REGEXMATCH(L198,""Male""),""Male"",IF(REGEXMATCH(L198,""Female""),""Female"",""unspecific""))"),"Female")</f>
        <v>Female</v>
      </c>
      <c r="Q198" s="5" t="s">
        <v>39</v>
      </c>
      <c r="R198" s="4">
        <v>26063.0</v>
      </c>
      <c r="S198" s="4">
        <v>6230.0</v>
      </c>
      <c r="T198" s="4">
        <v>1728.0</v>
      </c>
      <c r="U198" s="4">
        <v>397.0</v>
      </c>
      <c r="V198" s="10">
        <f t="shared" si="2"/>
        <v>1.523232168</v>
      </c>
      <c r="W198" s="4">
        <v>32269.17</v>
      </c>
      <c r="X198" s="5" t="s">
        <v>152</v>
      </c>
    </row>
    <row r="199" ht="14.25" customHeight="1">
      <c r="A199" s="4">
        <v>198.0</v>
      </c>
      <c r="B199" s="5" t="s">
        <v>584</v>
      </c>
      <c r="C199" s="6">
        <v>45018.0</v>
      </c>
      <c r="D199" s="6">
        <v>45021.0</v>
      </c>
      <c r="E199" s="5" t="s">
        <v>77</v>
      </c>
      <c r="F199" s="5" t="s">
        <v>107</v>
      </c>
      <c r="G199" s="5" t="s">
        <v>108</v>
      </c>
      <c r="H199" s="5" t="s">
        <v>109</v>
      </c>
      <c r="I199" s="7" t="s">
        <v>110</v>
      </c>
      <c r="J199" s="8" t="str">
        <f t="shared" si="1"/>
        <v>(414) 08698958325</v>
      </c>
      <c r="K199" s="5" t="s">
        <v>111</v>
      </c>
      <c r="L199" s="5" t="s">
        <v>74</v>
      </c>
      <c r="M199" s="9" t="str">
        <f>IFERROR(__xludf.DUMMYFUNCTION("IF(OR(REGEXMATCH(L199,""18-40""),REGEXMATCH(L199,""Adults 18-40"")),""18-40"", IF(OR(REGEXMATCH(L199,""40-60""),REGEXMATCH(L199,""Adults 40-60"")),""40-60"", IF(OR(REGEXMATCH(L199,""60\+""),REGEXMATCH(L199,""Seniors 60\+"")),""60+"", IF(OR(REGEXMATCH(L199"&amp;",""13-19""),REGEXMATCH(L199,""Teens 13-19"")),""13-19"",""Unbekannt""))))"),"60+")</f>
        <v>60+</v>
      </c>
      <c r="N199" s="8" t="str">
        <f>IFERROR(__xludf.DUMMYFUNCTION("REGEXREPLACE(REGEXREPLACE(O199,""Male"",""unspecific""),""Female"",""unspecific"")"),"Seniors ")</f>
        <v>Seniors </v>
      </c>
      <c r="O199" s="5" t="str">
        <f>IFERROR(__xludf.DUMMYFUNCTION("REGEXEXTRACT(L199,""[A-Za-z ]+"")"),"Seniors ")</f>
        <v>Seniors </v>
      </c>
      <c r="P199" s="8" t="str">
        <f>IFERROR(__xludf.DUMMYFUNCTION("IF(REGEXMATCH(L199,""Male""),""Male"",IF(REGEXMATCH(L199,""Female""),""Female"",""unspecific""))"),"unspecific")</f>
        <v>unspecific</v>
      </c>
      <c r="Q199" s="5" t="s">
        <v>86</v>
      </c>
      <c r="R199" s="4">
        <v>2963.0</v>
      </c>
      <c r="S199" s="4">
        <v>9069.0</v>
      </c>
      <c r="T199" s="4">
        <v>618.0</v>
      </c>
      <c r="U199" s="4">
        <v>878.0</v>
      </c>
      <c r="V199" s="10">
        <f t="shared" si="2"/>
        <v>29.6321296</v>
      </c>
      <c r="W199" s="4">
        <v>4975.75</v>
      </c>
      <c r="X199" s="5" t="s">
        <v>112</v>
      </c>
    </row>
    <row r="200" ht="14.25" customHeight="1">
      <c r="A200" s="4">
        <v>199.0</v>
      </c>
      <c r="B200" s="5" t="s">
        <v>585</v>
      </c>
      <c r="C200" s="6">
        <v>45141.0</v>
      </c>
      <c r="D200" s="6">
        <v>45161.0</v>
      </c>
      <c r="E200" s="5" t="s">
        <v>42</v>
      </c>
      <c r="F200" s="5" t="s">
        <v>445</v>
      </c>
      <c r="G200" s="5" t="s">
        <v>446</v>
      </c>
      <c r="H200" s="5" t="s">
        <v>447</v>
      </c>
      <c r="I200" s="7" t="s">
        <v>448</v>
      </c>
      <c r="J200" s="8" t="str">
        <f t="shared" si="1"/>
        <v>(163) 276214014577</v>
      </c>
      <c r="K200" s="5" t="s">
        <v>449</v>
      </c>
      <c r="L200" s="5" t="s">
        <v>160</v>
      </c>
      <c r="M200" s="9" t="str">
        <f>IFERROR(__xludf.DUMMYFUNCTION("IF(OR(REGEXMATCH(L200,""18-40""),REGEXMATCH(L200,""Adults 18-40"")),""18-40"", IF(OR(REGEXMATCH(L200,""40-60""),REGEXMATCH(L200,""Adults 40-60"")),""40-60"", IF(OR(REGEXMATCH(L200,""60\+""),REGEXMATCH(L200,""Seniors 60\+"")),""60+"", IF(OR(REGEXMATCH(L200"&amp;",""13-19""),REGEXMATCH(L200,""Teens 13-19"")),""13-19"",""Unbekannt""))))"),"40-60")</f>
        <v>40-60</v>
      </c>
      <c r="N200" s="8" t="str">
        <f>IFERROR(__xludf.DUMMYFUNCTION("REGEXREPLACE(REGEXREPLACE(O200,""Male"",""unspecific""),""Female"",""unspecific"")"),"unspecific ")</f>
        <v>unspecific </v>
      </c>
      <c r="O200" s="5" t="str">
        <f>IFERROR(__xludf.DUMMYFUNCTION("REGEXEXTRACT(L200,""[A-Za-z ]+"")"),"Female ")</f>
        <v>Female </v>
      </c>
      <c r="P200" s="8" t="str">
        <f>IFERROR(__xludf.DUMMYFUNCTION("IF(REGEXMATCH(L200,""Male""),""Male"",IF(REGEXMATCH(L200,""Female""),""Female"",""unspecific""))"),"Female")</f>
        <v>Female</v>
      </c>
      <c r="Q200" s="5" t="s">
        <v>128</v>
      </c>
      <c r="R200" s="4">
        <v>5038.0</v>
      </c>
      <c r="S200" s="4">
        <v>4136.0</v>
      </c>
      <c r="T200" s="4">
        <v>1650.0</v>
      </c>
      <c r="U200" s="4">
        <v>963.0</v>
      </c>
      <c r="V200" s="10">
        <f t="shared" si="2"/>
        <v>19.11472807</v>
      </c>
      <c r="W200" s="4">
        <v>25502.58</v>
      </c>
      <c r="X200" s="5" t="s">
        <v>158</v>
      </c>
    </row>
    <row r="201" ht="14.25" customHeight="1">
      <c r="A201" s="4">
        <v>200.0</v>
      </c>
      <c r="B201" s="5" t="s">
        <v>586</v>
      </c>
      <c r="C201" s="6">
        <v>45202.0</v>
      </c>
      <c r="D201" s="6">
        <v>45208.0</v>
      </c>
      <c r="E201" s="5" t="s">
        <v>42</v>
      </c>
      <c r="F201" s="5" t="s">
        <v>587</v>
      </c>
      <c r="G201" s="5" t="s">
        <v>588</v>
      </c>
      <c r="H201" s="5" t="s">
        <v>589</v>
      </c>
      <c r="I201" s="7" t="s">
        <v>590</v>
      </c>
      <c r="J201" s="8" t="str">
        <f t="shared" si="1"/>
        <v>(152) 23213506854</v>
      </c>
      <c r="K201" s="5" t="s">
        <v>591</v>
      </c>
      <c r="L201" s="5" t="s">
        <v>131</v>
      </c>
      <c r="M201" s="9" t="str">
        <f>IFERROR(__xludf.DUMMYFUNCTION("IF(OR(REGEXMATCH(L201,""18-40""),REGEXMATCH(L201,""Adults 18-40"")),""18-40"", IF(OR(REGEXMATCH(L201,""40-60""),REGEXMATCH(L201,""Adults 40-60"")),""40-60"", IF(OR(REGEXMATCH(L201,""60\+""),REGEXMATCH(L201,""Seniors 60\+"")),""60+"", IF(OR(REGEXMATCH(L201"&amp;",""13-19""),REGEXMATCH(L201,""Teens 13-19"")),""13-19"",""Unbekannt""))))"),"13-19")</f>
        <v>13-19</v>
      </c>
      <c r="N201" s="8" t="str">
        <f>IFERROR(__xludf.DUMMYFUNCTION("REGEXREPLACE(REGEXREPLACE(O201,""Male"",""unspecific""),""Female"",""unspecific"")"),"Teens ")</f>
        <v>Teens </v>
      </c>
      <c r="O201" s="5" t="str">
        <f>IFERROR(__xludf.DUMMYFUNCTION("REGEXEXTRACT(L201,""[A-Za-z ]+"")"),"Teens ")</f>
        <v>Teens </v>
      </c>
      <c r="P201" s="8" t="str">
        <f>IFERROR(__xludf.DUMMYFUNCTION("IF(REGEXMATCH(L201,""Male""),""Male"",IF(REGEXMATCH(L201,""Female""),""Female"",""unspecific""))"),"unspecific")</f>
        <v>unspecific</v>
      </c>
      <c r="Q201" s="5" t="s">
        <v>75</v>
      </c>
      <c r="R201" s="4">
        <v>17385.0</v>
      </c>
      <c r="S201" s="4">
        <v>276.0</v>
      </c>
      <c r="T201" s="4">
        <v>4453.0</v>
      </c>
      <c r="U201" s="4">
        <v>469.0</v>
      </c>
      <c r="V201" s="10">
        <f t="shared" si="2"/>
        <v>2.697727926</v>
      </c>
      <c r="W201" s="4">
        <v>25380.81</v>
      </c>
      <c r="X201" s="5" t="s">
        <v>112</v>
      </c>
    </row>
    <row r="202" ht="14.25" customHeight="1">
      <c r="A202" s="4">
        <v>201.0</v>
      </c>
      <c r="B202" s="5" t="s">
        <v>592</v>
      </c>
      <c r="C202" s="6">
        <v>45179.0</v>
      </c>
      <c r="D202" s="6">
        <v>45196.0</v>
      </c>
      <c r="E202" s="5" t="s">
        <v>25</v>
      </c>
      <c r="F202" s="5" t="s">
        <v>361</v>
      </c>
      <c r="G202" s="5" t="s">
        <v>362</v>
      </c>
      <c r="H202" s="5" t="s">
        <v>363</v>
      </c>
      <c r="I202" s="7" t="s">
        <v>364</v>
      </c>
      <c r="J202" s="8" t="str">
        <f t="shared" si="1"/>
        <v>(405) 1640984570</v>
      </c>
      <c r="K202" s="5" t="s">
        <v>365</v>
      </c>
      <c r="L202" s="5" t="s">
        <v>83</v>
      </c>
      <c r="M202" s="9" t="str">
        <f>IFERROR(__xludf.DUMMYFUNCTION("IF(OR(REGEXMATCH(L202,""18-40""),REGEXMATCH(L202,""Adults 18-40"")),""18-40"", IF(OR(REGEXMATCH(L202,""40-60""),REGEXMATCH(L202,""Adults 40-60"")),""40-60"", IF(OR(REGEXMATCH(L202,""60\+""),REGEXMATCH(L202,""Seniors 60\+"")),""60+"", IF(OR(REGEXMATCH(L202"&amp;",""13-19""),REGEXMATCH(L202,""Teens 13-19"")),""13-19"",""Unbekannt""))))"),"40-60")</f>
        <v>40-60</v>
      </c>
      <c r="N202" s="8" t="str">
        <f>IFERROR(__xludf.DUMMYFUNCTION("REGEXREPLACE(REGEXREPLACE(O202,""Male"",""unspecific""),""Female"",""unspecific"")"),"Adults ")</f>
        <v>Adults </v>
      </c>
      <c r="O202" s="5" t="str">
        <f>IFERROR(__xludf.DUMMYFUNCTION("REGEXEXTRACT(L202,""[A-Za-z ]+"")"),"Adults ")</f>
        <v>Adults </v>
      </c>
      <c r="P202" s="8" t="str">
        <f>IFERROR(__xludf.DUMMYFUNCTION("IF(REGEXMATCH(L202,""Male""),""Male"",IF(REGEXMATCH(L202,""Female""),""Female"",""unspecific""))"),"unspecific")</f>
        <v>unspecific</v>
      </c>
      <c r="Q202" s="5" t="s">
        <v>39</v>
      </c>
      <c r="R202" s="4">
        <v>79413.0</v>
      </c>
      <c r="S202" s="4">
        <v>376.0</v>
      </c>
      <c r="T202" s="4">
        <v>1563.0</v>
      </c>
      <c r="U202" s="4">
        <v>655.0</v>
      </c>
      <c r="V202" s="10">
        <f t="shared" si="2"/>
        <v>0.8248019846</v>
      </c>
      <c r="W202" s="4">
        <v>17299.33</v>
      </c>
      <c r="X202" s="5" t="s">
        <v>66</v>
      </c>
    </row>
    <row r="203" ht="14.25" customHeight="1">
      <c r="A203" s="4">
        <v>202.0</v>
      </c>
      <c r="B203" s="5" t="s">
        <v>593</v>
      </c>
      <c r="C203" s="6">
        <v>45117.0</v>
      </c>
      <c r="D203" s="6">
        <v>45146.0</v>
      </c>
      <c r="E203" s="5" t="s">
        <v>42</v>
      </c>
      <c r="F203" s="5" t="s">
        <v>556</v>
      </c>
      <c r="G203" s="5" t="s">
        <v>557</v>
      </c>
      <c r="H203" s="5" t="s">
        <v>558</v>
      </c>
      <c r="I203" s="7" t="s">
        <v>559</v>
      </c>
      <c r="J203" s="8" t="str">
        <f t="shared" si="1"/>
        <v>(363) 83636475385</v>
      </c>
      <c r="K203" s="5" t="s">
        <v>560</v>
      </c>
      <c r="L203" s="5" t="s">
        <v>57</v>
      </c>
      <c r="M203" s="9" t="str">
        <f>IFERROR(__xludf.DUMMYFUNCTION("IF(OR(REGEXMATCH(L203,""18-40""),REGEXMATCH(L203,""Adults 18-40"")),""18-40"", IF(OR(REGEXMATCH(L203,""40-60""),REGEXMATCH(L203,""Adults 40-60"")),""40-60"", IF(OR(REGEXMATCH(L203,""60\+""),REGEXMATCH(L203,""Seniors 60\+"")),""60+"", IF(OR(REGEXMATCH(L203"&amp;",""13-19""),REGEXMATCH(L203,""Teens 13-19"")),""13-19"",""Unbekannt""))))"),"18-40")</f>
        <v>18-40</v>
      </c>
      <c r="N203" s="8" t="str">
        <f>IFERROR(__xludf.DUMMYFUNCTION("REGEXREPLACE(REGEXREPLACE(O203,""Male"",""unspecific""),""Female"",""unspecific"")"),"unspecific ")</f>
        <v>unspecific </v>
      </c>
      <c r="O203" s="5" t="str">
        <f>IFERROR(__xludf.DUMMYFUNCTION("REGEXEXTRACT(L203,""[A-Za-z ]+"")"),"Female ")</f>
        <v>Female </v>
      </c>
      <c r="P203" s="8" t="str">
        <f>IFERROR(__xludf.DUMMYFUNCTION("IF(REGEXMATCH(L203,""Male""),""Male"",IF(REGEXMATCH(L203,""Female""),""Female"",""unspecific""))"),"Female")</f>
        <v>Female</v>
      </c>
      <c r="Q203" s="5" t="s">
        <v>31</v>
      </c>
      <c r="R203" s="4">
        <v>90732.0</v>
      </c>
      <c r="S203" s="4">
        <v>1599.0</v>
      </c>
      <c r="T203" s="4">
        <v>2523.0</v>
      </c>
      <c r="U203" s="4">
        <v>417.0</v>
      </c>
      <c r="V203" s="10">
        <f t="shared" si="2"/>
        <v>0.4595952916</v>
      </c>
      <c r="W203" s="4">
        <v>19551.47</v>
      </c>
      <c r="X203" s="5" t="s">
        <v>158</v>
      </c>
    </row>
    <row r="204" ht="14.25" customHeight="1">
      <c r="A204" s="4">
        <v>203.0</v>
      </c>
      <c r="B204" s="5" t="s">
        <v>594</v>
      </c>
      <c r="C204" s="6">
        <v>45025.0</v>
      </c>
      <c r="D204" s="6">
        <v>45054.0</v>
      </c>
      <c r="E204" s="5" t="s">
        <v>25</v>
      </c>
      <c r="F204" s="5" t="s">
        <v>336</v>
      </c>
      <c r="G204" s="5" t="s">
        <v>337</v>
      </c>
      <c r="H204" s="5" t="s">
        <v>338</v>
      </c>
      <c r="I204" s="7" t="s">
        <v>339</v>
      </c>
      <c r="J204" s="8" t="str">
        <f t="shared" si="1"/>
        <v>(729) 5758232</v>
      </c>
      <c r="K204" s="5" t="s">
        <v>340</v>
      </c>
      <c r="L204" s="5" t="s">
        <v>160</v>
      </c>
      <c r="M204" s="9" t="str">
        <f>IFERROR(__xludf.DUMMYFUNCTION("IF(OR(REGEXMATCH(L204,""18-40""),REGEXMATCH(L204,""Adults 18-40"")),""18-40"", IF(OR(REGEXMATCH(L204,""40-60""),REGEXMATCH(L204,""Adults 40-60"")),""40-60"", IF(OR(REGEXMATCH(L204,""60\+""),REGEXMATCH(L204,""Seniors 60\+"")),""60+"", IF(OR(REGEXMATCH(L204"&amp;",""13-19""),REGEXMATCH(L204,""Teens 13-19"")),""13-19"",""Unbekannt""))))"),"40-60")</f>
        <v>40-60</v>
      </c>
      <c r="N204" s="8" t="str">
        <f>IFERROR(__xludf.DUMMYFUNCTION("REGEXREPLACE(REGEXREPLACE(O204,""Male"",""unspecific""),""Female"",""unspecific"")"),"unspecific ")</f>
        <v>unspecific </v>
      </c>
      <c r="O204" s="5" t="str">
        <f>IFERROR(__xludf.DUMMYFUNCTION("REGEXEXTRACT(L204,""[A-Za-z ]+"")"),"Female ")</f>
        <v>Female </v>
      </c>
      <c r="P204" s="8" t="str">
        <f>IFERROR(__xludf.DUMMYFUNCTION("IF(REGEXMATCH(L204,""Male""),""Male"",IF(REGEXMATCH(L204,""Female""),""Female"",""unspecific""))"),"Female")</f>
        <v>Female</v>
      </c>
      <c r="Q204" s="5" t="s">
        <v>39</v>
      </c>
      <c r="R204" s="4">
        <v>52284.0</v>
      </c>
      <c r="S204" s="4">
        <v>1868.0</v>
      </c>
      <c r="T204" s="4">
        <v>2888.0</v>
      </c>
      <c r="U204" s="4">
        <v>739.0</v>
      </c>
      <c r="V204" s="10">
        <f t="shared" si="2"/>
        <v>1.41343432</v>
      </c>
      <c r="W204" s="4">
        <v>834.04</v>
      </c>
      <c r="X204" s="5" t="s">
        <v>32</v>
      </c>
    </row>
    <row r="205" ht="14.25" customHeight="1">
      <c r="A205" s="4">
        <v>204.0</v>
      </c>
      <c r="B205" s="5" t="s">
        <v>595</v>
      </c>
      <c r="C205" s="6">
        <v>44958.0</v>
      </c>
      <c r="D205" s="6">
        <v>44977.0</v>
      </c>
      <c r="E205" s="5" t="s">
        <v>42</v>
      </c>
      <c r="F205" s="5" t="s">
        <v>344</v>
      </c>
      <c r="G205" s="5" t="s">
        <v>345</v>
      </c>
      <c r="H205" s="5" t="s">
        <v>346</v>
      </c>
      <c r="I205" s="7" t="s">
        <v>347</v>
      </c>
      <c r="J205" s="8" t="str">
        <f t="shared" si="1"/>
        <v>(011) 8358647901</v>
      </c>
      <c r="K205" s="5" t="s">
        <v>348</v>
      </c>
      <c r="L205" s="5" t="s">
        <v>160</v>
      </c>
      <c r="M205" s="9" t="str">
        <f>IFERROR(__xludf.DUMMYFUNCTION("IF(OR(REGEXMATCH(L205,""18-40""),REGEXMATCH(L205,""Adults 18-40"")),""18-40"", IF(OR(REGEXMATCH(L205,""40-60""),REGEXMATCH(L205,""Adults 40-60"")),""40-60"", IF(OR(REGEXMATCH(L205,""60\+""),REGEXMATCH(L205,""Seniors 60\+"")),""60+"", IF(OR(REGEXMATCH(L205"&amp;",""13-19""),REGEXMATCH(L205,""Teens 13-19"")),""13-19"",""Unbekannt""))))"),"40-60")</f>
        <v>40-60</v>
      </c>
      <c r="N205" s="8" t="str">
        <f>IFERROR(__xludf.DUMMYFUNCTION("REGEXREPLACE(REGEXREPLACE(O205,""Male"",""unspecific""),""Female"",""unspecific"")"),"unspecific ")</f>
        <v>unspecific </v>
      </c>
      <c r="O205" s="5" t="str">
        <f>IFERROR(__xludf.DUMMYFUNCTION("REGEXEXTRACT(L205,""[A-Za-z ]+"")"),"Female ")</f>
        <v>Female </v>
      </c>
      <c r="P205" s="8" t="str">
        <f>IFERROR(__xludf.DUMMYFUNCTION("IF(REGEXMATCH(L205,""Male""),""Male"",IF(REGEXMATCH(L205,""Female""),""Female"",""unspecific""))"),"Female")</f>
        <v>Female</v>
      </c>
      <c r="Q205" s="5" t="s">
        <v>31</v>
      </c>
      <c r="R205" s="4">
        <v>84652.0</v>
      </c>
      <c r="S205" s="4">
        <v>6597.0</v>
      </c>
      <c r="T205" s="4">
        <v>1061.0</v>
      </c>
      <c r="U205" s="4">
        <v>970.0</v>
      </c>
      <c r="V205" s="10">
        <f t="shared" si="2"/>
        <v>1.145867788</v>
      </c>
      <c r="W205" s="4">
        <v>44625.09</v>
      </c>
      <c r="X205" s="5" t="s">
        <v>40</v>
      </c>
    </row>
    <row r="206" ht="14.25" customHeight="1">
      <c r="A206" s="4">
        <v>205.0</v>
      </c>
      <c r="B206" s="5" t="s">
        <v>596</v>
      </c>
      <c r="C206" s="6">
        <v>44946.0</v>
      </c>
      <c r="D206" s="6">
        <v>44950.0</v>
      </c>
      <c r="E206" s="5" t="s">
        <v>25</v>
      </c>
      <c r="F206" s="5" t="s">
        <v>133</v>
      </c>
      <c r="G206" s="5" t="s">
        <v>134</v>
      </c>
      <c r="H206" s="5" t="s">
        <v>135</v>
      </c>
      <c r="I206" s="7" t="s">
        <v>136</v>
      </c>
      <c r="J206" s="8" t="str">
        <f t="shared" si="1"/>
        <v>(143) 0693791</v>
      </c>
      <c r="K206" s="5" t="s">
        <v>137</v>
      </c>
      <c r="L206" s="5" t="s">
        <v>83</v>
      </c>
      <c r="M206" s="9" t="str">
        <f>IFERROR(__xludf.DUMMYFUNCTION("IF(OR(REGEXMATCH(L206,""18-40""),REGEXMATCH(L206,""Adults 18-40"")),""18-40"", IF(OR(REGEXMATCH(L206,""40-60""),REGEXMATCH(L206,""Adults 40-60"")),""40-60"", IF(OR(REGEXMATCH(L206,""60\+""),REGEXMATCH(L206,""Seniors 60\+"")),""60+"", IF(OR(REGEXMATCH(L206"&amp;",""13-19""),REGEXMATCH(L206,""Teens 13-19"")),""13-19"",""Unbekannt""))))"),"40-60")</f>
        <v>40-60</v>
      </c>
      <c r="N206" s="8" t="str">
        <f>IFERROR(__xludf.DUMMYFUNCTION("REGEXREPLACE(REGEXREPLACE(O206,""Male"",""unspecific""),""Female"",""unspecific"")"),"Adults ")</f>
        <v>Adults </v>
      </c>
      <c r="O206" s="5" t="str">
        <f>IFERROR(__xludf.DUMMYFUNCTION("REGEXEXTRACT(L206,""[A-Za-z ]+"")"),"Adults ")</f>
        <v>Adults </v>
      </c>
      <c r="P206" s="8" t="str">
        <f>IFERROR(__xludf.DUMMYFUNCTION("IF(REGEXMATCH(L206,""Male""),""Male"",IF(REGEXMATCH(L206,""Female""),""Female"",""unspecific""))"),"unspecific")</f>
        <v>unspecific</v>
      </c>
      <c r="Q206" s="5" t="s">
        <v>84</v>
      </c>
      <c r="R206" s="4">
        <v>95698.0</v>
      </c>
      <c r="S206" s="4">
        <v>8011.0</v>
      </c>
      <c r="T206" s="4">
        <v>1371.0</v>
      </c>
      <c r="U206" s="4">
        <v>603.0</v>
      </c>
      <c r="V206" s="10">
        <f t="shared" si="2"/>
        <v>0.6301072123</v>
      </c>
      <c r="W206" s="4">
        <v>41473.06</v>
      </c>
      <c r="X206" s="5" t="s">
        <v>32</v>
      </c>
    </row>
    <row r="207" ht="14.25" customHeight="1">
      <c r="A207" s="4">
        <v>206.0</v>
      </c>
      <c r="B207" s="5" t="s">
        <v>597</v>
      </c>
      <c r="C207" s="6">
        <v>45287.0</v>
      </c>
      <c r="D207" s="6">
        <v>45293.0</v>
      </c>
      <c r="E207" s="5" t="s">
        <v>77</v>
      </c>
      <c r="F207" s="5" t="s">
        <v>88</v>
      </c>
      <c r="G207" s="5" t="s">
        <v>89</v>
      </c>
      <c r="H207" s="5" t="s">
        <v>90</v>
      </c>
      <c r="I207" s="7" t="s">
        <v>91</v>
      </c>
      <c r="J207" s="8" t="str">
        <f t="shared" si="1"/>
        <v>(184) 424524870945</v>
      </c>
      <c r="K207" s="5" t="s">
        <v>92</v>
      </c>
      <c r="L207" s="5" t="s">
        <v>65</v>
      </c>
      <c r="M207" s="9" t="str">
        <f>IFERROR(__xludf.DUMMYFUNCTION("IF(OR(REGEXMATCH(L207,""18-40""),REGEXMATCH(L207,""Adults 18-40"")),""18-40"", IF(OR(REGEXMATCH(L207,""40-60""),REGEXMATCH(L207,""Adults 40-60"")),""40-60"", IF(OR(REGEXMATCH(L207,""60\+""),REGEXMATCH(L207,""Seniors 60\+"")),""60+"", IF(OR(REGEXMATCH(L207"&amp;",""13-19""),REGEXMATCH(L207,""Teens 13-19"")),""13-19"",""Unbekannt""))))"),"60+")</f>
        <v>60+</v>
      </c>
      <c r="N207" s="8" t="str">
        <f>IFERROR(__xludf.DUMMYFUNCTION("REGEXREPLACE(REGEXREPLACE(O207,""Male"",""unspecific""),""Female"",""unspecific"")"),"unspecific ")</f>
        <v>unspecific </v>
      </c>
      <c r="O207" s="5" t="str">
        <f>IFERROR(__xludf.DUMMYFUNCTION("REGEXEXTRACT(L207,""[A-Za-z ]+"")"),"Male ")</f>
        <v>Male </v>
      </c>
      <c r="P207" s="8" t="str">
        <f>IFERROR(__xludf.DUMMYFUNCTION("IF(REGEXMATCH(L207,""Male""),""Male"",IF(REGEXMATCH(L207,""Female""),""Female"",""unspecific""))"),"Male")</f>
        <v>Male</v>
      </c>
      <c r="Q207" s="5" t="s">
        <v>39</v>
      </c>
      <c r="R207" s="4">
        <v>51935.0</v>
      </c>
      <c r="S207" s="4">
        <v>6124.0</v>
      </c>
      <c r="T207" s="4">
        <v>647.0</v>
      </c>
      <c r="U207" s="4">
        <v>83.0</v>
      </c>
      <c r="V207" s="10">
        <f t="shared" si="2"/>
        <v>0.1598151536</v>
      </c>
      <c r="W207" s="4">
        <v>48130.34</v>
      </c>
      <c r="X207" s="5" t="s">
        <v>40</v>
      </c>
    </row>
    <row r="208" ht="14.25" customHeight="1">
      <c r="A208" s="4">
        <v>207.0</v>
      </c>
      <c r="B208" s="5" t="s">
        <v>598</v>
      </c>
      <c r="C208" s="6">
        <v>45007.0</v>
      </c>
      <c r="D208" s="6">
        <v>45009.0</v>
      </c>
      <c r="E208" s="5" t="s">
        <v>7</v>
      </c>
      <c r="F208" s="5" t="s">
        <v>188</v>
      </c>
      <c r="G208" s="5" t="s">
        <v>189</v>
      </c>
      <c r="H208" s="5" t="s">
        <v>190</v>
      </c>
      <c r="I208" s="7" t="s">
        <v>191</v>
      </c>
      <c r="J208" s="8" t="str">
        <f t="shared" si="1"/>
        <v>(496) 4036865</v>
      </c>
      <c r="K208" s="5" t="s">
        <v>192</v>
      </c>
      <c r="L208" s="5" t="s">
        <v>38</v>
      </c>
      <c r="M208" s="9" t="str">
        <f>IFERROR(__xludf.DUMMYFUNCTION("IF(OR(REGEXMATCH(L208,""18-40""),REGEXMATCH(L208,""Adults 18-40"")),""18-40"", IF(OR(REGEXMATCH(L208,""40-60""),REGEXMATCH(L208,""Adults 40-60"")),""40-60"", IF(OR(REGEXMATCH(L208,""60\+""),REGEXMATCH(L208,""Seniors 60\+"")),""60+"", IF(OR(REGEXMATCH(L208"&amp;",""13-19""),REGEXMATCH(L208,""Teens 13-19"")),""13-19"",""Unbekannt""))))"),"60+")</f>
        <v>60+</v>
      </c>
      <c r="N208" s="8" t="str">
        <f>IFERROR(__xludf.DUMMYFUNCTION("REGEXREPLACE(REGEXREPLACE(O208,""Male"",""unspecific""),""Female"",""unspecific"")"),"unspecific ")</f>
        <v>unspecific </v>
      </c>
      <c r="O208" s="5" t="str">
        <f>IFERROR(__xludf.DUMMYFUNCTION("REGEXEXTRACT(L208,""[A-Za-z ]+"")"),"Female ")</f>
        <v>Female </v>
      </c>
      <c r="P208" s="8" t="str">
        <f>IFERROR(__xludf.DUMMYFUNCTION("IF(REGEXMATCH(L208,""Male""),""Male"",IF(REGEXMATCH(L208,""Female""),""Female"",""unspecific""))"),"Female")</f>
        <v>Female</v>
      </c>
      <c r="Q208" s="5" t="s">
        <v>84</v>
      </c>
      <c r="R208" s="4">
        <v>78926.0</v>
      </c>
      <c r="S208" s="4">
        <v>7339.0</v>
      </c>
      <c r="T208" s="4">
        <v>3223.0</v>
      </c>
      <c r="U208" s="4">
        <v>841.0</v>
      </c>
      <c r="V208" s="10">
        <f t="shared" si="2"/>
        <v>1.065555077</v>
      </c>
      <c r="W208" s="4">
        <v>13466.67</v>
      </c>
      <c r="X208" s="5" t="s">
        <v>32</v>
      </c>
    </row>
    <row r="209" ht="14.25" customHeight="1">
      <c r="A209" s="4">
        <v>208.0</v>
      </c>
      <c r="B209" s="5" t="s">
        <v>599</v>
      </c>
      <c r="C209" s="6">
        <v>44972.0</v>
      </c>
      <c r="D209" s="6">
        <v>44991.0</v>
      </c>
      <c r="E209" s="5" t="s">
        <v>51</v>
      </c>
      <c r="F209" s="5" t="s">
        <v>361</v>
      </c>
      <c r="G209" s="5" t="s">
        <v>362</v>
      </c>
      <c r="H209" s="5" t="s">
        <v>363</v>
      </c>
      <c r="I209" s="7" t="s">
        <v>364</v>
      </c>
      <c r="J209" s="8" t="str">
        <f t="shared" si="1"/>
        <v>(405) 1640984570</v>
      </c>
      <c r="K209" s="5" t="s">
        <v>365</v>
      </c>
      <c r="L209" s="5" t="s">
        <v>38</v>
      </c>
      <c r="M209" s="9" t="str">
        <f>IFERROR(__xludf.DUMMYFUNCTION("IF(OR(REGEXMATCH(L209,""18-40""),REGEXMATCH(L209,""Adults 18-40"")),""18-40"", IF(OR(REGEXMATCH(L209,""40-60""),REGEXMATCH(L209,""Adults 40-60"")),""40-60"", IF(OR(REGEXMATCH(L209,""60\+""),REGEXMATCH(L209,""Seniors 60\+"")),""60+"", IF(OR(REGEXMATCH(L209"&amp;",""13-19""),REGEXMATCH(L209,""Teens 13-19"")),""13-19"",""Unbekannt""))))"),"60+")</f>
        <v>60+</v>
      </c>
      <c r="N209" s="8" t="str">
        <f>IFERROR(__xludf.DUMMYFUNCTION("REGEXREPLACE(REGEXREPLACE(O209,""Male"",""unspecific""),""Female"",""unspecific"")"),"unspecific ")</f>
        <v>unspecific </v>
      </c>
      <c r="O209" s="5" t="str">
        <f>IFERROR(__xludf.DUMMYFUNCTION("REGEXEXTRACT(L209,""[A-Za-z ]+"")"),"Female ")</f>
        <v>Female </v>
      </c>
      <c r="P209" s="8" t="str">
        <f>IFERROR(__xludf.DUMMYFUNCTION("IF(REGEXMATCH(L209,""Male""),""Male"",IF(REGEXMATCH(L209,""Female""),""Female"",""unspecific""))"),"Female")</f>
        <v>Female</v>
      </c>
      <c r="Q209" s="5" t="s">
        <v>58</v>
      </c>
      <c r="R209" s="4">
        <v>33431.0</v>
      </c>
      <c r="S209" s="4">
        <v>1314.0</v>
      </c>
      <c r="T209" s="4">
        <v>3343.0</v>
      </c>
      <c r="U209" s="4">
        <v>414.0</v>
      </c>
      <c r="V209" s="10">
        <f t="shared" si="2"/>
        <v>1.238371571</v>
      </c>
      <c r="W209" s="4">
        <v>49074.59</v>
      </c>
      <c r="X209" s="5" t="s">
        <v>66</v>
      </c>
    </row>
    <row r="210" ht="14.25" customHeight="1">
      <c r="A210" s="4">
        <v>209.0</v>
      </c>
      <c r="B210" s="5" t="s">
        <v>600</v>
      </c>
      <c r="C210" s="6">
        <v>45015.0</v>
      </c>
      <c r="D210" s="6">
        <v>45040.0</v>
      </c>
      <c r="E210" s="5" t="s">
        <v>42</v>
      </c>
      <c r="F210" s="5" t="s">
        <v>256</v>
      </c>
      <c r="G210" s="5" t="s">
        <v>257</v>
      </c>
      <c r="H210" s="5" t="s">
        <v>258</v>
      </c>
      <c r="I210" s="7">
        <v>1.17217573E9</v>
      </c>
      <c r="J210" s="8" t="str">
        <f t="shared" si="1"/>
        <v>(117) 2175730</v>
      </c>
      <c r="K210" s="5" t="s">
        <v>259</v>
      </c>
      <c r="L210" s="5" t="s">
        <v>83</v>
      </c>
      <c r="M210" s="9" t="str">
        <f>IFERROR(__xludf.DUMMYFUNCTION("IF(OR(REGEXMATCH(L210,""18-40""),REGEXMATCH(L210,""Adults 18-40"")),""18-40"", IF(OR(REGEXMATCH(L210,""40-60""),REGEXMATCH(L210,""Adults 40-60"")),""40-60"", IF(OR(REGEXMATCH(L210,""60\+""),REGEXMATCH(L210,""Seniors 60\+"")),""60+"", IF(OR(REGEXMATCH(L210"&amp;",""13-19""),REGEXMATCH(L210,""Teens 13-19"")),""13-19"",""Unbekannt""))))"),"40-60")</f>
        <v>40-60</v>
      </c>
      <c r="N210" s="8" t="str">
        <f>IFERROR(__xludf.DUMMYFUNCTION("REGEXREPLACE(REGEXREPLACE(O210,""Male"",""unspecific""),""Female"",""unspecific"")"),"Adults ")</f>
        <v>Adults </v>
      </c>
      <c r="O210" s="5" t="str">
        <f>IFERROR(__xludf.DUMMYFUNCTION("REGEXEXTRACT(L210,""[A-Za-z ]+"")"),"Adults ")</f>
        <v>Adults </v>
      </c>
      <c r="P210" s="8" t="str">
        <f>IFERROR(__xludf.DUMMYFUNCTION("IF(REGEXMATCH(L210,""Male""),""Male"",IF(REGEXMATCH(L210,""Female""),""Female"",""unspecific""))"),"unspecific")</f>
        <v>unspecific</v>
      </c>
      <c r="Q210" s="5" t="s">
        <v>86</v>
      </c>
      <c r="R210" s="4">
        <v>41557.0</v>
      </c>
      <c r="S210" s="4">
        <v>9969.0</v>
      </c>
      <c r="T210" s="4">
        <v>4913.0</v>
      </c>
      <c r="U210" s="4">
        <v>105.0</v>
      </c>
      <c r="V210" s="10">
        <f t="shared" si="2"/>
        <v>0.2526650143</v>
      </c>
      <c r="W210" s="4">
        <v>24973.43</v>
      </c>
      <c r="X210" s="5" t="s">
        <v>40</v>
      </c>
    </row>
    <row r="211" ht="14.25" customHeight="1">
      <c r="A211" s="4">
        <v>210.0</v>
      </c>
      <c r="B211" s="5" t="s">
        <v>601</v>
      </c>
      <c r="C211" s="6">
        <v>45027.0</v>
      </c>
      <c r="D211" s="6">
        <v>45041.0</v>
      </c>
      <c r="E211" s="5" t="s">
        <v>51</v>
      </c>
      <c r="F211" s="5" t="s">
        <v>426</v>
      </c>
      <c r="G211" s="5" t="s">
        <v>427</v>
      </c>
      <c r="H211" s="5" t="s">
        <v>428</v>
      </c>
      <c r="I211" s="7">
        <v>0.0</v>
      </c>
      <c r="J211" s="8">
        <f t="shared" si="1"/>
        <v>0</v>
      </c>
      <c r="K211" s="5" t="s">
        <v>429</v>
      </c>
      <c r="L211" s="5" t="s">
        <v>65</v>
      </c>
      <c r="M211" s="9" t="str">
        <f>IFERROR(__xludf.DUMMYFUNCTION("IF(OR(REGEXMATCH(L211,""18-40""),REGEXMATCH(L211,""Adults 18-40"")),""18-40"", IF(OR(REGEXMATCH(L211,""40-60""),REGEXMATCH(L211,""Adults 40-60"")),""40-60"", IF(OR(REGEXMATCH(L211,""60\+""),REGEXMATCH(L211,""Seniors 60\+"")),""60+"", IF(OR(REGEXMATCH(L211"&amp;",""13-19""),REGEXMATCH(L211,""Teens 13-19"")),""13-19"",""Unbekannt""))))"),"60+")</f>
        <v>60+</v>
      </c>
      <c r="N211" s="8" t="str">
        <f>IFERROR(__xludf.DUMMYFUNCTION("REGEXREPLACE(REGEXREPLACE(O211,""Male"",""unspecific""),""Female"",""unspecific"")"),"unspecific ")</f>
        <v>unspecific </v>
      </c>
      <c r="O211" s="5" t="str">
        <f>IFERROR(__xludf.DUMMYFUNCTION("REGEXEXTRACT(L211,""[A-Za-z ]+"")"),"Male ")</f>
        <v>Male </v>
      </c>
      <c r="P211" s="8" t="str">
        <f>IFERROR(__xludf.DUMMYFUNCTION("IF(REGEXMATCH(L211,""Male""),""Male"",IF(REGEXMATCH(L211,""Female""),""Female"",""unspecific""))"),"Male")</f>
        <v>Male</v>
      </c>
      <c r="Q211" s="5" t="s">
        <v>84</v>
      </c>
      <c r="R211" s="4">
        <v>71686.0</v>
      </c>
      <c r="S211" s="4">
        <v>5027.0</v>
      </c>
      <c r="T211" s="4">
        <v>2118.0</v>
      </c>
      <c r="U211" s="4">
        <v>418.0</v>
      </c>
      <c r="V211" s="10">
        <f t="shared" si="2"/>
        <v>0.583098513</v>
      </c>
      <c r="W211" s="4">
        <v>16370.76</v>
      </c>
      <c r="X211" s="5" t="s">
        <v>49</v>
      </c>
    </row>
    <row r="212" ht="14.25" customHeight="1">
      <c r="A212" s="4">
        <v>211.0</v>
      </c>
      <c r="B212" s="5" t="s">
        <v>602</v>
      </c>
      <c r="C212" s="6">
        <v>45178.0</v>
      </c>
      <c r="D212" s="6">
        <v>45179.0</v>
      </c>
      <c r="E212" s="5" t="s">
        <v>25</v>
      </c>
      <c r="F212" s="5" t="s">
        <v>94</v>
      </c>
      <c r="G212" s="5" t="s">
        <v>95</v>
      </c>
      <c r="H212" s="5" t="s">
        <v>96</v>
      </c>
      <c r="I212" s="7" t="s">
        <v>97</v>
      </c>
      <c r="J212" s="8" t="str">
        <f t="shared" si="1"/>
        <v>(356) 60863350070</v>
      </c>
      <c r="K212" s="5" t="s">
        <v>98</v>
      </c>
      <c r="L212" s="5" t="s">
        <v>47</v>
      </c>
      <c r="M212" s="9" t="str">
        <f>IFERROR(__xludf.DUMMYFUNCTION("IF(OR(REGEXMATCH(L212,""18-40""),REGEXMATCH(L212,""Adults 18-40"")),""18-40"", IF(OR(REGEXMATCH(L212,""40-60""),REGEXMATCH(L212,""Adults 40-60"")),""40-60"", IF(OR(REGEXMATCH(L212,""60\+""),REGEXMATCH(L212,""Seniors 60\+"")),""60+"", IF(OR(REGEXMATCH(L212"&amp;",""13-19""),REGEXMATCH(L212,""Teens 13-19"")),""13-19"",""Unbekannt""))))"),"40-60")</f>
        <v>40-60</v>
      </c>
      <c r="N212" s="8" t="str">
        <f>IFERROR(__xludf.DUMMYFUNCTION("REGEXREPLACE(REGEXREPLACE(O212,""Male"",""unspecific""),""Female"",""unspecific"")"),"unspecific ")</f>
        <v>unspecific </v>
      </c>
      <c r="O212" s="5" t="str">
        <f>IFERROR(__xludf.DUMMYFUNCTION("REGEXEXTRACT(L212,""[A-Za-z ]+"")"),"Male ")</f>
        <v>Male </v>
      </c>
      <c r="P212" s="8" t="str">
        <f>IFERROR(__xludf.DUMMYFUNCTION("IF(REGEXMATCH(L212,""Male""),""Male"",IF(REGEXMATCH(L212,""Female""),""Female"",""unspecific""))"),"Male")</f>
        <v>Male</v>
      </c>
      <c r="Q212" s="5" t="s">
        <v>58</v>
      </c>
      <c r="R212" s="4">
        <v>93126.0</v>
      </c>
      <c r="S212" s="4">
        <v>8387.0</v>
      </c>
      <c r="T212" s="4">
        <v>397.0</v>
      </c>
      <c r="U212" s="4">
        <v>593.0</v>
      </c>
      <c r="V212" s="10">
        <f t="shared" si="2"/>
        <v>0.6367716857</v>
      </c>
      <c r="W212" s="4">
        <v>1678.84</v>
      </c>
      <c r="X212" s="5" t="s">
        <v>99</v>
      </c>
    </row>
    <row r="213" ht="14.25" customHeight="1">
      <c r="A213" s="4">
        <v>212.0</v>
      </c>
      <c r="B213" s="5" t="s">
        <v>603</v>
      </c>
      <c r="C213" s="6">
        <v>45164.0</v>
      </c>
      <c r="D213" s="6">
        <v>45188.0</v>
      </c>
      <c r="E213" s="5" t="s">
        <v>77</v>
      </c>
      <c r="F213" s="5" t="s">
        <v>34</v>
      </c>
      <c r="G213" s="5" t="s">
        <v>35</v>
      </c>
      <c r="H213" s="5" t="s">
        <v>36</v>
      </c>
      <c r="I213" s="7" t="s">
        <v>388</v>
      </c>
      <c r="J213" s="8" t="str">
        <f t="shared" si="1"/>
        <v>(498) 9787718501</v>
      </c>
      <c r="K213" s="5" t="s">
        <v>37</v>
      </c>
      <c r="L213" s="5" t="s">
        <v>57</v>
      </c>
      <c r="M213" s="9" t="str">
        <f>IFERROR(__xludf.DUMMYFUNCTION("IF(OR(REGEXMATCH(L213,""18-40""),REGEXMATCH(L213,""Adults 18-40"")),""18-40"", IF(OR(REGEXMATCH(L213,""40-60""),REGEXMATCH(L213,""Adults 40-60"")),""40-60"", IF(OR(REGEXMATCH(L213,""60\+""),REGEXMATCH(L213,""Seniors 60\+"")),""60+"", IF(OR(REGEXMATCH(L213"&amp;",""13-19""),REGEXMATCH(L213,""Teens 13-19"")),""13-19"",""Unbekannt""))))"),"18-40")</f>
        <v>18-40</v>
      </c>
      <c r="N213" s="8" t="str">
        <f>IFERROR(__xludf.DUMMYFUNCTION("REGEXREPLACE(REGEXREPLACE(O213,""Male"",""unspecific""),""Female"",""unspecific"")"),"unspecific ")</f>
        <v>unspecific </v>
      </c>
      <c r="O213" s="5" t="str">
        <f>IFERROR(__xludf.DUMMYFUNCTION("REGEXEXTRACT(L213,""[A-Za-z ]+"")"),"Female ")</f>
        <v>Female </v>
      </c>
      <c r="P213" s="8" t="str">
        <f>IFERROR(__xludf.DUMMYFUNCTION("IF(REGEXMATCH(L213,""Male""),""Male"",IF(REGEXMATCH(L213,""Female""),""Female"",""unspecific""))"),"Female")</f>
        <v>Female</v>
      </c>
      <c r="Q213" s="5" t="s">
        <v>75</v>
      </c>
      <c r="R213" s="4">
        <v>87849.0</v>
      </c>
      <c r="S213" s="4">
        <v>9115.0</v>
      </c>
      <c r="T213" s="4">
        <v>2807.0</v>
      </c>
      <c r="U213" s="4">
        <v>855.0</v>
      </c>
      <c r="V213" s="10">
        <f t="shared" si="2"/>
        <v>0.9732609364</v>
      </c>
      <c r="W213" s="4">
        <v>24941.38</v>
      </c>
      <c r="X213" s="5" t="s">
        <v>40</v>
      </c>
    </row>
    <row r="214" ht="14.25" customHeight="1">
      <c r="A214" s="4">
        <v>213.0</v>
      </c>
      <c r="B214" s="5" t="s">
        <v>604</v>
      </c>
      <c r="C214" s="6">
        <v>45042.0</v>
      </c>
      <c r="D214" s="6">
        <v>45053.0</v>
      </c>
      <c r="E214" s="5" t="s">
        <v>77</v>
      </c>
      <c r="F214" s="5" t="s">
        <v>391</v>
      </c>
      <c r="G214" s="5" t="s">
        <v>392</v>
      </c>
      <c r="H214" s="5" t="s">
        <v>393</v>
      </c>
      <c r="I214" s="7" t="s">
        <v>394</v>
      </c>
      <c r="J214" s="8" t="str">
        <f t="shared" si="1"/>
        <v>(151) 947089311832</v>
      </c>
      <c r="K214" s="5" t="s">
        <v>395</v>
      </c>
      <c r="L214" s="5" t="s">
        <v>65</v>
      </c>
      <c r="M214" s="9" t="str">
        <f>IFERROR(__xludf.DUMMYFUNCTION("IF(OR(REGEXMATCH(L214,""18-40""),REGEXMATCH(L214,""Adults 18-40"")),""18-40"", IF(OR(REGEXMATCH(L214,""40-60""),REGEXMATCH(L214,""Adults 40-60"")),""40-60"", IF(OR(REGEXMATCH(L214,""60\+""),REGEXMATCH(L214,""Seniors 60\+"")),""60+"", IF(OR(REGEXMATCH(L214"&amp;",""13-19""),REGEXMATCH(L214,""Teens 13-19"")),""13-19"",""Unbekannt""))))"),"60+")</f>
        <v>60+</v>
      </c>
      <c r="N214" s="8" t="str">
        <f>IFERROR(__xludf.DUMMYFUNCTION("REGEXREPLACE(REGEXREPLACE(O214,""Male"",""unspecific""),""Female"",""unspecific"")"),"unspecific ")</f>
        <v>unspecific </v>
      </c>
      <c r="O214" s="5" t="str">
        <f>IFERROR(__xludf.DUMMYFUNCTION("REGEXEXTRACT(L214,""[A-Za-z ]+"")"),"Male ")</f>
        <v>Male </v>
      </c>
      <c r="P214" s="8" t="str">
        <f>IFERROR(__xludf.DUMMYFUNCTION("IF(REGEXMATCH(L214,""Male""),""Male"",IF(REGEXMATCH(L214,""Female""),""Female"",""unspecific""))"),"Male")</f>
        <v>Male</v>
      </c>
      <c r="Q214" s="5" t="s">
        <v>48</v>
      </c>
      <c r="R214" s="4">
        <v>22504.0</v>
      </c>
      <c r="S214" s="4">
        <v>2483.0</v>
      </c>
      <c r="T214" s="4">
        <v>4581.0</v>
      </c>
      <c r="U214" s="4">
        <v>161.0</v>
      </c>
      <c r="V214" s="10">
        <f t="shared" si="2"/>
        <v>0.7154283683</v>
      </c>
      <c r="W214" s="4">
        <v>46360.11</v>
      </c>
      <c r="X214" s="5" t="s">
        <v>152</v>
      </c>
    </row>
    <row r="215" ht="14.25" customHeight="1">
      <c r="A215" s="4">
        <v>214.0</v>
      </c>
      <c r="B215" s="5" t="s">
        <v>605</v>
      </c>
      <c r="C215" s="6">
        <v>44975.0</v>
      </c>
      <c r="D215" s="6">
        <v>44988.0</v>
      </c>
      <c r="E215" s="5" t="s">
        <v>42</v>
      </c>
      <c r="F215" s="5" t="s">
        <v>556</v>
      </c>
      <c r="G215" s="5" t="s">
        <v>557</v>
      </c>
      <c r="H215" s="5" t="s">
        <v>558</v>
      </c>
      <c r="I215" s="7" t="s">
        <v>559</v>
      </c>
      <c r="J215" s="8" t="str">
        <f t="shared" si="1"/>
        <v>(363) 83636475385</v>
      </c>
      <c r="K215" s="5" t="s">
        <v>560</v>
      </c>
      <c r="L215" s="5" t="s">
        <v>131</v>
      </c>
      <c r="M215" s="9" t="str">
        <f>IFERROR(__xludf.DUMMYFUNCTION("IF(OR(REGEXMATCH(L215,""18-40""),REGEXMATCH(L215,""Adults 18-40"")),""18-40"", IF(OR(REGEXMATCH(L215,""40-60""),REGEXMATCH(L215,""Adults 40-60"")),""40-60"", IF(OR(REGEXMATCH(L215,""60\+""),REGEXMATCH(L215,""Seniors 60\+"")),""60+"", IF(OR(REGEXMATCH(L215"&amp;",""13-19""),REGEXMATCH(L215,""Teens 13-19"")),""13-19"",""Unbekannt""))))"),"13-19")</f>
        <v>13-19</v>
      </c>
      <c r="N215" s="8" t="str">
        <f>IFERROR(__xludf.DUMMYFUNCTION("REGEXREPLACE(REGEXREPLACE(O215,""Male"",""unspecific""),""Female"",""unspecific"")"),"Teens ")</f>
        <v>Teens </v>
      </c>
      <c r="O215" s="5" t="str">
        <f>IFERROR(__xludf.DUMMYFUNCTION("REGEXEXTRACT(L215,""[A-Za-z ]+"")"),"Teens ")</f>
        <v>Teens </v>
      </c>
      <c r="P215" s="8" t="str">
        <f>IFERROR(__xludf.DUMMYFUNCTION("IF(REGEXMATCH(L215,""Male""),""Male"",IF(REGEXMATCH(L215,""Female""),""Female"",""unspecific""))"),"unspecific")</f>
        <v>unspecific</v>
      </c>
      <c r="Q215" s="5" t="s">
        <v>86</v>
      </c>
      <c r="R215" s="4">
        <v>19514.0</v>
      </c>
      <c r="S215" s="4">
        <v>5399.0</v>
      </c>
      <c r="T215" s="4">
        <v>2864.0</v>
      </c>
      <c r="U215" s="4">
        <v>114.0</v>
      </c>
      <c r="V215" s="10">
        <f t="shared" si="2"/>
        <v>0.5841959619</v>
      </c>
      <c r="W215" s="4">
        <v>25885.48</v>
      </c>
      <c r="X215" s="5" t="s">
        <v>158</v>
      </c>
    </row>
    <row r="216" ht="14.25" customHeight="1">
      <c r="A216" s="4">
        <v>215.0</v>
      </c>
      <c r="B216" s="5" t="s">
        <v>606</v>
      </c>
      <c r="C216" s="6">
        <v>45174.0</v>
      </c>
      <c r="D216" s="6">
        <v>45183.0</v>
      </c>
      <c r="E216" s="5" t="s">
        <v>42</v>
      </c>
      <c r="F216" s="5" t="s">
        <v>300</v>
      </c>
      <c r="G216" s="5" t="s">
        <v>301</v>
      </c>
      <c r="H216" s="5" t="s">
        <v>302</v>
      </c>
      <c r="I216" s="7" t="s">
        <v>303</v>
      </c>
      <c r="J216" s="8" t="str">
        <f t="shared" si="1"/>
        <v>(880) 8919091</v>
      </c>
      <c r="K216" s="5" t="s">
        <v>304</v>
      </c>
      <c r="L216" s="5" t="s">
        <v>47</v>
      </c>
      <c r="M216" s="9" t="str">
        <f>IFERROR(__xludf.DUMMYFUNCTION("IF(OR(REGEXMATCH(L216,""18-40""),REGEXMATCH(L216,""Adults 18-40"")),""18-40"", IF(OR(REGEXMATCH(L216,""40-60""),REGEXMATCH(L216,""Adults 40-60"")),""40-60"", IF(OR(REGEXMATCH(L216,""60\+""),REGEXMATCH(L216,""Seniors 60\+"")),""60+"", IF(OR(REGEXMATCH(L216"&amp;",""13-19""),REGEXMATCH(L216,""Teens 13-19"")),""13-19"",""Unbekannt""))))"),"40-60")</f>
        <v>40-60</v>
      </c>
      <c r="N216" s="8" t="str">
        <f>IFERROR(__xludf.DUMMYFUNCTION("REGEXREPLACE(REGEXREPLACE(O216,""Male"",""unspecific""),""Female"",""unspecific"")"),"unspecific ")</f>
        <v>unspecific </v>
      </c>
      <c r="O216" s="5" t="str">
        <f>IFERROR(__xludf.DUMMYFUNCTION("REGEXEXTRACT(L216,""[A-Za-z ]+"")"),"Male ")</f>
        <v>Male </v>
      </c>
      <c r="P216" s="8" t="str">
        <f>IFERROR(__xludf.DUMMYFUNCTION("IF(REGEXMATCH(L216,""Male""),""Male"",IF(REGEXMATCH(L216,""Female""),""Female"",""unspecific""))"),"Male")</f>
        <v>Male</v>
      </c>
      <c r="Q216" s="5" t="s">
        <v>58</v>
      </c>
      <c r="R216" s="4">
        <v>87046.0</v>
      </c>
      <c r="S216" s="4">
        <v>2283.0</v>
      </c>
      <c r="T216" s="4">
        <v>3926.0</v>
      </c>
      <c r="U216" s="4">
        <v>574.0</v>
      </c>
      <c r="V216" s="10">
        <f t="shared" si="2"/>
        <v>0.6594214553</v>
      </c>
      <c r="W216" s="4">
        <v>27420.15</v>
      </c>
      <c r="X216" s="5" t="s">
        <v>99</v>
      </c>
    </row>
    <row r="217" ht="14.25" customHeight="1">
      <c r="A217" s="4">
        <v>216.0</v>
      </c>
      <c r="B217" s="5" t="s">
        <v>607</v>
      </c>
      <c r="C217" s="6">
        <v>44938.0</v>
      </c>
      <c r="D217" s="6">
        <v>44956.0</v>
      </c>
      <c r="E217" s="5" t="s">
        <v>77</v>
      </c>
      <c r="F217" s="5" t="s">
        <v>381</v>
      </c>
      <c r="G217" s="5" t="s">
        <v>382</v>
      </c>
      <c r="H217" s="5" t="s">
        <v>383</v>
      </c>
      <c r="I217" s="7" t="s">
        <v>384</v>
      </c>
      <c r="J217" s="8" t="str">
        <f t="shared" si="1"/>
        <v>Ungültige Nummer</v>
      </c>
      <c r="K217" s="5" t="s">
        <v>385</v>
      </c>
      <c r="L217" s="5" t="s">
        <v>38</v>
      </c>
      <c r="M217" s="9" t="str">
        <f>IFERROR(__xludf.DUMMYFUNCTION("IF(OR(REGEXMATCH(L217,""18-40""),REGEXMATCH(L217,""Adults 18-40"")),""18-40"", IF(OR(REGEXMATCH(L217,""40-60""),REGEXMATCH(L217,""Adults 40-60"")),""40-60"", IF(OR(REGEXMATCH(L217,""60\+""),REGEXMATCH(L217,""Seniors 60\+"")),""60+"", IF(OR(REGEXMATCH(L217"&amp;",""13-19""),REGEXMATCH(L217,""Teens 13-19"")),""13-19"",""Unbekannt""))))"),"60+")</f>
        <v>60+</v>
      </c>
      <c r="N217" s="8" t="str">
        <f>IFERROR(__xludf.DUMMYFUNCTION("REGEXREPLACE(REGEXREPLACE(O217,""Male"",""unspecific""),""Female"",""unspecific"")"),"unspecific ")</f>
        <v>unspecific </v>
      </c>
      <c r="O217" s="5" t="str">
        <f>IFERROR(__xludf.DUMMYFUNCTION("REGEXEXTRACT(L217,""[A-Za-z ]+"")"),"Female ")</f>
        <v>Female </v>
      </c>
      <c r="P217" s="8" t="str">
        <f>IFERROR(__xludf.DUMMYFUNCTION("IF(REGEXMATCH(L217,""Male""),""Male"",IF(REGEXMATCH(L217,""Female""),""Female"",""unspecific""))"),"Female")</f>
        <v>Female</v>
      </c>
      <c r="Q217" s="5" t="s">
        <v>84</v>
      </c>
      <c r="R217" s="4">
        <v>50518.0</v>
      </c>
      <c r="S217" s="4">
        <v>8988.0</v>
      </c>
      <c r="T217" s="4">
        <v>3618.0</v>
      </c>
      <c r="U217" s="4">
        <v>742.0</v>
      </c>
      <c r="V217" s="10">
        <f t="shared" si="2"/>
        <v>1.468783404</v>
      </c>
      <c r="W217" s="4">
        <v>30734.25</v>
      </c>
      <c r="X217" s="5" t="s">
        <v>66</v>
      </c>
    </row>
    <row r="218" ht="14.25" customHeight="1">
      <c r="A218" s="4">
        <v>217.0</v>
      </c>
      <c r="B218" s="5" t="s">
        <v>608</v>
      </c>
      <c r="C218" s="6">
        <v>45120.0</v>
      </c>
      <c r="D218" s="6">
        <v>45123.0</v>
      </c>
      <c r="E218" s="5" t="s">
        <v>7</v>
      </c>
      <c r="F218" s="5" t="s">
        <v>527</v>
      </c>
      <c r="G218" s="5" t="s">
        <v>528</v>
      </c>
      <c r="H218" s="5" t="s">
        <v>529</v>
      </c>
      <c r="I218" s="7" t="s">
        <v>530</v>
      </c>
      <c r="J218" s="8" t="str">
        <f t="shared" si="1"/>
        <v>(880) 002060856308</v>
      </c>
      <c r="K218" s="5" t="s">
        <v>531</v>
      </c>
      <c r="L218" s="5" t="s">
        <v>38</v>
      </c>
      <c r="M218" s="9" t="str">
        <f>IFERROR(__xludf.DUMMYFUNCTION("IF(OR(REGEXMATCH(L218,""18-40""),REGEXMATCH(L218,""Adults 18-40"")),""18-40"", IF(OR(REGEXMATCH(L218,""40-60""),REGEXMATCH(L218,""Adults 40-60"")),""40-60"", IF(OR(REGEXMATCH(L218,""60\+""),REGEXMATCH(L218,""Seniors 60\+"")),""60+"", IF(OR(REGEXMATCH(L218"&amp;",""13-19""),REGEXMATCH(L218,""Teens 13-19"")),""13-19"",""Unbekannt""))))"),"60+")</f>
        <v>60+</v>
      </c>
      <c r="N218" s="8" t="str">
        <f>IFERROR(__xludf.DUMMYFUNCTION("REGEXREPLACE(REGEXREPLACE(O218,""Male"",""unspecific""),""Female"",""unspecific"")"),"unspecific ")</f>
        <v>unspecific </v>
      </c>
      <c r="O218" s="5" t="str">
        <f>IFERROR(__xludf.DUMMYFUNCTION("REGEXEXTRACT(L218,""[A-Za-z ]+"")"),"Female ")</f>
        <v>Female </v>
      </c>
      <c r="P218" s="8" t="str">
        <f>IFERROR(__xludf.DUMMYFUNCTION("IF(REGEXMATCH(L218,""Male""),""Male"",IF(REGEXMATCH(L218,""Female""),""Female"",""unspecific""))"),"Female")</f>
        <v>Female</v>
      </c>
      <c r="Q218" s="5" t="s">
        <v>128</v>
      </c>
      <c r="R218" s="4">
        <v>96158.0</v>
      </c>
      <c r="S218" s="4">
        <v>3966.0</v>
      </c>
      <c r="T218" s="4">
        <v>4234.0</v>
      </c>
      <c r="U218" s="4">
        <v>988.0</v>
      </c>
      <c r="V218" s="10">
        <f t="shared" si="2"/>
        <v>1.027475613</v>
      </c>
      <c r="W218" s="4">
        <v>37725.4</v>
      </c>
      <c r="X218" s="5" t="s">
        <v>40</v>
      </c>
    </row>
    <row r="219" ht="14.25" customHeight="1">
      <c r="A219" s="4">
        <v>218.0</v>
      </c>
      <c r="B219" s="5" t="s">
        <v>609</v>
      </c>
      <c r="C219" s="6">
        <v>45057.0</v>
      </c>
      <c r="D219" s="6">
        <v>45061.0</v>
      </c>
      <c r="E219" s="5" t="s">
        <v>42</v>
      </c>
      <c r="F219" s="5" t="s">
        <v>169</v>
      </c>
      <c r="G219" s="5" t="s">
        <v>170</v>
      </c>
      <c r="H219" s="5" t="s">
        <v>171</v>
      </c>
      <c r="I219" s="7" t="s">
        <v>172</v>
      </c>
      <c r="J219" s="8" t="str">
        <f t="shared" si="1"/>
        <v>(625) 9188416213</v>
      </c>
      <c r="K219" s="5" t="s">
        <v>173</v>
      </c>
      <c r="L219" s="5" t="s">
        <v>30</v>
      </c>
      <c r="M219" s="9" t="str">
        <f>IFERROR(__xludf.DUMMYFUNCTION("IF(OR(REGEXMATCH(L219,""18-40""),REGEXMATCH(L219,""Adults 18-40"")),""18-40"", IF(OR(REGEXMATCH(L219,""40-60""),REGEXMATCH(L219,""Adults 40-60"")),""40-60"", IF(OR(REGEXMATCH(L219,""60\+""),REGEXMATCH(L219,""Seniors 60\+"")),""60+"", IF(OR(REGEXMATCH(L219"&amp;",""13-19""),REGEXMATCH(L219,""Teens 13-19"")),""13-19"",""Unbekannt""))))"),"18-40")</f>
        <v>18-40</v>
      </c>
      <c r="N219" s="8" t="str">
        <f>IFERROR(__xludf.DUMMYFUNCTION("REGEXREPLACE(REGEXREPLACE(O219,""Male"",""unspecific""),""Female"",""unspecific"")"),"Adults ")</f>
        <v>Adults </v>
      </c>
      <c r="O219" s="5" t="str">
        <f>IFERROR(__xludf.DUMMYFUNCTION("REGEXEXTRACT(L219,""[A-Za-z ]+"")"),"Adults ")</f>
        <v>Adults </v>
      </c>
      <c r="P219" s="8" t="str">
        <f>IFERROR(__xludf.DUMMYFUNCTION("IF(REGEXMATCH(L219,""Male""),""Male"",IF(REGEXMATCH(L219,""Female""),""Female"",""unspecific""))"),"unspecific")</f>
        <v>unspecific</v>
      </c>
      <c r="Q219" s="5" t="s">
        <v>75</v>
      </c>
      <c r="R219" s="4">
        <v>38018.0</v>
      </c>
      <c r="S219" s="4">
        <v>494.0</v>
      </c>
      <c r="T219" s="4">
        <v>3583.0</v>
      </c>
      <c r="U219" s="4">
        <v>409.0</v>
      </c>
      <c r="V219" s="10">
        <f t="shared" si="2"/>
        <v>1.075806197</v>
      </c>
      <c r="W219" s="4">
        <v>29241.84</v>
      </c>
      <c r="X219" s="5" t="s">
        <v>49</v>
      </c>
    </row>
    <row r="220" ht="14.25" customHeight="1">
      <c r="A220" s="4">
        <v>219.0</v>
      </c>
      <c r="B220" s="5" t="s">
        <v>610</v>
      </c>
      <c r="C220" s="6">
        <v>45009.0</v>
      </c>
      <c r="D220" s="6">
        <v>45028.0</v>
      </c>
      <c r="E220" s="5" t="s">
        <v>25</v>
      </c>
      <c r="F220" s="5" t="s">
        <v>107</v>
      </c>
      <c r="G220" s="5" t="s">
        <v>108</v>
      </c>
      <c r="H220" s="5" t="s">
        <v>109</v>
      </c>
      <c r="I220" s="7" t="s">
        <v>110</v>
      </c>
      <c r="J220" s="8" t="str">
        <f t="shared" si="1"/>
        <v>(414) 08698958325</v>
      </c>
      <c r="K220" s="5" t="s">
        <v>111</v>
      </c>
      <c r="L220" s="5" t="s">
        <v>74</v>
      </c>
      <c r="M220" s="9" t="str">
        <f>IFERROR(__xludf.DUMMYFUNCTION("IF(OR(REGEXMATCH(L220,""18-40""),REGEXMATCH(L220,""Adults 18-40"")),""18-40"", IF(OR(REGEXMATCH(L220,""40-60""),REGEXMATCH(L220,""Adults 40-60"")),""40-60"", IF(OR(REGEXMATCH(L220,""60\+""),REGEXMATCH(L220,""Seniors 60\+"")),""60+"", IF(OR(REGEXMATCH(L220"&amp;",""13-19""),REGEXMATCH(L220,""Teens 13-19"")),""13-19"",""Unbekannt""))))"),"60+")</f>
        <v>60+</v>
      </c>
      <c r="N220" s="8" t="str">
        <f>IFERROR(__xludf.DUMMYFUNCTION("REGEXREPLACE(REGEXREPLACE(O220,""Male"",""unspecific""),""Female"",""unspecific"")"),"Seniors ")</f>
        <v>Seniors </v>
      </c>
      <c r="O220" s="5" t="str">
        <f>IFERROR(__xludf.DUMMYFUNCTION("REGEXEXTRACT(L220,""[A-Za-z ]+"")"),"Seniors ")</f>
        <v>Seniors </v>
      </c>
      <c r="P220" s="8" t="str">
        <f>IFERROR(__xludf.DUMMYFUNCTION("IF(REGEXMATCH(L220,""Male""),""Male"",IF(REGEXMATCH(L220,""Female""),""Female"",""unspecific""))"),"unspecific")</f>
        <v>unspecific</v>
      </c>
      <c r="Q220" s="5" t="s">
        <v>31</v>
      </c>
      <c r="R220" s="4">
        <v>93611.0</v>
      </c>
      <c r="S220" s="4">
        <v>4481.0</v>
      </c>
      <c r="T220" s="4">
        <v>3879.0</v>
      </c>
      <c r="U220" s="4">
        <v>145.0</v>
      </c>
      <c r="V220" s="10">
        <f t="shared" si="2"/>
        <v>0.1548963263</v>
      </c>
      <c r="W220" s="4">
        <v>28487.5</v>
      </c>
      <c r="X220" s="5" t="s">
        <v>112</v>
      </c>
    </row>
    <row r="221" ht="14.25" customHeight="1">
      <c r="A221" s="4">
        <v>220.0</v>
      </c>
      <c r="B221" s="5" t="s">
        <v>611</v>
      </c>
      <c r="C221" s="6">
        <v>45134.0</v>
      </c>
      <c r="D221" s="6">
        <v>45135.0</v>
      </c>
      <c r="E221" s="5" t="s">
        <v>42</v>
      </c>
      <c r="F221" s="5" t="s">
        <v>101</v>
      </c>
      <c r="G221" s="5" t="s">
        <v>102</v>
      </c>
      <c r="H221" s="5" t="s">
        <v>103</v>
      </c>
      <c r="I221" s="7" t="s">
        <v>104</v>
      </c>
      <c r="J221" s="8" t="str">
        <f t="shared" si="1"/>
        <v>(669) 7082006</v>
      </c>
      <c r="K221" s="5" t="s">
        <v>105</v>
      </c>
      <c r="L221" s="5" t="s">
        <v>74</v>
      </c>
      <c r="M221" s="9" t="str">
        <f>IFERROR(__xludf.DUMMYFUNCTION("IF(OR(REGEXMATCH(L221,""18-40""),REGEXMATCH(L221,""Adults 18-40"")),""18-40"", IF(OR(REGEXMATCH(L221,""40-60""),REGEXMATCH(L221,""Adults 40-60"")),""40-60"", IF(OR(REGEXMATCH(L221,""60\+""),REGEXMATCH(L221,""Seniors 60\+"")),""60+"", IF(OR(REGEXMATCH(L221"&amp;",""13-19""),REGEXMATCH(L221,""Teens 13-19"")),""13-19"",""Unbekannt""))))"),"60+")</f>
        <v>60+</v>
      </c>
      <c r="N221" s="8" t="str">
        <f>IFERROR(__xludf.DUMMYFUNCTION("REGEXREPLACE(REGEXREPLACE(O221,""Male"",""unspecific""),""Female"",""unspecific"")"),"Seniors ")</f>
        <v>Seniors </v>
      </c>
      <c r="O221" s="5" t="str">
        <f>IFERROR(__xludf.DUMMYFUNCTION("REGEXEXTRACT(L221,""[A-Za-z ]+"")"),"Seniors ")</f>
        <v>Seniors </v>
      </c>
      <c r="P221" s="8" t="str">
        <f>IFERROR(__xludf.DUMMYFUNCTION("IF(REGEXMATCH(L221,""Male""),""Male"",IF(REGEXMATCH(L221,""Female""),""Female"",""unspecific""))"),"unspecific")</f>
        <v>unspecific</v>
      </c>
      <c r="Q221" s="5" t="s">
        <v>84</v>
      </c>
      <c r="R221" s="4">
        <v>48884.0</v>
      </c>
      <c r="S221" s="4">
        <v>8732.0</v>
      </c>
      <c r="T221" s="4">
        <v>2697.0</v>
      </c>
      <c r="U221" s="4">
        <v>733.0</v>
      </c>
      <c r="V221" s="10">
        <f t="shared" si="2"/>
        <v>1.499468129</v>
      </c>
      <c r="W221" s="4">
        <v>13783.31</v>
      </c>
      <c r="X221" s="5" t="s">
        <v>99</v>
      </c>
    </row>
    <row r="222" ht="14.25" customHeight="1">
      <c r="A222" s="4">
        <v>221.0</v>
      </c>
      <c r="B222" s="5" t="s">
        <v>612</v>
      </c>
      <c r="C222" s="6">
        <v>45049.0</v>
      </c>
      <c r="D222" s="6">
        <v>45063.0</v>
      </c>
      <c r="E222" s="5" t="s">
        <v>42</v>
      </c>
      <c r="F222" s="5" t="s">
        <v>262</v>
      </c>
      <c r="G222" s="5" t="s">
        <v>263</v>
      </c>
      <c r="H222" s="5" t="s">
        <v>264</v>
      </c>
      <c r="I222" s="7" t="s">
        <v>265</v>
      </c>
      <c r="J222" s="8" t="str">
        <f t="shared" si="1"/>
        <v>(358) 4216618006</v>
      </c>
      <c r="K222" s="5" t="s">
        <v>266</v>
      </c>
      <c r="L222" s="5" t="s">
        <v>30</v>
      </c>
      <c r="M222" s="9" t="str">
        <f>IFERROR(__xludf.DUMMYFUNCTION("IF(OR(REGEXMATCH(L222,""18-40""),REGEXMATCH(L222,""Adults 18-40"")),""18-40"", IF(OR(REGEXMATCH(L222,""40-60""),REGEXMATCH(L222,""Adults 40-60"")),""40-60"", IF(OR(REGEXMATCH(L222,""60\+""),REGEXMATCH(L222,""Seniors 60\+"")),""60+"", IF(OR(REGEXMATCH(L222"&amp;",""13-19""),REGEXMATCH(L222,""Teens 13-19"")),""13-19"",""Unbekannt""))))"),"18-40")</f>
        <v>18-40</v>
      </c>
      <c r="N222" s="8" t="str">
        <f>IFERROR(__xludf.DUMMYFUNCTION("REGEXREPLACE(REGEXREPLACE(O222,""Male"",""unspecific""),""Female"",""unspecific"")"),"Adults ")</f>
        <v>Adults </v>
      </c>
      <c r="O222" s="5" t="str">
        <f>IFERROR(__xludf.DUMMYFUNCTION("REGEXEXTRACT(L222,""[A-Za-z ]+"")"),"Adults ")</f>
        <v>Adults </v>
      </c>
      <c r="P222" s="8" t="str">
        <f>IFERROR(__xludf.DUMMYFUNCTION("IF(REGEXMATCH(L222,""Male""),""Male"",IF(REGEXMATCH(L222,""Female""),""Female"",""unspecific""))"),"unspecific")</f>
        <v>unspecific</v>
      </c>
      <c r="Q222" s="5" t="s">
        <v>75</v>
      </c>
      <c r="R222" s="4">
        <v>26525.0</v>
      </c>
      <c r="S222" s="4">
        <v>654.0</v>
      </c>
      <c r="T222" s="4">
        <v>3983.0</v>
      </c>
      <c r="U222" s="4">
        <v>470.0</v>
      </c>
      <c r="V222" s="10">
        <f t="shared" si="2"/>
        <v>1.771913289</v>
      </c>
      <c r="W222" s="4">
        <v>2085.65</v>
      </c>
      <c r="X222" s="5" t="s">
        <v>49</v>
      </c>
    </row>
    <row r="223" ht="14.25" customHeight="1">
      <c r="A223" s="4">
        <v>222.0</v>
      </c>
      <c r="B223" s="5" t="s">
        <v>613</v>
      </c>
      <c r="C223" s="6">
        <v>45190.0</v>
      </c>
      <c r="D223" s="6">
        <v>45208.0</v>
      </c>
      <c r="E223" s="5" t="s">
        <v>7</v>
      </c>
      <c r="F223" s="5" t="s">
        <v>68</v>
      </c>
      <c r="G223" s="5" t="s">
        <v>69</v>
      </c>
      <c r="H223" s="5" t="s">
        <v>70</v>
      </c>
      <c r="I223" s="7" t="s">
        <v>71</v>
      </c>
      <c r="J223" s="8" t="str">
        <f t="shared" si="1"/>
        <v>(228) 1662016</v>
      </c>
      <c r="K223" s="5" t="s">
        <v>72</v>
      </c>
      <c r="L223" s="5" t="s">
        <v>83</v>
      </c>
      <c r="M223" s="9" t="str">
        <f>IFERROR(__xludf.DUMMYFUNCTION("IF(OR(REGEXMATCH(L223,""18-40""),REGEXMATCH(L223,""Adults 18-40"")),""18-40"", IF(OR(REGEXMATCH(L223,""40-60""),REGEXMATCH(L223,""Adults 40-60"")),""40-60"", IF(OR(REGEXMATCH(L223,""60\+""),REGEXMATCH(L223,""Seniors 60\+"")),""60+"", IF(OR(REGEXMATCH(L223"&amp;",""13-19""),REGEXMATCH(L223,""Teens 13-19"")),""13-19"",""Unbekannt""))))"),"40-60")</f>
        <v>40-60</v>
      </c>
      <c r="N223" s="8" t="str">
        <f>IFERROR(__xludf.DUMMYFUNCTION("REGEXREPLACE(REGEXREPLACE(O223,""Male"",""unspecific""),""Female"",""unspecific"")"),"Adults ")</f>
        <v>Adults </v>
      </c>
      <c r="O223" s="5" t="str">
        <f>IFERROR(__xludf.DUMMYFUNCTION("REGEXEXTRACT(L223,""[A-Za-z ]+"")"),"Adults ")</f>
        <v>Adults </v>
      </c>
      <c r="P223" s="8" t="str">
        <f>IFERROR(__xludf.DUMMYFUNCTION("IF(REGEXMATCH(L223,""Male""),""Male"",IF(REGEXMATCH(L223,""Female""),""Female"",""unspecific""))"),"unspecific")</f>
        <v>unspecific</v>
      </c>
      <c r="Q223" s="5" t="s">
        <v>84</v>
      </c>
      <c r="R223" s="4">
        <v>43919.0</v>
      </c>
      <c r="S223" s="4">
        <v>3920.0</v>
      </c>
      <c r="T223" s="4">
        <v>2321.0</v>
      </c>
      <c r="U223" s="4">
        <v>874.0</v>
      </c>
      <c r="V223" s="10">
        <f t="shared" si="2"/>
        <v>1.990027095</v>
      </c>
      <c r="W223" s="4">
        <v>39934.57</v>
      </c>
      <c r="X223" s="5" t="s">
        <v>66</v>
      </c>
    </row>
    <row r="224" ht="14.25" customHeight="1">
      <c r="A224" s="4">
        <v>223.0</v>
      </c>
      <c r="B224" s="5" t="s">
        <v>614</v>
      </c>
      <c r="C224" s="6">
        <v>45240.0</v>
      </c>
      <c r="D224" s="6">
        <v>45248.0</v>
      </c>
      <c r="E224" s="5" t="s">
        <v>25</v>
      </c>
      <c r="F224" s="5" t="s">
        <v>123</v>
      </c>
      <c r="G224" s="5" t="s">
        <v>124</v>
      </c>
      <c r="H224" s="5" t="s">
        <v>125</v>
      </c>
      <c r="I224" s="7" t="s">
        <v>126</v>
      </c>
      <c r="J224" s="8" t="str">
        <f t="shared" si="1"/>
        <v>(382) 5051266</v>
      </c>
      <c r="K224" s="5" t="s">
        <v>127</v>
      </c>
      <c r="L224" s="5" t="s">
        <v>65</v>
      </c>
      <c r="M224" s="9" t="str">
        <f>IFERROR(__xludf.DUMMYFUNCTION("IF(OR(REGEXMATCH(L224,""18-40""),REGEXMATCH(L224,""Adults 18-40"")),""18-40"", IF(OR(REGEXMATCH(L224,""40-60""),REGEXMATCH(L224,""Adults 40-60"")),""40-60"", IF(OR(REGEXMATCH(L224,""60\+""),REGEXMATCH(L224,""Seniors 60\+"")),""60+"", IF(OR(REGEXMATCH(L224"&amp;",""13-19""),REGEXMATCH(L224,""Teens 13-19"")),""13-19"",""Unbekannt""))))"),"60+")</f>
        <v>60+</v>
      </c>
      <c r="N224" s="8" t="str">
        <f>IFERROR(__xludf.DUMMYFUNCTION("REGEXREPLACE(REGEXREPLACE(O224,""Male"",""unspecific""),""Female"",""unspecific"")"),"unspecific ")</f>
        <v>unspecific </v>
      </c>
      <c r="O224" s="5" t="str">
        <f>IFERROR(__xludf.DUMMYFUNCTION("REGEXEXTRACT(L224,""[A-Za-z ]+"")"),"Male ")</f>
        <v>Male </v>
      </c>
      <c r="P224" s="8" t="str">
        <f>IFERROR(__xludf.DUMMYFUNCTION("IF(REGEXMATCH(L224,""Male""),""Male"",IF(REGEXMATCH(L224,""Female""),""Female"",""unspecific""))"),"Male")</f>
        <v>Male</v>
      </c>
      <c r="Q224" s="5" t="s">
        <v>128</v>
      </c>
      <c r="R224" s="4">
        <v>76705.0</v>
      </c>
      <c r="S224" s="4">
        <v>8816.0</v>
      </c>
      <c r="T224" s="4">
        <v>433.0</v>
      </c>
      <c r="U224" s="4">
        <v>191.0</v>
      </c>
      <c r="V224" s="10">
        <f t="shared" si="2"/>
        <v>0.2490059318</v>
      </c>
      <c r="W224" s="4">
        <v>24797.91</v>
      </c>
      <c r="X224" s="5" t="s">
        <v>49</v>
      </c>
    </row>
    <row r="225" ht="14.25" customHeight="1">
      <c r="A225" s="4">
        <v>224.0</v>
      </c>
      <c r="B225" s="5" t="s">
        <v>615</v>
      </c>
      <c r="C225" s="6">
        <v>44937.0</v>
      </c>
      <c r="D225" s="6">
        <v>44956.0</v>
      </c>
      <c r="E225" s="5" t="s">
        <v>7</v>
      </c>
      <c r="F225" s="5" t="s">
        <v>616</v>
      </c>
      <c r="G225" s="5" t="s">
        <v>617</v>
      </c>
      <c r="H225" s="5" t="s">
        <v>618</v>
      </c>
      <c r="I225" s="7">
        <v>0.0</v>
      </c>
      <c r="J225" s="8">
        <f t="shared" si="1"/>
        <v>0</v>
      </c>
      <c r="K225" s="5" t="s">
        <v>619</v>
      </c>
      <c r="L225" s="5" t="s">
        <v>65</v>
      </c>
      <c r="M225" s="9" t="str">
        <f>IFERROR(__xludf.DUMMYFUNCTION("IF(OR(REGEXMATCH(L225,""18-40""),REGEXMATCH(L225,""Adults 18-40"")),""18-40"", IF(OR(REGEXMATCH(L225,""40-60""),REGEXMATCH(L225,""Adults 40-60"")),""40-60"", IF(OR(REGEXMATCH(L225,""60\+""),REGEXMATCH(L225,""Seniors 60\+"")),""60+"", IF(OR(REGEXMATCH(L225"&amp;",""13-19""),REGEXMATCH(L225,""Teens 13-19"")),""13-19"",""Unbekannt""))))"),"60+")</f>
        <v>60+</v>
      </c>
      <c r="N225" s="8" t="str">
        <f>IFERROR(__xludf.DUMMYFUNCTION("REGEXREPLACE(REGEXREPLACE(O225,""Male"",""unspecific""),""Female"",""unspecific"")"),"unspecific ")</f>
        <v>unspecific </v>
      </c>
      <c r="O225" s="5" t="str">
        <f>IFERROR(__xludf.DUMMYFUNCTION("REGEXEXTRACT(L225,""[A-Za-z ]+"")"),"Male ")</f>
        <v>Male </v>
      </c>
      <c r="P225" s="8" t="str">
        <f>IFERROR(__xludf.DUMMYFUNCTION("IF(REGEXMATCH(L225,""Male""),""Male"",IF(REGEXMATCH(L225,""Female""),""Female"",""unspecific""))"),"Male")</f>
        <v>Male</v>
      </c>
      <c r="Q225" s="5" t="s">
        <v>39</v>
      </c>
      <c r="R225" s="4">
        <v>31051.0</v>
      </c>
      <c r="S225" s="4">
        <v>4678.0</v>
      </c>
      <c r="T225" s="4">
        <v>511.0</v>
      </c>
      <c r="U225" s="4">
        <v>619.0</v>
      </c>
      <c r="V225" s="10">
        <f t="shared" si="2"/>
        <v>1.993494573</v>
      </c>
      <c r="W225" s="4">
        <v>3159.33</v>
      </c>
      <c r="X225" s="5" t="s">
        <v>158</v>
      </c>
    </row>
    <row r="226" ht="14.25" customHeight="1">
      <c r="A226" s="4">
        <v>225.0</v>
      </c>
      <c r="B226" s="5" t="s">
        <v>620</v>
      </c>
      <c r="C226" s="6">
        <v>45065.0</v>
      </c>
      <c r="D226" s="6">
        <v>45092.0</v>
      </c>
      <c r="E226" s="5" t="s">
        <v>7</v>
      </c>
      <c r="F226" s="5" t="s">
        <v>147</v>
      </c>
      <c r="G226" s="5" t="s">
        <v>148</v>
      </c>
      <c r="H226" s="5" t="s">
        <v>149</v>
      </c>
      <c r="I226" s="7" t="s">
        <v>150</v>
      </c>
      <c r="J226" s="8" t="str">
        <f t="shared" si="1"/>
        <v>Ungültige Nummer</v>
      </c>
      <c r="K226" s="5" t="s">
        <v>151</v>
      </c>
      <c r="L226" s="5" t="s">
        <v>138</v>
      </c>
      <c r="M226" s="9" t="str">
        <f>IFERROR(__xludf.DUMMYFUNCTION("IF(OR(REGEXMATCH(L226,""18-40""),REGEXMATCH(L226,""Adults 18-40"")),""18-40"", IF(OR(REGEXMATCH(L226,""40-60""),REGEXMATCH(L226,""Adults 40-60"")),""40-60"", IF(OR(REGEXMATCH(L226,""60\+""),REGEXMATCH(L226,""Seniors 60\+"")),""60+"", IF(OR(REGEXMATCH(L226"&amp;",""13-19""),REGEXMATCH(L226,""Teens 13-19"")),""13-19"",""Unbekannt""))))"),"18-40")</f>
        <v>18-40</v>
      </c>
      <c r="N226" s="8" t="str">
        <f>IFERROR(__xludf.DUMMYFUNCTION("REGEXREPLACE(REGEXREPLACE(O226,""Male"",""unspecific""),""Female"",""unspecific"")"),"unspecific ")</f>
        <v>unspecific </v>
      </c>
      <c r="O226" s="5" t="str">
        <f>IFERROR(__xludf.DUMMYFUNCTION("REGEXEXTRACT(L226,""[A-Za-z ]+"")"),"Male ")</f>
        <v>Male </v>
      </c>
      <c r="P226" s="8" t="str">
        <f>IFERROR(__xludf.DUMMYFUNCTION("IF(REGEXMATCH(L226,""Male""),""Male"",IF(REGEXMATCH(L226,""Female""),""Female"",""unspecific""))"),"Male")</f>
        <v>Male</v>
      </c>
      <c r="Q226" s="5" t="s">
        <v>84</v>
      </c>
      <c r="R226" s="4">
        <v>20061.0</v>
      </c>
      <c r="S226" s="4">
        <v>5171.0</v>
      </c>
      <c r="T226" s="4">
        <v>3913.0</v>
      </c>
      <c r="U226" s="4">
        <v>724.0</v>
      </c>
      <c r="V226" s="10">
        <f t="shared" si="2"/>
        <v>3.608992573</v>
      </c>
      <c r="W226" s="4">
        <v>44366.1</v>
      </c>
      <c r="X226" s="5" t="s">
        <v>152</v>
      </c>
    </row>
    <row r="227" ht="14.25" customHeight="1">
      <c r="A227" s="4">
        <v>226.0</v>
      </c>
      <c r="B227" s="5" t="s">
        <v>621</v>
      </c>
      <c r="C227" s="6">
        <v>45198.0</v>
      </c>
      <c r="D227" s="6">
        <v>45222.0</v>
      </c>
      <c r="E227" s="5" t="s">
        <v>77</v>
      </c>
      <c r="F227" s="5" t="s">
        <v>587</v>
      </c>
      <c r="G227" s="5" t="s">
        <v>588</v>
      </c>
      <c r="H227" s="5" t="s">
        <v>589</v>
      </c>
      <c r="I227" s="7" t="s">
        <v>590</v>
      </c>
      <c r="J227" s="8" t="str">
        <f t="shared" si="1"/>
        <v>(152) 23213506854</v>
      </c>
      <c r="K227" s="5" t="s">
        <v>591</v>
      </c>
      <c r="L227" s="5" t="s">
        <v>57</v>
      </c>
      <c r="M227" s="9" t="str">
        <f>IFERROR(__xludf.DUMMYFUNCTION("IF(OR(REGEXMATCH(L227,""18-40""),REGEXMATCH(L227,""Adults 18-40"")),""18-40"", IF(OR(REGEXMATCH(L227,""40-60""),REGEXMATCH(L227,""Adults 40-60"")),""40-60"", IF(OR(REGEXMATCH(L227,""60\+""),REGEXMATCH(L227,""Seniors 60\+"")),""60+"", IF(OR(REGEXMATCH(L227"&amp;",""13-19""),REGEXMATCH(L227,""Teens 13-19"")),""13-19"",""Unbekannt""))))"),"18-40")</f>
        <v>18-40</v>
      </c>
      <c r="N227" s="8" t="str">
        <f>IFERROR(__xludf.DUMMYFUNCTION("REGEXREPLACE(REGEXREPLACE(O227,""Male"",""unspecific""),""Female"",""unspecific"")"),"unspecific ")</f>
        <v>unspecific </v>
      </c>
      <c r="O227" s="5" t="str">
        <f>IFERROR(__xludf.DUMMYFUNCTION("REGEXEXTRACT(L227,""[A-Za-z ]+"")"),"Female ")</f>
        <v>Female </v>
      </c>
      <c r="P227" s="8" t="str">
        <f>IFERROR(__xludf.DUMMYFUNCTION("IF(REGEXMATCH(L227,""Male""),""Male"",IF(REGEXMATCH(L227,""Female""),""Female"",""unspecific""))"),"Female")</f>
        <v>Female</v>
      </c>
      <c r="Q227" s="5" t="s">
        <v>48</v>
      </c>
      <c r="R227" s="4">
        <v>93816.0</v>
      </c>
      <c r="S227" s="4">
        <v>8182.0</v>
      </c>
      <c r="T227" s="4">
        <v>735.0</v>
      </c>
      <c r="U227" s="4">
        <v>570.0</v>
      </c>
      <c r="V227" s="10">
        <f t="shared" si="2"/>
        <v>0.6075722691</v>
      </c>
      <c r="W227" s="4">
        <v>22458.34</v>
      </c>
      <c r="X227" s="5" t="s">
        <v>112</v>
      </c>
    </row>
    <row r="228" ht="14.25" customHeight="1">
      <c r="A228" s="4">
        <v>227.0</v>
      </c>
      <c r="B228" s="5" t="s">
        <v>622</v>
      </c>
      <c r="C228" s="6">
        <v>45107.0</v>
      </c>
      <c r="D228" s="6">
        <v>45130.0</v>
      </c>
      <c r="E228" s="5" t="s">
        <v>7</v>
      </c>
      <c r="F228" s="5" t="s">
        <v>344</v>
      </c>
      <c r="G228" s="5" t="s">
        <v>345</v>
      </c>
      <c r="H228" s="5" t="s">
        <v>346</v>
      </c>
      <c r="I228" s="7" t="s">
        <v>347</v>
      </c>
      <c r="J228" s="8" t="str">
        <f t="shared" si="1"/>
        <v>(011) 8358647901</v>
      </c>
      <c r="K228" s="5" t="s">
        <v>348</v>
      </c>
      <c r="L228" s="5" t="s">
        <v>74</v>
      </c>
      <c r="M228" s="9" t="str">
        <f>IFERROR(__xludf.DUMMYFUNCTION("IF(OR(REGEXMATCH(L228,""18-40""),REGEXMATCH(L228,""Adults 18-40"")),""18-40"", IF(OR(REGEXMATCH(L228,""40-60""),REGEXMATCH(L228,""Adults 40-60"")),""40-60"", IF(OR(REGEXMATCH(L228,""60\+""),REGEXMATCH(L228,""Seniors 60\+"")),""60+"", IF(OR(REGEXMATCH(L228"&amp;",""13-19""),REGEXMATCH(L228,""Teens 13-19"")),""13-19"",""Unbekannt""))))"),"60+")</f>
        <v>60+</v>
      </c>
      <c r="N228" s="8" t="str">
        <f>IFERROR(__xludf.DUMMYFUNCTION("REGEXREPLACE(REGEXREPLACE(O228,""Male"",""unspecific""),""Female"",""unspecific"")"),"Seniors ")</f>
        <v>Seniors </v>
      </c>
      <c r="O228" s="5" t="str">
        <f>IFERROR(__xludf.DUMMYFUNCTION("REGEXEXTRACT(L228,""[A-Za-z ]+"")"),"Seniors ")</f>
        <v>Seniors </v>
      </c>
      <c r="P228" s="8" t="str">
        <f>IFERROR(__xludf.DUMMYFUNCTION("IF(REGEXMATCH(L228,""Male""),""Male"",IF(REGEXMATCH(L228,""Female""),""Female"",""unspecific""))"),"unspecific")</f>
        <v>unspecific</v>
      </c>
      <c r="Q228" s="5" t="s">
        <v>84</v>
      </c>
      <c r="R228" s="4">
        <v>33137.0</v>
      </c>
      <c r="S228" s="4">
        <v>6620.0</v>
      </c>
      <c r="T228" s="4">
        <v>150.0</v>
      </c>
      <c r="U228" s="4">
        <v>558.0</v>
      </c>
      <c r="V228" s="10">
        <f t="shared" si="2"/>
        <v>1.683918279</v>
      </c>
      <c r="W228" s="4">
        <v>24859.4</v>
      </c>
      <c r="X228" s="5" t="s">
        <v>40</v>
      </c>
    </row>
    <row r="229" ht="14.25" customHeight="1">
      <c r="A229" s="4">
        <v>228.0</v>
      </c>
      <c r="B229" s="5" t="s">
        <v>623</v>
      </c>
      <c r="C229" s="6">
        <v>45176.0</v>
      </c>
      <c r="D229" s="6">
        <v>45189.0</v>
      </c>
      <c r="E229" s="5" t="s">
        <v>77</v>
      </c>
      <c r="F229" s="5" t="s">
        <v>410</v>
      </c>
      <c r="G229" s="5" t="s">
        <v>411</v>
      </c>
      <c r="H229" s="5" t="s">
        <v>412</v>
      </c>
      <c r="I229" s="7" t="s">
        <v>413</v>
      </c>
      <c r="J229" s="8" t="str">
        <f t="shared" si="1"/>
        <v>(135) 132085844902</v>
      </c>
      <c r="K229" s="5" t="s">
        <v>414</v>
      </c>
      <c r="L229" s="5" t="s">
        <v>47</v>
      </c>
      <c r="M229" s="9" t="str">
        <f>IFERROR(__xludf.DUMMYFUNCTION("IF(OR(REGEXMATCH(L229,""18-40""),REGEXMATCH(L229,""Adults 18-40"")),""18-40"", IF(OR(REGEXMATCH(L229,""40-60""),REGEXMATCH(L229,""Adults 40-60"")),""40-60"", IF(OR(REGEXMATCH(L229,""60\+""),REGEXMATCH(L229,""Seniors 60\+"")),""60+"", IF(OR(REGEXMATCH(L229"&amp;",""13-19""),REGEXMATCH(L229,""Teens 13-19"")),""13-19"",""Unbekannt""))))"),"40-60")</f>
        <v>40-60</v>
      </c>
      <c r="N229" s="8" t="str">
        <f>IFERROR(__xludf.DUMMYFUNCTION("REGEXREPLACE(REGEXREPLACE(O229,""Male"",""unspecific""),""Female"",""unspecific"")"),"unspecific ")</f>
        <v>unspecific </v>
      </c>
      <c r="O229" s="5" t="str">
        <f>IFERROR(__xludf.DUMMYFUNCTION("REGEXEXTRACT(L229,""[A-Za-z ]+"")"),"Male ")</f>
        <v>Male </v>
      </c>
      <c r="P229" s="8" t="str">
        <f>IFERROR(__xludf.DUMMYFUNCTION("IF(REGEXMATCH(L229,""Male""),""Male"",IF(REGEXMATCH(L229,""Female""),""Female"",""unspecific""))"),"Male")</f>
        <v>Male</v>
      </c>
      <c r="Q229" s="5" t="s">
        <v>31</v>
      </c>
      <c r="R229" s="4">
        <v>58386.0</v>
      </c>
      <c r="S229" s="4">
        <v>5027.0</v>
      </c>
      <c r="T229" s="4">
        <v>3557.0</v>
      </c>
      <c r="U229" s="4">
        <v>309.0</v>
      </c>
      <c r="V229" s="10">
        <f t="shared" si="2"/>
        <v>0.5292364608</v>
      </c>
      <c r="W229" s="4">
        <v>43293.8</v>
      </c>
      <c r="X229" s="5" t="s">
        <v>119</v>
      </c>
    </row>
    <row r="230" ht="14.25" customHeight="1">
      <c r="A230" s="4">
        <v>229.0</v>
      </c>
      <c r="B230" s="5" t="s">
        <v>624</v>
      </c>
      <c r="C230" s="6">
        <v>45079.0</v>
      </c>
      <c r="D230" s="6">
        <v>45093.0</v>
      </c>
      <c r="E230" s="5" t="s">
        <v>42</v>
      </c>
      <c r="F230" s="5" t="s">
        <v>200</v>
      </c>
      <c r="G230" s="5" t="s">
        <v>201</v>
      </c>
      <c r="H230" s="5" t="s">
        <v>202</v>
      </c>
      <c r="I230" s="7">
        <v>1.728597837E9</v>
      </c>
      <c r="J230" s="8" t="str">
        <f t="shared" si="1"/>
        <v>(172) 8597837</v>
      </c>
      <c r="K230" s="5" t="s">
        <v>203</v>
      </c>
      <c r="L230" s="5" t="s">
        <v>83</v>
      </c>
      <c r="M230" s="9" t="str">
        <f>IFERROR(__xludf.DUMMYFUNCTION("IF(OR(REGEXMATCH(L230,""18-40""),REGEXMATCH(L230,""Adults 18-40"")),""18-40"", IF(OR(REGEXMATCH(L230,""40-60""),REGEXMATCH(L230,""Adults 40-60"")),""40-60"", IF(OR(REGEXMATCH(L230,""60\+""),REGEXMATCH(L230,""Seniors 60\+"")),""60+"", IF(OR(REGEXMATCH(L230"&amp;",""13-19""),REGEXMATCH(L230,""Teens 13-19"")),""13-19"",""Unbekannt""))))"),"40-60")</f>
        <v>40-60</v>
      </c>
      <c r="N230" s="8" t="str">
        <f>IFERROR(__xludf.DUMMYFUNCTION("REGEXREPLACE(REGEXREPLACE(O230,""Male"",""unspecific""),""Female"",""unspecific"")"),"Adults ")</f>
        <v>Adults </v>
      </c>
      <c r="O230" s="5" t="str">
        <f>IFERROR(__xludf.DUMMYFUNCTION("REGEXEXTRACT(L230,""[A-Za-z ]+"")"),"Adults ")</f>
        <v>Adults </v>
      </c>
      <c r="P230" s="8" t="str">
        <f>IFERROR(__xludf.DUMMYFUNCTION("IF(REGEXMATCH(L230,""Male""),""Male"",IF(REGEXMATCH(L230,""Female""),""Female"",""unspecific""))"),"unspecific")</f>
        <v>unspecific</v>
      </c>
      <c r="Q230" s="5" t="s">
        <v>84</v>
      </c>
      <c r="R230" s="4">
        <v>16137.0</v>
      </c>
      <c r="S230" s="4">
        <v>9136.0</v>
      </c>
      <c r="T230" s="4">
        <v>1614.0</v>
      </c>
      <c r="U230" s="4">
        <v>210.0</v>
      </c>
      <c r="V230" s="10">
        <f t="shared" si="2"/>
        <v>1.30135713</v>
      </c>
      <c r="W230" s="4">
        <v>24679.21</v>
      </c>
      <c r="X230" s="5" t="s">
        <v>66</v>
      </c>
    </row>
    <row r="231" ht="14.25" customHeight="1">
      <c r="A231" s="4">
        <v>230.0</v>
      </c>
      <c r="B231" s="5" t="s">
        <v>625</v>
      </c>
      <c r="C231" s="6">
        <v>45005.0</v>
      </c>
      <c r="D231" s="6">
        <v>45012.0</v>
      </c>
      <c r="E231" s="5" t="s">
        <v>25</v>
      </c>
      <c r="F231" s="5" t="s">
        <v>626</v>
      </c>
      <c r="G231" s="5" t="s">
        <v>627</v>
      </c>
      <c r="H231" s="5" t="s">
        <v>628</v>
      </c>
      <c r="I231" s="7" t="s">
        <v>629</v>
      </c>
      <c r="J231" s="8" t="str">
        <f t="shared" si="1"/>
        <v>(203) 3156167</v>
      </c>
      <c r="K231" s="5" t="s">
        <v>630</v>
      </c>
      <c r="L231" s="5" t="s">
        <v>138</v>
      </c>
      <c r="M231" s="9" t="str">
        <f>IFERROR(__xludf.DUMMYFUNCTION("IF(OR(REGEXMATCH(L231,""18-40""),REGEXMATCH(L231,""Adults 18-40"")),""18-40"", IF(OR(REGEXMATCH(L231,""40-60""),REGEXMATCH(L231,""Adults 40-60"")),""40-60"", IF(OR(REGEXMATCH(L231,""60\+""),REGEXMATCH(L231,""Seniors 60\+"")),""60+"", IF(OR(REGEXMATCH(L231"&amp;",""13-19""),REGEXMATCH(L231,""Teens 13-19"")),""13-19"",""Unbekannt""))))"),"18-40")</f>
        <v>18-40</v>
      </c>
      <c r="N231" s="8" t="str">
        <f>IFERROR(__xludf.DUMMYFUNCTION("REGEXREPLACE(REGEXREPLACE(O231,""Male"",""unspecific""),""Female"",""unspecific"")"),"unspecific ")</f>
        <v>unspecific </v>
      </c>
      <c r="O231" s="5" t="str">
        <f>IFERROR(__xludf.DUMMYFUNCTION("REGEXEXTRACT(L231,""[A-Za-z ]+"")"),"Male ")</f>
        <v>Male </v>
      </c>
      <c r="P231" s="8" t="str">
        <f>IFERROR(__xludf.DUMMYFUNCTION("IF(REGEXMATCH(L231,""Male""),""Male"",IF(REGEXMATCH(L231,""Female""),""Female"",""unspecific""))"),"Male")</f>
        <v>Male</v>
      </c>
      <c r="Q231" s="5" t="s">
        <v>58</v>
      </c>
      <c r="R231" s="4">
        <v>75241.0</v>
      </c>
      <c r="S231" s="4">
        <v>517.0</v>
      </c>
      <c r="T231" s="4">
        <v>4189.0</v>
      </c>
      <c r="U231" s="4">
        <v>469.0</v>
      </c>
      <c r="V231" s="10">
        <f t="shared" si="2"/>
        <v>0.6233303651</v>
      </c>
      <c r="W231" s="4">
        <v>18198.94</v>
      </c>
      <c r="X231" s="5" t="s">
        <v>49</v>
      </c>
    </row>
    <row r="232" ht="14.25" customHeight="1">
      <c r="A232" s="4">
        <v>231.0</v>
      </c>
      <c r="B232" s="5" t="s">
        <v>631</v>
      </c>
      <c r="C232" s="6">
        <v>45064.0</v>
      </c>
      <c r="D232" s="6">
        <v>45083.0</v>
      </c>
      <c r="E232" s="5" t="s">
        <v>7</v>
      </c>
      <c r="F232" s="5" t="s">
        <v>520</v>
      </c>
      <c r="G232" s="5" t="s">
        <v>521</v>
      </c>
      <c r="H232" s="5" t="s">
        <v>522</v>
      </c>
      <c r="I232" s="7" t="s">
        <v>523</v>
      </c>
      <c r="J232" s="8" t="str">
        <f t="shared" si="1"/>
        <v>(121) 15886353</v>
      </c>
      <c r="K232" s="5" t="s">
        <v>524</v>
      </c>
      <c r="L232" s="5" t="s">
        <v>65</v>
      </c>
      <c r="M232" s="9" t="str">
        <f>IFERROR(__xludf.DUMMYFUNCTION("IF(OR(REGEXMATCH(L232,""18-40""),REGEXMATCH(L232,""Adults 18-40"")),""18-40"", IF(OR(REGEXMATCH(L232,""40-60""),REGEXMATCH(L232,""Adults 40-60"")),""40-60"", IF(OR(REGEXMATCH(L232,""60\+""),REGEXMATCH(L232,""Seniors 60\+"")),""60+"", IF(OR(REGEXMATCH(L232"&amp;",""13-19""),REGEXMATCH(L232,""Teens 13-19"")),""13-19"",""Unbekannt""))))"),"60+")</f>
        <v>60+</v>
      </c>
      <c r="N232" s="8" t="str">
        <f>IFERROR(__xludf.DUMMYFUNCTION("REGEXREPLACE(REGEXREPLACE(O232,""Male"",""unspecific""),""Female"",""unspecific"")"),"unspecific ")</f>
        <v>unspecific </v>
      </c>
      <c r="O232" s="5" t="str">
        <f>IFERROR(__xludf.DUMMYFUNCTION("REGEXEXTRACT(L232,""[A-Za-z ]+"")"),"Male ")</f>
        <v>Male </v>
      </c>
      <c r="P232" s="8" t="str">
        <f>IFERROR(__xludf.DUMMYFUNCTION("IF(REGEXMATCH(L232,""Male""),""Male"",IF(REGEXMATCH(L232,""Female""),""Female"",""unspecific""))"),"Male")</f>
        <v>Male</v>
      </c>
      <c r="Q232" s="5" t="s">
        <v>75</v>
      </c>
      <c r="R232" s="4">
        <v>75825.0</v>
      </c>
      <c r="S232" s="4">
        <v>3926.0</v>
      </c>
      <c r="T232" s="4">
        <v>2033.0</v>
      </c>
      <c r="U232" s="4">
        <v>258.0</v>
      </c>
      <c r="V232" s="10">
        <f t="shared" si="2"/>
        <v>0.3402571711</v>
      </c>
      <c r="W232" s="4">
        <v>24846.22</v>
      </c>
      <c r="X232" s="5" t="s">
        <v>49</v>
      </c>
    </row>
    <row r="233" ht="14.25" customHeight="1">
      <c r="A233" s="4">
        <v>232.0</v>
      </c>
      <c r="B233" s="5" t="s">
        <v>632</v>
      </c>
      <c r="C233" s="6">
        <v>44945.0</v>
      </c>
      <c r="D233" s="6">
        <v>44973.0</v>
      </c>
      <c r="E233" s="5" t="s">
        <v>77</v>
      </c>
      <c r="F233" s="5" t="s">
        <v>432</v>
      </c>
      <c r="G233" s="5" t="s">
        <v>433</v>
      </c>
      <c r="H233" s="5" t="s">
        <v>434</v>
      </c>
      <c r="I233" s="7">
        <v>0.0</v>
      </c>
      <c r="J233" s="8">
        <f t="shared" si="1"/>
        <v>0</v>
      </c>
      <c r="K233" s="5" t="s">
        <v>435</v>
      </c>
      <c r="L233" s="5" t="s">
        <v>57</v>
      </c>
      <c r="M233" s="9" t="str">
        <f>IFERROR(__xludf.DUMMYFUNCTION("IF(OR(REGEXMATCH(L233,""18-40""),REGEXMATCH(L233,""Adults 18-40"")),""18-40"", IF(OR(REGEXMATCH(L233,""40-60""),REGEXMATCH(L233,""Adults 40-60"")),""40-60"", IF(OR(REGEXMATCH(L233,""60\+""),REGEXMATCH(L233,""Seniors 60\+"")),""60+"", IF(OR(REGEXMATCH(L233"&amp;",""13-19""),REGEXMATCH(L233,""Teens 13-19"")),""13-19"",""Unbekannt""))))"),"18-40")</f>
        <v>18-40</v>
      </c>
      <c r="N233" s="8" t="str">
        <f>IFERROR(__xludf.DUMMYFUNCTION("REGEXREPLACE(REGEXREPLACE(O233,""Male"",""unspecific""),""Female"",""unspecific"")"),"unspecific ")</f>
        <v>unspecific </v>
      </c>
      <c r="O233" s="5" t="str">
        <f>IFERROR(__xludf.DUMMYFUNCTION("REGEXEXTRACT(L233,""[A-Za-z ]+"")"),"Female ")</f>
        <v>Female </v>
      </c>
      <c r="P233" s="8" t="str">
        <f>IFERROR(__xludf.DUMMYFUNCTION("IF(REGEXMATCH(L233,""Male""),""Male"",IF(REGEXMATCH(L233,""Female""),""Female"",""unspecific""))"),"Female")</f>
        <v>Female</v>
      </c>
      <c r="Q233" s="5" t="s">
        <v>86</v>
      </c>
      <c r="R233" s="4">
        <v>60294.0</v>
      </c>
      <c r="S233" s="4">
        <v>9400.0</v>
      </c>
      <c r="T233" s="4">
        <v>3909.0</v>
      </c>
      <c r="U233" s="4">
        <v>839.0</v>
      </c>
      <c r="V233" s="10">
        <f t="shared" si="2"/>
        <v>1.39151491</v>
      </c>
      <c r="W233" s="4">
        <v>9326.99</v>
      </c>
      <c r="X233" s="5" t="s">
        <v>167</v>
      </c>
    </row>
    <row r="234" ht="14.25" customHeight="1">
      <c r="A234" s="4">
        <v>233.0</v>
      </c>
      <c r="B234" s="5" t="s">
        <v>633</v>
      </c>
      <c r="C234" s="6">
        <v>45156.0</v>
      </c>
      <c r="D234" s="6">
        <v>45164.0</v>
      </c>
      <c r="E234" s="5" t="s">
        <v>7</v>
      </c>
      <c r="F234" s="5" t="s">
        <v>133</v>
      </c>
      <c r="G234" s="5" t="s">
        <v>134</v>
      </c>
      <c r="H234" s="5" t="s">
        <v>135</v>
      </c>
      <c r="I234" s="7" t="s">
        <v>136</v>
      </c>
      <c r="J234" s="8" t="str">
        <f t="shared" si="1"/>
        <v>(143) 0693791</v>
      </c>
      <c r="K234" s="5" t="s">
        <v>137</v>
      </c>
      <c r="L234" s="5" t="s">
        <v>30</v>
      </c>
      <c r="M234" s="9" t="str">
        <f>IFERROR(__xludf.DUMMYFUNCTION("IF(OR(REGEXMATCH(L234,""18-40""),REGEXMATCH(L234,""Adults 18-40"")),""18-40"", IF(OR(REGEXMATCH(L234,""40-60""),REGEXMATCH(L234,""Adults 40-60"")),""40-60"", IF(OR(REGEXMATCH(L234,""60\+""),REGEXMATCH(L234,""Seniors 60\+"")),""60+"", IF(OR(REGEXMATCH(L234"&amp;",""13-19""),REGEXMATCH(L234,""Teens 13-19"")),""13-19"",""Unbekannt""))))"),"18-40")</f>
        <v>18-40</v>
      </c>
      <c r="N234" s="8" t="str">
        <f>IFERROR(__xludf.DUMMYFUNCTION("REGEXREPLACE(REGEXREPLACE(O234,""Male"",""unspecific""),""Female"",""unspecific"")"),"Adults ")</f>
        <v>Adults </v>
      </c>
      <c r="O234" s="5" t="str">
        <f>IFERROR(__xludf.DUMMYFUNCTION("REGEXEXTRACT(L234,""[A-Za-z ]+"")"),"Adults ")</f>
        <v>Adults </v>
      </c>
      <c r="P234" s="8" t="str">
        <f>IFERROR(__xludf.DUMMYFUNCTION("IF(REGEXMATCH(L234,""Male""),""Male"",IF(REGEXMATCH(L234,""Female""),""Female"",""unspecific""))"),"unspecific")</f>
        <v>unspecific</v>
      </c>
      <c r="Q234" s="5" t="s">
        <v>58</v>
      </c>
      <c r="R234" s="4">
        <v>53223.0</v>
      </c>
      <c r="S234" s="4">
        <v>9372.0</v>
      </c>
      <c r="T234" s="4">
        <v>4037.0</v>
      </c>
      <c r="U234" s="4">
        <v>443.0</v>
      </c>
      <c r="V234" s="10">
        <f t="shared" si="2"/>
        <v>0.8323469177</v>
      </c>
      <c r="W234" s="4">
        <v>20408.5</v>
      </c>
      <c r="X234" s="5" t="s">
        <v>32</v>
      </c>
    </row>
    <row r="235" ht="14.25" customHeight="1">
      <c r="A235" s="4">
        <v>234.0</v>
      </c>
      <c r="B235" s="5" t="s">
        <v>634</v>
      </c>
      <c r="C235" s="6">
        <v>45068.0</v>
      </c>
      <c r="D235" s="6">
        <v>45097.0</v>
      </c>
      <c r="E235" s="5" t="s">
        <v>77</v>
      </c>
      <c r="F235" s="5" t="s">
        <v>451</v>
      </c>
      <c r="G235" s="5" t="s">
        <v>452</v>
      </c>
      <c r="H235" s="5" t="s">
        <v>453</v>
      </c>
      <c r="I235" s="7">
        <v>0.0</v>
      </c>
      <c r="J235" s="8">
        <f t="shared" si="1"/>
        <v>0</v>
      </c>
      <c r="K235" s="5" t="s">
        <v>454</v>
      </c>
      <c r="L235" s="5" t="s">
        <v>65</v>
      </c>
      <c r="M235" s="9" t="str">
        <f>IFERROR(__xludf.DUMMYFUNCTION("IF(OR(REGEXMATCH(L235,""18-40""),REGEXMATCH(L235,""Adults 18-40"")),""18-40"", IF(OR(REGEXMATCH(L235,""40-60""),REGEXMATCH(L235,""Adults 40-60"")),""40-60"", IF(OR(REGEXMATCH(L235,""60\+""),REGEXMATCH(L235,""Seniors 60\+"")),""60+"", IF(OR(REGEXMATCH(L235"&amp;",""13-19""),REGEXMATCH(L235,""Teens 13-19"")),""13-19"",""Unbekannt""))))"),"60+")</f>
        <v>60+</v>
      </c>
      <c r="N235" s="8" t="str">
        <f>IFERROR(__xludf.DUMMYFUNCTION("REGEXREPLACE(REGEXREPLACE(O235,""Male"",""unspecific""),""Female"",""unspecific"")"),"unspecific ")</f>
        <v>unspecific </v>
      </c>
      <c r="O235" s="5" t="str">
        <f>IFERROR(__xludf.DUMMYFUNCTION("REGEXEXTRACT(L235,""[A-Za-z ]+"")"),"Male ")</f>
        <v>Male </v>
      </c>
      <c r="P235" s="8" t="str">
        <f>IFERROR(__xludf.DUMMYFUNCTION("IF(REGEXMATCH(L235,""Male""),""Male"",IF(REGEXMATCH(L235,""Female""),""Female"",""unspecific""))"),"Male")</f>
        <v>Male</v>
      </c>
      <c r="Q235" s="5" t="s">
        <v>58</v>
      </c>
      <c r="R235" s="4">
        <v>70305.0</v>
      </c>
      <c r="S235" s="4">
        <v>4081.0</v>
      </c>
      <c r="T235" s="4">
        <v>2324.0</v>
      </c>
      <c r="U235" s="4">
        <v>426.0</v>
      </c>
      <c r="V235" s="10">
        <f t="shared" si="2"/>
        <v>0.6059312993</v>
      </c>
      <c r="W235" s="4">
        <v>7540.35</v>
      </c>
      <c r="X235" s="5" t="s">
        <v>66</v>
      </c>
    </row>
    <row r="236" ht="14.25" customHeight="1">
      <c r="A236" s="4">
        <v>235.0</v>
      </c>
      <c r="B236" s="5" t="s">
        <v>635</v>
      </c>
      <c r="C236" s="6">
        <v>45050.0</v>
      </c>
      <c r="D236" s="6">
        <v>45066.0</v>
      </c>
      <c r="E236" s="5" t="s">
        <v>25</v>
      </c>
      <c r="F236" s="5" t="s">
        <v>169</v>
      </c>
      <c r="G236" s="5" t="s">
        <v>170</v>
      </c>
      <c r="H236" s="5" t="s">
        <v>171</v>
      </c>
      <c r="I236" s="7" t="s">
        <v>172</v>
      </c>
      <c r="J236" s="8" t="str">
        <f t="shared" si="1"/>
        <v>(625) 9188416213</v>
      </c>
      <c r="K236" s="5" t="s">
        <v>173</v>
      </c>
      <c r="L236" s="5" t="s">
        <v>47</v>
      </c>
      <c r="M236" s="9" t="str">
        <f>IFERROR(__xludf.DUMMYFUNCTION("IF(OR(REGEXMATCH(L236,""18-40""),REGEXMATCH(L236,""Adults 18-40"")),""18-40"", IF(OR(REGEXMATCH(L236,""40-60""),REGEXMATCH(L236,""Adults 40-60"")),""40-60"", IF(OR(REGEXMATCH(L236,""60\+""),REGEXMATCH(L236,""Seniors 60\+"")),""60+"", IF(OR(REGEXMATCH(L236"&amp;",""13-19""),REGEXMATCH(L236,""Teens 13-19"")),""13-19"",""Unbekannt""))))"),"40-60")</f>
        <v>40-60</v>
      </c>
      <c r="N236" s="8" t="str">
        <f>IFERROR(__xludf.DUMMYFUNCTION("REGEXREPLACE(REGEXREPLACE(O236,""Male"",""unspecific""),""Female"",""unspecific"")"),"unspecific ")</f>
        <v>unspecific </v>
      </c>
      <c r="O236" s="5" t="str">
        <f>IFERROR(__xludf.DUMMYFUNCTION("REGEXEXTRACT(L236,""[A-Za-z ]+"")"),"Male ")</f>
        <v>Male </v>
      </c>
      <c r="P236" s="8" t="str">
        <f>IFERROR(__xludf.DUMMYFUNCTION("IF(REGEXMATCH(L236,""Male""),""Male"",IF(REGEXMATCH(L236,""Female""),""Female"",""unspecific""))"),"Male")</f>
        <v>Male</v>
      </c>
      <c r="Q236" s="5" t="s">
        <v>58</v>
      </c>
      <c r="R236" s="4">
        <v>91895.0</v>
      </c>
      <c r="S236" s="4">
        <v>5610.0</v>
      </c>
      <c r="T236" s="4">
        <v>913.0</v>
      </c>
      <c r="U236" s="4">
        <v>300.0</v>
      </c>
      <c r="V236" s="10">
        <f t="shared" si="2"/>
        <v>0.3264595462</v>
      </c>
      <c r="W236" s="4">
        <v>38428.43</v>
      </c>
      <c r="X236" s="5" t="s">
        <v>49</v>
      </c>
    </row>
    <row r="237" ht="14.25" customHeight="1">
      <c r="A237" s="4">
        <v>236.0</v>
      </c>
      <c r="B237" s="5" t="s">
        <v>636</v>
      </c>
      <c r="C237" s="6">
        <v>44995.0</v>
      </c>
      <c r="D237" s="6">
        <v>45021.0</v>
      </c>
      <c r="E237" s="5" t="s">
        <v>51</v>
      </c>
      <c r="F237" s="5" t="s">
        <v>123</v>
      </c>
      <c r="G237" s="5" t="s">
        <v>124</v>
      </c>
      <c r="H237" s="5" t="s">
        <v>125</v>
      </c>
      <c r="I237" s="7" t="s">
        <v>126</v>
      </c>
      <c r="J237" s="8" t="str">
        <f t="shared" si="1"/>
        <v>(382) 5051266</v>
      </c>
      <c r="K237" s="5" t="s">
        <v>127</v>
      </c>
      <c r="L237" s="5" t="s">
        <v>38</v>
      </c>
      <c r="M237" s="9" t="str">
        <f>IFERROR(__xludf.DUMMYFUNCTION("IF(OR(REGEXMATCH(L237,""18-40""),REGEXMATCH(L237,""Adults 18-40"")),""18-40"", IF(OR(REGEXMATCH(L237,""40-60""),REGEXMATCH(L237,""Adults 40-60"")),""40-60"", IF(OR(REGEXMATCH(L237,""60\+""),REGEXMATCH(L237,""Seniors 60\+"")),""60+"", IF(OR(REGEXMATCH(L237"&amp;",""13-19""),REGEXMATCH(L237,""Teens 13-19"")),""13-19"",""Unbekannt""))))"),"60+")</f>
        <v>60+</v>
      </c>
      <c r="N237" s="8" t="str">
        <f>IFERROR(__xludf.DUMMYFUNCTION("REGEXREPLACE(REGEXREPLACE(O237,""Male"",""unspecific""),""Female"",""unspecific"")"),"unspecific ")</f>
        <v>unspecific </v>
      </c>
      <c r="O237" s="5" t="str">
        <f>IFERROR(__xludf.DUMMYFUNCTION("REGEXEXTRACT(L237,""[A-Za-z ]+"")"),"Female ")</f>
        <v>Female </v>
      </c>
      <c r="P237" s="8" t="str">
        <f>IFERROR(__xludf.DUMMYFUNCTION("IF(REGEXMATCH(L237,""Male""),""Male"",IF(REGEXMATCH(L237,""Female""),""Female"",""unspecific""))"),"Female")</f>
        <v>Female</v>
      </c>
      <c r="Q237" s="5" t="s">
        <v>31</v>
      </c>
      <c r="R237" s="4">
        <v>41426.0</v>
      </c>
      <c r="S237" s="4">
        <v>6642.0</v>
      </c>
      <c r="T237" s="4">
        <v>2018.0</v>
      </c>
      <c r="U237" s="4">
        <v>598.0</v>
      </c>
      <c r="V237" s="10">
        <f t="shared" si="2"/>
        <v>1.443537875</v>
      </c>
      <c r="W237" s="4">
        <v>23287.94</v>
      </c>
      <c r="X237" s="5" t="s">
        <v>49</v>
      </c>
    </row>
    <row r="238" ht="14.25" customHeight="1">
      <c r="A238" s="4">
        <v>237.0</v>
      </c>
      <c r="B238" s="5" t="s">
        <v>637</v>
      </c>
      <c r="C238" s="6">
        <v>45028.0</v>
      </c>
      <c r="D238" s="6">
        <v>45036.0</v>
      </c>
      <c r="E238" s="5" t="s">
        <v>42</v>
      </c>
      <c r="F238" s="5" t="s">
        <v>638</v>
      </c>
      <c r="G238" s="5" t="s">
        <v>639</v>
      </c>
      <c r="H238" s="5" t="s">
        <v>640</v>
      </c>
      <c r="I238" s="7" t="s">
        <v>641</v>
      </c>
      <c r="J238" s="8" t="str">
        <f t="shared" si="1"/>
        <v>(539) 82372697824</v>
      </c>
      <c r="K238" s="5" t="s">
        <v>642</v>
      </c>
      <c r="L238" s="5" t="s">
        <v>57</v>
      </c>
      <c r="M238" s="9" t="str">
        <f>IFERROR(__xludf.DUMMYFUNCTION("IF(OR(REGEXMATCH(L238,""18-40""),REGEXMATCH(L238,""Adults 18-40"")),""18-40"", IF(OR(REGEXMATCH(L238,""40-60""),REGEXMATCH(L238,""Adults 40-60"")),""40-60"", IF(OR(REGEXMATCH(L238,""60\+""),REGEXMATCH(L238,""Seniors 60\+"")),""60+"", IF(OR(REGEXMATCH(L238"&amp;",""13-19""),REGEXMATCH(L238,""Teens 13-19"")),""13-19"",""Unbekannt""))))"),"18-40")</f>
        <v>18-40</v>
      </c>
      <c r="N238" s="8" t="str">
        <f>IFERROR(__xludf.DUMMYFUNCTION("REGEXREPLACE(REGEXREPLACE(O238,""Male"",""unspecific""),""Female"",""unspecific"")"),"unspecific ")</f>
        <v>unspecific </v>
      </c>
      <c r="O238" s="5" t="str">
        <f>IFERROR(__xludf.DUMMYFUNCTION("REGEXEXTRACT(L238,""[A-Za-z ]+"")"),"Female ")</f>
        <v>Female </v>
      </c>
      <c r="P238" s="8" t="str">
        <f>IFERROR(__xludf.DUMMYFUNCTION("IF(REGEXMATCH(L238,""Male""),""Male"",IF(REGEXMATCH(L238,""Female""),""Female"",""unspecific""))"),"Female")</f>
        <v>Female</v>
      </c>
      <c r="Q238" s="5" t="s">
        <v>128</v>
      </c>
      <c r="R238" s="4">
        <v>1182.0</v>
      </c>
      <c r="S238" s="4">
        <v>8784.0</v>
      </c>
      <c r="T238" s="4">
        <v>4893.0</v>
      </c>
      <c r="U238" s="4">
        <v>631.0</v>
      </c>
      <c r="V238" s="10">
        <f t="shared" si="2"/>
        <v>53.38409475</v>
      </c>
      <c r="W238" s="4">
        <v>28795.37</v>
      </c>
      <c r="X238" s="5" t="s">
        <v>112</v>
      </c>
    </row>
    <row r="239" ht="14.25" customHeight="1">
      <c r="A239" s="4">
        <v>238.0</v>
      </c>
      <c r="B239" s="5" t="s">
        <v>643</v>
      </c>
      <c r="C239" s="6">
        <v>45254.0</v>
      </c>
      <c r="D239" s="6">
        <v>45279.0</v>
      </c>
      <c r="E239" s="5" t="s">
        <v>51</v>
      </c>
      <c r="F239" s="5" t="s">
        <v>43</v>
      </c>
      <c r="G239" s="5" t="s">
        <v>44</v>
      </c>
      <c r="H239" s="5" t="s">
        <v>45</v>
      </c>
      <c r="I239" s="7">
        <v>2.545622603E9</v>
      </c>
      <c r="J239" s="8" t="str">
        <f t="shared" si="1"/>
        <v>(254) 5622603</v>
      </c>
      <c r="K239" s="5" t="s">
        <v>46</v>
      </c>
      <c r="L239" s="5" t="s">
        <v>30</v>
      </c>
      <c r="M239" s="9" t="str">
        <f>IFERROR(__xludf.DUMMYFUNCTION("IF(OR(REGEXMATCH(L239,""18-40""),REGEXMATCH(L239,""Adults 18-40"")),""18-40"", IF(OR(REGEXMATCH(L239,""40-60""),REGEXMATCH(L239,""Adults 40-60"")),""40-60"", IF(OR(REGEXMATCH(L239,""60\+""),REGEXMATCH(L239,""Seniors 60\+"")),""60+"", IF(OR(REGEXMATCH(L239"&amp;",""13-19""),REGEXMATCH(L239,""Teens 13-19"")),""13-19"",""Unbekannt""))))"),"18-40")</f>
        <v>18-40</v>
      </c>
      <c r="N239" s="8" t="str">
        <f>IFERROR(__xludf.DUMMYFUNCTION("REGEXREPLACE(REGEXREPLACE(O239,""Male"",""unspecific""),""Female"",""unspecific"")"),"Adults ")</f>
        <v>Adults </v>
      </c>
      <c r="O239" s="5" t="str">
        <f>IFERROR(__xludf.DUMMYFUNCTION("REGEXEXTRACT(L239,""[A-Za-z ]+"")"),"Adults ")</f>
        <v>Adults </v>
      </c>
      <c r="P239" s="8" t="str">
        <f>IFERROR(__xludf.DUMMYFUNCTION("IF(REGEXMATCH(L239,""Male""),""Male"",IF(REGEXMATCH(L239,""Female""),""Female"",""unspecific""))"),"unspecific")</f>
        <v>unspecific</v>
      </c>
      <c r="Q239" s="5" t="s">
        <v>75</v>
      </c>
      <c r="R239" s="4">
        <v>7341.0</v>
      </c>
      <c r="S239" s="4">
        <v>4379.0</v>
      </c>
      <c r="T239" s="4">
        <v>2347.0</v>
      </c>
      <c r="U239" s="4">
        <v>815.0</v>
      </c>
      <c r="V239" s="10">
        <f t="shared" si="2"/>
        <v>11.1020297</v>
      </c>
      <c r="W239" s="4">
        <v>32122.01</v>
      </c>
      <c r="X239" s="5" t="s">
        <v>49</v>
      </c>
    </row>
    <row r="240" ht="14.25" customHeight="1">
      <c r="A240" s="4">
        <v>239.0</v>
      </c>
      <c r="B240" s="5" t="s">
        <v>644</v>
      </c>
      <c r="C240" s="6">
        <v>45146.0</v>
      </c>
      <c r="D240" s="6">
        <v>45155.0</v>
      </c>
      <c r="E240" s="5" t="s">
        <v>51</v>
      </c>
      <c r="F240" s="5" t="s">
        <v>188</v>
      </c>
      <c r="G240" s="5" t="s">
        <v>189</v>
      </c>
      <c r="H240" s="5" t="s">
        <v>190</v>
      </c>
      <c r="I240" s="7" t="s">
        <v>191</v>
      </c>
      <c r="J240" s="8" t="str">
        <f t="shared" si="1"/>
        <v>(496) 4036865</v>
      </c>
      <c r="K240" s="5" t="s">
        <v>192</v>
      </c>
      <c r="L240" s="5" t="s">
        <v>38</v>
      </c>
      <c r="M240" s="9" t="str">
        <f>IFERROR(__xludf.DUMMYFUNCTION("IF(OR(REGEXMATCH(L240,""18-40""),REGEXMATCH(L240,""Adults 18-40"")),""18-40"", IF(OR(REGEXMATCH(L240,""40-60""),REGEXMATCH(L240,""Adults 40-60"")),""40-60"", IF(OR(REGEXMATCH(L240,""60\+""),REGEXMATCH(L240,""Seniors 60\+"")),""60+"", IF(OR(REGEXMATCH(L240"&amp;",""13-19""),REGEXMATCH(L240,""Teens 13-19"")),""13-19"",""Unbekannt""))))"),"60+")</f>
        <v>60+</v>
      </c>
      <c r="N240" s="8" t="str">
        <f>IFERROR(__xludf.DUMMYFUNCTION("REGEXREPLACE(REGEXREPLACE(O240,""Male"",""unspecific""),""Female"",""unspecific"")"),"unspecific ")</f>
        <v>unspecific </v>
      </c>
      <c r="O240" s="5" t="str">
        <f>IFERROR(__xludf.DUMMYFUNCTION("REGEXEXTRACT(L240,""[A-Za-z ]+"")"),"Female ")</f>
        <v>Female </v>
      </c>
      <c r="P240" s="8" t="str">
        <f>IFERROR(__xludf.DUMMYFUNCTION("IF(REGEXMATCH(L240,""Male""),""Male"",IF(REGEXMATCH(L240,""Female""),""Female"",""unspecific""))"),"Female")</f>
        <v>Female</v>
      </c>
      <c r="Q240" s="5" t="s">
        <v>84</v>
      </c>
      <c r="R240" s="4">
        <v>49227.0</v>
      </c>
      <c r="S240" s="4">
        <v>5760.0</v>
      </c>
      <c r="T240" s="4">
        <v>1189.0</v>
      </c>
      <c r="U240" s="4">
        <v>669.0</v>
      </c>
      <c r="V240" s="10">
        <f t="shared" si="2"/>
        <v>1.359010299</v>
      </c>
      <c r="W240" s="4">
        <v>3663.51</v>
      </c>
      <c r="X240" s="5" t="s">
        <v>32</v>
      </c>
    </row>
    <row r="241" ht="14.25" customHeight="1">
      <c r="A241" s="4">
        <v>240.0</v>
      </c>
      <c r="B241" s="5" t="s">
        <v>645</v>
      </c>
      <c r="C241" s="6">
        <v>45200.0</v>
      </c>
      <c r="D241" s="6">
        <v>45206.0</v>
      </c>
      <c r="E241" s="5" t="s">
        <v>42</v>
      </c>
      <c r="F241" s="5" t="s">
        <v>451</v>
      </c>
      <c r="G241" s="5" t="s">
        <v>452</v>
      </c>
      <c r="H241" s="5" t="s">
        <v>453</v>
      </c>
      <c r="I241" s="7">
        <v>0.0</v>
      </c>
      <c r="J241" s="8">
        <f t="shared" si="1"/>
        <v>0</v>
      </c>
      <c r="K241" s="5" t="s">
        <v>454</v>
      </c>
      <c r="L241" s="5" t="s">
        <v>131</v>
      </c>
      <c r="M241" s="9" t="str">
        <f>IFERROR(__xludf.DUMMYFUNCTION("IF(OR(REGEXMATCH(L241,""18-40""),REGEXMATCH(L241,""Adults 18-40"")),""18-40"", IF(OR(REGEXMATCH(L241,""40-60""),REGEXMATCH(L241,""Adults 40-60"")),""40-60"", IF(OR(REGEXMATCH(L241,""60\+""),REGEXMATCH(L241,""Seniors 60\+"")),""60+"", IF(OR(REGEXMATCH(L241"&amp;",""13-19""),REGEXMATCH(L241,""Teens 13-19"")),""13-19"",""Unbekannt""))))"),"13-19")</f>
        <v>13-19</v>
      </c>
      <c r="N241" s="8" t="str">
        <f>IFERROR(__xludf.DUMMYFUNCTION("REGEXREPLACE(REGEXREPLACE(O241,""Male"",""unspecific""),""Female"",""unspecific"")"),"Teens ")</f>
        <v>Teens </v>
      </c>
      <c r="O241" s="5" t="str">
        <f>IFERROR(__xludf.DUMMYFUNCTION("REGEXEXTRACT(L241,""[A-Za-z ]+"")"),"Teens ")</f>
        <v>Teens </v>
      </c>
      <c r="P241" s="8" t="str">
        <f>IFERROR(__xludf.DUMMYFUNCTION("IF(REGEXMATCH(L241,""Male""),""Male"",IF(REGEXMATCH(L241,""Female""),""Female"",""unspecific""))"),"unspecific")</f>
        <v>unspecific</v>
      </c>
      <c r="Q241" s="5" t="s">
        <v>75</v>
      </c>
      <c r="R241" s="4">
        <v>18306.0</v>
      </c>
      <c r="S241" s="4">
        <v>2551.0</v>
      </c>
      <c r="T241" s="4">
        <v>3790.0</v>
      </c>
      <c r="U241" s="4">
        <v>192.0</v>
      </c>
      <c r="V241" s="10">
        <f t="shared" si="2"/>
        <v>1.048836447</v>
      </c>
      <c r="W241" s="4">
        <v>40526.03</v>
      </c>
      <c r="X241" s="5" t="s">
        <v>66</v>
      </c>
    </row>
    <row r="242" ht="14.25" customHeight="1">
      <c r="A242" s="4">
        <v>241.0</v>
      </c>
      <c r="B242" s="5" t="s">
        <v>646</v>
      </c>
      <c r="C242" s="6">
        <v>45109.0</v>
      </c>
      <c r="D242" s="6">
        <v>45135.0</v>
      </c>
      <c r="E242" s="5" t="s">
        <v>51</v>
      </c>
      <c r="F242" s="5" t="s">
        <v>212</v>
      </c>
      <c r="G242" s="5" t="s">
        <v>213</v>
      </c>
      <c r="H242" s="5" t="s">
        <v>214</v>
      </c>
      <c r="I242" s="7">
        <v>0.0</v>
      </c>
      <c r="J242" s="8">
        <f t="shared" si="1"/>
        <v>0</v>
      </c>
      <c r="K242" s="5" t="s">
        <v>216</v>
      </c>
      <c r="L242" s="5" t="s">
        <v>131</v>
      </c>
      <c r="M242" s="9" t="str">
        <f>IFERROR(__xludf.DUMMYFUNCTION("IF(OR(REGEXMATCH(L242,""18-40""),REGEXMATCH(L242,""Adults 18-40"")),""18-40"", IF(OR(REGEXMATCH(L242,""40-60""),REGEXMATCH(L242,""Adults 40-60"")),""40-60"", IF(OR(REGEXMATCH(L242,""60\+""),REGEXMATCH(L242,""Seniors 60\+"")),""60+"", IF(OR(REGEXMATCH(L242"&amp;",""13-19""),REGEXMATCH(L242,""Teens 13-19"")),""13-19"",""Unbekannt""))))"),"13-19")</f>
        <v>13-19</v>
      </c>
      <c r="N242" s="8" t="str">
        <f>IFERROR(__xludf.DUMMYFUNCTION("REGEXREPLACE(REGEXREPLACE(O242,""Male"",""unspecific""),""Female"",""unspecific"")"),"Teens ")</f>
        <v>Teens </v>
      </c>
      <c r="O242" s="5" t="str">
        <f>IFERROR(__xludf.DUMMYFUNCTION("REGEXEXTRACT(L242,""[A-Za-z ]+"")"),"Teens ")</f>
        <v>Teens </v>
      </c>
      <c r="P242" s="8" t="str">
        <f>IFERROR(__xludf.DUMMYFUNCTION("IF(REGEXMATCH(L242,""Male""),""Male"",IF(REGEXMATCH(L242,""Female""),""Female"",""unspecific""))"),"unspecific")</f>
        <v>unspecific</v>
      </c>
      <c r="Q242" s="5" t="s">
        <v>84</v>
      </c>
      <c r="R242" s="4">
        <v>39779.0</v>
      </c>
      <c r="S242" s="4">
        <v>301.0</v>
      </c>
      <c r="T242" s="4">
        <v>2969.0</v>
      </c>
      <c r="U242" s="4">
        <v>778.0</v>
      </c>
      <c r="V242" s="10">
        <f t="shared" si="2"/>
        <v>1.955805827</v>
      </c>
      <c r="W242" s="4">
        <v>25050.42</v>
      </c>
      <c r="X242" s="5" t="s">
        <v>152</v>
      </c>
    </row>
    <row r="243" ht="14.25" customHeight="1">
      <c r="A243" s="4">
        <v>242.0</v>
      </c>
      <c r="B243" s="5" t="s">
        <v>647</v>
      </c>
      <c r="C243" s="6">
        <v>45009.0</v>
      </c>
      <c r="D243" s="6">
        <v>45037.0</v>
      </c>
      <c r="E243" s="5" t="s">
        <v>25</v>
      </c>
      <c r="F243" s="5" t="s">
        <v>68</v>
      </c>
      <c r="G243" s="5" t="s">
        <v>69</v>
      </c>
      <c r="H243" s="5" t="s">
        <v>70</v>
      </c>
      <c r="I243" s="7" t="s">
        <v>71</v>
      </c>
      <c r="J243" s="8" t="str">
        <f t="shared" si="1"/>
        <v>(228) 1662016</v>
      </c>
      <c r="K243" s="5" t="s">
        <v>72</v>
      </c>
      <c r="L243" s="5" t="s">
        <v>57</v>
      </c>
      <c r="M243" s="9" t="str">
        <f>IFERROR(__xludf.DUMMYFUNCTION("IF(OR(REGEXMATCH(L243,""18-40""),REGEXMATCH(L243,""Adults 18-40"")),""18-40"", IF(OR(REGEXMATCH(L243,""40-60""),REGEXMATCH(L243,""Adults 40-60"")),""40-60"", IF(OR(REGEXMATCH(L243,""60\+""),REGEXMATCH(L243,""Seniors 60\+"")),""60+"", IF(OR(REGEXMATCH(L243"&amp;",""13-19""),REGEXMATCH(L243,""Teens 13-19"")),""13-19"",""Unbekannt""))))"),"18-40")</f>
        <v>18-40</v>
      </c>
      <c r="N243" s="8" t="str">
        <f>IFERROR(__xludf.DUMMYFUNCTION("REGEXREPLACE(REGEXREPLACE(O243,""Male"",""unspecific""),""Female"",""unspecific"")"),"unspecific ")</f>
        <v>unspecific </v>
      </c>
      <c r="O243" s="5" t="str">
        <f>IFERROR(__xludf.DUMMYFUNCTION("REGEXEXTRACT(L243,""[A-Za-z ]+"")"),"Female ")</f>
        <v>Female </v>
      </c>
      <c r="P243" s="8" t="str">
        <f>IFERROR(__xludf.DUMMYFUNCTION("IF(REGEXMATCH(L243,""Male""),""Male"",IF(REGEXMATCH(L243,""Female""),""Female"",""unspecific""))"),"Female")</f>
        <v>Female</v>
      </c>
      <c r="Q243" s="5" t="s">
        <v>128</v>
      </c>
      <c r="R243" s="4">
        <v>49274.0</v>
      </c>
      <c r="S243" s="4">
        <v>7642.0</v>
      </c>
      <c r="T243" s="4">
        <v>864.0</v>
      </c>
      <c r="U243" s="4">
        <v>546.0</v>
      </c>
      <c r="V243" s="10">
        <f t="shared" si="2"/>
        <v>1.108089459</v>
      </c>
      <c r="W243" s="4">
        <v>45462.95</v>
      </c>
      <c r="X243" s="5" t="s">
        <v>66</v>
      </c>
    </row>
    <row r="244" ht="14.25" customHeight="1">
      <c r="A244" s="4">
        <v>243.0</v>
      </c>
      <c r="B244" s="5" t="s">
        <v>648</v>
      </c>
      <c r="C244" s="6">
        <v>45024.0</v>
      </c>
      <c r="D244" s="6">
        <v>45041.0</v>
      </c>
      <c r="E244" s="5" t="s">
        <v>42</v>
      </c>
      <c r="F244" s="5" t="s">
        <v>320</v>
      </c>
      <c r="G244" s="5" t="s">
        <v>321</v>
      </c>
      <c r="H244" s="5" t="s">
        <v>322</v>
      </c>
      <c r="I244" s="7" t="s">
        <v>323</v>
      </c>
      <c r="J244" s="8" t="str">
        <f t="shared" si="1"/>
        <v>(506) 912217980069</v>
      </c>
      <c r="K244" s="5" t="s">
        <v>324</v>
      </c>
      <c r="L244" s="5" t="s">
        <v>65</v>
      </c>
      <c r="M244" s="9" t="str">
        <f>IFERROR(__xludf.DUMMYFUNCTION("IF(OR(REGEXMATCH(L244,""18-40""),REGEXMATCH(L244,""Adults 18-40"")),""18-40"", IF(OR(REGEXMATCH(L244,""40-60""),REGEXMATCH(L244,""Adults 40-60"")),""40-60"", IF(OR(REGEXMATCH(L244,""60\+""),REGEXMATCH(L244,""Seniors 60\+"")),""60+"", IF(OR(REGEXMATCH(L244"&amp;",""13-19""),REGEXMATCH(L244,""Teens 13-19"")),""13-19"",""Unbekannt""))))"),"60+")</f>
        <v>60+</v>
      </c>
      <c r="N244" s="8" t="str">
        <f>IFERROR(__xludf.DUMMYFUNCTION("REGEXREPLACE(REGEXREPLACE(O244,""Male"",""unspecific""),""Female"",""unspecific"")"),"unspecific ")</f>
        <v>unspecific </v>
      </c>
      <c r="O244" s="5" t="str">
        <f>IFERROR(__xludf.DUMMYFUNCTION("REGEXEXTRACT(L244,""[A-Za-z ]+"")"),"Male ")</f>
        <v>Male </v>
      </c>
      <c r="P244" s="8" t="str">
        <f>IFERROR(__xludf.DUMMYFUNCTION("IF(REGEXMATCH(L244,""Male""),""Male"",IF(REGEXMATCH(L244,""Female""),""Female"",""unspecific""))"),"Male")</f>
        <v>Male</v>
      </c>
      <c r="Q244" s="5" t="s">
        <v>48</v>
      </c>
      <c r="R244" s="4">
        <v>57194.0</v>
      </c>
      <c r="S244" s="4">
        <v>4740.0</v>
      </c>
      <c r="T244" s="4">
        <v>1387.0</v>
      </c>
      <c r="U244" s="4">
        <v>426.0</v>
      </c>
      <c r="V244" s="10">
        <f t="shared" si="2"/>
        <v>0.7448333741</v>
      </c>
      <c r="W244" s="4">
        <v>22195.76</v>
      </c>
      <c r="X244" s="5" t="s">
        <v>152</v>
      </c>
    </row>
    <row r="245" ht="14.25" customHeight="1">
      <c r="A245" s="4">
        <v>244.0</v>
      </c>
      <c r="B245" s="5" t="s">
        <v>649</v>
      </c>
      <c r="C245" s="6">
        <v>45255.0</v>
      </c>
      <c r="D245" s="6">
        <v>45268.0</v>
      </c>
      <c r="E245" s="5" t="s">
        <v>7</v>
      </c>
      <c r="F245" s="5" t="s">
        <v>650</v>
      </c>
      <c r="G245" s="5" t="s">
        <v>651</v>
      </c>
      <c r="H245" s="5" t="s">
        <v>652</v>
      </c>
      <c r="I245" s="7" t="s">
        <v>653</v>
      </c>
      <c r="J245" s="8" t="str">
        <f t="shared" si="1"/>
        <v>(155) 494860860863</v>
      </c>
      <c r="K245" s="5" t="s">
        <v>654</v>
      </c>
      <c r="L245" s="5" t="s">
        <v>138</v>
      </c>
      <c r="M245" s="9" t="str">
        <f>IFERROR(__xludf.DUMMYFUNCTION("IF(OR(REGEXMATCH(L245,""18-40""),REGEXMATCH(L245,""Adults 18-40"")),""18-40"", IF(OR(REGEXMATCH(L245,""40-60""),REGEXMATCH(L245,""Adults 40-60"")),""40-60"", IF(OR(REGEXMATCH(L245,""60\+""),REGEXMATCH(L245,""Seniors 60\+"")),""60+"", IF(OR(REGEXMATCH(L245"&amp;",""13-19""),REGEXMATCH(L245,""Teens 13-19"")),""13-19"",""Unbekannt""))))"),"18-40")</f>
        <v>18-40</v>
      </c>
      <c r="N245" s="8" t="str">
        <f>IFERROR(__xludf.DUMMYFUNCTION("REGEXREPLACE(REGEXREPLACE(O245,""Male"",""unspecific""),""Female"",""unspecific"")"),"unspecific ")</f>
        <v>unspecific </v>
      </c>
      <c r="O245" s="5" t="str">
        <f>IFERROR(__xludf.DUMMYFUNCTION("REGEXEXTRACT(L245,""[A-Za-z ]+"")"),"Male ")</f>
        <v>Male </v>
      </c>
      <c r="P245" s="8" t="str">
        <f>IFERROR(__xludf.DUMMYFUNCTION("IF(REGEXMATCH(L245,""Male""),""Male"",IF(REGEXMATCH(L245,""Female""),""Female"",""unspecific""))"),"Male")</f>
        <v>Male</v>
      </c>
      <c r="Q245" s="5" t="s">
        <v>84</v>
      </c>
      <c r="R245" s="4">
        <v>45050.0</v>
      </c>
      <c r="S245" s="4">
        <v>785.0</v>
      </c>
      <c r="T245" s="4">
        <v>3276.0</v>
      </c>
      <c r="U245" s="4">
        <v>955.0</v>
      </c>
      <c r="V245" s="10">
        <f t="shared" si="2"/>
        <v>2.119866815</v>
      </c>
      <c r="W245" s="4">
        <v>14095.29</v>
      </c>
      <c r="X245" s="5" t="s">
        <v>49</v>
      </c>
    </row>
    <row r="246" ht="14.25" customHeight="1">
      <c r="A246" s="4">
        <v>245.0</v>
      </c>
      <c r="B246" s="5" t="s">
        <v>655</v>
      </c>
      <c r="C246" s="6">
        <v>45261.0</v>
      </c>
      <c r="D246" s="6">
        <v>45289.0</v>
      </c>
      <c r="E246" s="5" t="s">
        <v>42</v>
      </c>
      <c r="F246" s="5" t="s">
        <v>238</v>
      </c>
      <c r="G246" s="5" t="s">
        <v>239</v>
      </c>
      <c r="H246" s="5" t="s">
        <v>240</v>
      </c>
      <c r="I246" s="7" t="s">
        <v>241</v>
      </c>
      <c r="J246" s="8" t="str">
        <f t="shared" si="1"/>
        <v>Ungültige Nummer</v>
      </c>
      <c r="K246" s="5" t="s">
        <v>242</v>
      </c>
      <c r="L246" s="5" t="s">
        <v>47</v>
      </c>
      <c r="M246" s="9" t="str">
        <f>IFERROR(__xludf.DUMMYFUNCTION("IF(OR(REGEXMATCH(L246,""18-40""),REGEXMATCH(L246,""Adults 18-40"")),""18-40"", IF(OR(REGEXMATCH(L246,""40-60""),REGEXMATCH(L246,""Adults 40-60"")),""40-60"", IF(OR(REGEXMATCH(L246,""60\+""),REGEXMATCH(L246,""Seniors 60\+"")),""60+"", IF(OR(REGEXMATCH(L246"&amp;",""13-19""),REGEXMATCH(L246,""Teens 13-19"")),""13-19"",""Unbekannt""))))"),"40-60")</f>
        <v>40-60</v>
      </c>
      <c r="N246" s="8" t="str">
        <f>IFERROR(__xludf.DUMMYFUNCTION("REGEXREPLACE(REGEXREPLACE(O246,""Male"",""unspecific""),""Female"",""unspecific"")"),"unspecific ")</f>
        <v>unspecific </v>
      </c>
      <c r="O246" s="5" t="str">
        <f>IFERROR(__xludf.DUMMYFUNCTION("REGEXEXTRACT(L246,""[A-Za-z ]+"")"),"Male ")</f>
        <v>Male </v>
      </c>
      <c r="P246" s="8" t="str">
        <f>IFERROR(__xludf.DUMMYFUNCTION("IF(REGEXMATCH(L246,""Male""),""Male"",IF(REGEXMATCH(L246,""Female""),""Female"",""unspecific""))"),"Male")</f>
        <v>Male</v>
      </c>
      <c r="Q246" s="5" t="s">
        <v>39</v>
      </c>
      <c r="R246" s="4">
        <v>18222.0</v>
      </c>
      <c r="S246" s="4">
        <v>2139.0</v>
      </c>
      <c r="T246" s="4">
        <v>2232.0</v>
      </c>
      <c r="U246" s="4">
        <v>546.0</v>
      </c>
      <c r="V246" s="10">
        <f t="shared" si="2"/>
        <v>2.996378005</v>
      </c>
      <c r="W246" s="4">
        <v>2704.04</v>
      </c>
      <c r="X246" s="5" t="s">
        <v>99</v>
      </c>
    </row>
    <row r="247" ht="14.25" customHeight="1">
      <c r="A247" s="4">
        <v>246.0</v>
      </c>
      <c r="B247" s="5" t="s">
        <v>656</v>
      </c>
      <c r="C247" s="6">
        <v>45254.0</v>
      </c>
      <c r="D247" s="6">
        <v>45267.0</v>
      </c>
      <c r="E247" s="5" t="s">
        <v>51</v>
      </c>
      <c r="F247" s="5" t="s">
        <v>381</v>
      </c>
      <c r="G247" s="5" t="s">
        <v>382</v>
      </c>
      <c r="H247" s="5" t="s">
        <v>383</v>
      </c>
      <c r="I247" s="7" t="s">
        <v>384</v>
      </c>
      <c r="J247" s="8" t="str">
        <f t="shared" si="1"/>
        <v>Ungültige Nummer</v>
      </c>
      <c r="K247" s="5" t="s">
        <v>385</v>
      </c>
      <c r="L247" s="5" t="s">
        <v>30</v>
      </c>
      <c r="M247" s="9" t="str">
        <f>IFERROR(__xludf.DUMMYFUNCTION("IF(OR(REGEXMATCH(L247,""18-40""),REGEXMATCH(L247,""Adults 18-40"")),""18-40"", IF(OR(REGEXMATCH(L247,""40-60""),REGEXMATCH(L247,""Adults 40-60"")),""40-60"", IF(OR(REGEXMATCH(L247,""60\+""),REGEXMATCH(L247,""Seniors 60\+"")),""60+"", IF(OR(REGEXMATCH(L247"&amp;",""13-19""),REGEXMATCH(L247,""Teens 13-19"")),""13-19"",""Unbekannt""))))"),"18-40")</f>
        <v>18-40</v>
      </c>
      <c r="N247" s="8" t="str">
        <f>IFERROR(__xludf.DUMMYFUNCTION("REGEXREPLACE(REGEXREPLACE(O247,""Male"",""unspecific""),""Female"",""unspecific"")"),"Adults ")</f>
        <v>Adults </v>
      </c>
      <c r="O247" s="5" t="str">
        <f>IFERROR(__xludf.DUMMYFUNCTION("REGEXEXTRACT(L247,""[A-Za-z ]+"")"),"Adults ")</f>
        <v>Adults </v>
      </c>
      <c r="P247" s="8" t="str">
        <f>IFERROR(__xludf.DUMMYFUNCTION("IF(REGEXMATCH(L247,""Male""),""Male"",IF(REGEXMATCH(L247,""Female""),""Female"",""unspecific""))"),"unspecific")</f>
        <v>unspecific</v>
      </c>
      <c r="Q247" s="5" t="s">
        <v>128</v>
      </c>
      <c r="R247" s="4">
        <v>41919.0</v>
      </c>
      <c r="S247" s="4">
        <v>5266.0</v>
      </c>
      <c r="T247" s="4">
        <v>2162.0</v>
      </c>
      <c r="U247" s="4">
        <v>60.0</v>
      </c>
      <c r="V247" s="10">
        <f t="shared" si="2"/>
        <v>0.1431331854</v>
      </c>
      <c r="W247" s="4">
        <v>48198.53</v>
      </c>
      <c r="X247" s="5" t="s">
        <v>66</v>
      </c>
    </row>
    <row r="248" ht="14.25" customHeight="1">
      <c r="A248" s="4">
        <v>247.0</v>
      </c>
      <c r="B248" s="5" t="s">
        <v>657</v>
      </c>
      <c r="C248" s="6">
        <v>45112.0</v>
      </c>
      <c r="D248" s="6">
        <v>45124.0</v>
      </c>
      <c r="E248" s="5" t="s">
        <v>42</v>
      </c>
      <c r="F248" s="5" t="s">
        <v>626</v>
      </c>
      <c r="G248" s="5" t="s">
        <v>627</v>
      </c>
      <c r="H248" s="5" t="s">
        <v>628</v>
      </c>
      <c r="I248" s="7" t="s">
        <v>629</v>
      </c>
      <c r="J248" s="8" t="str">
        <f t="shared" si="1"/>
        <v>(203) 3156167</v>
      </c>
      <c r="K248" s="5" t="s">
        <v>630</v>
      </c>
      <c r="L248" s="5" t="s">
        <v>160</v>
      </c>
      <c r="M248" s="9" t="str">
        <f>IFERROR(__xludf.DUMMYFUNCTION("IF(OR(REGEXMATCH(L248,""18-40""),REGEXMATCH(L248,""Adults 18-40"")),""18-40"", IF(OR(REGEXMATCH(L248,""40-60""),REGEXMATCH(L248,""Adults 40-60"")),""40-60"", IF(OR(REGEXMATCH(L248,""60\+""),REGEXMATCH(L248,""Seniors 60\+"")),""60+"", IF(OR(REGEXMATCH(L248"&amp;",""13-19""),REGEXMATCH(L248,""Teens 13-19"")),""13-19"",""Unbekannt""))))"),"40-60")</f>
        <v>40-60</v>
      </c>
      <c r="N248" s="8" t="str">
        <f>IFERROR(__xludf.DUMMYFUNCTION("REGEXREPLACE(REGEXREPLACE(O248,""Male"",""unspecific""),""Female"",""unspecific"")"),"unspecific ")</f>
        <v>unspecific </v>
      </c>
      <c r="O248" s="5" t="str">
        <f>IFERROR(__xludf.DUMMYFUNCTION("REGEXEXTRACT(L248,""[A-Za-z ]+"")"),"Female ")</f>
        <v>Female </v>
      </c>
      <c r="P248" s="8" t="str">
        <f>IFERROR(__xludf.DUMMYFUNCTION("IF(REGEXMATCH(L248,""Male""),""Male"",IF(REGEXMATCH(L248,""Female""),""Female"",""unspecific""))"),"Female")</f>
        <v>Female</v>
      </c>
      <c r="Q248" s="5" t="s">
        <v>128</v>
      </c>
      <c r="R248" s="4">
        <v>49487.0</v>
      </c>
      <c r="S248" s="4">
        <v>5232.0</v>
      </c>
      <c r="T248" s="4">
        <v>290.0</v>
      </c>
      <c r="U248" s="4">
        <v>503.0</v>
      </c>
      <c r="V248" s="10">
        <f t="shared" si="2"/>
        <v>1.016428557</v>
      </c>
      <c r="W248" s="4">
        <v>31751.24</v>
      </c>
      <c r="X248" s="5" t="s">
        <v>49</v>
      </c>
    </row>
    <row r="249" ht="14.25" customHeight="1">
      <c r="A249" s="4">
        <v>248.0</v>
      </c>
      <c r="B249" s="5" t="s">
        <v>658</v>
      </c>
      <c r="C249" s="6">
        <v>45258.0</v>
      </c>
      <c r="D249" s="6">
        <v>45263.0</v>
      </c>
      <c r="E249" s="5" t="s">
        <v>42</v>
      </c>
      <c r="F249" s="5" t="s">
        <v>52</v>
      </c>
      <c r="G249" s="5" t="s">
        <v>53</v>
      </c>
      <c r="H249" s="5" t="s">
        <v>54</v>
      </c>
      <c r="I249" s="7" t="s">
        <v>55</v>
      </c>
      <c r="J249" s="8" t="str">
        <f t="shared" si="1"/>
        <v>(995) 2136315</v>
      </c>
      <c r="K249" s="5" t="s">
        <v>56</v>
      </c>
      <c r="L249" s="5" t="s">
        <v>38</v>
      </c>
      <c r="M249" s="9" t="str">
        <f>IFERROR(__xludf.DUMMYFUNCTION("IF(OR(REGEXMATCH(L249,""18-40""),REGEXMATCH(L249,""Adults 18-40"")),""18-40"", IF(OR(REGEXMATCH(L249,""40-60""),REGEXMATCH(L249,""Adults 40-60"")),""40-60"", IF(OR(REGEXMATCH(L249,""60\+""),REGEXMATCH(L249,""Seniors 60\+"")),""60+"", IF(OR(REGEXMATCH(L249"&amp;",""13-19""),REGEXMATCH(L249,""Teens 13-19"")),""13-19"",""Unbekannt""))))"),"60+")</f>
        <v>60+</v>
      </c>
      <c r="N249" s="8" t="str">
        <f>IFERROR(__xludf.DUMMYFUNCTION("REGEXREPLACE(REGEXREPLACE(O249,""Male"",""unspecific""),""Female"",""unspecific"")"),"unspecific ")</f>
        <v>unspecific </v>
      </c>
      <c r="O249" s="5" t="str">
        <f>IFERROR(__xludf.DUMMYFUNCTION("REGEXEXTRACT(L249,""[A-Za-z ]+"")"),"Female ")</f>
        <v>Female </v>
      </c>
      <c r="P249" s="8" t="str">
        <f>IFERROR(__xludf.DUMMYFUNCTION("IF(REGEXMATCH(L249,""Male""),""Male"",IF(REGEXMATCH(L249,""Female""),""Female"",""unspecific""))"),"Female")</f>
        <v>Female</v>
      </c>
      <c r="Q249" s="5" t="s">
        <v>58</v>
      </c>
      <c r="R249" s="4">
        <v>48676.0</v>
      </c>
      <c r="S249" s="4">
        <v>6957.0</v>
      </c>
      <c r="T249" s="4">
        <v>1404.0</v>
      </c>
      <c r="U249" s="4">
        <v>67.0</v>
      </c>
      <c r="V249" s="10">
        <f t="shared" si="2"/>
        <v>0.1376448352</v>
      </c>
      <c r="W249" s="4">
        <v>48003.68</v>
      </c>
      <c r="X249" s="5" t="s">
        <v>49</v>
      </c>
    </row>
    <row r="250" ht="14.25" customHeight="1">
      <c r="A250" s="4">
        <v>249.0</v>
      </c>
      <c r="B250" s="5" t="s">
        <v>659</v>
      </c>
      <c r="C250" s="6">
        <v>45224.0</v>
      </c>
      <c r="D250" s="6">
        <v>45238.0</v>
      </c>
      <c r="E250" s="5" t="s">
        <v>77</v>
      </c>
      <c r="F250" s="5" t="s">
        <v>473</v>
      </c>
      <c r="G250" s="5" t="s">
        <v>474</v>
      </c>
      <c r="H250" s="5" t="s">
        <v>475</v>
      </c>
      <c r="I250" s="7" t="s">
        <v>476</v>
      </c>
      <c r="J250" s="8" t="str">
        <f t="shared" si="1"/>
        <v>(314) 858550923447</v>
      </c>
      <c r="K250" s="5" t="s">
        <v>477</v>
      </c>
      <c r="L250" s="5" t="s">
        <v>38</v>
      </c>
      <c r="M250" s="9" t="str">
        <f>IFERROR(__xludf.DUMMYFUNCTION("IF(OR(REGEXMATCH(L250,""18-40""),REGEXMATCH(L250,""Adults 18-40"")),""18-40"", IF(OR(REGEXMATCH(L250,""40-60""),REGEXMATCH(L250,""Adults 40-60"")),""40-60"", IF(OR(REGEXMATCH(L250,""60\+""),REGEXMATCH(L250,""Seniors 60\+"")),""60+"", IF(OR(REGEXMATCH(L250"&amp;",""13-19""),REGEXMATCH(L250,""Teens 13-19"")),""13-19"",""Unbekannt""))))"),"60+")</f>
        <v>60+</v>
      </c>
      <c r="N250" s="8" t="str">
        <f>IFERROR(__xludf.DUMMYFUNCTION("REGEXREPLACE(REGEXREPLACE(O250,""Male"",""unspecific""),""Female"",""unspecific"")"),"unspecific ")</f>
        <v>unspecific </v>
      </c>
      <c r="O250" s="5" t="str">
        <f>IFERROR(__xludf.DUMMYFUNCTION("REGEXEXTRACT(L250,""[A-Za-z ]+"")"),"Female ")</f>
        <v>Female </v>
      </c>
      <c r="P250" s="8" t="str">
        <f>IFERROR(__xludf.DUMMYFUNCTION("IF(REGEXMATCH(L250,""Male""),""Male"",IF(REGEXMATCH(L250,""Female""),""Female"",""unspecific""))"),"Female")</f>
        <v>Female</v>
      </c>
      <c r="Q250" s="5" t="s">
        <v>31</v>
      </c>
      <c r="R250" s="4">
        <v>3552.0</v>
      </c>
      <c r="S250" s="4">
        <v>2267.0</v>
      </c>
      <c r="T250" s="4">
        <v>2193.0</v>
      </c>
      <c r="U250" s="4">
        <v>776.0</v>
      </c>
      <c r="V250" s="10">
        <f t="shared" si="2"/>
        <v>21.84684685</v>
      </c>
      <c r="W250" s="4">
        <v>5731.82</v>
      </c>
      <c r="X250" s="5" t="s">
        <v>66</v>
      </c>
    </row>
    <row r="251" ht="14.25" customHeight="1">
      <c r="A251" s="4">
        <v>250.0</v>
      </c>
      <c r="B251" s="5" t="s">
        <v>660</v>
      </c>
      <c r="C251" s="6">
        <v>45109.0</v>
      </c>
      <c r="D251" s="6">
        <v>45117.0</v>
      </c>
      <c r="E251" s="5" t="s">
        <v>25</v>
      </c>
      <c r="F251" s="5" t="s">
        <v>300</v>
      </c>
      <c r="G251" s="5" t="s">
        <v>301</v>
      </c>
      <c r="H251" s="5" t="s">
        <v>302</v>
      </c>
      <c r="I251" s="7" t="s">
        <v>303</v>
      </c>
      <c r="J251" s="8" t="str">
        <f t="shared" si="1"/>
        <v>(880) 8919091</v>
      </c>
      <c r="K251" s="5" t="s">
        <v>304</v>
      </c>
      <c r="L251" s="5" t="s">
        <v>57</v>
      </c>
      <c r="M251" s="9" t="str">
        <f>IFERROR(__xludf.DUMMYFUNCTION("IF(OR(REGEXMATCH(L251,""18-40""),REGEXMATCH(L251,""Adults 18-40"")),""18-40"", IF(OR(REGEXMATCH(L251,""40-60""),REGEXMATCH(L251,""Adults 40-60"")),""40-60"", IF(OR(REGEXMATCH(L251,""60\+""),REGEXMATCH(L251,""Seniors 60\+"")),""60+"", IF(OR(REGEXMATCH(L251"&amp;",""13-19""),REGEXMATCH(L251,""Teens 13-19"")),""13-19"",""Unbekannt""))))"),"18-40")</f>
        <v>18-40</v>
      </c>
      <c r="N251" s="8" t="str">
        <f>IFERROR(__xludf.DUMMYFUNCTION("REGEXREPLACE(REGEXREPLACE(O251,""Male"",""unspecific""),""Female"",""unspecific"")"),"unspecific ")</f>
        <v>unspecific </v>
      </c>
      <c r="O251" s="5" t="str">
        <f>IFERROR(__xludf.DUMMYFUNCTION("REGEXEXTRACT(L251,""[A-Za-z ]+"")"),"Female ")</f>
        <v>Female </v>
      </c>
      <c r="P251" s="8" t="str">
        <f>IFERROR(__xludf.DUMMYFUNCTION("IF(REGEXMATCH(L251,""Male""),""Male"",IF(REGEXMATCH(L251,""Female""),""Female"",""unspecific""))"),"Female")</f>
        <v>Female</v>
      </c>
      <c r="Q251" s="5" t="s">
        <v>31</v>
      </c>
      <c r="R251" s="4">
        <v>6999.0</v>
      </c>
      <c r="S251" s="4">
        <v>5059.0</v>
      </c>
      <c r="T251" s="4">
        <v>1520.0</v>
      </c>
      <c r="U251" s="4">
        <v>870.0</v>
      </c>
      <c r="V251" s="10">
        <f t="shared" si="2"/>
        <v>12.43034719</v>
      </c>
      <c r="W251" s="4">
        <v>15337.51</v>
      </c>
      <c r="X251" s="5" t="s">
        <v>99</v>
      </c>
    </row>
    <row r="252" ht="14.25" customHeight="1">
      <c r="A252" s="4">
        <v>251.0</v>
      </c>
      <c r="B252" s="5" t="s">
        <v>661</v>
      </c>
      <c r="C252" s="6">
        <v>45069.0</v>
      </c>
      <c r="D252" s="6">
        <v>45070.0</v>
      </c>
      <c r="E252" s="5" t="s">
        <v>77</v>
      </c>
      <c r="F252" s="5" t="s">
        <v>182</v>
      </c>
      <c r="G252" s="5" t="s">
        <v>183</v>
      </c>
      <c r="H252" s="5" t="s">
        <v>184</v>
      </c>
      <c r="I252" s="7" t="s">
        <v>185</v>
      </c>
      <c r="J252" s="8" t="str">
        <f t="shared" si="1"/>
        <v>(322) 61892539220</v>
      </c>
      <c r="K252" s="5" t="s">
        <v>186</v>
      </c>
      <c r="L252" s="5" t="s">
        <v>47</v>
      </c>
      <c r="M252" s="9" t="str">
        <f>IFERROR(__xludf.DUMMYFUNCTION("IF(OR(REGEXMATCH(L252,""18-40""),REGEXMATCH(L252,""Adults 18-40"")),""18-40"", IF(OR(REGEXMATCH(L252,""40-60""),REGEXMATCH(L252,""Adults 40-60"")),""40-60"", IF(OR(REGEXMATCH(L252,""60\+""),REGEXMATCH(L252,""Seniors 60\+"")),""60+"", IF(OR(REGEXMATCH(L252"&amp;",""13-19""),REGEXMATCH(L252,""Teens 13-19"")),""13-19"",""Unbekannt""))))"),"40-60")</f>
        <v>40-60</v>
      </c>
      <c r="N252" s="8" t="str">
        <f>IFERROR(__xludf.DUMMYFUNCTION("REGEXREPLACE(REGEXREPLACE(O252,""Male"",""unspecific""),""Female"",""unspecific"")"),"unspecific ")</f>
        <v>unspecific </v>
      </c>
      <c r="O252" s="5" t="str">
        <f>IFERROR(__xludf.DUMMYFUNCTION("REGEXEXTRACT(L252,""[A-Za-z ]+"")"),"Male ")</f>
        <v>Male </v>
      </c>
      <c r="P252" s="8" t="str">
        <f>IFERROR(__xludf.DUMMYFUNCTION("IF(REGEXMATCH(L252,""Male""),""Male"",IF(REGEXMATCH(L252,""Female""),""Female"",""unspecific""))"),"Male")</f>
        <v>Male</v>
      </c>
      <c r="Q252" s="5" t="s">
        <v>75</v>
      </c>
      <c r="R252" s="4">
        <v>50597.0</v>
      </c>
      <c r="S252" s="4">
        <v>6044.0</v>
      </c>
      <c r="T252" s="4">
        <v>4848.0</v>
      </c>
      <c r="U252" s="4">
        <v>829.0</v>
      </c>
      <c r="V252" s="10">
        <f t="shared" si="2"/>
        <v>1.638437061</v>
      </c>
      <c r="W252" s="4">
        <v>47775.13</v>
      </c>
      <c r="X252" s="5" t="s">
        <v>167</v>
      </c>
    </row>
    <row r="253" ht="14.25" customHeight="1">
      <c r="A253" s="4">
        <v>252.0</v>
      </c>
      <c r="B253" s="5" t="s">
        <v>662</v>
      </c>
      <c r="C253" s="6">
        <v>44960.0</v>
      </c>
      <c r="D253" s="6">
        <v>44972.0</v>
      </c>
      <c r="E253" s="5" t="s">
        <v>7</v>
      </c>
      <c r="F253" s="5" t="s">
        <v>269</v>
      </c>
      <c r="G253" s="5" t="s">
        <v>270</v>
      </c>
      <c r="H253" s="5" t="s">
        <v>271</v>
      </c>
      <c r="I253" s="7" t="s">
        <v>272</v>
      </c>
      <c r="J253" s="8" t="str">
        <f t="shared" si="1"/>
        <v>(363) 95706167906</v>
      </c>
      <c r="K253" s="5" t="s">
        <v>273</v>
      </c>
      <c r="L253" s="5" t="s">
        <v>57</v>
      </c>
      <c r="M253" s="9" t="str">
        <f>IFERROR(__xludf.DUMMYFUNCTION("IF(OR(REGEXMATCH(L253,""18-40""),REGEXMATCH(L253,""Adults 18-40"")),""18-40"", IF(OR(REGEXMATCH(L253,""40-60""),REGEXMATCH(L253,""Adults 40-60"")),""40-60"", IF(OR(REGEXMATCH(L253,""60\+""),REGEXMATCH(L253,""Seniors 60\+"")),""60+"", IF(OR(REGEXMATCH(L253"&amp;",""13-19""),REGEXMATCH(L253,""Teens 13-19"")),""13-19"",""Unbekannt""))))"),"18-40")</f>
        <v>18-40</v>
      </c>
      <c r="N253" s="8" t="str">
        <f>IFERROR(__xludf.DUMMYFUNCTION("REGEXREPLACE(REGEXREPLACE(O253,""Male"",""unspecific""),""Female"",""unspecific"")"),"unspecific ")</f>
        <v>unspecific </v>
      </c>
      <c r="O253" s="5" t="str">
        <f>IFERROR(__xludf.DUMMYFUNCTION("REGEXEXTRACT(L253,""[A-Za-z ]+"")"),"Female ")</f>
        <v>Female </v>
      </c>
      <c r="P253" s="8" t="str">
        <f>IFERROR(__xludf.DUMMYFUNCTION("IF(REGEXMATCH(L253,""Male""),""Male"",IF(REGEXMATCH(L253,""Female""),""Female"",""unspecific""))"),"Female")</f>
        <v>Female</v>
      </c>
      <c r="Q253" s="5" t="s">
        <v>128</v>
      </c>
      <c r="R253" s="4">
        <v>44685.0</v>
      </c>
      <c r="S253" s="4">
        <v>7146.0</v>
      </c>
      <c r="T253" s="4">
        <v>2472.0</v>
      </c>
      <c r="U253" s="4">
        <v>195.0</v>
      </c>
      <c r="V253" s="10">
        <f t="shared" si="2"/>
        <v>0.4363880497</v>
      </c>
      <c r="W253" s="4">
        <v>34858.39</v>
      </c>
      <c r="X253" s="5" t="s">
        <v>158</v>
      </c>
    </row>
    <row r="254" ht="14.25" customHeight="1">
      <c r="A254" s="4">
        <v>253.0</v>
      </c>
      <c r="B254" s="5" t="s">
        <v>663</v>
      </c>
      <c r="C254" s="6">
        <v>45015.0</v>
      </c>
      <c r="D254" s="6">
        <v>45039.0</v>
      </c>
      <c r="E254" s="5" t="s">
        <v>25</v>
      </c>
      <c r="F254" s="5" t="s">
        <v>664</v>
      </c>
      <c r="G254" s="5" t="s">
        <v>665</v>
      </c>
      <c r="H254" s="5" t="s">
        <v>666</v>
      </c>
      <c r="I254" s="7" t="s">
        <v>667</v>
      </c>
      <c r="J254" s="8" t="str">
        <f t="shared" si="1"/>
        <v>Ungültige Nummer</v>
      </c>
      <c r="K254" s="5" t="s">
        <v>668</v>
      </c>
      <c r="L254" s="5" t="s">
        <v>131</v>
      </c>
      <c r="M254" s="9" t="str">
        <f>IFERROR(__xludf.DUMMYFUNCTION("IF(OR(REGEXMATCH(L254,""18-40""),REGEXMATCH(L254,""Adults 18-40"")),""18-40"", IF(OR(REGEXMATCH(L254,""40-60""),REGEXMATCH(L254,""Adults 40-60"")),""40-60"", IF(OR(REGEXMATCH(L254,""60\+""),REGEXMATCH(L254,""Seniors 60\+"")),""60+"", IF(OR(REGEXMATCH(L254"&amp;",""13-19""),REGEXMATCH(L254,""Teens 13-19"")),""13-19"",""Unbekannt""))))"),"13-19")</f>
        <v>13-19</v>
      </c>
      <c r="N254" s="8" t="str">
        <f>IFERROR(__xludf.DUMMYFUNCTION("REGEXREPLACE(REGEXREPLACE(O254,""Male"",""unspecific""),""Female"",""unspecific"")"),"Teens ")</f>
        <v>Teens </v>
      </c>
      <c r="O254" s="5" t="str">
        <f>IFERROR(__xludf.DUMMYFUNCTION("REGEXEXTRACT(L254,""[A-Za-z ]+"")"),"Teens ")</f>
        <v>Teens </v>
      </c>
      <c r="P254" s="8" t="str">
        <f>IFERROR(__xludf.DUMMYFUNCTION("IF(REGEXMATCH(L254,""Male""),""Male"",IF(REGEXMATCH(L254,""Female""),""Female"",""unspecific""))"),"unspecific")</f>
        <v>unspecific</v>
      </c>
      <c r="Q254" s="5" t="s">
        <v>48</v>
      </c>
      <c r="R254" s="4">
        <v>69497.0</v>
      </c>
      <c r="S254" s="4">
        <v>4449.0</v>
      </c>
      <c r="T254" s="4">
        <v>2161.0</v>
      </c>
      <c r="U254" s="4">
        <v>661.0</v>
      </c>
      <c r="V254" s="10">
        <f t="shared" si="2"/>
        <v>0.9511201922</v>
      </c>
      <c r="W254" s="4">
        <v>33824.73</v>
      </c>
      <c r="X254" s="5" t="s">
        <v>167</v>
      </c>
    </row>
    <row r="255" ht="14.25" customHeight="1">
      <c r="A255" s="4">
        <v>254.0</v>
      </c>
      <c r="B255" s="5" t="s">
        <v>669</v>
      </c>
      <c r="C255" s="6">
        <v>45288.0</v>
      </c>
      <c r="D255" s="6">
        <v>45299.0</v>
      </c>
      <c r="E255" s="5" t="s">
        <v>25</v>
      </c>
      <c r="F255" s="5" t="s">
        <v>336</v>
      </c>
      <c r="G255" s="5" t="s">
        <v>337</v>
      </c>
      <c r="H255" s="5" t="s">
        <v>338</v>
      </c>
      <c r="I255" s="7" t="s">
        <v>339</v>
      </c>
      <c r="J255" s="8" t="str">
        <f t="shared" si="1"/>
        <v>(729) 5758232</v>
      </c>
      <c r="K255" s="5" t="s">
        <v>340</v>
      </c>
      <c r="L255" s="5" t="s">
        <v>160</v>
      </c>
      <c r="M255" s="9" t="str">
        <f>IFERROR(__xludf.DUMMYFUNCTION("IF(OR(REGEXMATCH(L255,""18-40""),REGEXMATCH(L255,""Adults 18-40"")),""18-40"", IF(OR(REGEXMATCH(L255,""40-60""),REGEXMATCH(L255,""Adults 40-60"")),""40-60"", IF(OR(REGEXMATCH(L255,""60\+""),REGEXMATCH(L255,""Seniors 60\+"")),""60+"", IF(OR(REGEXMATCH(L255"&amp;",""13-19""),REGEXMATCH(L255,""Teens 13-19"")),""13-19"",""Unbekannt""))))"),"40-60")</f>
        <v>40-60</v>
      </c>
      <c r="N255" s="8" t="str">
        <f>IFERROR(__xludf.DUMMYFUNCTION("REGEXREPLACE(REGEXREPLACE(O255,""Male"",""unspecific""),""Female"",""unspecific"")"),"unspecific ")</f>
        <v>unspecific </v>
      </c>
      <c r="O255" s="5" t="str">
        <f>IFERROR(__xludf.DUMMYFUNCTION("REGEXEXTRACT(L255,""[A-Za-z ]+"")"),"Female ")</f>
        <v>Female </v>
      </c>
      <c r="P255" s="8" t="str">
        <f>IFERROR(__xludf.DUMMYFUNCTION("IF(REGEXMATCH(L255,""Male""),""Male"",IF(REGEXMATCH(L255,""Female""),""Female"",""unspecific""))"),"Female")</f>
        <v>Female</v>
      </c>
      <c r="Q255" s="5" t="s">
        <v>84</v>
      </c>
      <c r="R255" s="4">
        <v>42913.0</v>
      </c>
      <c r="S255" s="4">
        <v>8735.0</v>
      </c>
      <c r="T255" s="4">
        <v>2052.0</v>
      </c>
      <c r="U255" s="4">
        <v>156.0</v>
      </c>
      <c r="V255" s="10">
        <f t="shared" si="2"/>
        <v>0.3635262042</v>
      </c>
      <c r="W255" s="4">
        <v>43875.02</v>
      </c>
      <c r="X255" s="5" t="s">
        <v>32</v>
      </c>
    </row>
    <row r="256" ht="14.25" customHeight="1">
      <c r="A256" s="4">
        <v>255.0</v>
      </c>
      <c r="B256" s="5" t="s">
        <v>670</v>
      </c>
      <c r="C256" s="6">
        <v>45259.0</v>
      </c>
      <c r="D256" s="6">
        <v>45277.0</v>
      </c>
      <c r="E256" s="5" t="s">
        <v>7</v>
      </c>
      <c r="F256" s="5" t="s">
        <v>26</v>
      </c>
      <c r="G256" s="5" t="s">
        <v>27</v>
      </c>
      <c r="H256" s="5" t="s">
        <v>28</v>
      </c>
      <c r="I256" s="7">
        <v>3.724028579E9</v>
      </c>
      <c r="J256" s="8" t="str">
        <f t="shared" si="1"/>
        <v>(372) 4028579</v>
      </c>
      <c r="K256" s="5" t="s">
        <v>29</v>
      </c>
      <c r="L256" s="5" t="s">
        <v>30</v>
      </c>
      <c r="M256" s="9" t="str">
        <f>IFERROR(__xludf.DUMMYFUNCTION("IF(OR(REGEXMATCH(L256,""18-40""),REGEXMATCH(L256,""Adults 18-40"")),""18-40"", IF(OR(REGEXMATCH(L256,""40-60""),REGEXMATCH(L256,""Adults 40-60"")),""40-60"", IF(OR(REGEXMATCH(L256,""60\+""),REGEXMATCH(L256,""Seniors 60\+"")),""60+"", IF(OR(REGEXMATCH(L256"&amp;",""13-19""),REGEXMATCH(L256,""Teens 13-19"")),""13-19"",""Unbekannt""))))"),"18-40")</f>
        <v>18-40</v>
      </c>
      <c r="N256" s="8" t="str">
        <f>IFERROR(__xludf.DUMMYFUNCTION("REGEXREPLACE(REGEXREPLACE(O256,""Male"",""unspecific""),""Female"",""unspecific"")"),"Adults ")</f>
        <v>Adults </v>
      </c>
      <c r="O256" s="5" t="str">
        <f>IFERROR(__xludf.DUMMYFUNCTION("REGEXEXTRACT(L256,""[A-Za-z ]+"")"),"Adults ")</f>
        <v>Adults </v>
      </c>
      <c r="P256" s="8" t="str">
        <f>IFERROR(__xludf.DUMMYFUNCTION("IF(REGEXMATCH(L256,""Male""),""Male"",IF(REGEXMATCH(L256,""Female""),""Female"",""unspecific""))"),"unspecific")</f>
        <v>unspecific</v>
      </c>
      <c r="Q256" s="5" t="s">
        <v>39</v>
      </c>
      <c r="R256" s="4">
        <v>92432.0</v>
      </c>
      <c r="S256" s="4">
        <v>3803.0</v>
      </c>
      <c r="T256" s="4">
        <v>2670.0</v>
      </c>
      <c r="U256" s="4">
        <v>899.0</v>
      </c>
      <c r="V256" s="10">
        <f t="shared" si="2"/>
        <v>0.9726068894</v>
      </c>
      <c r="W256" s="4">
        <v>2443.89</v>
      </c>
      <c r="X256" s="5" t="s">
        <v>32</v>
      </c>
    </row>
    <row r="257" ht="14.25" customHeight="1">
      <c r="A257" s="4">
        <v>256.0</v>
      </c>
      <c r="B257" s="5" t="s">
        <v>671</v>
      </c>
      <c r="C257" s="6">
        <v>44983.0</v>
      </c>
      <c r="D257" s="6">
        <v>45006.0</v>
      </c>
      <c r="E257" s="5" t="s">
        <v>42</v>
      </c>
      <c r="F257" s="5" t="s">
        <v>194</v>
      </c>
      <c r="G257" s="5" t="s">
        <v>195</v>
      </c>
      <c r="H257" s="5" t="s">
        <v>196</v>
      </c>
      <c r="I257" s="7" t="s">
        <v>197</v>
      </c>
      <c r="J257" s="8" t="str">
        <f t="shared" si="1"/>
        <v>(118) 51687120</v>
      </c>
      <c r="K257" s="5" t="s">
        <v>198</v>
      </c>
      <c r="L257" s="5" t="s">
        <v>57</v>
      </c>
      <c r="M257" s="9" t="str">
        <f>IFERROR(__xludf.DUMMYFUNCTION("IF(OR(REGEXMATCH(L257,""18-40""),REGEXMATCH(L257,""Adults 18-40"")),""18-40"", IF(OR(REGEXMATCH(L257,""40-60""),REGEXMATCH(L257,""Adults 40-60"")),""40-60"", IF(OR(REGEXMATCH(L257,""60\+""),REGEXMATCH(L257,""Seniors 60\+"")),""60+"", IF(OR(REGEXMATCH(L257"&amp;",""13-19""),REGEXMATCH(L257,""Teens 13-19"")),""13-19"",""Unbekannt""))))"),"18-40")</f>
        <v>18-40</v>
      </c>
      <c r="N257" s="8" t="str">
        <f>IFERROR(__xludf.DUMMYFUNCTION("REGEXREPLACE(REGEXREPLACE(O257,""Male"",""unspecific""),""Female"",""unspecific"")"),"unspecific ")</f>
        <v>unspecific </v>
      </c>
      <c r="O257" s="5" t="str">
        <f>IFERROR(__xludf.DUMMYFUNCTION("REGEXEXTRACT(L257,""[A-Za-z ]+"")"),"Female ")</f>
        <v>Female </v>
      </c>
      <c r="P257" s="8" t="str">
        <f>IFERROR(__xludf.DUMMYFUNCTION("IF(REGEXMATCH(L257,""Male""),""Male"",IF(REGEXMATCH(L257,""Female""),""Female"",""unspecific""))"),"Female")</f>
        <v>Female</v>
      </c>
      <c r="Q257" s="5" t="s">
        <v>31</v>
      </c>
      <c r="R257" s="4">
        <v>29162.0</v>
      </c>
      <c r="S257" s="4">
        <v>3113.0</v>
      </c>
      <c r="T257" s="4">
        <v>405.0</v>
      </c>
      <c r="U257" s="4">
        <v>884.0</v>
      </c>
      <c r="V257" s="10">
        <f t="shared" si="2"/>
        <v>3.031342158</v>
      </c>
      <c r="W257" s="4">
        <v>42149.82</v>
      </c>
      <c r="X257" s="5" t="s">
        <v>152</v>
      </c>
    </row>
    <row r="258" ht="14.25" customHeight="1">
      <c r="A258" s="4">
        <v>257.0</v>
      </c>
      <c r="B258" s="5" t="s">
        <v>672</v>
      </c>
      <c r="C258" s="6">
        <v>45096.0</v>
      </c>
      <c r="D258" s="6">
        <v>45115.0</v>
      </c>
      <c r="E258" s="5" t="s">
        <v>77</v>
      </c>
      <c r="F258" s="5" t="s">
        <v>673</v>
      </c>
      <c r="G258" s="5" t="s">
        <v>674</v>
      </c>
      <c r="H258" s="5" t="s">
        <v>675</v>
      </c>
      <c r="I258" s="7" t="s">
        <v>676</v>
      </c>
      <c r="J258" s="8" t="str">
        <f t="shared" si="1"/>
        <v>(415) 8607532</v>
      </c>
      <c r="K258" s="5" t="s">
        <v>677</v>
      </c>
      <c r="L258" s="5" t="s">
        <v>30</v>
      </c>
      <c r="M258" s="9" t="str">
        <f>IFERROR(__xludf.DUMMYFUNCTION("IF(OR(REGEXMATCH(L258,""18-40""),REGEXMATCH(L258,""Adults 18-40"")),""18-40"", IF(OR(REGEXMATCH(L258,""40-60""),REGEXMATCH(L258,""Adults 40-60"")),""40-60"", IF(OR(REGEXMATCH(L258,""60\+""),REGEXMATCH(L258,""Seniors 60\+"")),""60+"", IF(OR(REGEXMATCH(L258"&amp;",""13-19""),REGEXMATCH(L258,""Teens 13-19"")),""13-19"",""Unbekannt""))))"),"18-40")</f>
        <v>18-40</v>
      </c>
      <c r="N258" s="8" t="str">
        <f>IFERROR(__xludf.DUMMYFUNCTION("REGEXREPLACE(REGEXREPLACE(O258,""Male"",""unspecific""),""Female"",""unspecific"")"),"Adults ")</f>
        <v>Adults </v>
      </c>
      <c r="O258" s="5" t="str">
        <f>IFERROR(__xludf.DUMMYFUNCTION("REGEXEXTRACT(L258,""[A-Za-z ]+"")"),"Adults ")</f>
        <v>Adults </v>
      </c>
      <c r="P258" s="8" t="str">
        <f>IFERROR(__xludf.DUMMYFUNCTION("IF(REGEXMATCH(L258,""Male""),""Male"",IF(REGEXMATCH(L258,""Female""),""Female"",""unspecific""))"),"unspecific")</f>
        <v>unspecific</v>
      </c>
      <c r="Q258" s="5" t="s">
        <v>84</v>
      </c>
      <c r="R258" s="4">
        <v>70893.0</v>
      </c>
      <c r="S258" s="4">
        <v>1460.0</v>
      </c>
      <c r="T258" s="4">
        <v>108.0</v>
      </c>
      <c r="U258" s="4">
        <v>918.0</v>
      </c>
      <c r="V258" s="10">
        <f t="shared" si="2"/>
        <v>1.294909229</v>
      </c>
      <c r="W258" s="4">
        <v>12450.96</v>
      </c>
      <c r="X258" s="5" t="s">
        <v>40</v>
      </c>
    </row>
    <row r="259" ht="14.25" customHeight="1">
      <c r="A259" s="4">
        <v>258.0</v>
      </c>
      <c r="B259" s="5" t="s">
        <v>678</v>
      </c>
      <c r="C259" s="6">
        <v>45268.0</v>
      </c>
      <c r="D259" s="6">
        <v>45282.0</v>
      </c>
      <c r="E259" s="5" t="s">
        <v>77</v>
      </c>
      <c r="F259" s="5" t="s">
        <v>461</v>
      </c>
      <c r="G259" s="5" t="s">
        <v>462</v>
      </c>
      <c r="H259" s="5" t="s">
        <v>463</v>
      </c>
      <c r="I259" s="7" t="s">
        <v>464</v>
      </c>
      <c r="J259" s="8" t="str">
        <f t="shared" si="1"/>
        <v>(934) 4111363</v>
      </c>
      <c r="K259" s="5" t="s">
        <v>465</v>
      </c>
      <c r="L259" s="5" t="s">
        <v>83</v>
      </c>
      <c r="M259" s="9" t="str">
        <f>IFERROR(__xludf.DUMMYFUNCTION("IF(OR(REGEXMATCH(L259,""18-40""),REGEXMATCH(L259,""Adults 18-40"")),""18-40"", IF(OR(REGEXMATCH(L259,""40-60""),REGEXMATCH(L259,""Adults 40-60"")),""40-60"", IF(OR(REGEXMATCH(L259,""60\+""),REGEXMATCH(L259,""Seniors 60\+"")),""60+"", IF(OR(REGEXMATCH(L259"&amp;",""13-19""),REGEXMATCH(L259,""Teens 13-19"")),""13-19"",""Unbekannt""))))"),"40-60")</f>
        <v>40-60</v>
      </c>
      <c r="N259" s="8" t="str">
        <f>IFERROR(__xludf.DUMMYFUNCTION("REGEXREPLACE(REGEXREPLACE(O259,""Male"",""unspecific""),""Female"",""unspecific"")"),"Adults ")</f>
        <v>Adults </v>
      </c>
      <c r="O259" s="5" t="str">
        <f>IFERROR(__xludf.DUMMYFUNCTION("REGEXEXTRACT(L259,""[A-Za-z ]+"")"),"Adults ")</f>
        <v>Adults </v>
      </c>
      <c r="P259" s="8" t="str">
        <f>IFERROR(__xludf.DUMMYFUNCTION("IF(REGEXMATCH(L259,""Male""),""Male"",IF(REGEXMATCH(L259,""Female""),""Female"",""unspecific""))"),"unspecific")</f>
        <v>unspecific</v>
      </c>
      <c r="Q259" s="5" t="s">
        <v>48</v>
      </c>
      <c r="R259" s="4">
        <v>10409.0</v>
      </c>
      <c r="S259" s="4">
        <v>2284.0</v>
      </c>
      <c r="T259" s="4">
        <v>698.0</v>
      </c>
      <c r="U259" s="4">
        <v>578.0</v>
      </c>
      <c r="V259" s="10">
        <f t="shared" si="2"/>
        <v>5.552886925</v>
      </c>
      <c r="W259" s="4">
        <v>18122.36</v>
      </c>
      <c r="X259" s="5" t="s">
        <v>112</v>
      </c>
    </row>
    <row r="260" ht="14.25" customHeight="1">
      <c r="A260" s="4">
        <v>259.0</v>
      </c>
      <c r="B260" s="5" t="s">
        <v>679</v>
      </c>
      <c r="C260" s="6">
        <v>45255.0</v>
      </c>
      <c r="D260" s="6">
        <v>45274.0</v>
      </c>
      <c r="E260" s="5" t="s">
        <v>42</v>
      </c>
      <c r="F260" s="5" t="s">
        <v>188</v>
      </c>
      <c r="G260" s="5" t="s">
        <v>189</v>
      </c>
      <c r="H260" s="5" t="s">
        <v>190</v>
      </c>
      <c r="I260" s="7" t="s">
        <v>191</v>
      </c>
      <c r="J260" s="8" t="str">
        <f t="shared" si="1"/>
        <v>(496) 4036865</v>
      </c>
      <c r="K260" s="5" t="s">
        <v>192</v>
      </c>
      <c r="L260" s="5" t="s">
        <v>74</v>
      </c>
      <c r="M260" s="9" t="str">
        <f>IFERROR(__xludf.DUMMYFUNCTION("IF(OR(REGEXMATCH(L260,""18-40""),REGEXMATCH(L260,""Adults 18-40"")),""18-40"", IF(OR(REGEXMATCH(L260,""40-60""),REGEXMATCH(L260,""Adults 40-60"")),""40-60"", IF(OR(REGEXMATCH(L260,""60\+""),REGEXMATCH(L260,""Seniors 60\+"")),""60+"", IF(OR(REGEXMATCH(L260"&amp;",""13-19""),REGEXMATCH(L260,""Teens 13-19"")),""13-19"",""Unbekannt""))))"),"60+")</f>
        <v>60+</v>
      </c>
      <c r="N260" s="8" t="str">
        <f>IFERROR(__xludf.DUMMYFUNCTION("REGEXREPLACE(REGEXREPLACE(O260,""Male"",""unspecific""),""Female"",""unspecific"")"),"Seniors ")</f>
        <v>Seniors </v>
      </c>
      <c r="O260" s="5" t="str">
        <f>IFERROR(__xludf.DUMMYFUNCTION("REGEXEXTRACT(L260,""[A-Za-z ]+"")"),"Seniors ")</f>
        <v>Seniors </v>
      </c>
      <c r="P260" s="8" t="str">
        <f>IFERROR(__xludf.DUMMYFUNCTION("IF(REGEXMATCH(L260,""Male""),""Male"",IF(REGEXMATCH(L260,""Female""),""Female"",""unspecific""))"),"unspecific")</f>
        <v>unspecific</v>
      </c>
      <c r="Q260" s="5" t="s">
        <v>39</v>
      </c>
      <c r="R260" s="4">
        <v>64277.0</v>
      </c>
      <c r="S260" s="4">
        <v>2793.0</v>
      </c>
      <c r="T260" s="4">
        <v>2892.0</v>
      </c>
      <c r="U260" s="4">
        <v>211.0</v>
      </c>
      <c r="V260" s="10">
        <f t="shared" si="2"/>
        <v>0.3282667206</v>
      </c>
      <c r="W260" s="4">
        <v>25246.47</v>
      </c>
      <c r="X260" s="5" t="s">
        <v>32</v>
      </c>
    </row>
    <row r="261" ht="14.25" customHeight="1">
      <c r="A261" s="4">
        <v>260.0</v>
      </c>
      <c r="B261" s="5" t="s">
        <v>680</v>
      </c>
      <c r="C261" s="6">
        <v>45004.0</v>
      </c>
      <c r="D261" s="6">
        <v>45021.0</v>
      </c>
      <c r="E261" s="5" t="s">
        <v>42</v>
      </c>
      <c r="F261" s="5" t="s">
        <v>344</v>
      </c>
      <c r="G261" s="5" t="s">
        <v>345</v>
      </c>
      <c r="H261" s="5" t="s">
        <v>346</v>
      </c>
      <c r="I261" s="7" t="s">
        <v>347</v>
      </c>
      <c r="J261" s="8" t="str">
        <f t="shared" si="1"/>
        <v>(011) 8358647901</v>
      </c>
      <c r="K261" s="5" t="s">
        <v>348</v>
      </c>
      <c r="L261" s="5" t="s">
        <v>65</v>
      </c>
      <c r="M261" s="9" t="str">
        <f>IFERROR(__xludf.DUMMYFUNCTION("IF(OR(REGEXMATCH(L261,""18-40""),REGEXMATCH(L261,""Adults 18-40"")),""18-40"", IF(OR(REGEXMATCH(L261,""40-60""),REGEXMATCH(L261,""Adults 40-60"")),""40-60"", IF(OR(REGEXMATCH(L261,""60\+""),REGEXMATCH(L261,""Seniors 60\+"")),""60+"", IF(OR(REGEXMATCH(L261"&amp;",""13-19""),REGEXMATCH(L261,""Teens 13-19"")),""13-19"",""Unbekannt""))))"),"60+")</f>
        <v>60+</v>
      </c>
      <c r="N261" s="8" t="str">
        <f>IFERROR(__xludf.DUMMYFUNCTION("REGEXREPLACE(REGEXREPLACE(O261,""Male"",""unspecific""),""Female"",""unspecific"")"),"unspecific ")</f>
        <v>unspecific </v>
      </c>
      <c r="O261" s="5" t="str">
        <f>IFERROR(__xludf.DUMMYFUNCTION("REGEXEXTRACT(L261,""[A-Za-z ]+"")"),"Male ")</f>
        <v>Male </v>
      </c>
      <c r="P261" s="8" t="str">
        <f>IFERROR(__xludf.DUMMYFUNCTION("IF(REGEXMATCH(L261,""Male""),""Male"",IF(REGEXMATCH(L261,""Female""),""Female"",""unspecific""))"),"Male")</f>
        <v>Male</v>
      </c>
      <c r="Q261" s="5" t="s">
        <v>31</v>
      </c>
      <c r="R261" s="4">
        <v>52085.0</v>
      </c>
      <c r="S261" s="4">
        <v>5853.0</v>
      </c>
      <c r="T261" s="4">
        <v>2313.0</v>
      </c>
      <c r="U261" s="4">
        <v>83.0</v>
      </c>
      <c r="V261" s="10">
        <f t="shared" si="2"/>
        <v>0.1593549006</v>
      </c>
      <c r="W261" s="4">
        <v>9598.66</v>
      </c>
      <c r="X261" s="5" t="s">
        <v>40</v>
      </c>
    </row>
    <row r="262" ht="14.25" customHeight="1">
      <c r="A262" s="4">
        <v>261.0</v>
      </c>
      <c r="B262" s="5" t="s">
        <v>681</v>
      </c>
      <c r="C262" s="6">
        <v>44974.0</v>
      </c>
      <c r="D262" s="6">
        <v>44978.0</v>
      </c>
      <c r="E262" s="5" t="s">
        <v>7</v>
      </c>
      <c r="F262" s="5" t="s">
        <v>34</v>
      </c>
      <c r="G262" s="5" t="s">
        <v>35</v>
      </c>
      <c r="H262" s="5" t="s">
        <v>36</v>
      </c>
      <c r="I262" s="7" t="s">
        <v>388</v>
      </c>
      <c r="J262" s="8" t="str">
        <f t="shared" si="1"/>
        <v>(498) 9787718501</v>
      </c>
      <c r="K262" s="5" t="s">
        <v>37</v>
      </c>
      <c r="L262" s="5" t="s">
        <v>138</v>
      </c>
      <c r="M262" s="9" t="str">
        <f>IFERROR(__xludf.DUMMYFUNCTION("IF(OR(REGEXMATCH(L262,""18-40""),REGEXMATCH(L262,""Adults 18-40"")),""18-40"", IF(OR(REGEXMATCH(L262,""40-60""),REGEXMATCH(L262,""Adults 40-60"")),""40-60"", IF(OR(REGEXMATCH(L262,""60\+""),REGEXMATCH(L262,""Seniors 60\+"")),""60+"", IF(OR(REGEXMATCH(L262"&amp;",""13-19""),REGEXMATCH(L262,""Teens 13-19"")),""13-19"",""Unbekannt""))))"),"18-40")</f>
        <v>18-40</v>
      </c>
      <c r="N262" s="8" t="str">
        <f>IFERROR(__xludf.DUMMYFUNCTION("REGEXREPLACE(REGEXREPLACE(O262,""Male"",""unspecific""),""Female"",""unspecific"")"),"unspecific ")</f>
        <v>unspecific </v>
      </c>
      <c r="O262" s="5" t="str">
        <f>IFERROR(__xludf.DUMMYFUNCTION("REGEXEXTRACT(L262,""[A-Za-z ]+"")"),"Male ")</f>
        <v>Male </v>
      </c>
      <c r="P262" s="8" t="str">
        <f>IFERROR(__xludf.DUMMYFUNCTION("IF(REGEXMATCH(L262,""Male""),""Male"",IF(REGEXMATCH(L262,""Female""),""Female"",""unspecific""))"),"Male")</f>
        <v>Male</v>
      </c>
      <c r="Q262" s="5" t="s">
        <v>58</v>
      </c>
      <c r="R262" s="4">
        <v>11318.0</v>
      </c>
      <c r="S262" s="4">
        <v>7532.0</v>
      </c>
      <c r="T262" s="4">
        <v>419.0</v>
      </c>
      <c r="U262" s="4">
        <v>227.0</v>
      </c>
      <c r="V262" s="10">
        <f t="shared" si="2"/>
        <v>2.005654709</v>
      </c>
      <c r="W262" s="4">
        <v>46395.27</v>
      </c>
      <c r="X262" s="5" t="s">
        <v>40</v>
      </c>
    </row>
    <row r="263" ht="14.25" customHeight="1">
      <c r="A263" s="4">
        <v>262.0</v>
      </c>
      <c r="B263" s="5" t="s">
        <v>682</v>
      </c>
      <c r="C263" s="6">
        <v>44952.0</v>
      </c>
      <c r="D263" s="6">
        <v>44961.0</v>
      </c>
      <c r="E263" s="5" t="s">
        <v>25</v>
      </c>
      <c r="F263" s="5" t="s">
        <v>78</v>
      </c>
      <c r="G263" s="5" t="s">
        <v>79</v>
      </c>
      <c r="H263" s="5" t="s">
        <v>80</v>
      </c>
      <c r="I263" s="7" t="s">
        <v>81</v>
      </c>
      <c r="J263" s="8" t="str">
        <f t="shared" si="1"/>
        <v>(574) 1894981166</v>
      </c>
      <c r="K263" s="5" t="s">
        <v>82</v>
      </c>
      <c r="L263" s="5" t="s">
        <v>160</v>
      </c>
      <c r="M263" s="9" t="str">
        <f>IFERROR(__xludf.DUMMYFUNCTION("IF(OR(REGEXMATCH(L263,""18-40""),REGEXMATCH(L263,""Adults 18-40"")),""18-40"", IF(OR(REGEXMATCH(L263,""40-60""),REGEXMATCH(L263,""Adults 40-60"")),""40-60"", IF(OR(REGEXMATCH(L263,""60\+""),REGEXMATCH(L263,""Seniors 60\+"")),""60+"", IF(OR(REGEXMATCH(L263"&amp;",""13-19""),REGEXMATCH(L263,""Teens 13-19"")),""13-19"",""Unbekannt""))))"),"40-60")</f>
        <v>40-60</v>
      </c>
      <c r="N263" s="8" t="str">
        <f>IFERROR(__xludf.DUMMYFUNCTION("REGEXREPLACE(REGEXREPLACE(O263,""Male"",""unspecific""),""Female"",""unspecific"")"),"unspecific ")</f>
        <v>unspecific </v>
      </c>
      <c r="O263" s="5" t="str">
        <f>IFERROR(__xludf.DUMMYFUNCTION("REGEXEXTRACT(L263,""[A-Za-z ]+"")"),"Female ")</f>
        <v>Female </v>
      </c>
      <c r="P263" s="8" t="str">
        <f>IFERROR(__xludf.DUMMYFUNCTION("IF(REGEXMATCH(L263,""Male""),""Male"",IF(REGEXMATCH(L263,""Female""),""Female"",""unspecific""))"),"Female")</f>
        <v>Female</v>
      </c>
      <c r="Q263" s="5" t="s">
        <v>86</v>
      </c>
      <c r="R263" s="4">
        <v>38312.0</v>
      </c>
      <c r="S263" s="4">
        <v>9046.0</v>
      </c>
      <c r="T263" s="4">
        <v>1095.0</v>
      </c>
      <c r="U263" s="4">
        <v>383.0</v>
      </c>
      <c r="V263" s="10">
        <f t="shared" si="2"/>
        <v>0.9996867822</v>
      </c>
      <c r="W263" s="4">
        <v>19841.55</v>
      </c>
      <c r="X263" s="5" t="s">
        <v>40</v>
      </c>
    </row>
    <row r="264" ht="14.25" customHeight="1">
      <c r="A264" s="4">
        <v>263.0</v>
      </c>
      <c r="B264" s="5" t="s">
        <v>683</v>
      </c>
      <c r="C264" s="6">
        <v>45064.0</v>
      </c>
      <c r="D264" s="6">
        <v>45082.0</v>
      </c>
      <c r="E264" s="5" t="s">
        <v>7</v>
      </c>
      <c r="F264" s="5" t="s">
        <v>162</v>
      </c>
      <c r="G264" s="5" t="s">
        <v>163</v>
      </c>
      <c r="H264" s="5" t="s">
        <v>164</v>
      </c>
      <c r="I264" s="7" t="s">
        <v>165</v>
      </c>
      <c r="J264" s="8" t="str">
        <f t="shared" si="1"/>
        <v>(653) 6891510</v>
      </c>
      <c r="K264" s="5" t="s">
        <v>166</v>
      </c>
      <c r="L264" s="5" t="s">
        <v>74</v>
      </c>
      <c r="M264" s="9" t="str">
        <f>IFERROR(__xludf.DUMMYFUNCTION("IF(OR(REGEXMATCH(L264,""18-40""),REGEXMATCH(L264,""Adults 18-40"")),""18-40"", IF(OR(REGEXMATCH(L264,""40-60""),REGEXMATCH(L264,""Adults 40-60"")),""40-60"", IF(OR(REGEXMATCH(L264,""60\+""),REGEXMATCH(L264,""Seniors 60\+"")),""60+"", IF(OR(REGEXMATCH(L264"&amp;",""13-19""),REGEXMATCH(L264,""Teens 13-19"")),""13-19"",""Unbekannt""))))"),"60+")</f>
        <v>60+</v>
      </c>
      <c r="N264" s="8" t="str">
        <f>IFERROR(__xludf.DUMMYFUNCTION("REGEXREPLACE(REGEXREPLACE(O264,""Male"",""unspecific""),""Female"",""unspecific"")"),"Seniors ")</f>
        <v>Seniors </v>
      </c>
      <c r="O264" s="5" t="str">
        <f>IFERROR(__xludf.DUMMYFUNCTION("REGEXEXTRACT(L264,""[A-Za-z ]+"")"),"Seniors ")</f>
        <v>Seniors </v>
      </c>
      <c r="P264" s="8" t="str">
        <f>IFERROR(__xludf.DUMMYFUNCTION("IF(REGEXMATCH(L264,""Male""),""Male"",IF(REGEXMATCH(L264,""Female""),""Female"",""unspecific""))"),"unspecific")</f>
        <v>unspecific</v>
      </c>
      <c r="Q264" s="5" t="s">
        <v>58</v>
      </c>
      <c r="R264" s="4">
        <v>29780.0</v>
      </c>
      <c r="S264" s="4">
        <v>7666.0</v>
      </c>
      <c r="T264" s="4">
        <v>1319.0</v>
      </c>
      <c r="U264" s="4">
        <v>288.0</v>
      </c>
      <c r="V264" s="10">
        <f t="shared" si="2"/>
        <v>0.9670920081</v>
      </c>
      <c r="W264" s="4">
        <v>19213.68</v>
      </c>
      <c r="X264" s="5" t="s">
        <v>167</v>
      </c>
    </row>
    <row r="265" ht="14.25" customHeight="1">
      <c r="A265" s="4">
        <v>264.0</v>
      </c>
      <c r="B265" s="5" t="s">
        <v>684</v>
      </c>
      <c r="C265" s="6">
        <v>45205.0</v>
      </c>
      <c r="D265" s="6">
        <v>45232.0</v>
      </c>
      <c r="E265" s="5" t="s">
        <v>77</v>
      </c>
      <c r="F265" s="5" t="s">
        <v>238</v>
      </c>
      <c r="G265" s="5" t="s">
        <v>239</v>
      </c>
      <c r="H265" s="5" t="s">
        <v>240</v>
      </c>
      <c r="I265" s="7" t="s">
        <v>241</v>
      </c>
      <c r="J265" s="8" t="str">
        <f t="shared" si="1"/>
        <v>Ungültige Nummer</v>
      </c>
      <c r="K265" s="5" t="s">
        <v>242</v>
      </c>
      <c r="L265" s="5" t="s">
        <v>30</v>
      </c>
      <c r="M265" s="9" t="str">
        <f>IFERROR(__xludf.DUMMYFUNCTION("IF(OR(REGEXMATCH(L265,""18-40""),REGEXMATCH(L265,""Adults 18-40"")),""18-40"", IF(OR(REGEXMATCH(L265,""40-60""),REGEXMATCH(L265,""Adults 40-60"")),""40-60"", IF(OR(REGEXMATCH(L265,""60\+""),REGEXMATCH(L265,""Seniors 60\+"")),""60+"", IF(OR(REGEXMATCH(L265"&amp;",""13-19""),REGEXMATCH(L265,""Teens 13-19"")),""13-19"",""Unbekannt""))))"),"18-40")</f>
        <v>18-40</v>
      </c>
      <c r="N265" s="8" t="str">
        <f>IFERROR(__xludf.DUMMYFUNCTION("REGEXREPLACE(REGEXREPLACE(O265,""Male"",""unspecific""),""Female"",""unspecific"")"),"Adults ")</f>
        <v>Adults </v>
      </c>
      <c r="O265" s="5" t="str">
        <f>IFERROR(__xludf.DUMMYFUNCTION("REGEXEXTRACT(L265,""[A-Za-z ]+"")"),"Adults ")</f>
        <v>Adults </v>
      </c>
      <c r="P265" s="8" t="str">
        <f>IFERROR(__xludf.DUMMYFUNCTION("IF(REGEXMATCH(L265,""Male""),""Male"",IF(REGEXMATCH(L265,""Female""),""Female"",""unspecific""))"),"unspecific")</f>
        <v>unspecific</v>
      </c>
      <c r="Q265" s="5" t="s">
        <v>48</v>
      </c>
      <c r="R265" s="4">
        <v>16680.0</v>
      </c>
      <c r="S265" s="4">
        <v>1429.0</v>
      </c>
      <c r="T265" s="4">
        <v>4901.0</v>
      </c>
      <c r="U265" s="4">
        <v>785.0</v>
      </c>
      <c r="V265" s="10">
        <f t="shared" si="2"/>
        <v>4.706235012</v>
      </c>
      <c r="W265" s="4">
        <v>25834.85</v>
      </c>
      <c r="X265" s="5" t="s">
        <v>99</v>
      </c>
    </row>
    <row r="266" ht="14.25" customHeight="1">
      <c r="A266" s="4">
        <v>265.0</v>
      </c>
      <c r="B266" s="5" t="s">
        <v>685</v>
      </c>
      <c r="C266" s="6">
        <v>45201.0</v>
      </c>
      <c r="D266" s="6">
        <v>45214.0</v>
      </c>
      <c r="E266" s="5" t="s">
        <v>25</v>
      </c>
      <c r="F266" s="5" t="s">
        <v>686</v>
      </c>
      <c r="G266" s="5" t="s">
        <v>687</v>
      </c>
      <c r="H266" s="5" t="s">
        <v>688</v>
      </c>
      <c r="I266" s="7" t="s">
        <v>689</v>
      </c>
      <c r="J266" s="8" t="str">
        <f t="shared" si="1"/>
        <v>(644) 1946281</v>
      </c>
      <c r="K266" s="5" t="s">
        <v>690</v>
      </c>
      <c r="L266" s="5" t="s">
        <v>138</v>
      </c>
      <c r="M266" s="9" t="str">
        <f>IFERROR(__xludf.DUMMYFUNCTION("IF(OR(REGEXMATCH(L266,""18-40""),REGEXMATCH(L266,""Adults 18-40"")),""18-40"", IF(OR(REGEXMATCH(L266,""40-60""),REGEXMATCH(L266,""Adults 40-60"")),""40-60"", IF(OR(REGEXMATCH(L266,""60\+""),REGEXMATCH(L266,""Seniors 60\+"")),""60+"", IF(OR(REGEXMATCH(L266"&amp;",""13-19""),REGEXMATCH(L266,""Teens 13-19"")),""13-19"",""Unbekannt""))))"),"18-40")</f>
        <v>18-40</v>
      </c>
      <c r="N266" s="8" t="str">
        <f>IFERROR(__xludf.DUMMYFUNCTION("REGEXREPLACE(REGEXREPLACE(O266,""Male"",""unspecific""),""Female"",""unspecific"")"),"unspecific ")</f>
        <v>unspecific </v>
      </c>
      <c r="O266" s="5" t="str">
        <f>IFERROR(__xludf.DUMMYFUNCTION("REGEXEXTRACT(L266,""[A-Za-z ]+"")"),"Male ")</f>
        <v>Male </v>
      </c>
      <c r="P266" s="8" t="str">
        <f>IFERROR(__xludf.DUMMYFUNCTION("IF(REGEXMATCH(L266,""Male""),""Male"",IF(REGEXMATCH(L266,""Female""),""Female"",""unspecific""))"),"Male")</f>
        <v>Male</v>
      </c>
      <c r="Q266" s="5" t="s">
        <v>75</v>
      </c>
      <c r="R266" s="4">
        <v>78790.0</v>
      </c>
      <c r="S266" s="4">
        <v>3047.0</v>
      </c>
      <c r="T266" s="4">
        <v>4540.0</v>
      </c>
      <c r="U266" s="4">
        <v>154.0</v>
      </c>
      <c r="V266" s="10">
        <f t="shared" si="2"/>
        <v>0.1954562762</v>
      </c>
      <c r="W266" s="4">
        <v>35104.71</v>
      </c>
      <c r="X266" s="5" t="s">
        <v>66</v>
      </c>
    </row>
    <row r="267" ht="14.25" customHeight="1">
      <c r="A267" s="4">
        <v>266.0</v>
      </c>
      <c r="B267" s="5" t="s">
        <v>691</v>
      </c>
      <c r="C267" s="6">
        <v>45275.0</v>
      </c>
      <c r="D267" s="6">
        <v>45292.0</v>
      </c>
      <c r="E267" s="5" t="s">
        <v>42</v>
      </c>
      <c r="F267" s="5" t="s">
        <v>238</v>
      </c>
      <c r="G267" s="5" t="s">
        <v>239</v>
      </c>
      <c r="H267" s="5" t="s">
        <v>240</v>
      </c>
      <c r="I267" s="7" t="s">
        <v>241</v>
      </c>
      <c r="J267" s="8" t="str">
        <f t="shared" si="1"/>
        <v>Ungültige Nummer</v>
      </c>
      <c r="K267" s="5" t="s">
        <v>242</v>
      </c>
      <c r="L267" s="5" t="s">
        <v>131</v>
      </c>
      <c r="M267" s="9" t="str">
        <f>IFERROR(__xludf.DUMMYFUNCTION("IF(OR(REGEXMATCH(L267,""18-40""),REGEXMATCH(L267,""Adults 18-40"")),""18-40"", IF(OR(REGEXMATCH(L267,""40-60""),REGEXMATCH(L267,""Adults 40-60"")),""40-60"", IF(OR(REGEXMATCH(L267,""60\+""),REGEXMATCH(L267,""Seniors 60\+"")),""60+"", IF(OR(REGEXMATCH(L267"&amp;",""13-19""),REGEXMATCH(L267,""Teens 13-19"")),""13-19"",""Unbekannt""))))"),"13-19")</f>
        <v>13-19</v>
      </c>
      <c r="N267" s="8" t="str">
        <f>IFERROR(__xludf.DUMMYFUNCTION("REGEXREPLACE(REGEXREPLACE(O267,""Male"",""unspecific""),""Female"",""unspecific"")"),"Teens ")</f>
        <v>Teens </v>
      </c>
      <c r="O267" s="5" t="str">
        <f>IFERROR(__xludf.DUMMYFUNCTION("REGEXEXTRACT(L267,""[A-Za-z ]+"")"),"Teens ")</f>
        <v>Teens </v>
      </c>
      <c r="P267" s="8" t="str">
        <f>IFERROR(__xludf.DUMMYFUNCTION("IF(REGEXMATCH(L267,""Male""),""Male"",IF(REGEXMATCH(L267,""Female""),""Female"",""unspecific""))"),"unspecific")</f>
        <v>unspecific</v>
      </c>
      <c r="Q267" s="5" t="s">
        <v>58</v>
      </c>
      <c r="R267" s="4">
        <v>47138.0</v>
      </c>
      <c r="S267" s="4">
        <v>5670.0</v>
      </c>
      <c r="T267" s="4">
        <v>753.0</v>
      </c>
      <c r="U267" s="4">
        <v>209.0</v>
      </c>
      <c r="V267" s="10">
        <f t="shared" si="2"/>
        <v>0.4433790148</v>
      </c>
      <c r="W267" s="4">
        <v>8919.17</v>
      </c>
      <c r="X267" s="5" t="s">
        <v>99</v>
      </c>
    </row>
    <row r="268" ht="14.25" customHeight="1">
      <c r="A268" s="4">
        <v>267.0</v>
      </c>
      <c r="B268" s="5" t="s">
        <v>692</v>
      </c>
      <c r="C268" s="6">
        <v>45088.0</v>
      </c>
      <c r="D268" s="6">
        <v>45089.0</v>
      </c>
      <c r="E268" s="5" t="s">
        <v>51</v>
      </c>
      <c r="F268" s="5" t="s">
        <v>426</v>
      </c>
      <c r="G268" s="5" t="s">
        <v>427</v>
      </c>
      <c r="H268" s="5" t="s">
        <v>428</v>
      </c>
      <c r="I268" s="7">
        <v>0.0</v>
      </c>
      <c r="J268" s="8">
        <f t="shared" si="1"/>
        <v>0</v>
      </c>
      <c r="K268" s="5" t="s">
        <v>429</v>
      </c>
      <c r="L268" s="5" t="s">
        <v>47</v>
      </c>
      <c r="M268" s="9" t="str">
        <f>IFERROR(__xludf.DUMMYFUNCTION("IF(OR(REGEXMATCH(L268,""18-40""),REGEXMATCH(L268,""Adults 18-40"")),""18-40"", IF(OR(REGEXMATCH(L268,""40-60""),REGEXMATCH(L268,""Adults 40-60"")),""40-60"", IF(OR(REGEXMATCH(L268,""60\+""),REGEXMATCH(L268,""Seniors 60\+"")),""60+"", IF(OR(REGEXMATCH(L268"&amp;",""13-19""),REGEXMATCH(L268,""Teens 13-19"")),""13-19"",""Unbekannt""))))"),"40-60")</f>
        <v>40-60</v>
      </c>
      <c r="N268" s="8" t="str">
        <f>IFERROR(__xludf.DUMMYFUNCTION("REGEXREPLACE(REGEXREPLACE(O268,""Male"",""unspecific""),""Female"",""unspecific"")"),"unspecific ")</f>
        <v>unspecific </v>
      </c>
      <c r="O268" s="5" t="str">
        <f>IFERROR(__xludf.DUMMYFUNCTION("REGEXEXTRACT(L268,""[A-Za-z ]+"")"),"Male ")</f>
        <v>Male </v>
      </c>
      <c r="P268" s="8" t="str">
        <f>IFERROR(__xludf.DUMMYFUNCTION("IF(REGEXMATCH(L268,""Male""),""Male"",IF(REGEXMATCH(L268,""Female""),""Female"",""unspecific""))"),"Male")</f>
        <v>Male</v>
      </c>
      <c r="Q268" s="5" t="s">
        <v>31</v>
      </c>
      <c r="R268" s="4">
        <v>46229.0</v>
      </c>
      <c r="S268" s="4">
        <v>388.0</v>
      </c>
      <c r="T268" s="4">
        <v>3594.0</v>
      </c>
      <c r="U268" s="4">
        <v>65.0</v>
      </c>
      <c r="V268" s="10">
        <f t="shared" si="2"/>
        <v>0.1406043825</v>
      </c>
      <c r="W268" s="4">
        <v>9698.99</v>
      </c>
      <c r="X268" s="5" t="s">
        <v>49</v>
      </c>
    </row>
    <row r="269" ht="14.25" customHeight="1">
      <c r="A269" s="4">
        <v>268.0</v>
      </c>
      <c r="B269" s="5" t="s">
        <v>693</v>
      </c>
      <c r="C269" s="6">
        <v>45284.0</v>
      </c>
      <c r="D269" s="6">
        <v>45295.0</v>
      </c>
      <c r="E269" s="5" t="s">
        <v>77</v>
      </c>
      <c r="F269" s="5" t="s">
        <v>188</v>
      </c>
      <c r="G269" s="5" t="s">
        <v>189</v>
      </c>
      <c r="H269" s="5" t="s">
        <v>190</v>
      </c>
      <c r="I269" s="7" t="s">
        <v>191</v>
      </c>
      <c r="J269" s="8" t="str">
        <f t="shared" si="1"/>
        <v>(496) 4036865</v>
      </c>
      <c r="K269" s="5" t="s">
        <v>192</v>
      </c>
      <c r="L269" s="5" t="s">
        <v>57</v>
      </c>
      <c r="M269" s="9" t="str">
        <f>IFERROR(__xludf.DUMMYFUNCTION("IF(OR(REGEXMATCH(L269,""18-40""),REGEXMATCH(L269,""Adults 18-40"")),""18-40"", IF(OR(REGEXMATCH(L269,""40-60""),REGEXMATCH(L269,""Adults 40-60"")),""40-60"", IF(OR(REGEXMATCH(L269,""60\+""),REGEXMATCH(L269,""Seniors 60\+"")),""60+"", IF(OR(REGEXMATCH(L269"&amp;",""13-19""),REGEXMATCH(L269,""Teens 13-19"")),""13-19"",""Unbekannt""))))"),"18-40")</f>
        <v>18-40</v>
      </c>
      <c r="N269" s="8" t="str">
        <f>IFERROR(__xludf.DUMMYFUNCTION("REGEXREPLACE(REGEXREPLACE(O269,""Male"",""unspecific""),""Female"",""unspecific"")"),"unspecific ")</f>
        <v>unspecific </v>
      </c>
      <c r="O269" s="5" t="str">
        <f>IFERROR(__xludf.DUMMYFUNCTION("REGEXEXTRACT(L269,""[A-Za-z ]+"")"),"Female ")</f>
        <v>Female </v>
      </c>
      <c r="P269" s="8" t="str">
        <f>IFERROR(__xludf.DUMMYFUNCTION("IF(REGEXMATCH(L269,""Male""),""Male"",IF(REGEXMATCH(L269,""Female""),""Female"",""unspecific""))"),"Female")</f>
        <v>Female</v>
      </c>
      <c r="Q269" s="5" t="s">
        <v>75</v>
      </c>
      <c r="R269" s="4">
        <v>55356.0</v>
      </c>
      <c r="S269" s="4">
        <v>9752.0</v>
      </c>
      <c r="T269" s="4">
        <v>3522.0</v>
      </c>
      <c r="U269" s="4">
        <v>9.0</v>
      </c>
      <c r="V269" s="10">
        <f t="shared" si="2"/>
        <v>0.01625840017</v>
      </c>
      <c r="W269" s="4">
        <v>41521.94</v>
      </c>
      <c r="X269" s="5" t="s">
        <v>32</v>
      </c>
    </row>
    <row r="270" ht="14.25" customHeight="1">
      <c r="A270" s="4">
        <v>269.0</v>
      </c>
      <c r="B270" s="5" t="s">
        <v>694</v>
      </c>
      <c r="C270" s="6">
        <v>44944.0</v>
      </c>
      <c r="D270" s="6">
        <v>44954.0</v>
      </c>
      <c r="E270" s="5" t="s">
        <v>25</v>
      </c>
      <c r="F270" s="5" t="s">
        <v>123</v>
      </c>
      <c r="G270" s="5" t="s">
        <v>124</v>
      </c>
      <c r="H270" s="5" t="s">
        <v>125</v>
      </c>
      <c r="I270" s="7" t="s">
        <v>126</v>
      </c>
      <c r="J270" s="8" t="str">
        <f t="shared" si="1"/>
        <v>(382) 5051266</v>
      </c>
      <c r="K270" s="5" t="s">
        <v>127</v>
      </c>
      <c r="L270" s="5" t="s">
        <v>57</v>
      </c>
      <c r="M270" s="9" t="str">
        <f>IFERROR(__xludf.DUMMYFUNCTION("IF(OR(REGEXMATCH(L270,""18-40""),REGEXMATCH(L270,""Adults 18-40"")),""18-40"", IF(OR(REGEXMATCH(L270,""40-60""),REGEXMATCH(L270,""Adults 40-60"")),""40-60"", IF(OR(REGEXMATCH(L270,""60\+""),REGEXMATCH(L270,""Seniors 60\+"")),""60+"", IF(OR(REGEXMATCH(L270"&amp;",""13-19""),REGEXMATCH(L270,""Teens 13-19"")),""13-19"",""Unbekannt""))))"),"18-40")</f>
        <v>18-40</v>
      </c>
      <c r="N270" s="8" t="str">
        <f>IFERROR(__xludf.DUMMYFUNCTION("REGEXREPLACE(REGEXREPLACE(O270,""Male"",""unspecific""),""Female"",""unspecific"")"),"unspecific ")</f>
        <v>unspecific </v>
      </c>
      <c r="O270" s="5" t="str">
        <f>IFERROR(__xludf.DUMMYFUNCTION("REGEXEXTRACT(L270,""[A-Za-z ]+"")"),"Female ")</f>
        <v>Female </v>
      </c>
      <c r="P270" s="8" t="str">
        <f>IFERROR(__xludf.DUMMYFUNCTION("IF(REGEXMATCH(L270,""Male""),""Male"",IF(REGEXMATCH(L270,""Female""),""Female"",""unspecific""))"),"Female")</f>
        <v>Female</v>
      </c>
      <c r="Q270" s="5" t="s">
        <v>31</v>
      </c>
      <c r="R270" s="4">
        <v>49440.0</v>
      </c>
      <c r="S270" s="4">
        <v>7366.0</v>
      </c>
      <c r="T270" s="4">
        <v>4549.0</v>
      </c>
      <c r="U270" s="4">
        <v>115.0</v>
      </c>
      <c r="V270" s="10">
        <f t="shared" si="2"/>
        <v>0.232605178</v>
      </c>
      <c r="W270" s="4">
        <v>37006.86</v>
      </c>
      <c r="X270" s="5" t="s">
        <v>49</v>
      </c>
    </row>
    <row r="271" ht="14.25" customHeight="1">
      <c r="A271" s="4">
        <v>270.0</v>
      </c>
      <c r="B271" s="5" t="s">
        <v>695</v>
      </c>
      <c r="C271" s="6">
        <v>45099.0</v>
      </c>
      <c r="D271" s="6">
        <v>45118.0</v>
      </c>
      <c r="E271" s="5" t="s">
        <v>51</v>
      </c>
      <c r="F271" s="5" t="s">
        <v>256</v>
      </c>
      <c r="G271" s="5" t="s">
        <v>257</v>
      </c>
      <c r="H271" s="5" t="s">
        <v>258</v>
      </c>
      <c r="I271" s="7">
        <v>1.17217573E9</v>
      </c>
      <c r="J271" s="8" t="str">
        <f t="shared" si="1"/>
        <v>(117) 2175730</v>
      </c>
      <c r="K271" s="5" t="s">
        <v>259</v>
      </c>
      <c r="L271" s="5" t="s">
        <v>74</v>
      </c>
      <c r="M271" s="9" t="str">
        <f>IFERROR(__xludf.DUMMYFUNCTION("IF(OR(REGEXMATCH(L271,""18-40""),REGEXMATCH(L271,""Adults 18-40"")),""18-40"", IF(OR(REGEXMATCH(L271,""40-60""),REGEXMATCH(L271,""Adults 40-60"")),""40-60"", IF(OR(REGEXMATCH(L271,""60\+""),REGEXMATCH(L271,""Seniors 60\+"")),""60+"", IF(OR(REGEXMATCH(L271"&amp;",""13-19""),REGEXMATCH(L271,""Teens 13-19"")),""13-19"",""Unbekannt""))))"),"60+")</f>
        <v>60+</v>
      </c>
      <c r="N271" s="8" t="str">
        <f>IFERROR(__xludf.DUMMYFUNCTION("REGEXREPLACE(REGEXREPLACE(O271,""Male"",""unspecific""),""Female"",""unspecific"")"),"Seniors ")</f>
        <v>Seniors </v>
      </c>
      <c r="O271" s="5" t="str">
        <f>IFERROR(__xludf.DUMMYFUNCTION("REGEXEXTRACT(L271,""[A-Za-z ]+"")"),"Seniors ")</f>
        <v>Seniors </v>
      </c>
      <c r="P271" s="8" t="str">
        <f>IFERROR(__xludf.DUMMYFUNCTION("IF(REGEXMATCH(L271,""Male""),""Male"",IF(REGEXMATCH(L271,""Female""),""Female"",""unspecific""))"),"unspecific")</f>
        <v>unspecific</v>
      </c>
      <c r="Q271" s="5" t="s">
        <v>58</v>
      </c>
      <c r="R271" s="4">
        <v>54282.0</v>
      </c>
      <c r="S271" s="4">
        <v>8645.0</v>
      </c>
      <c r="T271" s="4">
        <v>4654.0</v>
      </c>
      <c r="U271" s="4">
        <v>945.0</v>
      </c>
      <c r="V271" s="10">
        <f t="shared" si="2"/>
        <v>1.740908588</v>
      </c>
      <c r="W271" s="4">
        <v>47381.95</v>
      </c>
      <c r="X271" s="5" t="s">
        <v>40</v>
      </c>
    </row>
    <row r="272" ht="14.25" customHeight="1">
      <c r="A272" s="4">
        <v>271.0</v>
      </c>
      <c r="B272" s="5" t="s">
        <v>696</v>
      </c>
      <c r="C272" s="6">
        <v>45079.0</v>
      </c>
      <c r="D272" s="6">
        <v>45107.0</v>
      </c>
      <c r="E272" s="5" t="s">
        <v>42</v>
      </c>
      <c r="F272" s="5" t="s">
        <v>300</v>
      </c>
      <c r="G272" s="5" t="s">
        <v>301</v>
      </c>
      <c r="H272" s="5" t="s">
        <v>302</v>
      </c>
      <c r="I272" s="7" t="s">
        <v>303</v>
      </c>
      <c r="J272" s="8" t="str">
        <f t="shared" si="1"/>
        <v>(880) 8919091</v>
      </c>
      <c r="K272" s="5" t="s">
        <v>304</v>
      </c>
      <c r="L272" s="5" t="s">
        <v>83</v>
      </c>
      <c r="M272" s="9" t="str">
        <f>IFERROR(__xludf.DUMMYFUNCTION("IF(OR(REGEXMATCH(L272,""18-40""),REGEXMATCH(L272,""Adults 18-40"")),""18-40"", IF(OR(REGEXMATCH(L272,""40-60""),REGEXMATCH(L272,""Adults 40-60"")),""40-60"", IF(OR(REGEXMATCH(L272,""60\+""),REGEXMATCH(L272,""Seniors 60\+"")),""60+"", IF(OR(REGEXMATCH(L272"&amp;",""13-19""),REGEXMATCH(L272,""Teens 13-19"")),""13-19"",""Unbekannt""))))"),"40-60")</f>
        <v>40-60</v>
      </c>
      <c r="N272" s="8" t="str">
        <f>IFERROR(__xludf.DUMMYFUNCTION("REGEXREPLACE(REGEXREPLACE(O272,""Male"",""unspecific""),""Female"",""unspecific"")"),"Adults ")</f>
        <v>Adults </v>
      </c>
      <c r="O272" s="5" t="str">
        <f>IFERROR(__xludf.DUMMYFUNCTION("REGEXEXTRACT(L272,""[A-Za-z ]+"")"),"Adults ")</f>
        <v>Adults </v>
      </c>
      <c r="P272" s="8" t="str">
        <f>IFERROR(__xludf.DUMMYFUNCTION("IF(REGEXMATCH(L272,""Male""),""Male"",IF(REGEXMATCH(L272,""Female""),""Female"",""unspecific""))"),"unspecific")</f>
        <v>unspecific</v>
      </c>
      <c r="Q272" s="5" t="s">
        <v>75</v>
      </c>
      <c r="R272" s="4">
        <v>60243.0</v>
      </c>
      <c r="S272" s="4">
        <v>1886.0</v>
      </c>
      <c r="T272" s="4">
        <v>1459.0</v>
      </c>
      <c r="U272" s="4">
        <v>479.0</v>
      </c>
      <c r="V272" s="10">
        <f t="shared" si="2"/>
        <v>0.7951131252</v>
      </c>
      <c r="W272" s="4">
        <v>6350.77</v>
      </c>
      <c r="X272" s="5" t="s">
        <v>99</v>
      </c>
    </row>
    <row r="273" ht="14.25" customHeight="1">
      <c r="A273" s="4">
        <v>272.0</v>
      </c>
      <c r="B273" s="5" t="s">
        <v>697</v>
      </c>
      <c r="C273" s="6">
        <v>45068.0</v>
      </c>
      <c r="D273" s="6">
        <v>45088.0</v>
      </c>
      <c r="E273" s="5" t="s">
        <v>77</v>
      </c>
      <c r="F273" s="5" t="s">
        <v>182</v>
      </c>
      <c r="G273" s="5" t="s">
        <v>183</v>
      </c>
      <c r="H273" s="5" t="s">
        <v>184</v>
      </c>
      <c r="I273" s="7" t="s">
        <v>185</v>
      </c>
      <c r="J273" s="8" t="str">
        <f t="shared" si="1"/>
        <v>(322) 61892539220</v>
      </c>
      <c r="K273" s="5" t="s">
        <v>186</v>
      </c>
      <c r="L273" s="5" t="s">
        <v>138</v>
      </c>
      <c r="M273" s="9" t="str">
        <f>IFERROR(__xludf.DUMMYFUNCTION("IF(OR(REGEXMATCH(L273,""18-40""),REGEXMATCH(L273,""Adults 18-40"")),""18-40"", IF(OR(REGEXMATCH(L273,""40-60""),REGEXMATCH(L273,""Adults 40-60"")),""40-60"", IF(OR(REGEXMATCH(L273,""60\+""),REGEXMATCH(L273,""Seniors 60\+"")),""60+"", IF(OR(REGEXMATCH(L273"&amp;",""13-19""),REGEXMATCH(L273,""Teens 13-19"")),""13-19"",""Unbekannt""))))"),"18-40")</f>
        <v>18-40</v>
      </c>
      <c r="N273" s="8" t="str">
        <f>IFERROR(__xludf.DUMMYFUNCTION("REGEXREPLACE(REGEXREPLACE(O273,""Male"",""unspecific""),""Female"",""unspecific"")"),"unspecific ")</f>
        <v>unspecific </v>
      </c>
      <c r="O273" s="5" t="str">
        <f>IFERROR(__xludf.DUMMYFUNCTION("REGEXEXTRACT(L273,""[A-Za-z ]+"")"),"Male ")</f>
        <v>Male </v>
      </c>
      <c r="P273" s="8" t="str">
        <f>IFERROR(__xludf.DUMMYFUNCTION("IF(REGEXMATCH(L273,""Male""),""Male"",IF(REGEXMATCH(L273,""Female""),""Female"",""unspecific""))"),"Male")</f>
        <v>Male</v>
      </c>
      <c r="Q273" s="5" t="s">
        <v>75</v>
      </c>
      <c r="R273" s="4">
        <v>44967.0</v>
      </c>
      <c r="S273" s="4">
        <v>7515.0</v>
      </c>
      <c r="T273" s="4">
        <v>4479.0</v>
      </c>
      <c r="U273" s="4">
        <v>576.0</v>
      </c>
      <c r="V273" s="10">
        <f t="shared" si="2"/>
        <v>1.280939356</v>
      </c>
      <c r="W273" s="4">
        <v>49165.84</v>
      </c>
      <c r="X273" s="5" t="s">
        <v>167</v>
      </c>
    </row>
    <row r="274" ht="14.25" customHeight="1">
      <c r="A274" s="4">
        <v>273.0</v>
      </c>
      <c r="B274" s="5" t="s">
        <v>698</v>
      </c>
      <c r="C274" s="6">
        <v>45135.0</v>
      </c>
      <c r="D274" s="6">
        <v>45146.0</v>
      </c>
      <c r="E274" s="5" t="s">
        <v>42</v>
      </c>
      <c r="F274" s="5" t="s">
        <v>141</v>
      </c>
      <c r="G274" s="5" t="s">
        <v>142</v>
      </c>
      <c r="H274" s="5" t="s">
        <v>143</v>
      </c>
      <c r="I274" s="7" t="s">
        <v>144</v>
      </c>
      <c r="J274" s="8" t="str">
        <f t="shared" si="1"/>
        <v>(557) 6707467238</v>
      </c>
      <c r="K274" s="5" t="s">
        <v>145</v>
      </c>
      <c r="L274" s="5" t="s">
        <v>38</v>
      </c>
      <c r="M274" s="9" t="str">
        <f>IFERROR(__xludf.DUMMYFUNCTION("IF(OR(REGEXMATCH(L274,""18-40""),REGEXMATCH(L274,""Adults 18-40"")),""18-40"", IF(OR(REGEXMATCH(L274,""40-60""),REGEXMATCH(L274,""Adults 40-60"")),""40-60"", IF(OR(REGEXMATCH(L274,""60\+""),REGEXMATCH(L274,""Seniors 60\+"")),""60+"", IF(OR(REGEXMATCH(L274"&amp;",""13-19""),REGEXMATCH(L274,""Teens 13-19"")),""13-19"",""Unbekannt""))))"),"60+")</f>
        <v>60+</v>
      </c>
      <c r="N274" s="8" t="str">
        <f>IFERROR(__xludf.DUMMYFUNCTION("REGEXREPLACE(REGEXREPLACE(O274,""Male"",""unspecific""),""Female"",""unspecific"")"),"unspecific ")</f>
        <v>unspecific </v>
      </c>
      <c r="O274" s="5" t="str">
        <f>IFERROR(__xludf.DUMMYFUNCTION("REGEXEXTRACT(L274,""[A-Za-z ]+"")"),"Female ")</f>
        <v>Female </v>
      </c>
      <c r="P274" s="8" t="str">
        <f>IFERROR(__xludf.DUMMYFUNCTION("IF(REGEXMATCH(L274,""Male""),""Male"",IF(REGEXMATCH(L274,""Female""),""Female"",""unspecific""))"),"Female")</f>
        <v>Female</v>
      </c>
      <c r="Q274" s="5" t="s">
        <v>128</v>
      </c>
      <c r="R274" s="4">
        <v>40872.0</v>
      </c>
      <c r="S274" s="4">
        <v>3804.0</v>
      </c>
      <c r="T274" s="4">
        <v>4711.0</v>
      </c>
      <c r="U274" s="4">
        <v>553.0</v>
      </c>
      <c r="V274" s="10">
        <f t="shared" si="2"/>
        <v>1.353004502</v>
      </c>
      <c r="W274" s="4">
        <v>18294.51</v>
      </c>
      <c r="X274" s="5" t="s">
        <v>49</v>
      </c>
    </row>
    <row r="275" ht="14.25" customHeight="1">
      <c r="A275" s="4">
        <v>274.0</v>
      </c>
      <c r="B275" s="5" t="s">
        <v>699</v>
      </c>
      <c r="C275" s="6">
        <v>45035.0</v>
      </c>
      <c r="D275" s="6">
        <v>45060.0</v>
      </c>
      <c r="E275" s="5" t="s">
        <v>25</v>
      </c>
      <c r="F275" s="5" t="s">
        <v>344</v>
      </c>
      <c r="G275" s="5" t="s">
        <v>345</v>
      </c>
      <c r="H275" s="5" t="s">
        <v>346</v>
      </c>
      <c r="I275" s="7" t="s">
        <v>347</v>
      </c>
      <c r="J275" s="8" t="str">
        <f t="shared" si="1"/>
        <v>(011) 8358647901</v>
      </c>
      <c r="K275" s="5" t="s">
        <v>348</v>
      </c>
      <c r="L275" s="5" t="s">
        <v>138</v>
      </c>
      <c r="M275" s="9" t="str">
        <f>IFERROR(__xludf.DUMMYFUNCTION("IF(OR(REGEXMATCH(L275,""18-40""),REGEXMATCH(L275,""Adults 18-40"")),""18-40"", IF(OR(REGEXMATCH(L275,""40-60""),REGEXMATCH(L275,""Adults 40-60"")),""40-60"", IF(OR(REGEXMATCH(L275,""60\+""),REGEXMATCH(L275,""Seniors 60\+"")),""60+"", IF(OR(REGEXMATCH(L275"&amp;",""13-19""),REGEXMATCH(L275,""Teens 13-19"")),""13-19"",""Unbekannt""))))"),"18-40")</f>
        <v>18-40</v>
      </c>
      <c r="N275" s="8" t="str">
        <f>IFERROR(__xludf.DUMMYFUNCTION("REGEXREPLACE(REGEXREPLACE(O275,""Male"",""unspecific""),""Female"",""unspecific"")"),"unspecific ")</f>
        <v>unspecific </v>
      </c>
      <c r="O275" s="5" t="str">
        <f>IFERROR(__xludf.DUMMYFUNCTION("REGEXEXTRACT(L275,""[A-Za-z ]+"")"),"Male ")</f>
        <v>Male </v>
      </c>
      <c r="P275" s="8" t="str">
        <f>IFERROR(__xludf.DUMMYFUNCTION("IF(REGEXMATCH(L275,""Male""),""Male"",IF(REGEXMATCH(L275,""Female""),""Female"",""unspecific""))"),"Male")</f>
        <v>Male</v>
      </c>
      <c r="Q275" s="5" t="s">
        <v>128</v>
      </c>
      <c r="R275" s="4">
        <v>19926.0</v>
      </c>
      <c r="S275" s="4">
        <v>1565.0</v>
      </c>
      <c r="T275" s="4">
        <v>1665.0</v>
      </c>
      <c r="U275" s="4">
        <v>502.0</v>
      </c>
      <c r="V275" s="10">
        <f t="shared" si="2"/>
        <v>2.51932149</v>
      </c>
      <c r="W275" s="4">
        <v>33168.43</v>
      </c>
      <c r="X275" s="5" t="s">
        <v>40</v>
      </c>
    </row>
    <row r="276" ht="14.25" customHeight="1">
      <c r="A276" s="4">
        <v>275.0</v>
      </c>
      <c r="B276" s="5" t="s">
        <v>700</v>
      </c>
      <c r="C276" s="6">
        <v>44937.0</v>
      </c>
      <c r="D276" s="6">
        <v>44959.0</v>
      </c>
      <c r="E276" s="5" t="s">
        <v>42</v>
      </c>
      <c r="F276" s="5" t="s">
        <v>432</v>
      </c>
      <c r="G276" s="5" t="s">
        <v>433</v>
      </c>
      <c r="H276" s="5" t="s">
        <v>434</v>
      </c>
      <c r="I276" s="7">
        <v>0.0</v>
      </c>
      <c r="J276" s="8">
        <f t="shared" si="1"/>
        <v>0</v>
      </c>
      <c r="K276" s="5" t="s">
        <v>435</v>
      </c>
      <c r="L276" s="5" t="s">
        <v>65</v>
      </c>
      <c r="M276" s="9" t="str">
        <f>IFERROR(__xludf.DUMMYFUNCTION("IF(OR(REGEXMATCH(L276,""18-40""),REGEXMATCH(L276,""Adults 18-40"")),""18-40"", IF(OR(REGEXMATCH(L276,""40-60""),REGEXMATCH(L276,""Adults 40-60"")),""40-60"", IF(OR(REGEXMATCH(L276,""60\+""),REGEXMATCH(L276,""Seniors 60\+"")),""60+"", IF(OR(REGEXMATCH(L276"&amp;",""13-19""),REGEXMATCH(L276,""Teens 13-19"")),""13-19"",""Unbekannt""))))"),"60+")</f>
        <v>60+</v>
      </c>
      <c r="N276" s="8" t="str">
        <f>IFERROR(__xludf.DUMMYFUNCTION("REGEXREPLACE(REGEXREPLACE(O276,""Male"",""unspecific""),""Female"",""unspecific"")"),"unspecific ")</f>
        <v>unspecific </v>
      </c>
      <c r="O276" s="5" t="str">
        <f>IFERROR(__xludf.DUMMYFUNCTION("REGEXEXTRACT(L276,""[A-Za-z ]+"")"),"Male ")</f>
        <v>Male </v>
      </c>
      <c r="P276" s="8" t="str">
        <f>IFERROR(__xludf.DUMMYFUNCTION("IF(REGEXMATCH(L276,""Male""),""Male"",IF(REGEXMATCH(L276,""Female""),""Female"",""unspecific""))"),"Male")</f>
        <v>Male</v>
      </c>
      <c r="Q276" s="5" t="s">
        <v>128</v>
      </c>
      <c r="R276" s="4">
        <v>9413.0</v>
      </c>
      <c r="S276" s="4">
        <v>601.0</v>
      </c>
      <c r="T276" s="4">
        <v>433.0</v>
      </c>
      <c r="U276" s="4">
        <v>393.0</v>
      </c>
      <c r="V276" s="10">
        <f t="shared" si="2"/>
        <v>4.175077021</v>
      </c>
      <c r="W276" s="4">
        <v>13779.68</v>
      </c>
      <c r="X276" s="5" t="s">
        <v>167</v>
      </c>
    </row>
    <row r="277" ht="14.25" customHeight="1">
      <c r="A277" s="4">
        <v>276.0</v>
      </c>
      <c r="B277" s="5" t="s">
        <v>701</v>
      </c>
      <c r="C277" s="6">
        <v>45045.0</v>
      </c>
      <c r="D277" s="6">
        <v>45058.0</v>
      </c>
      <c r="E277" s="5" t="s">
        <v>51</v>
      </c>
      <c r="F277" s="5" t="s">
        <v>556</v>
      </c>
      <c r="G277" s="5" t="s">
        <v>557</v>
      </c>
      <c r="H277" s="5" t="s">
        <v>558</v>
      </c>
      <c r="I277" s="7" t="s">
        <v>559</v>
      </c>
      <c r="J277" s="8" t="str">
        <f t="shared" si="1"/>
        <v>(363) 83636475385</v>
      </c>
      <c r="K277" s="5" t="s">
        <v>560</v>
      </c>
      <c r="L277" s="5" t="s">
        <v>57</v>
      </c>
      <c r="M277" s="9" t="str">
        <f>IFERROR(__xludf.DUMMYFUNCTION("IF(OR(REGEXMATCH(L277,""18-40""),REGEXMATCH(L277,""Adults 18-40"")),""18-40"", IF(OR(REGEXMATCH(L277,""40-60""),REGEXMATCH(L277,""Adults 40-60"")),""40-60"", IF(OR(REGEXMATCH(L277,""60\+""),REGEXMATCH(L277,""Seniors 60\+"")),""60+"", IF(OR(REGEXMATCH(L277"&amp;",""13-19""),REGEXMATCH(L277,""Teens 13-19"")),""13-19"",""Unbekannt""))))"),"18-40")</f>
        <v>18-40</v>
      </c>
      <c r="N277" s="8" t="str">
        <f>IFERROR(__xludf.DUMMYFUNCTION("REGEXREPLACE(REGEXREPLACE(O277,""Male"",""unspecific""),""Female"",""unspecific"")"),"unspecific ")</f>
        <v>unspecific </v>
      </c>
      <c r="O277" s="5" t="str">
        <f>IFERROR(__xludf.DUMMYFUNCTION("REGEXEXTRACT(L277,""[A-Za-z ]+"")"),"Female ")</f>
        <v>Female </v>
      </c>
      <c r="P277" s="8" t="str">
        <f>IFERROR(__xludf.DUMMYFUNCTION("IF(REGEXMATCH(L277,""Male""),""Male"",IF(REGEXMATCH(L277,""Female""),""Female"",""unspecific""))"),"Female")</f>
        <v>Female</v>
      </c>
      <c r="Q277" s="5" t="s">
        <v>58</v>
      </c>
      <c r="R277" s="4">
        <v>86592.0</v>
      </c>
      <c r="S277" s="4">
        <v>176.0</v>
      </c>
      <c r="T277" s="4">
        <v>622.0</v>
      </c>
      <c r="U277" s="4">
        <v>133.0</v>
      </c>
      <c r="V277" s="10">
        <f t="shared" si="2"/>
        <v>0.1535938655</v>
      </c>
      <c r="W277" s="4">
        <v>42298.12</v>
      </c>
      <c r="X277" s="5" t="s">
        <v>158</v>
      </c>
    </row>
    <row r="278" ht="14.25" customHeight="1">
      <c r="A278" s="4">
        <v>277.0</v>
      </c>
      <c r="B278" s="5" t="s">
        <v>702</v>
      </c>
      <c r="C278" s="6">
        <v>44991.0</v>
      </c>
      <c r="D278" s="6">
        <v>45010.0</v>
      </c>
      <c r="E278" s="5" t="s">
        <v>51</v>
      </c>
      <c r="F278" s="5" t="s">
        <v>306</v>
      </c>
      <c r="G278" s="5" t="s">
        <v>307</v>
      </c>
      <c r="H278" s="5" t="s">
        <v>308</v>
      </c>
      <c r="I278" s="7" t="s">
        <v>309</v>
      </c>
      <c r="J278" s="8" t="str">
        <f t="shared" si="1"/>
        <v>(330) 5264186670</v>
      </c>
      <c r="K278" s="5" t="s">
        <v>310</v>
      </c>
      <c r="L278" s="5" t="s">
        <v>65</v>
      </c>
      <c r="M278" s="9" t="str">
        <f>IFERROR(__xludf.DUMMYFUNCTION("IF(OR(REGEXMATCH(L278,""18-40""),REGEXMATCH(L278,""Adults 18-40"")),""18-40"", IF(OR(REGEXMATCH(L278,""40-60""),REGEXMATCH(L278,""Adults 40-60"")),""40-60"", IF(OR(REGEXMATCH(L278,""60\+""),REGEXMATCH(L278,""Seniors 60\+"")),""60+"", IF(OR(REGEXMATCH(L278"&amp;",""13-19""),REGEXMATCH(L278,""Teens 13-19"")),""13-19"",""Unbekannt""))))"),"60+")</f>
        <v>60+</v>
      </c>
      <c r="N278" s="8" t="str">
        <f>IFERROR(__xludf.DUMMYFUNCTION("REGEXREPLACE(REGEXREPLACE(O278,""Male"",""unspecific""),""Female"",""unspecific"")"),"unspecific ")</f>
        <v>unspecific </v>
      </c>
      <c r="O278" s="5" t="str">
        <f>IFERROR(__xludf.DUMMYFUNCTION("REGEXEXTRACT(L278,""[A-Za-z ]+"")"),"Male ")</f>
        <v>Male </v>
      </c>
      <c r="P278" s="8" t="str">
        <f>IFERROR(__xludf.DUMMYFUNCTION("IF(REGEXMATCH(L278,""Male""),""Male"",IF(REGEXMATCH(L278,""Female""),""Female"",""unspecific""))"),"Male")</f>
        <v>Male</v>
      </c>
      <c r="Q278" s="5" t="s">
        <v>84</v>
      </c>
      <c r="R278" s="4">
        <v>88603.0</v>
      </c>
      <c r="S278" s="4">
        <v>3637.0</v>
      </c>
      <c r="T278" s="4">
        <v>4448.0</v>
      </c>
      <c r="U278" s="4">
        <v>436.0</v>
      </c>
      <c r="V278" s="10">
        <f t="shared" si="2"/>
        <v>0.4920826609</v>
      </c>
      <c r="W278" s="4">
        <v>1521.88</v>
      </c>
      <c r="X278" s="5" t="s">
        <v>32</v>
      </c>
    </row>
    <row r="279" ht="14.25" customHeight="1">
      <c r="A279" s="4">
        <v>278.0</v>
      </c>
      <c r="B279" s="5" t="s">
        <v>703</v>
      </c>
      <c r="C279" s="6">
        <v>45102.0</v>
      </c>
      <c r="D279" s="6">
        <v>45112.0</v>
      </c>
      <c r="E279" s="5" t="s">
        <v>7</v>
      </c>
      <c r="F279" s="5" t="s">
        <v>238</v>
      </c>
      <c r="G279" s="5" t="s">
        <v>239</v>
      </c>
      <c r="H279" s="5" t="s">
        <v>240</v>
      </c>
      <c r="I279" s="7" t="s">
        <v>241</v>
      </c>
      <c r="J279" s="8" t="str">
        <f t="shared" si="1"/>
        <v>Ungültige Nummer</v>
      </c>
      <c r="K279" s="5" t="s">
        <v>242</v>
      </c>
      <c r="L279" s="5" t="s">
        <v>83</v>
      </c>
      <c r="M279" s="9" t="str">
        <f>IFERROR(__xludf.DUMMYFUNCTION("IF(OR(REGEXMATCH(L279,""18-40""),REGEXMATCH(L279,""Adults 18-40"")),""18-40"", IF(OR(REGEXMATCH(L279,""40-60""),REGEXMATCH(L279,""Adults 40-60"")),""40-60"", IF(OR(REGEXMATCH(L279,""60\+""),REGEXMATCH(L279,""Seniors 60\+"")),""60+"", IF(OR(REGEXMATCH(L279"&amp;",""13-19""),REGEXMATCH(L279,""Teens 13-19"")),""13-19"",""Unbekannt""))))"),"40-60")</f>
        <v>40-60</v>
      </c>
      <c r="N279" s="8" t="str">
        <f>IFERROR(__xludf.DUMMYFUNCTION("REGEXREPLACE(REGEXREPLACE(O279,""Male"",""unspecific""),""Female"",""unspecific"")"),"Adults ")</f>
        <v>Adults </v>
      </c>
      <c r="O279" s="5" t="str">
        <f>IFERROR(__xludf.DUMMYFUNCTION("REGEXEXTRACT(L279,""[A-Za-z ]+"")"),"Adults ")</f>
        <v>Adults </v>
      </c>
      <c r="P279" s="8" t="str">
        <f>IFERROR(__xludf.DUMMYFUNCTION("IF(REGEXMATCH(L279,""Male""),""Male"",IF(REGEXMATCH(L279,""Female""),""Female"",""unspecific""))"),"unspecific")</f>
        <v>unspecific</v>
      </c>
      <c r="Q279" s="5" t="s">
        <v>31</v>
      </c>
      <c r="R279" s="4">
        <v>7433.0</v>
      </c>
      <c r="S279" s="4">
        <v>5626.0</v>
      </c>
      <c r="T279" s="4">
        <v>2456.0</v>
      </c>
      <c r="U279" s="4">
        <v>427.0</v>
      </c>
      <c r="V279" s="10">
        <f t="shared" si="2"/>
        <v>5.744652227</v>
      </c>
      <c r="W279" s="4">
        <v>35126.7</v>
      </c>
      <c r="X279" s="5" t="s">
        <v>99</v>
      </c>
    </row>
    <row r="280" ht="14.25" customHeight="1">
      <c r="A280" s="4">
        <v>279.0</v>
      </c>
      <c r="B280" s="5" t="s">
        <v>704</v>
      </c>
      <c r="C280" s="6">
        <v>45075.0</v>
      </c>
      <c r="D280" s="6">
        <v>45076.0</v>
      </c>
      <c r="E280" s="5" t="s">
        <v>25</v>
      </c>
      <c r="F280" s="5" t="s">
        <v>686</v>
      </c>
      <c r="G280" s="5" t="s">
        <v>687</v>
      </c>
      <c r="H280" s="5" t="s">
        <v>688</v>
      </c>
      <c r="I280" s="7" t="s">
        <v>689</v>
      </c>
      <c r="J280" s="8" t="str">
        <f t="shared" si="1"/>
        <v>(644) 1946281</v>
      </c>
      <c r="K280" s="5" t="s">
        <v>690</v>
      </c>
      <c r="L280" s="5" t="s">
        <v>131</v>
      </c>
      <c r="M280" s="9" t="str">
        <f>IFERROR(__xludf.DUMMYFUNCTION("IF(OR(REGEXMATCH(L280,""18-40""),REGEXMATCH(L280,""Adults 18-40"")),""18-40"", IF(OR(REGEXMATCH(L280,""40-60""),REGEXMATCH(L280,""Adults 40-60"")),""40-60"", IF(OR(REGEXMATCH(L280,""60\+""),REGEXMATCH(L280,""Seniors 60\+"")),""60+"", IF(OR(REGEXMATCH(L280"&amp;",""13-19""),REGEXMATCH(L280,""Teens 13-19"")),""13-19"",""Unbekannt""))))"),"13-19")</f>
        <v>13-19</v>
      </c>
      <c r="N280" s="8" t="str">
        <f>IFERROR(__xludf.DUMMYFUNCTION("REGEXREPLACE(REGEXREPLACE(O280,""Male"",""unspecific""),""Female"",""unspecific"")"),"Teens ")</f>
        <v>Teens </v>
      </c>
      <c r="O280" s="5" t="str">
        <f>IFERROR(__xludf.DUMMYFUNCTION("REGEXEXTRACT(L280,""[A-Za-z ]+"")"),"Teens ")</f>
        <v>Teens </v>
      </c>
      <c r="P280" s="8" t="str">
        <f>IFERROR(__xludf.DUMMYFUNCTION("IF(REGEXMATCH(L280,""Male""),""Male"",IF(REGEXMATCH(L280,""Female""),""Female"",""unspecific""))"),"unspecific")</f>
        <v>unspecific</v>
      </c>
      <c r="Q280" s="5" t="s">
        <v>86</v>
      </c>
      <c r="R280" s="4">
        <v>49501.0</v>
      </c>
      <c r="S280" s="4">
        <v>7596.0</v>
      </c>
      <c r="T280" s="4">
        <v>1874.0</v>
      </c>
      <c r="U280" s="4">
        <v>243.0</v>
      </c>
      <c r="V280" s="10">
        <f t="shared" si="2"/>
        <v>0.4908991738</v>
      </c>
      <c r="W280" s="4">
        <v>23405.52</v>
      </c>
      <c r="X280" s="5" t="s">
        <v>66</v>
      </c>
    </row>
    <row r="281" ht="14.25" customHeight="1">
      <c r="A281" s="4">
        <v>280.0</v>
      </c>
      <c r="B281" s="5" t="s">
        <v>705</v>
      </c>
      <c r="C281" s="6">
        <v>45260.0</v>
      </c>
      <c r="D281" s="6">
        <v>45287.0</v>
      </c>
      <c r="E281" s="5" t="s">
        <v>7</v>
      </c>
      <c r="F281" s="5" t="s">
        <v>154</v>
      </c>
      <c r="G281" s="5" t="s">
        <v>155</v>
      </c>
      <c r="H281" s="5" t="s">
        <v>156</v>
      </c>
      <c r="I281" s="7">
        <v>4.034303913E9</v>
      </c>
      <c r="J281" s="8" t="str">
        <f t="shared" si="1"/>
        <v>(403) 4303913</v>
      </c>
      <c r="K281" s="5" t="s">
        <v>157</v>
      </c>
      <c r="L281" s="5" t="s">
        <v>160</v>
      </c>
      <c r="M281" s="9" t="str">
        <f>IFERROR(__xludf.DUMMYFUNCTION("IF(OR(REGEXMATCH(L281,""18-40""),REGEXMATCH(L281,""Adults 18-40"")),""18-40"", IF(OR(REGEXMATCH(L281,""40-60""),REGEXMATCH(L281,""Adults 40-60"")),""40-60"", IF(OR(REGEXMATCH(L281,""60\+""),REGEXMATCH(L281,""Seniors 60\+"")),""60+"", IF(OR(REGEXMATCH(L281"&amp;",""13-19""),REGEXMATCH(L281,""Teens 13-19"")),""13-19"",""Unbekannt""))))"),"40-60")</f>
        <v>40-60</v>
      </c>
      <c r="N281" s="8" t="str">
        <f>IFERROR(__xludf.DUMMYFUNCTION("REGEXREPLACE(REGEXREPLACE(O281,""Male"",""unspecific""),""Female"",""unspecific"")"),"unspecific ")</f>
        <v>unspecific </v>
      </c>
      <c r="O281" s="5" t="str">
        <f>IFERROR(__xludf.DUMMYFUNCTION("REGEXEXTRACT(L281,""[A-Za-z ]+"")"),"Female ")</f>
        <v>Female </v>
      </c>
      <c r="P281" s="8" t="str">
        <f>IFERROR(__xludf.DUMMYFUNCTION("IF(REGEXMATCH(L281,""Male""),""Male"",IF(REGEXMATCH(L281,""Female""),""Female"",""unspecific""))"),"Female")</f>
        <v>Female</v>
      </c>
      <c r="Q281" s="5" t="s">
        <v>39</v>
      </c>
      <c r="R281" s="4">
        <v>29954.0</v>
      </c>
      <c r="S281" s="4">
        <v>5314.0</v>
      </c>
      <c r="T281" s="4">
        <v>2521.0</v>
      </c>
      <c r="U281" s="4">
        <v>376.0</v>
      </c>
      <c r="V281" s="10">
        <f t="shared" si="2"/>
        <v>1.255258062</v>
      </c>
      <c r="W281" s="4">
        <v>32658.57</v>
      </c>
      <c r="X281" s="5" t="s">
        <v>158</v>
      </c>
    </row>
    <row r="282" ht="14.25" customHeight="1">
      <c r="A282" s="4">
        <v>281.0</v>
      </c>
      <c r="B282" s="5" t="s">
        <v>706</v>
      </c>
      <c r="C282" s="6">
        <v>44985.0</v>
      </c>
      <c r="D282" s="6">
        <v>45014.0</v>
      </c>
      <c r="E282" s="5" t="s">
        <v>77</v>
      </c>
      <c r="F282" s="5" t="s">
        <v>587</v>
      </c>
      <c r="G282" s="5" t="s">
        <v>588</v>
      </c>
      <c r="H282" s="5" t="s">
        <v>589</v>
      </c>
      <c r="I282" s="7" t="s">
        <v>590</v>
      </c>
      <c r="J282" s="8" t="str">
        <f t="shared" si="1"/>
        <v>(152) 23213506854</v>
      </c>
      <c r="K282" s="5" t="s">
        <v>591</v>
      </c>
      <c r="L282" s="5" t="s">
        <v>65</v>
      </c>
      <c r="M282" s="9" t="str">
        <f>IFERROR(__xludf.DUMMYFUNCTION("IF(OR(REGEXMATCH(L282,""18-40""),REGEXMATCH(L282,""Adults 18-40"")),""18-40"", IF(OR(REGEXMATCH(L282,""40-60""),REGEXMATCH(L282,""Adults 40-60"")),""40-60"", IF(OR(REGEXMATCH(L282,""60\+""),REGEXMATCH(L282,""Seniors 60\+"")),""60+"", IF(OR(REGEXMATCH(L282"&amp;",""13-19""),REGEXMATCH(L282,""Teens 13-19"")),""13-19"",""Unbekannt""))))"),"60+")</f>
        <v>60+</v>
      </c>
      <c r="N282" s="8" t="str">
        <f>IFERROR(__xludf.DUMMYFUNCTION("REGEXREPLACE(REGEXREPLACE(O282,""Male"",""unspecific""),""Female"",""unspecific"")"),"unspecific ")</f>
        <v>unspecific </v>
      </c>
      <c r="O282" s="5" t="str">
        <f>IFERROR(__xludf.DUMMYFUNCTION("REGEXEXTRACT(L282,""[A-Za-z ]+"")"),"Male ")</f>
        <v>Male </v>
      </c>
      <c r="P282" s="8" t="str">
        <f>IFERROR(__xludf.DUMMYFUNCTION("IF(REGEXMATCH(L282,""Male""),""Male"",IF(REGEXMATCH(L282,""Female""),""Female"",""unspecific""))"),"Male")</f>
        <v>Male</v>
      </c>
      <c r="Q282" s="5" t="s">
        <v>86</v>
      </c>
      <c r="R282" s="4">
        <v>50133.0</v>
      </c>
      <c r="S282" s="4">
        <v>2819.0</v>
      </c>
      <c r="T282" s="4">
        <v>2190.0</v>
      </c>
      <c r="U282" s="4">
        <v>788.0</v>
      </c>
      <c r="V282" s="10">
        <f t="shared" si="2"/>
        <v>1.571818962</v>
      </c>
      <c r="W282" s="4">
        <v>5045.36</v>
      </c>
      <c r="X282" s="5" t="s">
        <v>112</v>
      </c>
    </row>
    <row r="283" ht="14.25" customHeight="1">
      <c r="A283" s="4">
        <v>282.0</v>
      </c>
      <c r="B283" s="5" t="s">
        <v>707</v>
      </c>
      <c r="C283" s="6">
        <v>45102.0</v>
      </c>
      <c r="D283" s="6">
        <v>45125.0</v>
      </c>
      <c r="E283" s="5" t="s">
        <v>77</v>
      </c>
      <c r="F283" s="5" t="s">
        <v>344</v>
      </c>
      <c r="G283" s="5" t="s">
        <v>345</v>
      </c>
      <c r="H283" s="5" t="s">
        <v>346</v>
      </c>
      <c r="I283" s="7" t="s">
        <v>347</v>
      </c>
      <c r="J283" s="8" t="str">
        <f t="shared" si="1"/>
        <v>(011) 8358647901</v>
      </c>
      <c r="K283" s="5" t="s">
        <v>348</v>
      </c>
      <c r="L283" s="5" t="s">
        <v>38</v>
      </c>
      <c r="M283" s="9" t="str">
        <f>IFERROR(__xludf.DUMMYFUNCTION("IF(OR(REGEXMATCH(L283,""18-40""),REGEXMATCH(L283,""Adults 18-40"")),""18-40"", IF(OR(REGEXMATCH(L283,""40-60""),REGEXMATCH(L283,""Adults 40-60"")),""40-60"", IF(OR(REGEXMATCH(L283,""60\+""),REGEXMATCH(L283,""Seniors 60\+"")),""60+"", IF(OR(REGEXMATCH(L283"&amp;",""13-19""),REGEXMATCH(L283,""Teens 13-19"")),""13-19"",""Unbekannt""))))"),"60+")</f>
        <v>60+</v>
      </c>
      <c r="N283" s="8" t="str">
        <f>IFERROR(__xludf.DUMMYFUNCTION("REGEXREPLACE(REGEXREPLACE(O283,""Male"",""unspecific""),""Female"",""unspecific"")"),"unspecific ")</f>
        <v>unspecific </v>
      </c>
      <c r="O283" s="5" t="str">
        <f>IFERROR(__xludf.DUMMYFUNCTION("REGEXEXTRACT(L283,""[A-Za-z ]+"")"),"Female ")</f>
        <v>Female </v>
      </c>
      <c r="P283" s="8" t="str">
        <f>IFERROR(__xludf.DUMMYFUNCTION("IF(REGEXMATCH(L283,""Male""),""Male"",IF(REGEXMATCH(L283,""Female""),""Female"",""unspecific""))"),"Female")</f>
        <v>Female</v>
      </c>
      <c r="Q283" s="5" t="s">
        <v>128</v>
      </c>
      <c r="R283" s="4">
        <v>60550.0</v>
      </c>
      <c r="S283" s="4">
        <v>896.0</v>
      </c>
      <c r="T283" s="4">
        <v>4112.0</v>
      </c>
      <c r="U283" s="4">
        <v>400.0</v>
      </c>
      <c r="V283" s="10">
        <f t="shared" si="2"/>
        <v>0.6606110652</v>
      </c>
      <c r="W283" s="4">
        <v>25131.41</v>
      </c>
      <c r="X283" s="5" t="s">
        <v>40</v>
      </c>
    </row>
    <row r="284" ht="14.25" customHeight="1">
      <c r="A284" s="4">
        <v>283.0</v>
      </c>
      <c r="B284" s="5" t="s">
        <v>708</v>
      </c>
      <c r="C284" s="6">
        <v>45268.0</v>
      </c>
      <c r="D284" s="6">
        <v>45279.0</v>
      </c>
      <c r="E284" s="5" t="s">
        <v>7</v>
      </c>
      <c r="F284" s="5" t="s">
        <v>182</v>
      </c>
      <c r="G284" s="5" t="s">
        <v>183</v>
      </c>
      <c r="H284" s="5" t="s">
        <v>184</v>
      </c>
      <c r="I284" s="7" t="s">
        <v>185</v>
      </c>
      <c r="J284" s="8" t="str">
        <f t="shared" si="1"/>
        <v>(322) 61892539220</v>
      </c>
      <c r="K284" s="5" t="s">
        <v>186</v>
      </c>
      <c r="L284" s="5" t="s">
        <v>57</v>
      </c>
      <c r="M284" s="9" t="str">
        <f>IFERROR(__xludf.DUMMYFUNCTION("IF(OR(REGEXMATCH(L284,""18-40""),REGEXMATCH(L284,""Adults 18-40"")),""18-40"", IF(OR(REGEXMATCH(L284,""40-60""),REGEXMATCH(L284,""Adults 40-60"")),""40-60"", IF(OR(REGEXMATCH(L284,""60\+""),REGEXMATCH(L284,""Seniors 60\+"")),""60+"", IF(OR(REGEXMATCH(L284"&amp;",""13-19""),REGEXMATCH(L284,""Teens 13-19"")),""13-19"",""Unbekannt""))))"),"18-40")</f>
        <v>18-40</v>
      </c>
      <c r="N284" s="8" t="str">
        <f>IFERROR(__xludf.DUMMYFUNCTION("REGEXREPLACE(REGEXREPLACE(O284,""Male"",""unspecific""),""Female"",""unspecific"")"),"unspecific ")</f>
        <v>unspecific </v>
      </c>
      <c r="O284" s="5" t="str">
        <f>IFERROR(__xludf.DUMMYFUNCTION("REGEXEXTRACT(L284,""[A-Za-z ]+"")"),"Female ")</f>
        <v>Female </v>
      </c>
      <c r="P284" s="8" t="str">
        <f>IFERROR(__xludf.DUMMYFUNCTION("IF(REGEXMATCH(L284,""Male""),""Male"",IF(REGEXMATCH(L284,""Female""),""Female"",""unspecific""))"),"Female")</f>
        <v>Female</v>
      </c>
      <c r="Q284" s="5" t="s">
        <v>31</v>
      </c>
      <c r="R284" s="4">
        <v>55597.0</v>
      </c>
      <c r="S284" s="4">
        <v>183.0</v>
      </c>
      <c r="T284" s="4">
        <v>2812.0</v>
      </c>
      <c r="U284" s="4">
        <v>112.0</v>
      </c>
      <c r="V284" s="10">
        <f t="shared" si="2"/>
        <v>0.2014497185</v>
      </c>
      <c r="W284" s="4">
        <v>36218.33</v>
      </c>
      <c r="X284" s="5" t="s">
        <v>167</v>
      </c>
    </row>
    <row r="285" ht="14.25" customHeight="1">
      <c r="A285" s="4">
        <v>284.0</v>
      </c>
      <c r="B285" s="5" t="s">
        <v>709</v>
      </c>
      <c r="C285" s="6">
        <v>45070.0</v>
      </c>
      <c r="D285" s="6">
        <v>45094.0</v>
      </c>
      <c r="E285" s="5" t="s">
        <v>25</v>
      </c>
      <c r="F285" s="5" t="s">
        <v>294</v>
      </c>
      <c r="G285" s="5" t="s">
        <v>295</v>
      </c>
      <c r="H285" s="5" t="s">
        <v>296</v>
      </c>
      <c r="I285" s="7" t="s">
        <v>297</v>
      </c>
      <c r="J285" s="8" t="str">
        <f t="shared" si="1"/>
        <v>(284) 4015003</v>
      </c>
      <c r="K285" s="5" t="s">
        <v>298</v>
      </c>
      <c r="L285" s="5" t="s">
        <v>83</v>
      </c>
      <c r="M285" s="9" t="str">
        <f>IFERROR(__xludf.DUMMYFUNCTION("IF(OR(REGEXMATCH(L285,""18-40""),REGEXMATCH(L285,""Adults 18-40"")),""18-40"", IF(OR(REGEXMATCH(L285,""40-60""),REGEXMATCH(L285,""Adults 40-60"")),""40-60"", IF(OR(REGEXMATCH(L285,""60\+""),REGEXMATCH(L285,""Seniors 60\+"")),""60+"", IF(OR(REGEXMATCH(L285"&amp;",""13-19""),REGEXMATCH(L285,""Teens 13-19"")),""13-19"",""Unbekannt""))))"),"40-60")</f>
        <v>40-60</v>
      </c>
      <c r="N285" s="8" t="str">
        <f>IFERROR(__xludf.DUMMYFUNCTION("REGEXREPLACE(REGEXREPLACE(O285,""Male"",""unspecific""),""Female"",""unspecific"")"),"Adults ")</f>
        <v>Adults </v>
      </c>
      <c r="O285" s="5" t="str">
        <f>IFERROR(__xludf.DUMMYFUNCTION("REGEXEXTRACT(L285,""[A-Za-z ]+"")"),"Adults ")</f>
        <v>Adults </v>
      </c>
      <c r="P285" s="8" t="str">
        <f>IFERROR(__xludf.DUMMYFUNCTION("IF(REGEXMATCH(L285,""Male""),""Male"",IF(REGEXMATCH(L285,""Female""),""Female"",""unspecific""))"),"unspecific")</f>
        <v>unspecific</v>
      </c>
      <c r="Q285" s="5" t="s">
        <v>84</v>
      </c>
      <c r="R285" s="4">
        <v>1635.0</v>
      </c>
      <c r="S285" s="4">
        <v>6010.0</v>
      </c>
      <c r="T285" s="4">
        <v>2903.0</v>
      </c>
      <c r="U285" s="4">
        <v>655.0</v>
      </c>
      <c r="V285" s="10">
        <f t="shared" si="2"/>
        <v>40.06116208</v>
      </c>
      <c r="W285" s="4">
        <v>22870.55</v>
      </c>
      <c r="X285" s="5" t="s">
        <v>49</v>
      </c>
    </row>
    <row r="286" ht="14.25" customHeight="1">
      <c r="A286" s="4">
        <v>285.0</v>
      </c>
      <c r="B286" s="5" t="s">
        <v>710</v>
      </c>
      <c r="C286" s="6">
        <v>45126.0</v>
      </c>
      <c r="D286" s="6">
        <v>45147.0</v>
      </c>
      <c r="E286" s="5" t="s">
        <v>51</v>
      </c>
      <c r="F286" s="5" t="s">
        <v>361</v>
      </c>
      <c r="G286" s="5" t="s">
        <v>362</v>
      </c>
      <c r="H286" s="5" t="s">
        <v>363</v>
      </c>
      <c r="I286" s="7" t="s">
        <v>364</v>
      </c>
      <c r="J286" s="8" t="str">
        <f t="shared" si="1"/>
        <v>(405) 1640984570</v>
      </c>
      <c r="K286" s="5" t="s">
        <v>365</v>
      </c>
      <c r="L286" s="5" t="s">
        <v>38</v>
      </c>
      <c r="M286" s="9" t="str">
        <f>IFERROR(__xludf.DUMMYFUNCTION("IF(OR(REGEXMATCH(L286,""18-40""),REGEXMATCH(L286,""Adults 18-40"")),""18-40"", IF(OR(REGEXMATCH(L286,""40-60""),REGEXMATCH(L286,""Adults 40-60"")),""40-60"", IF(OR(REGEXMATCH(L286,""60\+""),REGEXMATCH(L286,""Seniors 60\+"")),""60+"", IF(OR(REGEXMATCH(L286"&amp;",""13-19""),REGEXMATCH(L286,""Teens 13-19"")),""13-19"",""Unbekannt""))))"),"60+")</f>
        <v>60+</v>
      </c>
      <c r="N286" s="8" t="str">
        <f>IFERROR(__xludf.DUMMYFUNCTION("REGEXREPLACE(REGEXREPLACE(O286,""Male"",""unspecific""),""Female"",""unspecific"")"),"unspecific ")</f>
        <v>unspecific </v>
      </c>
      <c r="O286" s="5" t="str">
        <f>IFERROR(__xludf.DUMMYFUNCTION("REGEXEXTRACT(L286,""[A-Za-z ]+"")"),"Female ")</f>
        <v>Female </v>
      </c>
      <c r="P286" s="8" t="str">
        <f>IFERROR(__xludf.DUMMYFUNCTION("IF(REGEXMATCH(L286,""Male""),""Male"",IF(REGEXMATCH(L286,""Female""),""Female"",""unspecific""))"),"Female")</f>
        <v>Female</v>
      </c>
      <c r="Q286" s="5" t="s">
        <v>84</v>
      </c>
      <c r="R286" s="4">
        <v>47051.0</v>
      </c>
      <c r="S286" s="4">
        <v>4195.0</v>
      </c>
      <c r="T286" s="4">
        <v>3301.0</v>
      </c>
      <c r="U286" s="4">
        <v>638.0</v>
      </c>
      <c r="V286" s="10">
        <f t="shared" si="2"/>
        <v>1.355975431</v>
      </c>
      <c r="W286" s="4">
        <v>7636.7</v>
      </c>
      <c r="X286" s="5" t="s">
        <v>66</v>
      </c>
    </row>
    <row r="287" ht="14.25" customHeight="1">
      <c r="A287" s="4">
        <v>286.0</v>
      </c>
      <c r="B287" s="5" t="s">
        <v>711</v>
      </c>
      <c r="C287" s="6">
        <v>44945.0</v>
      </c>
      <c r="D287" s="6">
        <v>44974.0</v>
      </c>
      <c r="E287" s="5" t="s">
        <v>7</v>
      </c>
      <c r="F287" s="5" t="s">
        <v>320</v>
      </c>
      <c r="G287" s="5" t="s">
        <v>321</v>
      </c>
      <c r="H287" s="5" t="s">
        <v>322</v>
      </c>
      <c r="I287" s="7" t="s">
        <v>323</v>
      </c>
      <c r="J287" s="8" t="str">
        <f t="shared" si="1"/>
        <v>(506) 912217980069</v>
      </c>
      <c r="K287" s="5" t="s">
        <v>324</v>
      </c>
      <c r="L287" s="5" t="s">
        <v>160</v>
      </c>
      <c r="M287" s="9" t="str">
        <f>IFERROR(__xludf.DUMMYFUNCTION("IF(OR(REGEXMATCH(L287,""18-40""),REGEXMATCH(L287,""Adults 18-40"")),""18-40"", IF(OR(REGEXMATCH(L287,""40-60""),REGEXMATCH(L287,""Adults 40-60"")),""40-60"", IF(OR(REGEXMATCH(L287,""60\+""),REGEXMATCH(L287,""Seniors 60\+"")),""60+"", IF(OR(REGEXMATCH(L287"&amp;",""13-19""),REGEXMATCH(L287,""Teens 13-19"")),""13-19"",""Unbekannt""))))"),"40-60")</f>
        <v>40-60</v>
      </c>
      <c r="N287" s="8" t="str">
        <f>IFERROR(__xludf.DUMMYFUNCTION("REGEXREPLACE(REGEXREPLACE(O287,""Male"",""unspecific""),""Female"",""unspecific"")"),"unspecific ")</f>
        <v>unspecific </v>
      </c>
      <c r="O287" s="5" t="str">
        <f>IFERROR(__xludf.DUMMYFUNCTION("REGEXEXTRACT(L287,""[A-Za-z ]+"")"),"Female ")</f>
        <v>Female </v>
      </c>
      <c r="P287" s="8" t="str">
        <f>IFERROR(__xludf.DUMMYFUNCTION("IF(REGEXMATCH(L287,""Male""),""Male"",IF(REGEXMATCH(L287,""Female""),""Female"",""unspecific""))"),"Female")</f>
        <v>Female</v>
      </c>
      <c r="Q287" s="5" t="s">
        <v>58</v>
      </c>
      <c r="R287" s="4">
        <v>86575.0</v>
      </c>
      <c r="S287" s="4">
        <v>3507.0</v>
      </c>
      <c r="T287" s="4">
        <v>4583.0</v>
      </c>
      <c r="U287" s="4">
        <v>848.0</v>
      </c>
      <c r="V287" s="10">
        <f t="shared" si="2"/>
        <v>0.9794975455</v>
      </c>
      <c r="W287" s="4">
        <v>31135.38</v>
      </c>
      <c r="X287" s="5" t="s">
        <v>152</v>
      </c>
    </row>
    <row r="288" ht="14.25" customHeight="1">
      <c r="A288" s="4">
        <v>287.0</v>
      </c>
      <c r="B288" s="5" t="s">
        <v>712</v>
      </c>
      <c r="C288" s="6">
        <v>45028.0</v>
      </c>
      <c r="D288" s="6">
        <v>45042.0</v>
      </c>
      <c r="E288" s="5" t="s">
        <v>25</v>
      </c>
      <c r="F288" s="5" t="s">
        <v>426</v>
      </c>
      <c r="G288" s="5" t="s">
        <v>427</v>
      </c>
      <c r="H288" s="5" t="s">
        <v>428</v>
      </c>
      <c r="I288" s="7">
        <v>0.0</v>
      </c>
      <c r="J288" s="8">
        <f t="shared" si="1"/>
        <v>0</v>
      </c>
      <c r="K288" s="5" t="s">
        <v>429</v>
      </c>
      <c r="L288" s="5" t="s">
        <v>131</v>
      </c>
      <c r="M288" s="9" t="str">
        <f>IFERROR(__xludf.DUMMYFUNCTION("IF(OR(REGEXMATCH(L288,""18-40""),REGEXMATCH(L288,""Adults 18-40"")),""18-40"", IF(OR(REGEXMATCH(L288,""40-60""),REGEXMATCH(L288,""Adults 40-60"")),""40-60"", IF(OR(REGEXMATCH(L288,""60\+""),REGEXMATCH(L288,""Seniors 60\+"")),""60+"", IF(OR(REGEXMATCH(L288"&amp;",""13-19""),REGEXMATCH(L288,""Teens 13-19"")),""13-19"",""Unbekannt""))))"),"13-19")</f>
        <v>13-19</v>
      </c>
      <c r="N288" s="8" t="str">
        <f>IFERROR(__xludf.DUMMYFUNCTION("REGEXREPLACE(REGEXREPLACE(O288,""Male"",""unspecific""),""Female"",""unspecific"")"),"Teens ")</f>
        <v>Teens </v>
      </c>
      <c r="O288" s="5" t="str">
        <f>IFERROR(__xludf.DUMMYFUNCTION("REGEXEXTRACT(L288,""[A-Za-z ]+"")"),"Teens ")</f>
        <v>Teens </v>
      </c>
      <c r="P288" s="8" t="str">
        <f>IFERROR(__xludf.DUMMYFUNCTION("IF(REGEXMATCH(L288,""Male""),""Male"",IF(REGEXMATCH(L288,""Female""),""Female"",""unspecific""))"),"unspecific")</f>
        <v>unspecific</v>
      </c>
      <c r="Q288" s="5" t="s">
        <v>39</v>
      </c>
      <c r="R288" s="4">
        <v>78607.0</v>
      </c>
      <c r="S288" s="4">
        <v>2227.0</v>
      </c>
      <c r="T288" s="4">
        <v>118.0</v>
      </c>
      <c r="U288" s="4">
        <v>533.0</v>
      </c>
      <c r="V288" s="10">
        <f t="shared" si="2"/>
        <v>0.6780566616</v>
      </c>
      <c r="W288" s="4">
        <v>7123.0</v>
      </c>
      <c r="X288" s="5" t="s">
        <v>49</v>
      </c>
    </row>
    <row r="289" ht="14.25" customHeight="1">
      <c r="A289" s="4">
        <v>288.0</v>
      </c>
      <c r="B289" s="5" t="s">
        <v>713</v>
      </c>
      <c r="C289" s="6">
        <v>44954.0</v>
      </c>
      <c r="D289" s="6">
        <v>44980.0</v>
      </c>
      <c r="E289" s="5" t="s">
        <v>7</v>
      </c>
      <c r="F289" s="5" t="s">
        <v>60</v>
      </c>
      <c r="G289" s="5" t="s">
        <v>61</v>
      </c>
      <c r="H289" s="5" t="s">
        <v>62</v>
      </c>
      <c r="I289" s="7" t="s">
        <v>63</v>
      </c>
      <c r="J289" s="8" t="str">
        <f t="shared" si="1"/>
        <v>(320) 1853187395</v>
      </c>
      <c r="K289" s="5" t="s">
        <v>64</v>
      </c>
      <c r="L289" s="5" t="s">
        <v>160</v>
      </c>
      <c r="M289" s="9" t="str">
        <f>IFERROR(__xludf.DUMMYFUNCTION("IF(OR(REGEXMATCH(L289,""18-40""),REGEXMATCH(L289,""Adults 18-40"")),""18-40"", IF(OR(REGEXMATCH(L289,""40-60""),REGEXMATCH(L289,""Adults 40-60"")),""40-60"", IF(OR(REGEXMATCH(L289,""60\+""),REGEXMATCH(L289,""Seniors 60\+"")),""60+"", IF(OR(REGEXMATCH(L289"&amp;",""13-19""),REGEXMATCH(L289,""Teens 13-19"")),""13-19"",""Unbekannt""))))"),"40-60")</f>
        <v>40-60</v>
      </c>
      <c r="N289" s="8" t="str">
        <f>IFERROR(__xludf.DUMMYFUNCTION("REGEXREPLACE(REGEXREPLACE(O289,""Male"",""unspecific""),""Female"",""unspecific"")"),"unspecific ")</f>
        <v>unspecific </v>
      </c>
      <c r="O289" s="5" t="str">
        <f>IFERROR(__xludf.DUMMYFUNCTION("REGEXEXTRACT(L289,""[A-Za-z ]+"")"),"Female ")</f>
        <v>Female </v>
      </c>
      <c r="P289" s="8" t="str">
        <f>IFERROR(__xludf.DUMMYFUNCTION("IF(REGEXMATCH(L289,""Male""),""Male"",IF(REGEXMATCH(L289,""Female""),""Female"",""unspecific""))"),"Female")</f>
        <v>Female</v>
      </c>
      <c r="Q289" s="5" t="s">
        <v>39</v>
      </c>
      <c r="R289" s="4">
        <v>88620.0</v>
      </c>
      <c r="S289" s="4">
        <v>2517.0</v>
      </c>
      <c r="T289" s="4">
        <v>923.0</v>
      </c>
      <c r="U289" s="4">
        <v>782.0</v>
      </c>
      <c r="V289" s="10">
        <f t="shared" si="2"/>
        <v>0.8824193184</v>
      </c>
      <c r="W289" s="4">
        <v>21730.71</v>
      </c>
      <c r="X289" s="5" t="s">
        <v>66</v>
      </c>
    </row>
    <row r="290" ht="14.25" customHeight="1">
      <c r="A290" s="4">
        <v>289.0</v>
      </c>
      <c r="B290" s="5" t="s">
        <v>714</v>
      </c>
      <c r="C290" s="6">
        <v>45007.0</v>
      </c>
      <c r="D290" s="6">
        <v>45037.0</v>
      </c>
      <c r="E290" s="5" t="s">
        <v>51</v>
      </c>
      <c r="F290" s="5" t="s">
        <v>107</v>
      </c>
      <c r="G290" s="5" t="s">
        <v>108</v>
      </c>
      <c r="H290" s="5" t="s">
        <v>109</v>
      </c>
      <c r="I290" s="7" t="s">
        <v>110</v>
      </c>
      <c r="J290" s="8" t="str">
        <f t="shared" si="1"/>
        <v>(414) 08698958325</v>
      </c>
      <c r="K290" s="5" t="s">
        <v>111</v>
      </c>
      <c r="L290" s="5" t="s">
        <v>65</v>
      </c>
      <c r="M290" s="9" t="str">
        <f>IFERROR(__xludf.DUMMYFUNCTION("IF(OR(REGEXMATCH(L290,""18-40""),REGEXMATCH(L290,""Adults 18-40"")),""18-40"", IF(OR(REGEXMATCH(L290,""40-60""),REGEXMATCH(L290,""Adults 40-60"")),""40-60"", IF(OR(REGEXMATCH(L290,""60\+""),REGEXMATCH(L290,""Seniors 60\+"")),""60+"", IF(OR(REGEXMATCH(L290"&amp;",""13-19""),REGEXMATCH(L290,""Teens 13-19"")),""13-19"",""Unbekannt""))))"),"60+")</f>
        <v>60+</v>
      </c>
      <c r="N290" s="8" t="str">
        <f>IFERROR(__xludf.DUMMYFUNCTION("REGEXREPLACE(REGEXREPLACE(O290,""Male"",""unspecific""),""Female"",""unspecific"")"),"unspecific ")</f>
        <v>unspecific </v>
      </c>
      <c r="O290" s="5" t="str">
        <f>IFERROR(__xludf.DUMMYFUNCTION("REGEXEXTRACT(L290,""[A-Za-z ]+"")"),"Male ")</f>
        <v>Male </v>
      </c>
      <c r="P290" s="8" t="str">
        <f>IFERROR(__xludf.DUMMYFUNCTION("IF(REGEXMATCH(L290,""Male""),""Male"",IF(REGEXMATCH(L290,""Female""),""Female"",""unspecific""))"),"Male")</f>
        <v>Male</v>
      </c>
      <c r="Q290" s="5" t="s">
        <v>48</v>
      </c>
      <c r="R290" s="4">
        <v>23729.0</v>
      </c>
      <c r="S290" s="4">
        <v>5216.0</v>
      </c>
      <c r="T290" s="4">
        <v>3157.0</v>
      </c>
      <c r="U290" s="4">
        <v>195.0</v>
      </c>
      <c r="V290" s="10">
        <f t="shared" si="2"/>
        <v>0.8217792574</v>
      </c>
      <c r="W290" s="4">
        <v>27155.8</v>
      </c>
      <c r="X290" s="5" t="s">
        <v>112</v>
      </c>
    </row>
    <row r="291" ht="14.25" customHeight="1">
      <c r="A291" s="4">
        <v>290.0</v>
      </c>
      <c r="B291" s="5" t="s">
        <v>715</v>
      </c>
      <c r="C291" s="6">
        <v>45182.0</v>
      </c>
      <c r="D291" s="6">
        <v>45203.0</v>
      </c>
      <c r="E291" s="5" t="s">
        <v>77</v>
      </c>
      <c r="F291" s="5" t="s">
        <v>587</v>
      </c>
      <c r="G291" s="5" t="s">
        <v>588</v>
      </c>
      <c r="H291" s="5" t="s">
        <v>589</v>
      </c>
      <c r="I291" s="7" t="s">
        <v>590</v>
      </c>
      <c r="J291" s="8" t="str">
        <f t="shared" si="1"/>
        <v>(152) 23213506854</v>
      </c>
      <c r="K291" s="5" t="s">
        <v>591</v>
      </c>
      <c r="L291" s="5" t="s">
        <v>74</v>
      </c>
      <c r="M291" s="9" t="str">
        <f>IFERROR(__xludf.DUMMYFUNCTION("IF(OR(REGEXMATCH(L291,""18-40""),REGEXMATCH(L291,""Adults 18-40"")),""18-40"", IF(OR(REGEXMATCH(L291,""40-60""),REGEXMATCH(L291,""Adults 40-60"")),""40-60"", IF(OR(REGEXMATCH(L291,""60\+""),REGEXMATCH(L291,""Seniors 60\+"")),""60+"", IF(OR(REGEXMATCH(L291"&amp;",""13-19""),REGEXMATCH(L291,""Teens 13-19"")),""13-19"",""Unbekannt""))))"),"60+")</f>
        <v>60+</v>
      </c>
      <c r="N291" s="8" t="str">
        <f>IFERROR(__xludf.DUMMYFUNCTION("REGEXREPLACE(REGEXREPLACE(O291,""Male"",""unspecific""),""Female"",""unspecific"")"),"Seniors ")</f>
        <v>Seniors </v>
      </c>
      <c r="O291" s="5" t="str">
        <f>IFERROR(__xludf.DUMMYFUNCTION("REGEXEXTRACT(L291,""[A-Za-z ]+"")"),"Seniors ")</f>
        <v>Seniors </v>
      </c>
      <c r="P291" s="8" t="str">
        <f>IFERROR(__xludf.DUMMYFUNCTION("IF(REGEXMATCH(L291,""Male""),""Male"",IF(REGEXMATCH(L291,""Female""),""Female"",""unspecific""))"),"unspecific")</f>
        <v>unspecific</v>
      </c>
      <c r="Q291" s="5" t="s">
        <v>128</v>
      </c>
      <c r="R291" s="4">
        <v>59959.0</v>
      </c>
      <c r="S291" s="4">
        <v>1179.0</v>
      </c>
      <c r="T291" s="4">
        <v>1717.0</v>
      </c>
      <c r="U291" s="4">
        <v>375.0</v>
      </c>
      <c r="V291" s="10">
        <f t="shared" si="2"/>
        <v>0.6254273754</v>
      </c>
      <c r="W291" s="4">
        <v>38813.68</v>
      </c>
      <c r="X291" s="5" t="s">
        <v>112</v>
      </c>
    </row>
    <row r="292" ht="14.25" customHeight="1">
      <c r="A292" s="4">
        <v>291.0</v>
      </c>
      <c r="B292" s="5" t="s">
        <v>716</v>
      </c>
      <c r="C292" s="6">
        <v>45223.0</v>
      </c>
      <c r="D292" s="6">
        <v>45248.0</v>
      </c>
      <c r="E292" s="5" t="s">
        <v>51</v>
      </c>
      <c r="F292" s="5" t="s">
        <v>262</v>
      </c>
      <c r="G292" s="5" t="s">
        <v>263</v>
      </c>
      <c r="H292" s="5" t="s">
        <v>264</v>
      </c>
      <c r="I292" s="7" t="s">
        <v>265</v>
      </c>
      <c r="J292" s="8" t="str">
        <f t="shared" si="1"/>
        <v>(358) 4216618006</v>
      </c>
      <c r="K292" s="5" t="s">
        <v>266</v>
      </c>
      <c r="L292" s="5" t="s">
        <v>74</v>
      </c>
      <c r="M292" s="9" t="str">
        <f>IFERROR(__xludf.DUMMYFUNCTION("IF(OR(REGEXMATCH(L292,""18-40""),REGEXMATCH(L292,""Adults 18-40"")),""18-40"", IF(OR(REGEXMATCH(L292,""40-60""),REGEXMATCH(L292,""Adults 40-60"")),""40-60"", IF(OR(REGEXMATCH(L292,""60\+""),REGEXMATCH(L292,""Seniors 60\+"")),""60+"", IF(OR(REGEXMATCH(L292"&amp;",""13-19""),REGEXMATCH(L292,""Teens 13-19"")),""13-19"",""Unbekannt""))))"),"60+")</f>
        <v>60+</v>
      </c>
      <c r="N292" s="8" t="str">
        <f>IFERROR(__xludf.DUMMYFUNCTION("REGEXREPLACE(REGEXREPLACE(O292,""Male"",""unspecific""),""Female"",""unspecific"")"),"Seniors ")</f>
        <v>Seniors </v>
      </c>
      <c r="O292" s="5" t="str">
        <f>IFERROR(__xludf.DUMMYFUNCTION("REGEXEXTRACT(L292,""[A-Za-z ]+"")"),"Seniors ")</f>
        <v>Seniors </v>
      </c>
      <c r="P292" s="8" t="str">
        <f>IFERROR(__xludf.DUMMYFUNCTION("IF(REGEXMATCH(L292,""Male""),""Male"",IF(REGEXMATCH(L292,""Female""),""Female"",""unspecific""))"),"unspecific")</f>
        <v>unspecific</v>
      </c>
      <c r="Q292" s="5" t="s">
        <v>128</v>
      </c>
      <c r="R292" s="4">
        <v>46400.0</v>
      </c>
      <c r="S292" s="4">
        <v>1744.0</v>
      </c>
      <c r="T292" s="4">
        <v>2307.0</v>
      </c>
      <c r="U292" s="4">
        <v>693.0</v>
      </c>
      <c r="V292" s="10">
        <f t="shared" si="2"/>
        <v>1.493534483</v>
      </c>
      <c r="W292" s="4">
        <v>22702.47</v>
      </c>
      <c r="X292" s="5" t="s">
        <v>49</v>
      </c>
    </row>
    <row r="293" ht="14.25" customHeight="1">
      <c r="A293" s="4">
        <v>292.0</v>
      </c>
      <c r="B293" s="5" t="s">
        <v>717</v>
      </c>
      <c r="C293" s="6">
        <v>45283.0</v>
      </c>
      <c r="D293" s="6">
        <v>45285.0</v>
      </c>
      <c r="E293" s="5" t="s">
        <v>51</v>
      </c>
      <c r="F293" s="5" t="s">
        <v>626</v>
      </c>
      <c r="G293" s="5" t="s">
        <v>627</v>
      </c>
      <c r="H293" s="5" t="s">
        <v>628</v>
      </c>
      <c r="I293" s="7" t="s">
        <v>629</v>
      </c>
      <c r="J293" s="8" t="str">
        <f t="shared" si="1"/>
        <v>(203) 3156167</v>
      </c>
      <c r="K293" s="5" t="s">
        <v>630</v>
      </c>
      <c r="L293" s="5" t="s">
        <v>83</v>
      </c>
      <c r="M293" s="9" t="str">
        <f>IFERROR(__xludf.DUMMYFUNCTION("IF(OR(REGEXMATCH(L293,""18-40""),REGEXMATCH(L293,""Adults 18-40"")),""18-40"", IF(OR(REGEXMATCH(L293,""40-60""),REGEXMATCH(L293,""Adults 40-60"")),""40-60"", IF(OR(REGEXMATCH(L293,""60\+""),REGEXMATCH(L293,""Seniors 60\+"")),""60+"", IF(OR(REGEXMATCH(L293"&amp;",""13-19""),REGEXMATCH(L293,""Teens 13-19"")),""13-19"",""Unbekannt""))))"),"40-60")</f>
        <v>40-60</v>
      </c>
      <c r="N293" s="8" t="str">
        <f>IFERROR(__xludf.DUMMYFUNCTION("REGEXREPLACE(REGEXREPLACE(O293,""Male"",""unspecific""),""Female"",""unspecific"")"),"Adults ")</f>
        <v>Adults </v>
      </c>
      <c r="O293" s="5" t="str">
        <f>IFERROR(__xludf.DUMMYFUNCTION("REGEXEXTRACT(L293,""[A-Za-z ]+"")"),"Adults ")</f>
        <v>Adults </v>
      </c>
      <c r="P293" s="8" t="str">
        <f>IFERROR(__xludf.DUMMYFUNCTION("IF(REGEXMATCH(L293,""Male""),""Male"",IF(REGEXMATCH(L293,""Female""),""Female"",""unspecific""))"),"unspecific")</f>
        <v>unspecific</v>
      </c>
      <c r="Q293" s="5" t="s">
        <v>84</v>
      </c>
      <c r="R293" s="4">
        <v>91497.0</v>
      </c>
      <c r="S293" s="4">
        <v>8424.0</v>
      </c>
      <c r="T293" s="4">
        <v>4850.0</v>
      </c>
      <c r="U293" s="4">
        <v>667.0</v>
      </c>
      <c r="V293" s="10">
        <f t="shared" si="2"/>
        <v>0.7289856498</v>
      </c>
      <c r="W293" s="4">
        <v>22472.58</v>
      </c>
      <c r="X293" s="5" t="s">
        <v>49</v>
      </c>
    </row>
    <row r="294" ht="14.25" customHeight="1">
      <c r="A294" s="4">
        <v>293.0</v>
      </c>
      <c r="B294" s="5" t="s">
        <v>718</v>
      </c>
      <c r="C294" s="6">
        <v>45215.0</v>
      </c>
      <c r="D294" s="6">
        <v>45222.0</v>
      </c>
      <c r="E294" s="5" t="s">
        <v>25</v>
      </c>
      <c r="F294" s="5" t="s">
        <v>286</v>
      </c>
      <c r="G294" s="5" t="s">
        <v>287</v>
      </c>
      <c r="H294" s="5" t="s">
        <v>288</v>
      </c>
      <c r="I294" s="7" t="s">
        <v>289</v>
      </c>
      <c r="J294" s="8" t="str">
        <f t="shared" si="1"/>
        <v>(123) 8005701</v>
      </c>
      <c r="K294" s="5" t="s">
        <v>290</v>
      </c>
      <c r="L294" s="5" t="s">
        <v>65</v>
      </c>
      <c r="M294" s="9" t="str">
        <f>IFERROR(__xludf.DUMMYFUNCTION("IF(OR(REGEXMATCH(L294,""18-40""),REGEXMATCH(L294,""Adults 18-40"")),""18-40"", IF(OR(REGEXMATCH(L294,""40-60""),REGEXMATCH(L294,""Adults 40-60"")),""40-60"", IF(OR(REGEXMATCH(L294,""60\+""),REGEXMATCH(L294,""Seniors 60\+"")),""60+"", IF(OR(REGEXMATCH(L294"&amp;",""13-19""),REGEXMATCH(L294,""Teens 13-19"")),""13-19"",""Unbekannt""))))"),"60+")</f>
        <v>60+</v>
      </c>
      <c r="N294" s="8" t="str">
        <f>IFERROR(__xludf.DUMMYFUNCTION("REGEXREPLACE(REGEXREPLACE(O294,""Male"",""unspecific""),""Female"",""unspecific"")"),"unspecific ")</f>
        <v>unspecific </v>
      </c>
      <c r="O294" s="5" t="str">
        <f>IFERROR(__xludf.DUMMYFUNCTION("REGEXEXTRACT(L294,""[A-Za-z ]+"")"),"Male ")</f>
        <v>Male </v>
      </c>
      <c r="P294" s="8" t="str">
        <f>IFERROR(__xludf.DUMMYFUNCTION("IF(REGEXMATCH(L294,""Male""),""Male"",IF(REGEXMATCH(L294,""Female""),""Female"",""unspecific""))"),"Male")</f>
        <v>Male</v>
      </c>
      <c r="Q294" s="5" t="s">
        <v>86</v>
      </c>
      <c r="R294" s="4">
        <v>2264.0</v>
      </c>
      <c r="S294" s="4">
        <v>3548.0</v>
      </c>
      <c r="T294" s="4">
        <v>2766.0</v>
      </c>
      <c r="U294" s="4">
        <v>527.0</v>
      </c>
      <c r="V294" s="10">
        <f t="shared" si="2"/>
        <v>23.27738516</v>
      </c>
      <c r="W294" s="4">
        <v>18305.89</v>
      </c>
      <c r="X294" s="5" t="s">
        <v>119</v>
      </c>
    </row>
    <row r="295" ht="14.25" customHeight="1">
      <c r="A295" s="4">
        <v>294.0</v>
      </c>
      <c r="B295" s="5" t="s">
        <v>719</v>
      </c>
      <c r="C295" s="6">
        <v>45250.0</v>
      </c>
      <c r="D295" s="6">
        <v>45262.0</v>
      </c>
      <c r="E295" s="5" t="s">
        <v>51</v>
      </c>
      <c r="F295" s="5" t="s">
        <v>520</v>
      </c>
      <c r="G295" s="5" t="s">
        <v>521</v>
      </c>
      <c r="H295" s="5" t="s">
        <v>522</v>
      </c>
      <c r="I295" s="7" t="s">
        <v>523</v>
      </c>
      <c r="J295" s="8" t="str">
        <f t="shared" si="1"/>
        <v>(121) 15886353</v>
      </c>
      <c r="K295" s="5" t="s">
        <v>524</v>
      </c>
      <c r="L295" s="5" t="s">
        <v>83</v>
      </c>
      <c r="M295" s="9" t="str">
        <f>IFERROR(__xludf.DUMMYFUNCTION("IF(OR(REGEXMATCH(L295,""18-40""),REGEXMATCH(L295,""Adults 18-40"")),""18-40"", IF(OR(REGEXMATCH(L295,""40-60""),REGEXMATCH(L295,""Adults 40-60"")),""40-60"", IF(OR(REGEXMATCH(L295,""60\+""),REGEXMATCH(L295,""Seniors 60\+"")),""60+"", IF(OR(REGEXMATCH(L295"&amp;",""13-19""),REGEXMATCH(L295,""Teens 13-19"")),""13-19"",""Unbekannt""))))"),"40-60")</f>
        <v>40-60</v>
      </c>
      <c r="N295" s="8" t="str">
        <f>IFERROR(__xludf.DUMMYFUNCTION("REGEXREPLACE(REGEXREPLACE(O295,""Male"",""unspecific""),""Female"",""unspecific"")"),"Adults ")</f>
        <v>Adults </v>
      </c>
      <c r="O295" s="5" t="str">
        <f>IFERROR(__xludf.DUMMYFUNCTION("REGEXEXTRACT(L295,""[A-Za-z ]+"")"),"Adults ")</f>
        <v>Adults </v>
      </c>
      <c r="P295" s="8" t="str">
        <f>IFERROR(__xludf.DUMMYFUNCTION("IF(REGEXMATCH(L295,""Male""),""Male"",IF(REGEXMATCH(L295,""Female""),""Female"",""unspecific""))"),"unspecific")</f>
        <v>unspecific</v>
      </c>
      <c r="Q295" s="5" t="s">
        <v>58</v>
      </c>
      <c r="R295" s="4">
        <v>32046.0</v>
      </c>
      <c r="S295" s="4">
        <v>3670.0</v>
      </c>
      <c r="T295" s="4">
        <v>681.0</v>
      </c>
      <c r="U295" s="4">
        <v>273.0</v>
      </c>
      <c r="V295" s="10">
        <f t="shared" si="2"/>
        <v>0.8519003932</v>
      </c>
      <c r="W295" s="4">
        <v>44367.51</v>
      </c>
      <c r="X295" s="5" t="s">
        <v>49</v>
      </c>
    </row>
    <row r="296" ht="14.25" customHeight="1">
      <c r="A296" s="4">
        <v>295.0</v>
      </c>
      <c r="B296" s="5" t="s">
        <v>720</v>
      </c>
      <c r="C296" s="6">
        <v>45085.0</v>
      </c>
      <c r="D296" s="6">
        <v>45095.0</v>
      </c>
      <c r="E296" s="5" t="s">
        <v>51</v>
      </c>
      <c r="F296" s="5" t="s">
        <v>461</v>
      </c>
      <c r="G296" s="5" t="s">
        <v>462</v>
      </c>
      <c r="H296" s="5" t="s">
        <v>463</v>
      </c>
      <c r="I296" s="7" t="s">
        <v>464</v>
      </c>
      <c r="J296" s="8" t="str">
        <f t="shared" si="1"/>
        <v>(934) 4111363</v>
      </c>
      <c r="K296" s="5" t="s">
        <v>465</v>
      </c>
      <c r="L296" s="5" t="s">
        <v>38</v>
      </c>
      <c r="M296" s="9" t="str">
        <f>IFERROR(__xludf.DUMMYFUNCTION("IF(OR(REGEXMATCH(L296,""18-40""),REGEXMATCH(L296,""Adults 18-40"")),""18-40"", IF(OR(REGEXMATCH(L296,""40-60""),REGEXMATCH(L296,""Adults 40-60"")),""40-60"", IF(OR(REGEXMATCH(L296,""60\+""),REGEXMATCH(L296,""Seniors 60\+"")),""60+"", IF(OR(REGEXMATCH(L296"&amp;",""13-19""),REGEXMATCH(L296,""Teens 13-19"")),""13-19"",""Unbekannt""))))"),"60+")</f>
        <v>60+</v>
      </c>
      <c r="N296" s="8" t="str">
        <f>IFERROR(__xludf.DUMMYFUNCTION("REGEXREPLACE(REGEXREPLACE(O296,""Male"",""unspecific""),""Female"",""unspecific"")"),"unspecific ")</f>
        <v>unspecific </v>
      </c>
      <c r="O296" s="5" t="str">
        <f>IFERROR(__xludf.DUMMYFUNCTION("REGEXEXTRACT(L296,""[A-Za-z ]+"")"),"Female ")</f>
        <v>Female </v>
      </c>
      <c r="P296" s="8" t="str">
        <f>IFERROR(__xludf.DUMMYFUNCTION("IF(REGEXMATCH(L296,""Male""),""Male"",IF(REGEXMATCH(L296,""Female""),""Female"",""unspecific""))"),"Female")</f>
        <v>Female</v>
      </c>
      <c r="Q296" s="5" t="s">
        <v>48</v>
      </c>
      <c r="R296" s="4">
        <v>91003.0</v>
      </c>
      <c r="S296" s="4">
        <v>983.0</v>
      </c>
      <c r="T296" s="4">
        <v>4595.0</v>
      </c>
      <c r="U296" s="4">
        <v>164.0</v>
      </c>
      <c r="V296" s="10">
        <f t="shared" si="2"/>
        <v>0.1802138391</v>
      </c>
      <c r="W296" s="4">
        <v>10171.02</v>
      </c>
      <c r="X296" s="5" t="s">
        <v>112</v>
      </c>
    </row>
    <row r="297" ht="14.25" customHeight="1">
      <c r="A297" s="4">
        <v>296.0</v>
      </c>
      <c r="B297" s="5" t="s">
        <v>721</v>
      </c>
      <c r="C297" s="6">
        <v>45260.0</v>
      </c>
      <c r="D297" s="6">
        <v>45285.0</v>
      </c>
      <c r="E297" s="5" t="s">
        <v>7</v>
      </c>
      <c r="F297" s="5" t="s">
        <v>68</v>
      </c>
      <c r="G297" s="5" t="s">
        <v>69</v>
      </c>
      <c r="H297" s="5" t="s">
        <v>70</v>
      </c>
      <c r="I297" s="7" t="s">
        <v>71</v>
      </c>
      <c r="J297" s="8" t="str">
        <f t="shared" si="1"/>
        <v>(228) 1662016</v>
      </c>
      <c r="K297" s="5" t="s">
        <v>72</v>
      </c>
      <c r="L297" s="5" t="s">
        <v>74</v>
      </c>
      <c r="M297" s="9" t="str">
        <f>IFERROR(__xludf.DUMMYFUNCTION("IF(OR(REGEXMATCH(L297,""18-40""),REGEXMATCH(L297,""Adults 18-40"")),""18-40"", IF(OR(REGEXMATCH(L297,""40-60""),REGEXMATCH(L297,""Adults 40-60"")),""40-60"", IF(OR(REGEXMATCH(L297,""60\+""),REGEXMATCH(L297,""Seniors 60\+"")),""60+"", IF(OR(REGEXMATCH(L297"&amp;",""13-19""),REGEXMATCH(L297,""Teens 13-19"")),""13-19"",""Unbekannt""))))"),"60+")</f>
        <v>60+</v>
      </c>
      <c r="N297" s="8" t="str">
        <f>IFERROR(__xludf.DUMMYFUNCTION("REGEXREPLACE(REGEXREPLACE(O297,""Male"",""unspecific""),""Female"",""unspecific"")"),"Seniors ")</f>
        <v>Seniors </v>
      </c>
      <c r="O297" s="5" t="str">
        <f>IFERROR(__xludf.DUMMYFUNCTION("REGEXEXTRACT(L297,""[A-Za-z ]+"")"),"Seniors ")</f>
        <v>Seniors </v>
      </c>
      <c r="P297" s="8" t="str">
        <f>IFERROR(__xludf.DUMMYFUNCTION("IF(REGEXMATCH(L297,""Male""),""Male"",IF(REGEXMATCH(L297,""Female""),""Female"",""unspecific""))"),"unspecific")</f>
        <v>unspecific</v>
      </c>
      <c r="Q297" s="5" t="s">
        <v>48</v>
      </c>
      <c r="R297" s="4">
        <v>22873.0</v>
      </c>
      <c r="S297" s="4">
        <v>4249.0</v>
      </c>
      <c r="T297" s="4">
        <v>555.0</v>
      </c>
      <c r="U297" s="4">
        <v>364.0</v>
      </c>
      <c r="V297" s="10">
        <f t="shared" si="2"/>
        <v>1.591395969</v>
      </c>
      <c r="W297" s="4">
        <v>37109.37</v>
      </c>
      <c r="X297" s="5" t="s">
        <v>66</v>
      </c>
    </row>
    <row r="298" ht="14.25" customHeight="1">
      <c r="A298" s="4">
        <v>297.0</v>
      </c>
      <c r="B298" s="5" t="s">
        <v>722</v>
      </c>
      <c r="C298" s="6">
        <v>45185.0</v>
      </c>
      <c r="D298" s="6">
        <v>45212.0</v>
      </c>
      <c r="E298" s="5" t="s">
        <v>77</v>
      </c>
      <c r="F298" s="5" t="s">
        <v>107</v>
      </c>
      <c r="G298" s="5" t="s">
        <v>108</v>
      </c>
      <c r="H298" s="5" t="s">
        <v>109</v>
      </c>
      <c r="I298" s="7" t="s">
        <v>110</v>
      </c>
      <c r="J298" s="8" t="str">
        <f t="shared" si="1"/>
        <v>(414) 08698958325</v>
      </c>
      <c r="K298" s="5" t="s">
        <v>111</v>
      </c>
      <c r="L298" s="5" t="s">
        <v>160</v>
      </c>
      <c r="M298" s="9" t="str">
        <f>IFERROR(__xludf.DUMMYFUNCTION("IF(OR(REGEXMATCH(L298,""18-40""),REGEXMATCH(L298,""Adults 18-40"")),""18-40"", IF(OR(REGEXMATCH(L298,""40-60""),REGEXMATCH(L298,""Adults 40-60"")),""40-60"", IF(OR(REGEXMATCH(L298,""60\+""),REGEXMATCH(L298,""Seniors 60\+"")),""60+"", IF(OR(REGEXMATCH(L298"&amp;",""13-19""),REGEXMATCH(L298,""Teens 13-19"")),""13-19"",""Unbekannt""))))"),"40-60")</f>
        <v>40-60</v>
      </c>
      <c r="N298" s="8" t="str">
        <f>IFERROR(__xludf.DUMMYFUNCTION("REGEXREPLACE(REGEXREPLACE(O298,""Male"",""unspecific""),""Female"",""unspecific"")"),"unspecific ")</f>
        <v>unspecific </v>
      </c>
      <c r="O298" s="5" t="str">
        <f>IFERROR(__xludf.DUMMYFUNCTION("REGEXEXTRACT(L298,""[A-Za-z ]+"")"),"Female ")</f>
        <v>Female </v>
      </c>
      <c r="P298" s="8" t="str">
        <f>IFERROR(__xludf.DUMMYFUNCTION("IF(REGEXMATCH(L298,""Male""),""Male"",IF(REGEXMATCH(L298,""Female""),""Female"",""unspecific""))"),"Female")</f>
        <v>Female</v>
      </c>
      <c r="Q298" s="5" t="s">
        <v>75</v>
      </c>
      <c r="R298" s="4">
        <v>84089.0</v>
      </c>
      <c r="S298" s="4">
        <v>8526.0</v>
      </c>
      <c r="T298" s="4">
        <v>1949.0</v>
      </c>
      <c r="U298" s="4">
        <v>932.0</v>
      </c>
      <c r="V298" s="10">
        <f t="shared" si="2"/>
        <v>1.108349487</v>
      </c>
      <c r="W298" s="4">
        <v>40168.16</v>
      </c>
      <c r="X298" s="5" t="s">
        <v>112</v>
      </c>
    </row>
    <row r="299" ht="14.25" customHeight="1">
      <c r="A299" s="4">
        <v>298.0</v>
      </c>
      <c r="B299" s="5" t="s">
        <v>723</v>
      </c>
      <c r="C299" s="6">
        <v>45036.0</v>
      </c>
      <c r="D299" s="6">
        <v>45044.0</v>
      </c>
      <c r="E299" s="5" t="s">
        <v>77</v>
      </c>
      <c r="F299" s="5" t="s">
        <v>206</v>
      </c>
      <c r="G299" s="5" t="s">
        <v>207</v>
      </c>
      <c r="H299" s="5" t="s">
        <v>208</v>
      </c>
      <c r="I299" s="7" t="s">
        <v>209</v>
      </c>
      <c r="J299" s="8" t="str">
        <f t="shared" si="1"/>
        <v>Ungültige Nummer</v>
      </c>
      <c r="K299" s="5" t="s">
        <v>210</v>
      </c>
      <c r="L299" s="5" t="s">
        <v>83</v>
      </c>
      <c r="M299" s="9" t="str">
        <f>IFERROR(__xludf.DUMMYFUNCTION("IF(OR(REGEXMATCH(L299,""18-40""),REGEXMATCH(L299,""Adults 18-40"")),""18-40"", IF(OR(REGEXMATCH(L299,""40-60""),REGEXMATCH(L299,""Adults 40-60"")),""40-60"", IF(OR(REGEXMATCH(L299,""60\+""),REGEXMATCH(L299,""Seniors 60\+"")),""60+"", IF(OR(REGEXMATCH(L299"&amp;",""13-19""),REGEXMATCH(L299,""Teens 13-19"")),""13-19"",""Unbekannt""))))"),"40-60")</f>
        <v>40-60</v>
      </c>
      <c r="N299" s="8" t="str">
        <f>IFERROR(__xludf.DUMMYFUNCTION("REGEXREPLACE(REGEXREPLACE(O299,""Male"",""unspecific""),""Female"",""unspecific"")"),"Adults ")</f>
        <v>Adults </v>
      </c>
      <c r="O299" s="5" t="str">
        <f>IFERROR(__xludf.DUMMYFUNCTION("REGEXEXTRACT(L299,""[A-Za-z ]+"")"),"Adults ")</f>
        <v>Adults </v>
      </c>
      <c r="P299" s="8" t="str">
        <f>IFERROR(__xludf.DUMMYFUNCTION("IF(REGEXMATCH(L299,""Male""),""Male"",IF(REGEXMATCH(L299,""Female""),""Female"",""unspecific""))"),"unspecific")</f>
        <v>unspecific</v>
      </c>
      <c r="Q299" s="5" t="s">
        <v>128</v>
      </c>
      <c r="R299" s="4">
        <v>16388.0</v>
      </c>
      <c r="S299" s="4">
        <v>2784.0</v>
      </c>
      <c r="T299" s="4">
        <v>2761.0</v>
      </c>
      <c r="U299" s="4">
        <v>992.0</v>
      </c>
      <c r="V299" s="10">
        <f t="shared" si="2"/>
        <v>6.053209666</v>
      </c>
      <c r="W299" s="4">
        <v>5001.57</v>
      </c>
      <c r="X299" s="5" t="s">
        <v>99</v>
      </c>
    </row>
    <row r="300" ht="14.25" customHeight="1">
      <c r="A300" s="4">
        <v>299.0</v>
      </c>
      <c r="B300" s="5" t="s">
        <v>724</v>
      </c>
      <c r="C300" s="6">
        <v>45242.0</v>
      </c>
      <c r="D300" s="6">
        <v>45265.0</v>
      </c>
      <c r="E300" s="5" t="s">
        <v>51</v>
      </c>
      <c r="F300" s="5" t="s">
        <v>245</v>
      </c>
      <c r="G300" s="5" t="s">
        <v>246</v>
      </c>
      <c r="H300" s="5" t="s">
        <v>247</v>
      </c>
      <c r="I300" s="7" t="s">
        <v>248</v>
      </c>
      <c r="J300" s="8" t="str">
        <f t="shared" si="1"/>
        <v>(371) 8900231</v>
      </c>
      <c r="K300" s="5" t="s">
        <v>249</v>
      </c>
      <c r="L300" s="5" t="s">
        <v>160</v>
      </c>
      <c r="M300" s="9" t="str">
        <f>IFERROR(__xludf.DUMMYFUNCTION("IF(OR(REGEXMATCH(L300,""18-40""),REGEXMATCH(L300,""Adults 18-40"")),""18-40"", IF(OR(REGEXMATCH(L300,""40-60""),REGEXMATCH(L300,""Adults 40-60"")),""40-60"", IF(OR(REGEXMATCH(L300,""60\+""),REGEXMATCH(L300,""Seniors 60\+"")),""60+"", IF(OR(REGEXMATCH(L300"&amp;",""13-19""),REGEXMATCH(L300,""Teens 13-19"")),""13-19"",""Unbekannt""))))"),"40-60")</f>
        <v>40-60</v>
      </c>
      <c r="N300" s="8" t="str">
        <f>IFERROR(__xludf.DUMMYFUNCTION("REGEXREPLACE(REGEXREPLACE(O300,""Male"",""unspecific""),""Female"",""unspecific"")"),"unspecific ")</f>
        <v>unspecific </v>
      </c>
      <c r="O300" s="5" t="str">
        <f>IFERROR(__xludf.DUMMYFUNCTION("REGEXEXTRACT(L300,""[A-Za-z ]+"")"),"Female ")</f>
        <v>Female </v>
      </c>
      <c r="P300" s="8" t="str">
        <f>IFERROR(__xludf.DUMMYFUNCTION("IF(REGEXMATCH(L300,""Male""),""Male"",IF(REGEXMATCH(L300,""Female""),""Female"",""unspecific""))"),"Female")</f>
        <v>Female</v>
      </c>
      <c r="Q300" s="5" t="s">
        <v>128</v>
      </c>
      <c r="R300" s="4">
        <v>26571.0</v>
      </c>
      <c r="S300" s="4">
        <v>4017.0</v>
      </c>
      <c r="T300" s="4">
        <v>2809.0</v>
      </c>
      <c r="U300" s="4">
        <v>342.0</v>
      </c>
      <c r="V300" s="10">
        <f t="shared" si="2"/>
        <v>1.287117534</v>
      </c>
      <c r="W300" s="4">
        <v>14355.98</v>
      </c>
      <c r="X300" s="5" t="s">
        <v>99</v>
      </c>
    </row>
    <row r="301" ht="14.25" customHeight="1">
      <c r="A301" s="4">
        <v>300.0</v>
      </c>
      <c r="B301" s="5" t="s">
        <v>725</v>
      </c>
      <c r="C301" s="6">
        <v>44948.0</v>
      </c>
      <c r="D301" s="6">
        <v>44961.0</v>
      </c>
      <c r="E301" s="5" t="s">
        <v>42</v>
      </c>
      <c r="F301" s="5" t="s">
        <v>219</v>
      </c>
      <c r="G301" s="5" t="s">
        <v>220</v>
      </c>
      <c r="H301" s="5" t="s">
        <v>221</v>
      </c>
      <c r="I301" s="7">
        <v>5.835472748E9</v>
      </c>
      <c r="J301" s="8" t="str">
        <f t="shared" si="1"/>
        <v>(583) 5472748</v>
      </c>
      <c r="K301" s="5" t="s">
        <v>222</v>
      </c>
      <c r="L301" s="5" t="s">
        <v>74</v>
      </c>
      <c r="M301" s="9" t="str">
        <f>IFERROR(__xludf.DUMMYFUNCTION("IF(OR(REGEXMATCH(L301,""18-40""),REGEXMATCH(L301,""Adults 18-40"")),""18-40"", IF(OR(REGEXMATCH(L301,""40-60""),REGEXMATCH(L301,""Adults 40-60"")),""40-60"", IF(OR(REGEXMATCH(L301,""60\+""),REGEXMATCH(L301,""Seniors 60\+"")),""60+"", IF(OR(REGEXMATCH(L301"&amp;",""13-19""),REGEXMATCH(L301,""Teens 13-19"")),""13-19"",""Unbekannt""))))"),"60+")</f>
        <v>60+</v>
      </c>
      <c r="N301" s="8" t="str">
        <f>IFERROR(__xludf.DUMMYFUNCTION("REGEXREPLACE(REGEXREPLACE(O301,""Male"",""unspecific""),""Female"",""unspecific"")"),"Seniors ")</f>
        <v>Seniors </v>
      </c>
      <c r="O301" s="5" t="str">
        <f>IFERROR(__xludf.DUMMYFUNCTION("REGEXEXTRACT(L301,""[A-Za-z ]+"")"),"Seniors ")</f>
        <v>Seniors </v>
      </c>
      <c r="P301" s="8" t="str">
        <f>IFERROR(__xludf.DUMMYFUNCTION("IF(REGEXMATCH(L301,""Male""),""Male"",IF(REGEXMATCH(L301,""Female""),""Female"",""unspecific""))"),"unspecific")</f>
        <v>unspecific</v>
      </c>
      <c r="Q301" s="5" t="s">
        <v>86</v>
      </c>
      <c r="R301" s="4">
        <v>69008.0</v>
      </c>
      <c r="S301" s="4">
        <v>1054.0</v>
      </c>
      <c r="T301" s="4">
        <v>1962.0</v>
      </c>
      <c r="U301" s="4">
        <v>558.0</v>
      </c>
      <c r="V301" s="10">
        <f t="shared" si="2"/>
        <v>0.8086019012</v>
      </c>
      <c r="W301" s="4">
        <v>31697.81</v>
      </c>
      <c r="X301" s="5" t="s">
        <v>152</v>
      </c>
    </row>
    <row r="302" ht="14.25" customHeight="1">
      <c r="A302" s="4">
        <v>301.0</v>
      </c>
      <c r="B302" s="5" t="s">
        <v>726</v>
      </c>
      <c r="C302" s="11">
        <v>45111.0</v>
      </c>
      <c r="D302" s="11">
        <v>45126.0</v>
      </c>
      <c r="E302" s="5" t="s">
        <v>51</v>
      </c>
      <c r="F302" s="5" t="s">
        <v>68</v>
      </c>
      <c r="G302" s="5" t="s">
        <v>69</v>
      </c>
      <c r="H302" s="5" t="s">
        <v>70</v>
      </c>
      <c r="I302" s="7" t="s">
        <v>71</v>
      </c>
      <c r="J302" s="8" t="str">
        <f t="shared" si="1"/>
        <v>(228) 1662016</v>
      </c>
      <c r="K302" s="5" t="s">
        <v>72</v>
      </c>
      <c r="L302" s="5" t="s">
        <v>138</v>
      </c>
      <c r="M302" s="9" t="str">
        <f>IFERROR(__xludf.DUMMYFUNCTION("IF(OR(REGEXMATCH(L302,""18-40""),REGEXMATCH(L302,""Adults 18-40"")),""18-40"", IF(OR(REGEXMATCH(L302,""40-60""),REGEXMATCH(L302,""Adults 40-60"")),""40-60"", IF(OR(REGEXMATCH(L302,""60\+""),REGEXMATCH(L302,""Seniors 60\+"")),""60+"", IF(OR(REGEXMATCH(L302"&amp;",""13-19""),REGEXMATCH(L302,""Teens 13-19"")),""13-19"",""Unbekannt""))))"),"18-40")</f>
        <v>18-40</v>
      </c>
      <c r="N302" s="8" t="str">
        <f>IFERROR(__xludf.DUMMYFUNCTION("REGEXREPLACE(REGEXREPLACE(O302,""Male"",""unspecific""),""Female"",""unspecific"")"),"unspecific ")</f>
        <v>unspecific </v>
      </c>
      <c r="O302" s="5" t="str">
        <f>IFERROR(__xludf.DUMMYFUNCTION("REGEXEXTRACT(L302,""[A-Za-z ]+"")"),"Male ")</f>
        <v>Male </v>
      </c>
      <c r="P302" s="8" t="str">
        <f>IFERROR(__xludf.DUMMYFUNCTION("IF(REGEXMATCH(L302,""Male""),""Male"",IF(REGEXMATCH(L302,""Female""),""Female"",""unspecific""))"),"Male")</f>
        <v>Male</v>
      </c>
      <c r="Q302" s="5" t="s">
        <v>39</v>
      </c>
      <c r="R302" s="4">
        <v>70387.0</v>
      </c>
      <c r="S302" s="4">
        <v>8301.0</v>
      </c>
      <c r="T302" s="4">
        <v>2988.0</v>
      </c>
      <c r="U302" s="4">
        <v>959.0</v>
      </c>
      <c r="V302" s="10">
        <f t="shared" si="2"/>
        <v>1.362467501</v>
      </c>
      <c r="W302" s="4">
        <v>11043.77</v>
      </c>
      <c r="X302" s="5" t="s">
        <v>66</v>
      </c>
    </row>
    <row r="303" ht="14.25" customHeight="1">
      <c r="A303" s="4">
        <v>302.0</v>
      </c>
      <c r="B303" s="5" t="s">
        <v>727</v>
      </c>
      <c r="C303" s="11">
        <v>45135.0</v>
      </c>
      <c r="D303" s="11">
        <v>45148.0</v>
      </c>
      <c r="E303" s="5" t="s">
        <v>51</v>
      </c>
      <c r="F303" s="5" t="s">
        <v>556</v>
      </c>
      <c r="G303" s="5" t="s">
        <v>557</v>
      </c>
      <c r="H303" s="5" t="s">
        <v>558</v>
      </c>
      <c r="I303" s="7" t="s">
        <v>559</v>
      </c>
      <c r="J303" s="8" t="str">
        <f t="shared" si="1"/>
        <v>(363) 83636475385</v>
      </c>
      <c r="K303" s="5" t="s">
        <v>560</v>
      </c>
      <c r="L303" s="5" t="s">
        <v>131</v>
      </c>
      <c r="M303" s="9" t="str">
        <f>IFERROR(__xludf.DUMMYFUNCTION("IF(OR(REGEXMATCH(L303,""18-40""),REGEXMATCH(L303,""Adults 18-40"")),""18-40"", IF(OR(REGEXMATCH(L303,""40-60""),REGEXMATCH(L303,""Adults 40-60"")),""40-60"", IF(OR(REGEXMATCH(L303,""60\+""),REGEXMATCH(L303,""Seniors 60\+"")),""60+"", IF(OR(REGEXMATCH(L303"&amp;",""13-19""),REGEXMATCH(L303,""Teens 13-19"")),""13-19"",""Unbekannt""))))"),"13-19")</f>
        <v>13-19</v>
      </c>
      <c r="N303" s="8" t="str">
        <f>IFERROR(__xludf.DUMMYFUNCTION("REGEXREPLACE(REGEXREPLACE(O303,""Male"",""unspecific""),""Female"",""unspecific"")"),"Teens ")</f>
        <v>Teens </v>
      </c>
      <c r="O303" s="5" t="str">
        <f>IFERROR(__xludf.DUMMYFUNCTION("REGEXEXTRACT(L303,""[A-Za-z ]+"")"),"Teens ")</f>
        <v>Teens </v>
      </c>
      <c r="P303" s="8" t="str">
        <f>IFERROR(__xludf.DUMMYFUNCTION("IF(REGEXMATCH(L303,""Male""),""Male"",IF(REGEXMATCH(L303,""Female""),""Female"",""unspecific""))"),"unspecific")</f>
        <v>unspecific</v>
      </c>
      <c r="Q303" s="5" t="s">
        <v>86</v>
      </c>
      <c r="R303" s="4">
        <v>72426.0</v>
      </c>
      <c r="S303" s="4">
        <v>2326.0</v>
      </c>
      <c r="T303" s="4">
        <v>3578.0</v>
      </c>
      <c r="U303" s="4">
        <v>983.0</v>
      </c>
      <c r="V303" s="10">
        <f t="shared" si="2"/>
        <v>1.357247397</v>
      </c>
      <c r="W303" s="4">
        <v>7033.14</v>
      </c>
      <c r="X303" s="5" t="s">
        <v>158</v>
      </c>
    </row>
    <row r="304" ht="14.25" customHeight="1">
      <c r="A304" s="4">
        <v>303.0</v>
      </c>
      <c r="B304" s="5" t="s">
        <v>728</v>
      </c>
      <c r="C304" s="11">
        <v>45001.0</v>
      </c>
      <c r="D304" s="11">
        <v>45004.0</v>
      </c>
      <c r="E304" s="5" t="s">
        <v>51</v>
      </c>
      <c r="F304" s="5" t="s">
        <v>374</v>
      </c>
      <c r="G304" s="5" t="s">
        <v>375</v>
      </c>
      <c r="H304" s="5" t="s">
        <v>376</v>
      </c>
      <c r="I304" s="7" t="s">
        <v>377</v>
      </c>
      <c r="J304" s="8" t="str">
        <f t="shared" si="1"/>
        <v>(399) 882061459395</v>
      </c>
      <c r="K304" s="5" t="s">
        <v>378</v>
      </c>
      <c r="L304" s="5" t="s">
        <v>65</v>
      </c>
      <c r="M304" s="9" t="str">
        <f>IFERROR(__xludf.DUMMYFUNCTION("IF(OR(REGEXMATCH(L304,""18-40""),REGEXMATCH(L304,""Adults 18-40"")),""18-40"", IF(OR(REGEXMATCH(L304,""40-60""),REGEXMATCH(L304,""Adults 40-60"")),""40-60"", IF(OR(REGEXMATCH(L304,""60\+""),REGEXMATCH(L304,""Seniors 60\+"")),""60+"", IF(OR(REGEXMATCH(L304"&amp;",""13-19""),REGEXMATCH(L304,""Teens 13-19"")),""13-19"",""Unbekannt""))))"),"60+")</f>
        <v>60+</v>
      </c>
      <c r="N304" s="8" t="str">
        <f>IFERROR(__xludf.DUMMYFUNCTION("REGEXREPLACE(REGEXREPLACE(O304,""Male"",""unspecific""),""Female"",""unspecific"")"),"unspecific ")</f>
        <v>unspecific </v>
      </c>
      <c r="O304" s="5" t="str">
        <f>IFERROR(__xludf.DUMMYFUNCTION("REGEXEXTRACT(L304,""[A-Za-z ]+"")"),"Male ")</f>
        <v>Male </v>
      </c>
      <c r="P304" s="8" t="str">
        <f>IFERROR(__xludf.DUMMYFUNCTION("IF(REGEXMATCH(L304,""Male""),""Male"",IF(REGEXMATCH(L304,""Female""),""Female"",""unspecific""))"),"Male")</f>
        <v>Male</v>
      </c>
      <c r="Q304" s="5" t="s">
        <v>75</v>
      </c>
      <c r="R304" s="4">
        <v>41672.0</v>
      </c>
      <c r="S304" s="4">
        <v>8720.0</v>
      </c>
      <c r="T304" s="4">
        <v>1739.0</v>
      </c>
      <c r="U304" s="4">
        <v>786.0</v>
      </c>
      <c r="V304" s="10">
        <f t="shared" si="2"/>
        <v>1.886158572</v>
      </c>
      <c r="W304" s="4">
        <v>13014.36</v>
      </c>
      <c r="X304" s="5" t="s">
        <v>66</v>
      </c>
    </row>
    <row r="305" ht="14.25" customHeight="1">
      <c r="A305" s="4">
        <v>304.0</v>
      </c>
      <c r="B305" s="5" t="s">
        <v>729</v>
      </c>
      <c r="C305" s="11">
        <v>44930.0</v>
      </c>
      <c r="D305" s="11">
        <v>44943.0</v>
      </c>
      <c r="E305" s="5" t="s">
        <v>77</v>
      </c>
      <c r="F305" s="5" t="s">
        <v>200</v>
      </c>
      <c r="G305" s="5" t="s">
        <v>201</v>
      </c>
      <c r="H305" s="5" t="s">
        <v>202</v>
      </c>
      <c r="I305" s="7">
        <v>1.728597837E9</v>
      </c>
      <c r="J305" s="8" t="str">
        <f t="shared" si="1"/>
        <v>(172) 8597837</v>
      </c>
      <c r="K305" s="5" t="s">
        <v>203</v>
      </c>
      <c r="L305" s="5" t="s">
        <v>47</v>
      </c>
      <c r="M305" s="9" t="str">
        <f>IFERROR(__xludf.DUMMYFUNCTION("IF(OR(REGEXMATCH(L305,""18-40""),REGEXMATCH(L305,""Adults 18-40"")),""18-40"", IF(OR(REGEXMATCH(L305,""40-60""),REGEXMATCH(L305,""Adults 40-60"")),""40-60"", IF(OR(REGEXMATCH(L305,""60\+""),REGEXMATCH(L305,""Seniors 60\+"")),""60+"", IF(OR(REGEXMATCH(L305"&amp;",""13-19""),REGEXMATCH(L305,""Teens 13-19"")),""13-19"",""Unbekannt""))))"),"40-60")</f>
        <v>40-60</v>
      </c>
      <c r="N305" s="8" t="str">
        <f>IFERROR(__xludf.DUMMYFUNCTION("REGEXREPLACE(REGEXREPLACE(O305,""Male"",""unspecific""),""Female"",""unspecific"")"),"unspecific ")</f>
        <v>unspecific </v>
      </c>
      <c r="O305" s="5" t="str">
        <f>IFERROR(__xludf.DUMMYFUNCTION("REGEXEXTRACT(L305,""[A-Za-z ]+"")"),"Male ")</f>
        <v>Male </v>
      </c>
      <c r="P305" s="8" t="str">
        <f>IFERROR(__xludf.DUMMYFUNCTION("IF(REGEXMATCH(L305,""Male""),""Male"",IF(REGEXMATCH(L305,""Female""),""Female"",""unspecific""))"),"Male")</f>
        <v>Male</v>
      </c>
      <c r="Q305" s="5" t="s">
        <v>86</v>
      </c>
      <c r="R305" s="4">
        <v>48382.0</v>
      </c>
      <c r="S305" s="4">
        <v>8160.0</v>
      </c>
      <c r="T305" s="4">
        <v>1199.0</v>
      </c>
      <c r="U305" s="4">
        <v>165.0</v>
      </c>
      <c r="V305" s="10">
        <f t="shared" si="2"/>
        <v>0.3410359225</v>
      </c>
      <c r="W305" s="4">
        <v>25875.11</v>
      </c>
      <c r="X305" s="5" t="s">
        <v>66</v>
      </c>
    </row>
    <row r="306" ht="14.25" customHeight="1">
      <c r="A306" s="4">
        <v>305.0</v>
      </c>
      <c r="B306" s="5" t="s">
        <v>730</v>
      </c>
      <c r="C306" s="11">
        <v>45110.0</v>
      </c>
      <c r="D306" s="11">
        <v>45125.0</v>
      </c>
      <c r="E306" s="5" t="s">
        <v>25</v>
      </c>
      <c r="F306" s="5" t="s">
        <v>426</v>
      </c>
      <c r="G306" s="5" t="s">
        <v>427</v>
      </c>
      <c r="H306" s="5" t="s">
        <v>428</v>
      </c>
      <c r="I306" s="7">
        <v>0.0</v>
      </c>
      <c r="J306" s="8">
        <f t="shared" si="1"/>
        <v>0</v>
      </c>
      <c r="K306" s="5" t="s">
        <v>429</v>
      </c>
      <c r="L306" s="5" t="s">
        <v>38</v>
      </c>
      <c r="M306" s="9" t="str">
        <f>IFERROR(__xludf.DUMMYFUNCTION("IF(OR(REGEXMATCH(L306,""18-40""),REGEXMATCH(L306,""Adults 18-40"")),""18-40"", IF(OR(REGEXMATCH(L306,""40-60""),REGEXMATCH(L306,""Adults 40-60"")),""40-60"", IF(OR(REGEXMATCH(L306,""60\+""),REGEXMATCH(L306,""Seniors 60\+"")),""60+"", IF(OR(REGEXMATCH(L306"&amp;",""13-19""),REGEXMATCH(L306,""Teens 13-19"")),""13-19"",""Unbekannt""))))"),"60+")</f>
        <v>60+</v>
      </c>
      <c r="N306" s="8" t="str">
        <f>IFERROR(__xludf.DUMMYFUNCTION("REGEXREPLACE(REGEXREPLACE(O306,""Male"",""unspecific""),""Female"",""unspecific"")"),"unspecific ")</f>
        <v>unspecific </v>
      </c>
      <c r="O306" s="5" t="str">
        <f>IFERROR(__xludf.DUMMYFUNCTION("REGEXEXTRACT(L306,""[A-Za-z ]+"")"),"Female ")</f>
        <v>Female </v>
      </c>
      <c r="P306" s="8" t="str">
        <f>IFERROR(__xludf.DUMMYFUNCTION("IF(REGEXMATCH(L306,""Male""),""Male"",IF(REGEXMATCH(L306,""Female""),""Female"",""unspecific""))"),"Female")</f>
        <v>Female</v>
      </c>
      <c r="Q306" s="5" t="s">
        <v>31</v>
      </c>
      <c r="R306" s="4">
        <v>67940.0</v>
      </c>
      <c r="S306" s="4">
        <v>8130.0</v>
      </c>
      <c r="T306" s="4">
        <v>2140.0</v>
      </c>
      <c r="U306" s="4">
        <v>913.0</v>
      </c>
      <c r="V306" s="10">
        <f t="shared" si="2"/>
        <v>1.343832794</v>
      </c>
      <c r="W306" s="4">
        <v>18403.61</v>
      </c>
      <c r="X306" s="5" t="s">
        <v>49</v>
      </c>
    </row>
    <row r="307" ht="14.25" customHeight="1">
      <c r="A307" s="4">
        <v>306.0</v>
      </c>
      <c r="B307" s="5" t="s">
        <v>731</v>
      </c>
      <c r="C307" s="11">
        <v>45040.0</v>
      </c>
      <c r="D307" s="11">
        <v>45044.0</v>
      </c>
      <c r="E307" s="5" t="s">
        <v>42</v>
      </c>
      <c r="F307" s="5" t="s">
        <v>224</v>
      </c>
      <c r="G307" s="5" t="s">
        <v>225</v>
      </c>
      <c r="H307" s="5" t="s">
        <v>226</v>
      </c>
      <c r="I307" s="7">
        <v>0.0</v>
      </c>
      <c r="J307" s="8">
        <f t="shared" si="1"/>
        <v>0</v>
      </c>
      <c r="K307" s="5" t="s">
        <v>227</v>
      </c>
      <c r="L307" s="5" t="s">
        <v>30</v>
      </c>
      <c r="M307" s="9" t="str">
        <f>IFERROR(__xludf.DUMMYFUNCTION("IF(OR(REGEXMATCH(L307,""18-40""),REGEXMATCH(L307,""Adults 18-40"")),""18-40"", IF(OR(REGEXMATCH(L307,""40-60""),REGEXMATCH(L307,""Adults 40-60"")),""40-60"", IF(OR(REGEXMATCH(L307,""60\+""),REGEXMATCH(L307,""Seniors 60\+"")),""60+"", IF(OR(REGEXMATCH(L307"&amp;",""13-19""),REGEXMATCH(L307,""Teens 13-19"")),""13-19"",""Unbekannt""))))"),"18-40")</f>
        <v>18-40</v>
      </c>
      <c r="N307" s="8" t="str">
        <f>IFERROR(__xludf.DUMMYFUNCTION("REGEXREPLACE(REGEXREPLACE(O307,""Male"",""unspecific""),""Female"",""unspecific"")"),"Adults ")</f>
        <v>Adults </v>
      </c>
      <c r="O307" s="5" t="str">
        <f>IFERROR(__xludf.DUMMYFUNCTION("REGEXEXTRACT(L307,""[A-Za-z ]+"")"),"Adults ")</f>
        <v>Adults </v>
      </c>
      <c r="P307" s="8" t="str">
        <f>IFERROR(__xludf.DUMMYFUNCTION("IF(REGEXMATCH(L307,""Male""),""Male"",IF(REGEXMATCH(L307,""Female""),""Female"",""unspecific""))"),"unspecific")</f>
        <v>unspecific</v>
      </c>
      <c r="Q307" s="5" t="s">
        <v>86</v>
      </c>
      <c r="R307" s="4">
        <v>27943.0</v>
      </c>
      <c r="S307" s="4">
        <v>5896.0</v>
      </c>
      <c r="T307" s="4">
        <v>4699.0</v>
      </c>
      <c r="U307" s="4">
        <v>704.0</v>
      </c>
      <c r="V307" s="10">
        <f t="shared" si="2"/>
        <v>2.519414522</v>
      </c>
      <c r="W307" s="4">
        <v>9322.49</v>
      </c>
      <c r="X307" s="5" t="s">
        <v>40</v>
      </c>
    </row>
    <row r="308" ht="14.25" customHeight="1">
      <c r="A308" s="4">
        <v>307.0</v>
      </c>
      <c r="B308" s="5" t="s">
        <v>732</v>
      </c>
      <c r="C308" s="11">
        <v>45148.0</v>
      </c>
      <c r="D308" s="11">
        <v>45161.0</v>
      </c>
      <c r="E308" s="5" t="s">
        <v>77</v>
      </c>
      <c r="F308" s="5" t="s">
        <v>200</v>
      </c>
      <c r="G308" s="5" t="s">
        <v>201</v>
      </c>
      <c r="H308" s="5" t="s">
        <v>202</v>
      </c>
      <c r="I308" s="7">
        <v>1.728597837E9</v>
      </c>
      <c r="J308" s="8" t="str">
        <f t="shared" si="1"/>
        <v>(172) 8597837</v>
      </c>
      <c r="K308" s="5" t="s">
        <v>203</v>
      </c>
      <c r="L308" s="5" t="s">
        <v>47</v>
      </c>
      <c r="M308" s="9" t="str">
        <f>IFERROR(__xludf.DUMMYFUNCTION("IF(OR(REGEXMATCH(L308,""18-40""),REGEXMATCH(L308,""Adults 18-40"")),""18-40"", IF(OR(REGEXMATCH(L308,""40-60""),REGEXMATCH(L308,""Adults 40-60"")),""40-60"", IF(OR(REGEXMATCH(L308,""60\+""),REGEXMATCH(L308,""Seniors 60\+"")),""60+"", IF(OR(REGEXMATCH(L308"&amp;",""13-19""),REGEXMATCH(L308,""Teens 13-19"")),""13-19"",""Unbekannt""))))"),"40-60")</f>
        <v>40-60</v>
      </c>
      <c r="N308" s="8" t="str">
        <f>IFERROR(__xludf.DUMMYFUNCTION("REGEXREPLACE(REGEXREPLACE(O308,""Male"",""unspecific""),""Female"",""unspecific"")"),"unspecific ")</f>
        <v>unspecific </v>
      </c>
      <c r="O308" s="5" t="str">
        <f>IFERROR(__xludf.DUMMYFUNCTION("REGEXEXTRACT(L308,""[A-Za-z ]+"")"),"Male ")</f>
        <v>Male </v>
      </c>
      <c r="P308" s="8" t="str">
        <f>IFERROR(__xludf.DUMMYFUNCTION("IF(REGEXMATCH(L308,""Male""),""Male"",IF(REGEXMATCH(L308,""Female""),""Female"",""unspecific""))"),"Male")</f>
        <v>Male</v>
      </c>
      <c r="Q308" s="5" t="s">
        <v>31</v>
      </c>
      <c r="R308" s="4">
        <v>83245.0</v>
      </c>
      <c r="S308" s="4">
        <v>6240.0</v>
      </c>
      <c r="T308" s="4">
        <v>1470.0</v>
      </c>
      <c r="U308" s="4">
        <v>285.0</v>
      </c>
      <c r="V308" s="10">
        <f t="shared" si="2"/>
        <v>0.3423629047</v>
      </c>
      <c r="W308" s="4">
        <v>18078.17</v>
      </c>
      <c r="X308" s="5" t="s">
        <v>66</v>
      </c>
    </row>
    <row r="309" ht="14.25" customHeight="1">
      <c r="A309" s="4">
        <v>308.0</v>
      </c>
      <c r="B309" s="5" t="s">
        <v>733</v>
      </c>
      <c r="C309" s="11">
        <v>45204.0</v>
      </c>
      <c r="D309" s="11">
        <v>45223.0</v>
      </c>
      <c r="E309" s="5" t="s">
        <v>51</v>
      </c>
      <c r="F309" s="5" t="s">
        <v>251</v>
      </c>
      <c r="G309" s="5" t="s">
        <v>252</v>
      </c>
      <c r="H309" s="5" t="s">
        <v>253</v>
      </c>
      <c r="I309" s="7">
        <v>0.0</v>
      </c>
      <c r="J309" s="8">
        <f t="shared" si="1"/>
        <v>0</v>
      </c>
      <c r="K309" s="5" t="s">
        <v>254</v>
      </c>
      <c r="L309" s="5" t="s">
        <v>131</v>
      </c>
      <c r="M309" s="9" t="str">
        <f>IFERROR(__xludf.DUMMYFUNCTION("IF(OR(REGEXMATCH(L309,""18-40""),REGEXMATCH(L309,""Adults 18-40"")),""18-40"", IF(OR(REGEXMATCH(L309,""40-60""),REGEXMATCH(L309,""Adults 40-60"")),""40-60"", IF(OR(REGEXMATCH(L309,""60\+""),REGEXMATCH(L309,""Seniors 60\+"")),""60+"", IF(OR(REGEXMATCH(L309"&amp;",""13-19""),REGEXMATCH(L309,""Teens 13-19"")),""13-19"",""Unbekannt""))))"),"13-19")</f>
        <v>13-19</v>
      </c>
      <c r="N309" s="8" t="str">
        <f>IFERROR(__xludf.DUMMYFUNCTION("REGEXREPLACE(REGEXREPLACE(O309,""Male"",""unspecific""),""Female"",""unspecific"")"),"Teens ")</f>
        <v>Teens </v>
      </c>
      <c r="O309" s="5" t="str">
        <f>IFERROR(__xludf.DUMMYFUNCTION("REGEXEXTRACT(L309,""[A-Za-z ]+"")"),"Teens ")</f>
        <v>Teens </v>
      </c>
      <c r="P309" s="8" t="str">
        <f>IFERROR(__xludf.DUMMYFUNCTION("IF(REGEXMATCH(L309,""Male""),""Male"",IF(REGEXMATCH(L309,""Female""),""Female"",""unspecific""))"),"unspecific")</f>
        <v>unspecific</v>
      </c>
      <c r="Q309" s="5" t="s">
        <v>128</v>
      </c>
      <c r="R309" s="4">
        <v>73576.0</v>
      </c>
      <c r="S309" s="4">
        <v>4916.0</v>
      </c>
      <c r="T309" s="4">
        <v>2143.0</v>
      </c>
      <c r="U309" s="4">
        <v>194.0</v>
      </c>
      <c r="V309" s="10">
        <f t="shared" si="2"/>
        <v>0.2636729368</v>
      </c>
      <c r="W309" s="4">
        <v>18799.43</v>
      </c>
      <c r="X309" s="5" t="s">
        <v>32</v>
      </c>
    </row>
    <row r="310" ht="14.25" customHeight="1">
      <c r="A310" s="4">
        <v>309.0</v>
      </c>
      <c r="B310" s="5" t="s">
        <v>734</v>
      </c>
      <c r="C310" s="11">
        <v>44964.0</v>
      </c>
      <c r="D310" s="11">
        <v>44990.0</v>
      </c>
      <c r="E310" s="5" t="s">
        <v>42</v>
      </c>
      <c r="F310" s="5" t="s">
        <v>565</v>
      </c>
      <c r="G310" s="5" t="s">
        <v>566</v>
      </c>
      <c r="H310" s="5" t="s">
        <v>567</v>
      </c>
      <c r="I310" s="7">
        <v>0.0</v>
      </c>
      <c r="J310" s="8">
        <f t="shared" si="1"/>
        <v>0</v>
      </c>
      <c r="K310" s="5" t="s">
        <v>568</v>
      </c>
      <c r="L310" s="5" t="s">
        <v>138</v>
      </c>
      <c r="M310" s="9" t="str">
        <f>IFERROR(__xludf.DUMMYFUNCTION("IF(OR(REGEXMATCH(L310,""18-40""),REGEXMATCH(L310,""Adults 18-40"")),""18-40"", IF(OR(REGEXMATCH(L310,""40-60""),REGEXMATCH(L310,""Adults 40-60"")),""40-60"", IF(OR(REGEXMATCH(L310,""60\+""),REGEXMATCH(L310,""Seniors 60\+"")),""60+"", IF(OR(REGEXMATCH(L310"&amp;",""13-19""),REGEXMATCH(L310,""Teens 13-19"")),""13-19"",""Unbekannt""))))"),"18-40")</f>
        <v>18-40</v>
      </c>
      <c r="N310" s="8" t="str">
        <f>IFERROR(__xludf.DUMMYFUNCTION("REGEXREPLACE(REGEXREPLACE(O310,""Male"",""unspecific""),""Female"",""unspecific"")"),"unspecific ")</f>
        <v>unspecific </v>
      </c>
      <c r="O310" s="5" t="str">
        <f>IFERROR(__xludf.DUMMYFUNCTION("REGEXEXTRACT(L310,""[A-Za-z ]+"")"),"Male ")</f>
        <v>Male </v>
      </c>
      <c r="P310" s="8" t="str">
        <f>IFERROR(__xludf.DUMMYFUNCTION("IF(REGEXMATCH(L310,""Male""),""Male"",IF(REGEXMATCH(L310,""Female""),""Female"",""unspecific""))"),"Male")</f>
        <v>Male</v>
      </c>
      <c r="Q310" s="5" t="s">
        <v>84</v>
      </c>
      <c r="R310" s="4">
        <v>81806.0</v>
      </c>
      <c r="S310" s="4">
        <v>4085.0</v>
      </c>
      <c r="T310" s="4">
        <v>742.0</v>
      </c>
      <c r="U310" s="4">
        <v>887.0</v>
      </c>
      <c r="V310" s="10">
        <f t="shared" si="2"/>
        <v>1.084272547</v>
      </c>
      <c r="W310" s="4">
        <v>8596.07</v>
      </c>
      <c r="X310" s="5" t="s">
        <v>49</v>
      </c>
    </row>
    <row r="311" ht="14.25" customHeight="1">
      <c r="A311" s="4">
        <v>310.0</v>
      </c>
      <c r="B311" s="5" t="s">
        <v>735</v>
      </c>
      <c r="C311" s="11">
        <v>45048.0</v>
      </c>
      <c r="D311" s="11">
        <v>45075.0</v>
      </c>
      <c r="E311" s="5" t="s">
        <v>7</v>
      </c>
      <c r="F311" s="5" t="s">
        <v>200</v>
      </c>
      <c r="G311" s="5" t="s">
        <v>201</v>
      </c>
      <c r="H311" s="5" t="s">
        <v>202</v>
      </c>
      <c r="I311" s="7">
        <v>1.728597837E9</v>
      </c>
      <c r="J311" s="8" t="str">
        <f t="shared" si="1"/>
        <v>(172) 8597837</v>
      </c>
      <c r="K311" s="5" t="s">
        <v>203</v>
      </c>
      <c r="L311" s="5" t="s">
        <v>65</v>
      </c>
      <c r="M311" s="9" t="str">
        <f>IFERROR(__xludf.DUMMYFUNCTION("IF(OR(REGEXMATCH(L311,""18-40""),REGEXMATCH(L311,""Adults 18-40"")),""18-40"", IF(OR(REGEXMATCH(L311,""40-60""),REGEXMATCH(L311,""Adults 40-60"")),""40-60"", IF(OR(REGEXMATCH(L311,""60\+""),REGEXMATCH(L311,""Seniors 60\+"")),""60+"", IF(OR(REGEXMATCH(L311"&amp;",""13-19""),REGEXMATCH(L311,""Teens 13-19"")),""13-19"",""Unbekannt""))))"),"60+")</f>
        <v>60+</v>
      </c>
      <c r="N311" s="8" t="str">
        <f>IFERROR(__xludf.DUMMYFUNCTION("REGEXREPLACE(REGEXREPLACE(O311,""Male"",""unspecific""),""Female"",""unspecific"")"),"unspecific ")</f>
        <v>unspecific </v>
      </c>
      <c r="O311" s="5" t="str">
        <f>IFERROR(__xludf.DUMMYFUNCTION("REGEXEXTRACT(L311,""[A-Za-z ]+"")"),"Male ")</f>
        <v>Male </v>
      </c>
      <c r="P311" s="8" t="str">
        <f>IFERROR(__xludf.DUMMYFUNCTION("IF(REGEXMATCH(L311,""Male""),""Male"",IF(REGEXMATCH(L311,""Female""),""Female"",""unspecific""))"),"Male")</f>
        <v>Male</v>
      </c>
      <c r="Q311" s="5" t="s">
        <v>31</v>
      </c>
      <c r="R311" s="4">
        <v>23729.0</v>
      </c>
      <c r="S311" s="4">
        <v>3829.0</v>
      </c>
      <c r="T311" s="4">
        <v>4405.0</v>
      </c>
      <c r="U311" s="4">
        <v>698.0</v>
      </c>
      <c r="V311" s="10">
        <f t="shared" si="2"/>
        <v>2.941548316</v>
      </c>
      <c r="W311" s="4">
        <v>12131.43</v>
      </c>
      <c r="X311" s="5" t="s">
        <v>66</v>
      </c>
    </row>
    <row r="312" ht="14.25" customHeight="1">
      <c r="A312" s="4">
        <v>311.0</v>
      </c>
      <c r="B312" s="5" t="s">
        <v>736</v>
      </c>
      <c r="C312" s="11">
        <v>45218.0</v>
      </c>
      <c r="D312" s="11">
        <v>45236.0</v>
      </c>
      <c r="E312" s="5" t="s">
        <v>7</v>
      </c>
      <c r="F312" s="5" t="s">
        <v>34</v>
      </c>
      <c r="G312" s="5" t="s">
        <v>35</v>
      </c>
      <c r="H312" s="5" t="s">
        <v>36</v>
      </c>
      <c r="I312" s="7" t="s">
        <v>388</v>
      </c>
      <c r="J312" s="8" t="str">
        <f t="shared" si="1"/>
        <v>(498) 9787718501</v>
      </c>
      <c r="K312" s="5" t="s">
        <v>37</v>
      </c>
      <c r="L312" s="5" t="s">
        <v>160</v>
      </c>
      <c r="M312" s="9" t="str">
        <f>IFERROR(__xludf.DUMMYFUNCTION("IF(OR(REGEXMATCH(L312,""18-40""),REGEXMATCH(L312,""Adults 18-40"")),""18-40"", IF(OR(REGEXMATCH(L312,""40-60""),REGEXMATCH(L312,""Adults 40-60"")),""40-60"", IF(OR(REGEXMATCH(L312,""60\+""),REGEXMATCH(L312,""Seniors 60\+"")),""60+"", IF(OR(REGEXMATCH(L312"&amp;",""13-19""),REGEXMATCH(L312,""Teens 13-19"")),""13-19"",""Unbekannt""))))"),"40-60")</f>
        <v>40-60</v>
      </c>
      <c r="N312" s="8" t="str">
        <f>IFERROR(__xludf.DUMMYFUNCTION("REGEXREPLACE(REGEXREPLACE(O312,""Male"",""unspecific""),""Female"",""unspecific"")"),"unspecific ")</f>
        <v>unspecific </v>
      </c>
      <c r="O312" s="5" t="str">
        <f>IFERROR(__xludf.DUMMYFUNCTION("REGEXEXTRACT(L312,""[A-Za-z ]+"")"),"Female ")</f>
        <v>Female </v>
      </c>
      <c r="P312" s="8" t="str">
        <f>IFERROR(__xludf.DUMMYFUNCTION("IF(REGEXMATCH(L312,""Male""),""Male"",IF(REGEXMATCH(L312,""Female""),""Female"",""unspecific""))"),"Female")</f>
        <v>Female</v>
      </c>
      <c r="Q312" s="5" t="s">
        <v>48</v>
      </c>
      <c r="R312" s="4">
        <v>55453.0</v>
      </c>
      <c r="S312" s="4">
        <v>2279.0</v>
      </c>
      <c r="T312" s="4">
        <v>2984.0</v>
      </c>
      <c r="U312" s="4">
        <v>251.0</v>
      </c>
      <c r="V312" s="10">
        <f t="shared" si="2"/>
        <v>0.4526355653</v>
      </c>
      <c r="W312" s="4">
        <v>23522.39</v>
      </c>
      <c r="X312" s="5" t="s">
        <v>40</v>
      </c>
    </row>
    <row r="313" ht="14.25" customHeight="1">
      <c r="A313" s="4">
        <v>312.0</v>
      </c>
      <c r="B313" s="5" t="s">
        <v>737</v>
      </c>
      <c r="C313" s="11">
        <v>44979.0</v>
      </c>
      <c r="D313" s="11">
        <v>44996.0</v>
      </c>
      <c r="E313" s="5" t="s">
        <v>51</v>
      </c>
      <c r="F313" s="5" t="s">
        <v>461</v>
      </c>
      <c r="G313" s="5" t="s">
        <v>462</v>
      </c>
      <c r="H313" s="5" t="s">
        <v>463</v>
      </c>
      <c r="I313" s="7" t="s">
        <v>464</v>
      </c>
      <c r="J313" s="8" t="str">
        <f t="shared" si="1"/>
        <v>(934) 4111363</v>
      </c>
      <c r="K313" s="5" t="s">
        <v>465</v>
      </c>
      <c r="L313" s="5" t="s">
        <v>57</v>
      </c>
      <c r="M313" s="9" t="str">
        <f>IFERROR(__xludf.DUMMYFUNCTION("IF(OR(REGEXMATCH(L313,""18-40""),REGEXMATCH(L313,""Adults 18-40"")),""18-40"", IF(OR(REGEXMATCH(L313,""40-60""),REGEXMATCH(L313,""Adults 40-60"")),""40-60"", IF(OR(REGEXMATCH(L313,""60\+""),REGEXMATCH(L313,""Seniors 60\+"")),""60+"", IF(OR(REGEXMATCH(L313"&amp;",""13-19""),REGEXMATCH(L313,""Teens 13-19"")),""13-19"",""Unbekannt""))))"),"18-40")</f>
        <v>18-40</v>
      </c>
      <c r="N313" s="8" t="str">
        <f>IFERROR(__xludf.DUMMYFUNCTION("REGEXREPLACE(REGEXREPLACE(O313,""Male"",""unspecific""),""Female"",""unspecific"")"),"unspecific ")</f>
        <v>unspecific </v>
      </c>
      <c r="O313" s="5" t="str">
        <f>IFERROR(__xludf.DUMMYFUNCTION("REGEXEXTRACT(L313,""[A-Za-z ]+"")"),"Female ")</f>
        <v>Female </v>
      </c>
      <c r="P313" s="8" t="str">
        <f>IFERROR(__xludf.DUMMYFUNCTION("IF(REGEXMATCH(L313,""Male""),""Male"",IF(REGEXMATCH(L313,""Female""),""Female"",""unspecific""))"),"Female")</f>
        <v>Female</v>
      </c>
      <c r="Q313" s="5" t="s">
        <v>75</v>
      </c>
      <c r="R313" s="4">
        <v>99807.0</v>
      </c>
      <c r="S313" s="4">
        <v>3394.0</v>
      </c>
      <c r="T313" s="4">
        <v>489.0</v>
      </c>
      <c r="U313" s="4">
        <v>59.0</v>
      </c>
      <c r="V313" s="10">
        <f t="shared" si="2"/>
        <v>0.05911409019</v>
      </c>
      <c r="W313" s="4">
        <v>21483.7</v>
      </c>
      <c r="X313" s="5" t="s">
        <v>112</v>
      </c>
    </row>
    <row r="314" ht="14.25" customHeight="1">
      <c r="A314" s="4">
        <v>313.0</v>
      </c>
      <c r="B314" s="5" t="s">
        <v>738</v>
      </c>
      <c r="C314" s="11">
        <v>45127.0</v>
      </c>
      <c r="D314" s="11">
        <v>45157.0</v>
      </c>
      <c r="E314" s="5" t="s">
        <v>77</v>
      </c>
      <c r="F314" s="5" t="s">
        <v>200</v>
      </c>
      <c r="G314" s="5" t="s">
        <v>201</v>
      </c>
      <c r="H314" s="5" t="s">
        <v>202</v>
      </c>
      <c r="I314" s="7">
        <v>1.728597837E9</v>
      </c>
      <c r="J314" s="8" t="str">
        <f t="shared" si="1"/>
        <v>(172) 8597837</v>
      </c>
      <c r="K314" s="5" t="s">
        <v>203</v>
      </c>
      <c r="L314" s="5" t="s">
        <v>83</v>
      </c>
      <c r="M314" s="9" t="str">
        <f>IFERROR(__xludf.DUMMYFUNCTION("IF(OR(REGEXMATCH(L314,""18-40""),REGEXMATCH(L314,""Adults 18-40"")),""18-40"", IF(OR(REGEXMATCH(L314,""40-60""),REGEXMATCH(L314,""Adults 40-60"")),""40-60"", IF(OR(REGEXMATCH(L314,""60\+""),REGEXMATCH(L314,""Seniors 60\+"")),""60+"", IF(OR(REGEXMATCH(L314"&amp;",""13-19""),REGEXMATCH(L314,""Teens 13-19"")),""13-19"",""Unbekannt""))))"),"40-60")</f>
        <v>40-60</v>
      </c>
      <c r="N314" s="8" t="str">
        <f>IFERROR(__xludf.DUMMYFUNCTION("REGEXREPLACE(REGEXREPLACE(O314,""Male"",""unspecific""),""Female"",""unspecific"")"),"Adults ")</f>
        <v>Adults </v>
      </c>
      <c r="O314" s="5" t="str">
        <f>IFERROR(__xludf.DUMMYFUNCTION("REGEXEXTRACT(L314,""[A-Za-z ]+"")"),"Adults ")</f>
        <v>Adults </v>
      </c>
      <c r="P314" s="8" t="str">
        <f>IFERROR(__xludf.DUMMYFUNCTION("IF(REGEXMATCH(L314,""Male""),""Male"",IF(REGEXMATCH(L314,""Female""),""Female"",""unspecific""))"),"unspecific")</f>
        <v>unspecific</v>
      </c>
      <c r="Q314" s="5" t="s">
        <v>31</v>
      </c>
      <c r="R314" s="4">
        <v>55546.0</v>
      </c>
      <c r="S314" s="4">
        <v>6515.0</v>
      </c>
      <c r="T314" s="4">
        <v>4100.0</v>
      </c>
      <c r="U314" s="4">
        <v>17.0</v>
      </c>
      <c r="V314" s="10">
        <f t="shared" si="2"/>
        <v>0.03060526411</v>
      </c>
      <c r="W314" s="4">
        <v>45123.25</v>
      </c>
      <c r="X314" s="5" t="s">
        <v>66</v>
      </c>
    </row>
    <row r="315" ht="14.25" customHeight="1">
      <c r="A315" s="4">
        <v>314.0</v>
      </c>
      <c r="B315" s="5" t="s">
        <v>739</v>
      </c>
      <c r="C315" s="11">
        <v>45151.0</v>
      </c>
      <c r="D315" s="11">
        <v>45179.0</v>
      </c>
      <c r="E315" s="5" t="s">
        <v>42</v>
      </c>
      <c r="F315" s="5" t="s">
        <v>616</v>
      </c>
      <c r="G315" s="5" t="s">
        <v>617</v>
      </c>
      <c r="H315" s="5" t="s">
        <v>618</v>
      </c>
      <c r="I315" s="7">
        <v>0.0</v>
      </c>
      <c r="J315" s="8">
        <f t="shared" si="1"/>
        <v>0</v>
      </c>
      <c r="K315" s="5" t="s">
        <v>619</v>
      </c>
      <c r="L315" s="5" t="s">
        <v>160</v>
      </c>
      <c r="M315" s="9" t="str">
        <f>IFERROR(__xludf.DUMMYFUNCTION("IF(OR(REGEXMATCH(L315,""18-40""),REGEXMATCH(L315,""Adults 18-40"")),""18-40"", IF(OR(REGEXMATCH(L315,""40-60""),REGEXMATCH(L315,""Adults 40-60"")),""40-60"", IF(OR(REGEXMATCH(L315,""60\+""),REGEXMATCH(L315,""Seniors 60\+"")),""60+"", IF(OR(REGEXMATCH(L315"&amp;",""13-19""),REGEXMATCH(L315,""Teens 13-19"")),""13-19"",""Unbekannt""))))"),"40-60")</f>
        <v>40-60</v>
      </c>
      <c r="N315" s="8" t="str">
        <f>IFERROR(__xludf.DUMMYFUNCTION("REGEXREPLACE(REGEXREPLACE(O315,""Male"",""unspecific""),""Female"",""unspecific"")"),"unspecific ")</f>
        <v>unspecific </v>
      </c>
      <c r="O315" s="5" t="str">
        <f>IFERROR(__xludf.DUMMYFUNCTION("REGEXEXTRACT(L315,""[A-Za-z ]+"")"),"Female ")</f>
        <v>Female </v>
      </c>
      <c r="P315" s="8" t="str">
        <f>IFERROR(__xludf.DUMMYFUNCTION("IF(REGEXMATCH(L315,""Male""),""Male"",IF(REGEXMATCH(L315,""Female""),""Female"",""unspecific""))"),"Female")</f>
        <v>Female</v>
      </c>
      <c r="Q315" s="5" t="s">
        <v>58</v>
      </c>
      <c r="R315" s="4">
        <v>76967.0</v>
      </c>
      <c r="S315" s="4">
        <v>1271.0</v>
      </c>
      <c r="T315" s="4">
        <v>2908.0</v>
      </c>
      <c r="U315" s="4">
        <v>707.0</v>
      </c>
      <c r="V315" s="10">
        <f t="shared" si="2"/>
        <v>0.9185754934</v>
      </c>
      <c r="W315" s="4">
        <v>19850.01</v>
      </c>
      <c r="X315" s="5" t="s">
        <v>158</v>
      </c>
    </row>
    <row r="316" ht="14.25" customHeight="1">
      <c r="A316" s="4">
        <v>315.0</v>
      </c>
      <c r="B316" s="5" t="s">
        <v>740</v>
      </c>
      <c r="C316" s="11">
        <v>44964.0</v>
      </c>
      <c r="D316" s="11">
        <v>44972.0</v>
      </c>
      <c r="E316" s="5" t="s">
        <v>25</v>
      </c>
      <c r="F316" s="5" t="s">
        <v>182</v>
      </c>
      <c r="G316" s="5" t="s">
        <v>183</v>
      </c>
      <c r="H316" s="5" t="s">
        <v>184</v>
      </c>
      <c r="I316" s="7" t="s">
        <v>185</v>
      </c>
      <c r="J316" s="8" t="str">
        <f t="shared" si="1"/>
        <v>(322) 61892539220</v>
      </c>
      <c r="K316" s="5" t="s">
        <v>186</v>
      </c>
      <c r="L316" s="5" t="s">
        <v>131</v>
      </c>
      <c r="M316" s="9" t="str">
        <f>IFERROR(__xludf.DUMMYFUNCTION("IF(OR(REGEXMATCH(L316,""18-40""),REGEXMATCH(L316,""Adults 18-40"")),""18-40"", IF(OR(REGEXMATCH(L316,""40-60""),REGEXMATCH(L316,""Adults 40-60"")),""40-60"", IF(OR(REGEXMATCH(L316,""60\+""),REGEXMATCH(L316,""Seniors 60\+"")),""60+"", IF(OR(REGEXMATCH(L316"&amp;",""13-19""),REGEXMATCH(L316,""Teens 13-19"")),""13-19"",""Unbekannt""))))"),"13-19")</f>
        <v>13-19</v>
      </c>
      <c r="N316" s="8" t="str">
        <f>IFERROR(__xludf.DUMMYFUNCTION("REGEXREPLACE(REGEXREPLACE(O316,""Male"",""unspecific""),""Female"",""unspecific"")"),"Teens ")</f>
        <v>Teens </v>
      </c>
      <c r="O316" s="5" t="str">
        <f>IFERROR(__xludf.DUMMYFUNCTION("REGEXEXTRACT(L316,""[A-Za-z ]+"")"),"Teens ")</f>
        <v>Teens </v>
      </c>
      <c r="P316" s="8" t="str">
        <f>IFERROR(__xludf.DUMMYFUNCTION("IF(REGEXMATCH(L316,""Male""),""Male"",IF(REGEXMATCH(L316,""Female""),""Female"",""unspecific""))"),"unspecific")</f>
        <v>unspecific</v>
      </c>
      <c r="Q316" s="5" t="s">
        <v>84</v>
      </c>
      <c r="R316" s="4">
        <v>63818.0</v>
      </c>
      <c r="S316" s="4">
        <v>5083.0</v>
      </c>
      <c r="T316" s="4">
        <v>1065.0</v>
      </c>
      <c r="U316" s="4">
        <v>929.0</v>
      </c>
      <c r="V316" s="10">
        <f t="shared" si="2"/>
        <v>1.455702153</v>
      </c>
      <c r="W316" s="4">
        <v>36978.25</v>
      </c>
      <c r="X316" s="5" t="s">
        <v>167</v>
      </c>
    </row>
    <row r="317" ht="14.25" customHeight="1">
      <c r="A317" s="4">
        <v>316.0</v>
      </c>
      <c r="B317" s="5" t="s">
        <v>741</v>
      </c>
      <c r="C317" s="11">
        <v>45095.0</v>
      </c>
      <c r="D317" s="11">
        <v>45099.0</v>
      </c>
      <c r="E317" s="5" t="s">
        <v>51</v>
      </c>
      <c r="F317" s="5" t="s">
        <v>534</v>
      </c>
      <c r="G317" s="5" t="s">
        <v>535</v>
      </c>
      <c r="H317" s="5" t="s">
        <v>536</v>
      </c>
      <c r="I317" s="7" t="s">
        <v>537</v>
      </c>
      <c r="J317" s="8" t="str">
        <f t="shared" si="1"/>
        <v>(698) 5917266697</v>
      </c>
      <c r="K317" s="5" t="s">
        <v>538</v>
      </c>
      <c r="L317" s="5" t="s">
        <v>65</v>
      </c>
      <c r="M317" s="9" t="str">
        <f>IFERROR(__xludf.DUMMYFUNCTION("IF(OR(REGEXMATCH(L317,""18-40""),REGEXMATCH(L317,""Adults 18-40"")),""18-40"", IF(OR(REGEXMATCH(L317,""40-60""),REGEXMATCH(L317,""Adults 40-60"")),""40-60"", IF(OR(REGEXMATCH(L317,""60\+""),REGEXMATCH(L317,""Seniors 60\+"")),""60+"", IF(OR(REGEXMATCH(L317"&amp;",""13-19""),REGEXMATCH(L317,""Teens 13-19"")),""13-19"",""Unbekannt""))))"),"60+")</f>
        <v>60+</v>
      </c>
      <c r="N317" s="8" t="str">
        <f>IFERROR(__xludf.DUMMYFUNCTION("REGEXREPLACE(REGEXREPLACE(O317,""Male"",""unspecific""),""Female"",""unspecific"")"),"unspecific ")</f>
        <v>unspecific </v>
      </c>
      <c r="O317" s="5" t="str">
        <f>IFERROR(__xludf.DUMMYFUNCTION("REGEXEXTRACT(L317,""[A-Za-z ]+"")"),"Male ")</f>
        <v>Male </v>
      </c>
      <c r="P317" s="8" t="str">
        <f>IFERROR(__xludf.DUMMYFUNCTION("IF(REGEXMATCH(L317,""Male""),""Male"",IF(REGEXMATCH(L317,""Female""),""Female"",""unspecific""))"),"Male")</f>
        <v>Male</v>
      </c>
      <c r="Q317" s="5" t="s">
        <v>84</v>
      </c>
      <c r="R317" s="4">
        <v>29086.0</v>
      </c>
      <c r="S317" s="4">
        <v>8795.0</v>
      </c>
      <c r="T317" s="4">
        <v>1814.0</v>
      </c>
      <c r="U317" s="4">
        <v>822.0</v>
      </c>
      <c r="V317" s="10">
        <f t="shared" si="2"/>
        <v>2.826101905</v>
      </c>
      <c r="W317" s="4">
        <v>21713.61</v>
      </c>
      <c r="X317" s="5" t="s">
        <v>40</v>
      </c>
    </row>
    <row r="318" ht="14.25" customHeight="1">
      <c r="A318" s="4">
        <v>317.0</v>
      </c>
      <c r="B318" s="5" t="s">
        <v>742</v>
      </c>
      <c r="C318" s="11">
        <v>45161.0</v>
      </c>
      <c r="D318" s="11">
        <v>45162.0</v>
      </c>
      <c r="E318" s="5" t="s">
        <v>7</v>
      </c>
      <c r="F318" s="5" t="s">
        <v>587</v>
      </c>
      <c r="G318" s="5" t="s">
        <v>588</v>
      </c>
      <c r="H318" s="5" t="s">
        <v>589</v>
      </c>
      <c r="I318" s="7" t="s">
        <v>590</v>
      </c>
      <c r="J318" s="8" t="str">
        <f t="shared" si="1"/>
        <v>(152) 23213506854</v>
      </c>
      <c r="K318" s="5" t="s">
        <v>591</v>
      </c>
      <c r="L318" s="5" t="s">
        <v>83</v>
      </c>
      <c r="M318" s="9" t="str">
        <f>IFERROR(__xludf.DUMMYFUNCTION("IF(OR(REGEXMATCH(L318,""18-40""),REGEXMATCH(L318,""Adults 18-40"")),""18-40"", IF(OR(REGEXMATCH(L318,""40-60""),REGEXMATCH(L318,""Adults 40-60"")),""40-60"", IF(OR(REGEXMATCH(L318,""60\+""),REGEXMATCH(L318,""Seniors 60\+"")),""60+"", IF(OR(REGEXMATCH(L318"&amp;",""13-19""),REGEXMATCH(L318,""Teens 13-19"")),""13-19"",""Unbekannt""))))"),"40-60")</f>
        <v>40-60</v>
      </c>
      <c r="N318" s="8" t="str">
        <f>IFERROR(__xludf.DUMMYFUNCTION("REGEXREPLACE(REGEXREPLACE(O318,""Male"",""unspecific""),""Female"",""unspecific"")"),"Adults ")</f>
        <v>Adults </v>
      </c>
      <c r="O318" s="5" t="str">
        <f>IFERROR(__xludf.DUMMYFUNCTION("REGEXEXTRACT(L318,""[A-Za-z ]+"")"),"Adults ")</f>
        <v>Adults </v>
      </c>
      <c r="P318" s="8" t="str">
        <f>IFERROR(__xludf.DUMMYFUNCTION("IF(REGEXMATCH(L318,""Male""),""Male"",IF(REGEXMATCH(L318,""Female""),""Female"",""unspecific""))"),"unspecific")</f>
        <v>unspecific</v>
      </c>
      <c r="Q318" s="5" t="s">
        <v>58</v>
      </c>
      <c r="R318" s="4">
        <v>89148.0</v>
      </c>
      <c r="S318" s="4">
        <v>772.0</v>
      </c>
      <c r="T318" s="4">
        <v>4576.0</v>
      </c>
      <c r="U318" s="4">
        <v>794.0</v>
      </c>
      <c r="V318" s="10">
        <f t="shared" si="2"/>
        <v>0.8906537443</v>
      </c>
      <c r="W318" s="4">
        <v>27686.76</v>
      </c>
      <c r="X318" s="5" t="s">
        <v>112</v>
      </c>
    </row>
    <row r="319" ht="14.25" customHeight="1">
      <c r="A319" s="4">
        <v>318.0</v>
      </c>
      <c r="B319" s="5" t="s">
        <v>743</v>
      </c>
      <c r="C319" s="11">
        <v>45253.0</v>
      </c>
      <c r="D319" s="11">
        <v>45266.0</v>
      </c>
      <c r="E319" s="5" t="s">
        <v>7</v>
      </c>
      <c r="F319" s="5" t="s">
        <v>275</v>
      </c>
      <c r="G319" s="5" t="s">
        <v>276</v>
      </c>
      <c r="H319" s="5" t="s">
        <v>277</v>
      </c>
      <c r="I319" s="7">
        <v>0.0</v>
      </c>
      <c r="J319" s="8">
        <f t="shared" si="1"/>
        <v>0</v>
      </c>
      <c r="K319" s="5" t="s">
        <v>278</v>
      </c>
      <c r="L319" s="5" t="s">
        <v>65</v>
      </c>
      <c r="M319" s="9" t="str">
        <f>IFERROR(__xludf.DUMMYFUNCTION("IF(OR(REGEXMATCH(L319,""18-40""),REGEXMATCH(L319,""Adults 18-40"")),""18-40"", IF(OR(REGEXMATCH(L319,""40-60""),REGEXMATCH(L319,""Adults 40-60"")),""40-60"", IF(OR(REGEXMATCH(L319,""60\+""),REGEXMATCH(L319,""Seniors 60\+"")),""60+"", IF(OR(REGEXMATCH(L319"&amp;",""13-19""),REGEXMATCH(L319,""Teens 13-19"")),""13-19"",""Unbekannt""))))"),"60+")</f>
        <v>60+</v>
      </c>
      <c r="N319" s="8" t="str">
        <f>IFERROR(__xludf.DUMMYFUNCTION("REGEXREPLACE(REGEXREPLACE(O319,""Male"",""unspecific""),""Female"",""unspecific"")"),"unspecific ")</f>
        <v>unspecific </v>
      </c>
      <c r="O319" s="5" t="str">
        <f>IFERROR(__xludf.DUMMYFUNCTION("REGEXEXTRACT(L319,""[A-Za-z ]+"")"),"Male ")</f>
        <v>Male </v>
      </c>
      <c r="P319" s="8" t="str">
        <f>IFERROR(__xludf.DUMMYFUNCTION("IF(REGEXMATCH(L319,""Male""),""Male"",IF(REGEXMATCH(L319,""Female""),""Female"",""unspecific""))"),"Male")</f>
        <v>Male</v>
      </c>
      <c r="Q319" s="5" t="s">
        <v>58</v>
      </c>
      <c r="R319" s="4">
        <v>10599.0</v>
      </c>
      <c r="S319" s="4">
        <v>7566.0</v>
      </c>
      <c r="T319" s="4">
        <v>4261.0</v>
      </c>
      <c r="U319" s="4">
        <v>237.0</v>
      </c>
      <c r="V319" s="10">
        <f t="shared" si="2"/>
        <v>2.236060006</v>
      </c>
      <c r="W319" s="4">
        <v>4692.45</v>
      </c>
      <c r="X319" s="5" t="s">
        <v>158</v>
      </c>
    </row>
    <row r="320" ht="14.25" customHeight="1">
      <c r="A320" s="4">
        <v>319.0</v>
      </c>
      <c r="B320" s="5" t="s">
        <v>744</v>
      </c>
      <c r="C320" s="11">
        <v>45097.0</v>
      </c>
      <c r="D320" s="11">
        <v>45120.0</v>
      </c>
      <c r="E320" s="5" t="s">
        <v>25</v>
      </c>
      <c r="F320" s="5" t="s">
        <v>182</v>
      </c>
      <c r="G320" s="5" t="s">
        <v>183</v>
      </c>
      <c r="H320" s="5" t="s">
        <v>184</v>
      </c>
      <c r="I320" s="7" t="s">
        <v>185</v>
      </c>
      <c r="J320" s="8" t="str">
        <f t="shared" si="1"/>
        <v>(322) 61892539220</v>
      </c>
      <c r="K320" s="5" t="s">
        <v>186</v>
      </c>
      <c r="L320" s="5" t="s">
        <v>65</v>
      </c>
      <c r="M320" s="9" t="str">
        <f>IFERROR(__xludf.DUMMYFUNCTION("IF(OR(REGEXMATCH(L320,""18-40""),REGEXMATCH(L320,""Adults 18-40"")),""18-40"", IF(OR(REGEXMATCH(L320,""40-60""),REGEXMATCH(L320,""Adults 40-60"")),""40-60"", IF(OR(REGEXMATCH(L320,""60\+""),REGEXMATCH(L320,""Seniors 60\+"")),""60+"", IF(OR(REGEXMATCH(L320"&amp;",""13-19""),REGEXMATCH(L320,""Teens 13-19"")),""13-19"",""Unbekannt""))))"),"60+")</f>
        <v>60+</v>
      </c>
      <c r="N320" s="8" t="str">
        <f>IFERROR(__xludf.DUMMYFUNCTION("REGEXREPLACE(REGEXREPLACE(O320,""Male"",""unspecific""),""Female"",""unspecific"")"),"unspecific ")</f>
        <v>unspecific </v>
      </c>
      <c r="O320" s="5" t="str">
        <f>IFERROR(__xludf.DUMMYFUNCTION("REGEXEXTRACT(L320,""[A-Za-z ]+"")"),"Male ")</f>
        <v>Male </v>
      </c>
      <c r="P320" s="8" t="str">
        <f>IFERROR(__xludf.DUMMYFUNCTION("IF(REGEXMATCH(L320,""Male""),""Male"",IF(REGEXMATCH(L320,""Female""),""Female"",""unspecific""))"),"Male")</f>
        <v>Male</v>
      </c>
      <c r="Q320" s="5" t="s">
        <v>128</v>
      </c>
      <c r="R320" s="4">
        <v>55478.0</v>
      </c>
      <c r="S320" s="4">
        <v>4716.0</v>
      </c>
      <c r="T320" s="4">
        <v>2943.0</v>
      </c>
      <c r="U320" s="4">
        <v>440.0</v>
      </c>
      <c r="V320" s="10">
        <f t="shared" si="2"/>
        <v>0.7931071776</v>
      </c>
      <c r="W320" s="4">
        <v>23539.15</v>
      </c>
      <c r="X320" s="5" t="s">
        <v>167</v>
      </c>
    </row>
    <row r="321" ht="14.25" customHeight="1">
      <c r="A321" s="4">
        <v>320.0</v>
      </c>
      <c r="B321" s="5" t="s">
        <v>745</v>
      </c>
      <c r="C321" s="11">
        <v>45213.0</v>
      </c>
      <c r="D321" s="11">
        <v>45226.0</v>
      </c>
      <c r="E321" s="5" t="s">
        <v>25</v>
      </c>
      <c r="F321" s="5" t="s">
        <v>206</v>
      </c>
      <c r="G321" s="5" t="s">
        <v>207</v>
      </c>
      <c r="H321" s="5" t="s">
        <v>208</v>
      </c>
      <c r="I321" s="7" t="s">
        <v>209</v>
      </c>
      <c r="J321" s="8" t="str">
        <f t="shared" si="1"/>
        <v>Ungültige Nummer</v>
      </c>
      <c r="K321" s="5" t="s">
        <v>210</v>
      </c>
      <c r="L321" s="5" t="s">
        <v>65</v>
      </c>
      <c r="M321" s="9" t="str">
        <f>IFERROR(__xludf.DUMMYFUNCTION("IF(OR(REGEXMATCH(L321,""18-40""),REGEXMATCH(L321,""Adults 18-40"")),""18-40"", IF(OR(REGEXMATCH(L321,""40-60""),REGEXMATCH(L321,""Adults 40-60"")),""40-60"", IF(OR(REGEXMATCH(L321,""60\+""),REGEXMATCH(L321,""Seniors 60\+"")),""60+"", IF(OR(REGEXMATCH(L321"&amp;",""13-19""),REGEXMATCH(L321,""Teens 13-19"")),""13-19"",""Unbekannt""))))"),"60+")</f>
        <v>60+</v>
      </c>
      <c r="N321" s="8" t="str">
        <f>IFERROR(__xludf.DUMMYFUNCTION("REGEXREPLACE(REGEXREPLACE(O321,""Male"",""unspecific""),""Female"",""unspecific"")"),"unspecific ")</f>
        <v>unspecific </v>
      </c>
      <c r="O321" s="5" t="str">
        <f>IFERROR(__xludf.DUMMYFUNCTION("REGEXEXTRACT(L321,""[A-Za-z ]+"")"),"Male ")</f>
        <v>Male </v>
      </c>
      <c r="P321" s="8" t="str">
        <f>IFERROR(__xludf.DUMMYFUNCTION("IF(REGEXMATCH(L321,""Male""),""Male"",IF(REGEXMATCH(L321,""Female""),""Female"",""unspecific""))"),"Male")</f>
        <v>Male</v>
      </c>
      <c r="Q321" s="5" t="s">
        <v>58</v>
      </c>
      <c r="R321" s="4">
        <v>28659.0</v>
      </c>
      <c r="S321" s="4">
        <v>5530.0</v>
      </c>
      <c r="T321" s="4">
        <v>542.0</v>
      </c>
      <c r="U321" s="4">
        <v>864.0</v>
      </c>
      <c r="V321" s="10">
        <f t="shared" si="2"/>
        <v>3.014759761</v>
      </c>
      <c r="W321" s="4">
        <v>25249.59</v>
      </c>
      <c r="X321" s="5" t="s">
        <v>99</v>
      </c>
    </row>
    <row r="322" ht="14.25" customHeight="1">
      <c r="A322" s="4">
        <v>321.0</v>
      </c>
      <c r="B322" s="5" t="s">
        <v>746</v>
      </c>
      <c r="C322" s="11">
        <v>45085.0</v>
      </c>
      <c r="D322" s="11">
        <v>45112.0</v>
      </c>
      <c r="E322" s="5" t="s">
        <v>7</v>
      </c>
      <c r="F322" s="5" t="s">
        <v>200</v>
      </c>
      <c r="G322" s="5" t="s">
        <v>201</v>
      </c>
      <c r="H322" s="5" t="s">
        <v>202</v>
      </c>
      <c r="I322" s="7">
        <v>1.728597837E9</v>
      </c>
      <c r="J322" s="8" t="str">
        <f t="shared" si="1"/>
        <v>(172) 8597837</v>
      </c>
      <c r="K322" s="5" t="s">
        <v>203</v>
      </c>
      <c r="L322" s="5" t="s">
        <v>138</v>
      </c>
      <c r="M322" s="9" t="str">
        <f>IFERROR(__xludf.DUMMYFUNCTION("IF(OR(REGEXMATCH(L322,""18-40""),REGEXMATCH(L322,""Adults 18-40"")),""18-40"", IF(OR(REGEXMATCH(L322,""40-60""),REGEXMATCH(L322,""Adults 40-60"")),""40-60"", IF(OR(REGEXMATCH(L322,""60\+""),REGEXMATCH(L322,""Seniors 60\+"")),""60+"", IF(OR(REGEXMATCH(L322"&amp;",""13-19""),REGEXMATCH(L322,""Teens 13-19"")),""13-19"",""Unbekannt""))))"),"18-40")</f>
        <v>18-40</v>
      </c>
      <c r="N322" s="8" t="str">
        <f>IFERROR(__xludf.DUMMYFUNCTION("REGEXREPLACE(REGEXREPLACE(O322,""Male"",""unspecific""),""Female"",""unspecific"")"),"unspecific ")</f>
        <v>unspecific </v>
      </c>
      <c r="O322" s="5" t="str">
        <f>IFERROR(__xludf.DUMMYFUNCTION("REGEXEXTRACT(L322,""[A-Za-z ]+"")"),"Male ")</f>
        <v>Male </v>
      </c>
      <c r="P322" s="8" t="str">
        <f>IFERROR(__xludf.DUMMYFUNCTION("IF(REGEXMATCH(L322,""Male""),""Male"",IF(REGEXMATCH(L322,""Female""),""Female"",""unspecific""))"),"Male")</f>
        <v>Male</v>
      </c>
      <c r="Q322" s="5" t="s">
        <v>128</v>
      </c>
      <c r="R322" s="4">
        <v>44011.0</v>
      </c>
      <c r="S322" s="4">
        <v>4099.0</v>
      </c>
      <c r="T322" s="4">
        <v>4775.0</v>
      </c>
      <c r="U322" s="4">
        <v>601.0</v>
      </c>
      <c r="V322" s="10">
        <f t="shared" si="2"/>
        <v>1.365567699</v>
      </c>
      <c r="W322" s="4">
        <v>17351.1</v>
      </c>
      <c r="X322" s="5" t="s">
        <v>66</v>
      </c>
    </row>
    <row r="323" ht="14.25" customHeight="1">
      <c r="A323" s="4">
        <v>322.0</v>
      </c>
      <c r="B323" s="5" t="s">
        <v>747</v>
      </c>
      <c r="C323" s="11">
        <v>44962.0</v>
      </c>
      <c r="D323" s="11">
        <v>44969.0</v>
      </c>
      <c r="E323" s="5" t="s">
        <v>51</v>
      </c>
      <c r="F323" s="5" t="s">
        <v>219</v>
      </c>
      <c r="G323" s="5" t="s">
        <v>220</v>
      </c>
      <c r="H323" s="5" t="s">
        <v>221</v>
      </c>
      <c r="I323" s="7">
        <v>5.835472748E9</v>
      </c>
      <c r="J323" s="8" t="str">
        <f t="shared" si="1"/>
        <v>(583) 5472748</v>
      </c>
      <c r="K323" s="5" t="s">
        <v>222</v>
      </c>
      <c r="L323" s="5" t="s">
        <v>160</v>
      </c>
      <c r="M323" s="9" t="str">
        <f>IFERROR(__xludf.DUMMYFUNCTION("IF(OR(REGEXMATCH(L323,""18-40""),REGEXMATCH(L323,""Adults 18-40"")),""18-40"", IF(OR(REGEXMATCH(L323,""40-60""),REGEXMATCH(L323,""Adults 40-60"")),""40-60"", IF(OR(REGEXMATCH(L323,""60\+""),REGEXMATCH(L323,""Seniors 60\+"")),""60+"", IF(OR(REGEXMATCH(L323"&amp;",""13-19""),REGEXMATCH(L323,""Teens 13-19"")),""13-19"",""Unbekannt""))))"),"40-60")</f>
        <v>40-60</v>
      </c>
      <c r="N323" s="8" t="str">
        <f>IFERROR(__xludf.DUMMYFUNCTION("REGEXREPLACE(REGEXREPLACE(O323,""Male"",""unspecific""),""Female"",""unspecific"")"),"unspecific ")</f>
        <v>unspecific </v>
      </c>
      <c r="O323" s="5" t="str">
        <f>IFERROR(__xludf.DUMMYFUNCTION("REGEXEXTRACT(L323,""[A-Za-z ]+"")"),"Female ")</f>
        <v>Female </v>
      </c>
      <c r="P323" s="8" t="str">
        <f>IFERROR(__xludf.DUMMYFUNCTION("IF(REGEXMATCH(L323,""Male""),""Male"",IF(REGEXMATCH(L323,""Female""),""Female"",""unspecific""))"),"Female")</f>
        <v>Female</v>
      </c>
      <c r="Q323" s="5" t="s">
        <v>58</v>
      </c>
      <c r="R323" s="4">
        <v>45671.0</v>
      </c>
      <c r="S323" s="4">
        <v>3488.0</v>
      </c>
      <c r="T323" s="4">
        <v>3591.0</v>
      </c>
      <c r="U323" s="4">
        <v>12.0</v>
      </c>
      <c r="V323" s="10">
        <f t="shared" si="2"/>
        <v>0.02627487903</v>
      </c>
      <c r="W323" s="4">
        <v>18384.96</v>
      </c>
      <c r="X323" s="5" t="s">
        <v>152</v>
      </c>
    </row>
    <row r="324" ht="14.25" customHeight="1">
      <c r="A324" s="4">
        <v>323.0</v>
      </c>
      <c r="B324" s="5" t="s">
        <v>748</v>
      </c>
      <c r="C324" s="11">
        <v>45259.0</v>
      </c>
      <c r="D324" s="11">
        <v>45277.0</v>
      </c>
      <c r="E324" s="5" t="s">
        <v>7</v>
      </c>
      <c r="F324" s="5" t="s">
        <v>238</v>
      </c>
      <c r="G324" s="5" t="s">
        <v>239</v>
      </c>
      <c r="H324" s="5" t="s">
        <v>240</v>
      </c>
      <c r="I324" s="7" t="s">
        <v>241</v>
      </c>
      <c r="J324" s="8" t="str">
        <f t="shared" si="1"/>
        <v>Ungültige Nummer</v>
      </c>
      <c r="K324" s="5" t="s">
        <v>242</v>
      </c>
      <c r="L324" s="5" t="s">
        <v>30</v>
      </c>
      <c r="M324" s="9" t="str">
        <f>IFERROR(__xludf.DUMMYFUNCTION("IF(OR(REGEXMATCH(L324,""18-40""),REGEXMATCH(L324,""Adults 18-40"")),""18-40"", IF(OR(REGEXMATCH(L324,""40-60""),REGEXMATCH(L324,""Adults 40-60"")),""40-60"", IF(OR(REGEXMATCH(L324,""60\+""),REGEXMATCH(L324,""Seniors 60\+"")),""60+"", IF(OR(REGEXMATCH(L324"&amp;",""13-19""),REGEXMATCH(L324,""Teens 13-19"")),""13-19"",""Unbekannt""))))"),"18-40")</f>
        <v>18-40</v>
      </c>
      <c r="N324" s="8" t="str">
        <f>IFERROR(__xludf.DUMMYFUNCTION("REGEXREPLACE(REGEXREPLACE(O324,""Male"",""unspecific""),""Female"",""unspecific"")"),"Adults ")</f>
        <v>Adults </v>
      </c>
      <c r="O324" s="5" t="str">
        <f>IFERROR(__xludf.DUMMYFUNCTION("REGEXEXTRACT(L324,""[A-Za-z ]+"")"),"Adults ")</f>
        <v>Adults </v>
      </c>
      <c r="P324" s="8" t="str">
        <f>IFERROR(__xludf.DUMMYFUNCTION("IF(REGEXMATCH(L324,""Male""),""Male"",IF(REGEXMATCH(L324,""Female""),""Female"",""unspecific""))"),"unspecific")</f>
        <v>unspecific</v>
      </c>
      <c r="Q324" s="5" t="s">
        <v>128</v>
      </c>
      <c r="R324" s="4">
        <v>46579.0</v>
      </c>
      <c r="S324" s="4">
        <v>4273.0</v>
      </c>
      <c r="T324" s="4">
        <v>4777.0</v>
      </c>
      <c r="U324" s="4">
        <v>712.0</v>
      </c>
      <c r="V324" s="10">
        <f t="shared" si="2"/>
        <v>1.528585843</v>
      </c>
      <c r="W324" s="4">
        <v>31332.02</v>
      </c>
      <c r="X324" s="5" t="s">
        <v>99</v>
      </c>
    </row>
    <row r="325" ht="14.25" customHeight="1">
      <c r="A325" s="4">
        <v>324.0</v>
      </c>
      <c r="B325" s="5" t="s">
        <v>749</v>
      </c>
      <c r="C325" s="11">
        <v>44954.0</v>
      </c>
      <c r="D325" s="11">
        <v>44959.0</v>
      </c>
      <c r="E325" s="5" t="s">
        <v>25</v>
      </c>
      <c r="F325" s="5" t="s">
        <v>320</v>
      </c>
      <c r="G325" s="5" t="s">
        <v>321</v>
      </c>
      <c r="H325" s="5" t="s">
        <v>322</v>
      </c>
      <c r="I325" s="7" t="s">
        <v>323</v>
      </c>
      <c r="J325" s="8" t="str">
        <f t="shared" si="1"/>
        <v>(506) 912217980069</v>
      </c>
      <c r="K325" s="5" t="s">
        <v>324</v>
      </c>
      <c r="L325" s="5" t="s">
        <v>38</v>
      </c>
      <c r="M325" s="9" t="str">
        <f>IFERROR(__xludf.DUMMYFUNCTION("IF(OR(REGEXMATCH(L325,""18-40""),REGEXMATCH(L325,""Adults 18-40"")),""18-40"", IF(OR(REGEXMATCH(L325,""40-60""),REGEXMATCH(L325,""Adults 40-60"")),""40-60"", IF(OR(REGEXMATCH(L325,""60\+""),REGEXMATCH(L325,""Seniors 60\+"")),""60+"", IF(OR(REGEXMATCH(L325"&amp;",""13-19""),REGEXMATCH(L325,""Teens 13-19"")),""13-19"",""Unbekannt""))))"),"60+")</f>
        <v>60+</v>
      </c>
      <c r="N325" s="8" t="str">
        <f>IFERROR(__xludf.DUMMYFUNCTION("REGEXREPLACE(REGEXREPLACE(O325,""Male"",""unspecific""),""Female"",""unspecific"")"),"unspecific ")</f>
        <v>unspecific </v>
      </c>
      <c r="O325" s="5" t="str">
        <f>IFERROR(__xludf.DUMMYFUNCTION("REGEXEXTRACT(L325,""[A-Za-z ]+"")"),"Female ")</f>
        <v>Female </v>
      </c>
      <c r="P325" s="8" t="str">
        <f>IFERROR(__xludf.DUMMYFUNCTION("IF(REGEXMATCH(L325,""Male""),""Male"",IF(REGEXMATCH(L325,""Female""),""Female"",""unspecific""))"),"Female")</f>
        <v>Female</v>
      </c>
      <c r="Q325" s="5" t="s">
        <v>128</v>
      </c>
      <c r="R325" s="4">
        <v>60646.0</v>
      </c>
      <c r="S325" s="4">
        <v>9488.0</v>
      </c>
      <c r="T325" s="4">
        <v>3052.0</v>
      </c>
      <c r="U325" s="4">
        <v>295.0</v>
      </c>
      <c r="V325" s="10">
        <f t="shared" si="2"/>
        <v>0.486429443</v>
      </c>
      <c r="W325" s="4">
        <v>32056.49</v>
      </c>
      <c r="X325" s="5" t="s">
        <v>152</v>
      </c>
    </row>
    <row r="326" ht="14.25" customHeight="1">
      <c r="A326" s="4">
        <v>325.0</v>
      </c>
      <c r="B326" s="5" t="s">
        <v>750</v>
      </c>
      <c r="C326" s="11">
        <v>45055.0</v>
      </c>
      <c r="D326" s="11">
        <v>45056.0</v>
      </c>
      <c r="E326" s="5" t="s">
        <v>77</v>
      </c>
      <c r="F326" s="5" t="s">
        <v>188</v>
      </c>
      <c r="G326" s="5" t="s">
        <v>189</v>
      </c>
      <c r="H326" s="5" t="s">
        <v>190</v>
      </c>
      <c r="I326" s="7" t="s">
        <v>191</v>
      </c>
      <c r="J326" s="8" t="str">
        <f t="shared" si="1"/>
        <v>(496) 4036865</v>
      </c>
      <c r="K326" s="5" t="s">
        <v>192</v>
      </c>
      <c r="L326" s="5" t="s">
        <v>74</v>
      </c>
      <c r="M326" s="9" t="str">
        <f>IFERROR(__xludf.DUMMYFUNCTION("IF(OR(REGEXMATCH(L326,""18-40""),REGEXMATCH(L326,""Adults 18-40"")),""18-40"", IF(OR(REGEXMATCH(L326,""40-60""),REGEXMATCH(L326,""Adults 40-60"")),""40-60"", IF(OR(REGEXMATCH(L326,""60\+""),REGEXMATCH(L326,""Seniors 60\+"")),""60+"", IF(OR(REGEXMATCH(L326"&amp;",""13-19""),REGEXMATCH(L326,""Teens 13-19"")),""13-19"",""Unbekannt""))))"),"60+")</f>
        <v>60+</v>
      </c>
      <c r="N326" s="8" t="str">
        <f>IFERROR(__xludf.DUMMYFUNCTION("REGEXREPLACE(REGEXREPLACE(O326,""Male"",""unspecific""),""Female"",""unspecific"")"),"Seniors ")</f>
        <v>Seniors </v>
      </c>
      <c r="O326" s="5" t="str">
        <f>IFERROR(__xludf.DUMMYFUNCTION("REGEXEXTRACT(L326,""[A-Za-z ]+"")"),"Seniors ")</f>
        <v>Seniors </v>
      </c>
      <c r="P326" s="8" t="str">
        <f>IFERROR(__xludf.DUMMYFUNCTION("IF(REGEXMATCH(L326,""Male""),""Male"",IF(REGEXMATCH(L326,""Female""),""Female"",""unspecific""))"),"unspecific")</f>
        <v>unspecific</v>
      </c>
      <c r="Q326" s="5" t="s">
        <v>58</v>
      </c>
      <c r="R326" s="4">
        <v>90907.0</v>
      </c>
      <c r="S326" s="4">
        <v>6692.0</v>
      </c>
      <c r="T326" s="4">
        <v>3219.0</v>
      </c>
      <c r="U326" s="4">
        <v>299.0</v>
      </c>
      <c r="V326" s="10">
        <f t="shared" si="2"/>
        <v>0.3289075649</v>
      </c>
      <c r="W326" s="4">
        <v>11141.95</v>
      </c>
      <c r="X326" s="5" t="s">
        <v>32</v>
      </c>
    </row>
    <row r="327" ht="14.25" customHeight="1">
      <c r="A327" s="4">
        <v>326.0</v>
      </c>
      <c r="B327" s="5" t="s">
        <v>751</v>
      </c>
      <c r="C327" s="11">
        <v>45145.0</v>
      </c>
      <c r="D327" s="11">
        <v>45171.0</v>
      </c>
      <c r="E327" s="5" t="s">
        <v>7</v>
      </c>
      <c r="F327" s="5" t="s">
        <v>238</v>
      </c>
      <c r="G327" s="5" t="s">
        <v>239</v>
      </c>
      <c r="H327" s="5" t="s">
        <v>240</v>
      </c>
      <c r="I327" s="7" t="s">
        <v>241</v>
      </c>
      <c r="J327" s="8" t="str">
        <f t="shared" si="1"/>
        <v>Ungültige Nummer</v>
      </c>
      <c r="K327" s="5" t="s">
        <v>242</v>
      </c>
      <c r="L327" s="5" t="s">
        <v>30</v>
      </c>
      <c r="M327" s="9" t="str">
        <f>IFERROR(__xludf.DUMMYFUNCTION("IF(OR(REGEXMATCH(L327,""18-40""),REGEXMATCH(L327,""Adults 18-40"")),""18-40"", IF(OR(REGEXMATCH(L327,""40-60""),REGEXMATCH(L327,""Adults 40-60"")),""40-60"", IF(OR(REGEXMATCH(L327,""60\+""),REGEXMATCH(L327,""Seniors 60\+"")),""60+"", IF(OR(REGEXMATCH(L327"&amp;",""13-19""),REGEXMATCH(L327,""Teens 13-19"")),""13-19"",""Unbekannt""))))"),"18-40")</f>
        <v>18-40</v>
      </c>
      <c r="N327" s="8" t="str">
        <f>IFERROR(__xludf.DUMMYFUNCTION("REGEXREPLACE(REGEXREPLACE(O327,""Male"",""unspecific""),""Female"",""unspecific"")"),"Adults ")</f>
        <v>Adults </v>
      </c>
      <c r="O327" s="5" t="str">
        <f>IFERROR(__xludf.DUMMYFUNCTION("REGEXEXTRACT(L327,""[A-Za-z ]+"")"),"Adults ")</f>
        <v>Adults </v>
      </c>
      <c r="P327" s="8" t="str">
        <f>IFERROR(__xludf.DUMMYFUNCTION("IF(REGEXMATCH(L327,""Male""),""Male"",IF(REGEXMATCH(L327,""Female""),""Female"",""unspecific""))"),"unspecific")</f>
        <v>unspecific</v>
      </c>
      <c r="Q327" s="5" t="s">
        <v>75</v>
      </c>
      <c r="R327" s="4">
        <v>87703.0</v>
      </c>
      <c r="S327" s="4">
        <v>8204.0</v>
      </c>
      <c r="T327" s="4">
        <v>4645.0</v>
      </c>
      <c r="U327" s="4">
        <v>887.0</v>
      </c>
      <c r="V327" s="10">
        <f t="shared" si="2"/>
        <v>1.011367912</v>
      </c>
      <c r="W327" s="4">
        <v>12946.83</v>
      </c>
      <c r="X327" s="5" t="s">
        <v>99</v>
      </c>
    </row>
    <row r="328" ht="14.25" customHeight="1">
      <c r="A328" s="4">
        <v>327.0</v>
      </c>
      <c r="B328" s="5" t="s">
        <v>752</v>
      </c>
      <c r="C328" s="11">
        <v>45168.0</v>
      </c>
      <c r="D328" s="11">
        <v>45190.0</v>
      </c>
      <c r="E328" s="5" t="s">
        <v>7</v>
      </c>
      <c r="F328" s="5" t="s">
        <v>638</v>
      </c>
      <c r="G328" s="5" t="s">
        <v>639</v>
      </c>
      <c r="H328" s="5" t="s">
        <v>640</v>
      </c>
      <c r="I328" s="7" t="s">
        <v>641</v>
      </c>
      <c r="J328" s="8" t="str">
        <f t="shared" si="1"/>
        <v>(539) 82372697824</v>
      </c>
      <c r="K328" s="5" t="s">
        <v>642</v>
      </c>
      <c r="L328" s="5" t="s">
        <v>83</v>
      </c>
      <c r="M328" s="9" t="str">
        <f>IFERROR(__xludf.DUMMYFUNCTION("IF(OR(REGEXMATCH(L328,""18-40""),REGEXMATCH(L328,""Adults 18-40"")),""18-40"", IF(OR(REGEXMATCH(L328,""40-60""),REGEXMATCH(L328,""Adults 40-60"")),""40-60"", IF(OR(REGEXMATCH(L328,""60\+""),REGEXMATCH(L328,""Seniors 60\+"")),""60+"", IF(OR(REGEXMATCH(L328"&amp;",""13-19""),REGEXMATCH(L328,""Teens 13-19"")),""13-19"",""Unbekannt""))))"),"40-60")</f>
        <v>40-60</v>
      </c>
      <c r="N328" s="8" t="str">
        <f>IFERROR(__xludf.DUMMYFUNCTION("REGEXREPLACE(REGEXREPLACE(O328,""Male"",""unspecific""),""Female"",""unspecific"")"),"Adults ")</f>
        <v>Adults </v>
      </c>
      <c r="O328" s="5" t="str">
        <f>IFERROR(__xludf.DUMMYFUNCTION("REGEXEXTRACT(L328,""[A-Za-z ]+"")"),"Adults ")</f>
        <v>Adults </v>
      </c>
      <c r="P328" s="8" t="str">
        <f>IFERROR(__xludf.DUMMYFUNCTION("IF(REGEXMATCH(L328,""Male""),""Male"",IF(REGEXMATCH(L328,""Female""),""Female"",""unspecific""))"),"unspecific")</f>
        <v>unspecific</v>
      </c>
      <c r="Q328" s="5" t="s">
        <v>84</v>
      </c>
      <c r="R328" s="4">
        <v>60789.0</v>
      </c>
      <c r="S328" s="4">
        <v>1031.0</v>
      </c>
      <c r="T328" s="4">
        <v>3978.0</v>
      </c>
      <c r="U328" s="4">
        <v>203.0</v>
      </c>
      <c r="V328" s="10">
        <f t="shared" si="2"/>
        <v>0.3339419961</v>
      </c>
      <c r="W328" s="4">
        <v>49281.33</v>
      </c>
      <c r="X328" s="5" t="s">
        <v>112</v>
      </c>
    </row>
    <row r="329" ht="14.25" customHeight="1">
      <c r="A329" s="4">
        <v>328.0</v>
      </c>
      <c r="B329" s="5" t="s">
        <v>753</v>
      </c>
      <c r="C329" s="11">
        <v>45279.0</v>
      </c>
      <c r="D329" s="11">
        <v>45297.0</v>
      </c>
      <c r="E329" s="5" t="s">
        <v>25</v>
      </c>
      <c r="F329" s="5" t="s">
        <v>294</v>
      </c>
      <c r="G329" s="5" t="s">
        <v>295</v>
      </c>
      <c r="H329" s="5" t="s">
        <v>296</v>
      </c>
      <c r="I329" s="7" t="s">
        <v>297</v>
      </c>
      <c r="J329" s="8" t="str">
        <f t="shared" si="1"/>
        <v>(284) 4015003</v>
      </c>
      <c r="K329" s="5" t="s">
        <v>298</v>
      </c>
      <c r="L329" s="5" t="s">
        <v>47</v>
      </c>
      <c r="M329" s="9" t="str">
        <f>IFERROR(__xludf.DUMMYFUNCTION("IF(OR(REGEXMATCH(L329,""18-40""),REGEXMATCH(L329,""Adults 18-40"")),""18-40"", IF(OR(REGEXMATCH(L329,""40-60""),REGEXMATCH(L329,""Adults 40-60"")),""40-60"", IF(OR(REGEXMATCH(L329,""60\+""),REGEXMATCH(L329,""Seniors 60\+"")),""60+"", IF(OR(REGEXMATCH(L329"&amp;",""13-19""),REGEXMATCH(L329,""Teens 13-19"")),""13-19"",""Unbekannt""))))"),"40-60")</f>
        <v>40-60</v>
      </c>
      <c r="N329" s="8" t="str">
        <f>IFERROR(__xludf.DUMMYFUNCTION("REGEXREPLACE(REGEXREPLACE(O329,""Male"",""unspecific""),""Female"",""unspecific"")"),"unspecific ")</f>
        <v>unspecific </v>
      </c>
      <c r="O329" s="5" t="str">
        <f>IFERROR(__xludf.DUMMYFUNCTION("REGEXEXTRACT(L329,""[A-Za-z ]+"")"),"Male ")</f>
        <v>Male </v>
      </c>
      <c r="P329" s="8" t="str">
        <f>IFERROR(__xludf.DUMMYFUNCTION("IF(REGEXMATCH(L329,""Male""),""Male"",IF(REGEXMATCH(L329,""Female""),""Female"",""unspecific""))"),"Male")</f>
        <v>Male</v>
      </c>
      <c r="Q329" s="5" t="s">
        <v>31</v>
      </c>
      <c r="R329" s="4">
        <v>66048.0</v>
      </c>
      <c r="S329" s="4">
        <v>2876.0</v>
      </c>
      <c r="T329" s="4">
        <v>4524.0</v>
      </c>
      <c r="U329" s="4">
        <v>845.0</v>
      </c>
      <c r="V329" s="10">
        <f t="shared" si="2"/>
        <v>1.279372578</v>
      </c>
      <c r="W329" s="4">
        <v>6571.8</v>
      </c>
      <c r="X329" s="5" t="s">
        <v>49</v>
      </c>
    </row>
    <row r="330" ht="14.25" customHeight="1">
      <c r="A330" s="4">
        <v>329.0</v>
      </c>
      <c r="B330" s="5" t="s">
        <v>754</v>
      </c>
      <c r="C330" s="11">
        <v>45061.0</v>
      </c>
      <c r="D330" s="11">
        <v>45091.0</v>
      </c>
      <c r="E330" s="5" t="s">
        <v>7</v>
      </c>
      <c r="F330" s="5" t="s">
        <v>141</v>
      </c>
      <c r="G330" s="5" t="s">
        <v>142</v>
      </c>
      <c r="H330" s="5" t="s">
        <v>143</v>
      </c>
      <c r="I330" s="7" t="s">
        <v>144</v>
      </c>
      <c r="J330" s="8" t="str">
        <f t="shared" si="1"/>
        <v>(557) 6707467238</v>
      </c>
      <c r="K330" s="5" t="s">
        <v>145</v>
      </c>
      <c r="L330" s="5" t="s">
        <v>138</v>
      </c>
      <c r="M330" s="9" t="str">
        <f>IFERROR(__xludf.DUMMYFUNCTION("IF(OR(REGEXMATCH(L330,""18-40""),REGEXMATCH(L330,""Adults 18-40"")),""18-40"", IF(OR(REGEXMATCH(L330,""40-60""),REGEXMATCH(L330,""Adults 40-60"")),""40-60"", IF(OR(REGEXMATCH(L330,""60\+""),REGEXMATCH(L330,""Seniors 60\+"")),""60+"", IF(OR(REGEXMATCH(L330"&amp;",""13-19""),REGEXMATCH(L330,""Teens 13-19"")),""13-19"",""Unbekannt""))))"),"18-40")</f>
        <v>18-40</v>
      </c>
      <c r="N330" s="8" t="str">
        <f>IFERROR(__xludf.DUMMYFUNCTION("REGEXREPLACE(REGEXREPLACE(O330,""Male"",""unspecific""),""Female"",""unspecific"")"),"unspecific ")</f>
        <v>unspecific </v>
      </c>
      <c r="O330" s="5" t="str">
        <f>IFERROR(__xludf.DUMMYFUNCTION("REGEXEXTRACT(L330,""[A-Za-z ]+"")"),"Male ")</f>
        <v>Male </v>
      </c>
      <c r="P330" s="8" t="str">
        <f>IFERROR(__xludf.DUMMYFUNCTION("IF(REGEXMATCH(L330,""Male""),""Male"",IF(REGEXMATCH(L330,""Female""),""Female"",""unspecific""))"),"Male")</f>
        <v>Male</v>
      </c>
      <c r="Q330" s="5" t="s">
        <v>84</v>
      </c>
      <c r="R330" s="4">
        <v>96490.0</v>
      </c>
      <c r="S330" s="4">
        <v>2899.0</v>
      </c>
      <c r="T330" s="4">
        <v>939.0</v>
      </c>
      <c r="U330" s="4">
        <v>139.0</v>
      </c>
      <c r="V330" s="10">
        <f t="shared" si="2"/>
        <v>0.1440563789</v>
      </c>
      <c r="W330" s="4">
        <v>26033.35</v>
      </c>
      <c r="X330" s="5" t="s">
        <v>49</v>
      </c>
    </row>
    <row r="331" ht="14.25" customHeight="1">
      <c r="A331" s="4">
        <v>330.0</v>
      </c>
      <c r="B331" s="5" t="s">
        <v>755</v>
      </c>
      <c r="C331" s="11">
        <v>45205.0</v>
      </c>
      <c r="D331" s="11">
        <v>45229.0</v>
      </c>
      <c r="E331" s="5" t="s">
        <v>77</v>
      </c>
      <c r="F331" s="5" t="s">
        <v>219</v>
      </c>
      <c r="G331" s="5" t="s">
        <v>220</v>
      </c>
      <c r="H331" s="5" t="s">
        <v>221</v>
      </c>
      <c r="I331" s="7">
        <v>5.835472748E9</v>
      </c>
      <c r="J331" s="8" t="str">
        <f t="shared" si="1"/>
        <v>(583) 5472748</v>
      </c>
      <c r="K331" s="5" t="s">
        <v>222</v>
      </c>
      <c r="L331" s="5" t="s">
        <v>74</v>
      </c>
      <c r="M331" s="9" t="str">
        <f>IFERROR(__xludf.DUMMYFUNCTION("IF(OR(REGEXMATCH(L331,""18-40""),REGEXMATCH(L331,""Adults 18-40"")),""18-40"", IF(OR(REGEXMATCH(L331,""40-60""),REGEXMATCH(L331,""Adults 40-60"")),""40-60"", IF(OR(REGEXMATCH(L331,""60\+""),REGEXMATCH(L331,""Seniors 60\+"")),""60+"", IF(OR(REGEXMATCH(L331"&amp;",""13-19""),REGEXMATCH(L331,""Teens 13-19"")),""13-19"",""Unbekannt""))))"),"60+")</f>
        <v>60+</v>
      </c>
      <c r="N331" s="8" t="str">
        <f>IFERROR(__xludf.DUMMYFUNCTION("REGEXREPLACE(REGEXREPLACE(O331,""Male"",""unspecific""),""Female"",""unspecific"")"),"Seniors ")</f>
        <v>Seniors </v>
      </c>
      <c r="O331" s="5" t="str">
        <f>IFERROR(__xludf.DUMMYFUNCTION("REGEXEXTRACT(L331,""[A-Za-z ]+"")"),"Seniors ")</f>
        <v>Seniors </v>
      </c>
      <c r="P331" s="8" t="str">
        <f>IFERROR(__xludf.DUMMYFUNCTION("IF(REGEXMATCH(L331,""Male""),""Male"",IF(REGEXMATCH(L331,""Female""),""Female"",""unspecific""))"),"unspecific")</f>
        <v>unspecific</v>
      </c>
      <c r="Q331" s="5" t="s">
        <v>31</v>
      </c>
      <c r="R331" s="4">
        <v>50549.0</v>
      </c>
      <c r="S331" s="4">
        <v>4308.0</v>
      </c>
      <c r="T331" s="4">
        <v>3785.0</v>
      </c>
      <c r="U331" s="4">
        <v>544.0</v>
      </c>
      <c r="V331" s="10">
        <f t="shared" si="2"/>
        <v>1.076183505</v>
      </c>
      <c r="W331" s="4">
        <v>49886.09</v>
      </c>
      <c r="X331" s="5" t="s">
        <v>152</v>
      </c>
    </row>
    <row r="332" ht="14.25" customHeight="1">
      <c r="A332" s="4">
        <v>331.0</v>
      </c>
      <c r="B332" s="5" t="s">
        <v>756</v>
      </c>
      <c r="C332" s="11">
        <v>45281.0</v>
      </c>
      <c r="D332" s="11">
        <v>45305.0</v>
      </c>
      <c r="E332" s="5" t="s">
        <v>25</v>
      </c>
      <c r="F332" s="5" t="s">
        <v>473</v>
      </c>
      <c r="G332" s="5" t="s">
        <v>474</v>
      </c>
      <c r="H332" s="5" t="s">
        <v>475</v>
      </c>
      <c r="I332" s="7" t="s">
        <v>476</v>
      </c>
      <c r="J332" s="8" t="str">
        <f t="shared" si="1"/>
        <v>(314) 858550923447</v>
      </c>
      <c r="K332" s="5" t="s">
        <v>477</v>
      </c>
      <c r="L332" s="5" t="s">
        <v>138</v>
      </c>
      <c r="M332" s="9" t="str">
        <f>IFERROR(__xludf.DUMMYFUNCTION("IF(OR(REGEXMATCH(L332,""18-40""),REGEXMATCH(L332,""Adults 18-40"")),""18-40"", IF(OR(REGEXMATCH(L332,""40-60""),REGEXMATCH(L332,""Adults 40-60"")),""40-60"", IF(OR(REGEXMATCH(L332,""60\+""),REGEXMATCH(L332,""Seniors 60\+"")),""60+"", IF(OR(REGEXMATCH(L332"&amp;",""13-19""),REGEXMATCH(L332,""Teens 13-19"")),""13-19"",""Unbekannt""))))"),"18-40")</f>
        <v>18-40</v>
      </c>
      <c r="N332" s="8" t="str">
        <f>IFERROR(__xludf.DUMMYFUNCTION("REGEXREPLACE(REGEXREPLACE(O332,""Male"",""unspecific""),""Female"",""unspecific"")"),"unspecific ")</f>
        <v>unspecific </v>
      </c>
      <c r="O332" s="5" t="str">
        <f>IFERROR(__xludf.DUMMYFUNCTION("REGEXEXTRACT(L332,""[A-Za-z ]+"")"),"Male ")</f>
        <v>Male </v>
      </c>
      <c r="P332" s="8" t="str">
        <f>IFERROR(__xludf.DUMMYFUNCTION("IF(REGEXMATCH(L332,""Male""),""Male"",IF(REGEXMATCH(L332,""Female""),""Female"",""unspecific""))"),"Male")</f>
        <v>Male</v>
      </c>
      <c r="Q332" s="5" t="s">
        <v>128</v>
      </c>
      <c r="R332" s="4">
        <v>58419.0</v>
      </c>
      <c r="S332" s="4">
        <v>2128.0</v>
      </c>
      <c r="T332" s="4">
        <v>2907.0</v>
      </c>
      <c r="U332" s="4">
        <v>555.0</v>
      </c>
      <c r="V332" s="10">
        <f t="shared" si="2"/>
        <v>0.9500333796</v>
      </c>
      <c r="W332" s="4">
        <v>24439.4</v>
      </c>
      <c r="X332" s="5" t="s">
        <v>66</v>
      </c>
    </row>
    <row r="333" ht="14.25" customHeight="1">
      <c r="A333" s="4">
        <v>332.0</v>
      </c>
      <c r="B333" s="5" t="s">
        <v>757</v>
      </c>
      <c r="C333" s="11">
        <v>45245.0</v>
      </c>
      <c r="D333" s="11">
        <v>45249.0</v>
      </c>
      <c r="E333" s="5" t="s">
        <v>25</v>
      </c>
      <c r="F333" s="5" t="s">
        <v>245</v>
      </c>
      <c r="G333" s="5" t="s">
        <v>246</v>
      </c>
      <c r="H333" s="5" t="s">
        <v>247</v>
      </c>
      <c r="I333" s="7" t="s">
        <v>248</v>
      </c>
      <c r="J333" s="8" t="str">
        <f t="shared" si="1"/>
        <v>(371) 8900231</v>
      </c>
      <c r="K333" s="5" t="s">
        <v>249</v>
      </c>
      <c r="L333" s="5" t="s">
        <v>74</v>
      </c>
      <c r="M333" s="9" t="str">
        <f>IFERROR(__xludf.DUMMYFUNCTION("IF(OR(REGEXMATCH(L333,""18-40""),REGEXMATCH(L333,""Adults 18-40"")),""18-40"", IF(OR(REGEXMATCH(L333,""40-60""),REGEXMATCH(L333,""Adults 40-60"")),""40-60"", IF(OR(REGEXMATCH(L333,""60\+""),REGEXMATCH(L333,""Seniors 60\+"")),""60+"", IF(OR(REGEXMATCH(L333"&amp;",""13-19""),REGEXMATCH(L333,""Teens 13-19"")),""13-19"",""Unbekannt""))))"),"60+")</f>
        <v>60+</v>
      </c>
      <c r="N333" s="8" t="str">
        <f>IFERROR(__xludf.DUMMYFUNCTION("REGEXREPLACE(REGEXREPLACE(O333,""Male"",""unspecific""),""Female"",""unspecific"")"),"Seniors ")</f>
        <v>Seniors </v>
      </c>
      <c r="O333" s="5" t="str">
        <f>IFERROR(__xludf.DUMMYFUNCTION("REGEXEXTRACT(L333,""[A-Za-z ]+"")"),"Seniors ")</f>
        <v>Seniors </v>
      </c>
      <c r="P333" s="8" t="str">
        <f>IFERROR(__xludf.DUMMYFUNCTION("IF(REGEXMATCH(L333,""Male""),""Male"",IF(REGEXMATCH(L333,""Female""),""Female"",""unspecific""))"),"unspecific")</f>
        <v>unspecific</v>
      </c>
      <c r="Q333" s="5" t="s">
        <v>84</v>
      </c>
      <c r="R333" s="4">
        <v>93232.0</v>
      </c>
      <c r="S333" s="4">
        <v>7885.0</v>
      </c>
      <c r="T333" s="4">
        <v>1113.0</v>
      </c>
      <c r="U333" s="4">
        <v>376.0</v>
      </c>
      <c r="V333" s="10">
        <f t="shared" si="2"/>
        <v>0.403295006</v>
      </c>
      <c r="W333" s="4">
        <v>31124.41</v>
      </c>
      <c r="X333" s="5" t="s">
        <v>99</v>
      </c>
    </row>
    <row r="334" ht="14.25" customHeight="1">
      <c r="A334" s="4">
        <v>333.0</v>
      </c>
      <c r="B334" s="5" t="s">
        <v>758</v>
      </c>
      <c r="C334" s="11">
        <v>45196.0</v>
      </c>
      <c r="D334" s="11">
        <v>45222.0</v>
      </c>
      <c r="E334" s="5" t="s">
        <v>25</v>
      </c>
      <c r="F334" s="5" t="s">
        <v>230</v>
      </c>
      <c r="G334" s="5" t="s">
        <v>231</v>
      </c>
      <c r="H334" s="5" t="s">
        <v>232</v>
      </c>
      <c r="I334" s="7" t="s">
        <v>233</v>
      </c>
      <c r="J334" s="8" t="str">
        <f t="shared" si="1"/>
        <v>(856) 4145259269</v>
      </c>
      <c r="K334" s="5" t="s">
        <v>234</v>
      </c>
      <c r="L334" s="5" t="s">
        <v>38</v>
      </c>
      <c r="M334" s="9" t="str">
        <f>IFERROR(__xludf.DUMMYFUNCTION("IF(OR(REGEXMATCH(L334,""18-40""),REGEXMATCH(L334,""Adults 18-40"")),""18-40"", IF(OR(REGEXMATCH(L334,""40-60""),REGEXMATCH(L334,""Adults 40-60"")),""40-60"", IF(OR(REGEXMATCH(L334,""60\+""),REGEXMATCH(L334,""Seniors 60\+"")),""60+"", IF(OR(REGEXMATCH(L334"&amp;",""13-19""),REGEXMATCH(L334,""Teens 13-19"")),""13-19"",""Unbekannt""))))"),"60+")</f>
        <v>60+</v>
      </c>
      <c r="N334" s="8" t="str">
        <f>IFERROR(__xludf.DUMMYFUNCTION("REGEXREPLACE(REGEXREPLACE(O334,""Male"",""unspecific""),""Female"",""unspecific"")"),"unspecific ")</f>
        <v>unspecific </v>
      </c>
      <c r="O334" s="5" t="str">
        <f>IFERROR(__xludf.DUMMYFUNCTION("REGEXEXTRACT(L334,""[A-Za-z ]+"")"),"Female ")</f>
        <v>Female </v>
      </c>
      <c r="P334" s="8" t="str">
        <f>IFERROR(__xludf.DUMMYFUNCTION("IF(REGEXMATCH(L334,""Male""),""Male"",IF(REGEXMATCH(L334,""Female""),""Female"",""unspecific""))"),"Female")</f>
        <v>Female</v>
      </c>
      <c r="Q334" s="5" t="s">
        <v>84</v>
      </c>
      <c r="R334" s="4">
        <v>29410.0</v>
      </c>
      <c r="S334" s="4">
        <v>6925.0</v>
      </c>
      <c r="T334" s="4">
        <v>1174.0</v>
      </c>
      <c r="U334" s="4">
        <v>891.0</v>
      </c>
      <c r="V334" s="10">
        <f t="shared" si="2"/>
        <v>3.029581775</v>
      </c>
      <c r="W334" s="4">
        <v>37983.27</v>
      </c>
      <c r="X334" s="5" t="s">
        <v>66</v>
      </c>
    </row>
    <row r="335" ht="14.25" customHeight="1">
      <c r="A335" s="4">
        <v>334.0</v>
      </c>
      <c r="B335" s="5" t="s">
        <v>759</v>
      </c>
      <c r="C335" s="11">
        <v>44972.0</v>
      </c>
      <c r="D335" s="11">
        <v>44981.0</v>
      </c>
      <c r="E335" s="5" t="s">
        <v>42</v>
      </c>
      <c r="F335" s="5" t="s">
        <v>527</v>
      </c>
      <c r="G335" s="5" t="s">
        <v>528</v>
      </c>
      <c r="H335" s="5" t="s">
        <v>529</v>
      </c>
      <c r="I335" s="7" t="s">
        <v>530</v>
      </c>
      <c r="J335" s="8" t="str">
        <f t="shared" si="1"/>
        <v>(880) 002060856308</v>
      </c>
      <c r="K335" s="5" t="s">
        <v>531</v>
      </c>
      <c r="L335" s="5" t="s">
        <v>30</v>
      </c>
      <c r="M335" s="9" t="str">
        <f>IFERROR(__xludf.DUMMYFUNCTION("IF(OR(REGEXMATCH(L335,""18-40""),REGEXMATCH(L335,""Adults 18-40"")),""18-40"", IF(OR(REGEXMATCH(L335,""40-60""),REGEXMATCH(L335,""Adults 40-60"")),""40-60"", IF(OR(REGEXMATCH(L335,""60\+""),REGEXMATCH(L335,""Seniors 60\+"")),""60+"", IF(OR(REGEXMATCH(L335"&amp;",""13-19""),REGEXMATCH(L335,""Teens 13-19"")),""13-19"",""Unbekannt""))))"),"18-40")</f>
        <v>18-40</v>
      </c>
      <c r="N335" s="8" t="str">
        <f>IFERROR(__xludf.DUMMYFUNCTION("REGEXREPLACE(REGEXREPLACE(O335,""Male"",""unspecific""),""Female"",""unspecific"")"),"Adults ")</f>
        <v>Adults </v>
      </c>
      <c r="O335" s="5" t="str">
        <f>IFERROR(__xludf.DUMMYFUNCTION("REGEXEXTRACT(L335,""[A-Za-z ]+"")"),"Adults ")</f>
        <v>Adults </v>
      </c>
      <c r="P335" s="8" t="str">
        <f>IFERROR(__xludf.DUMMYFUNCTION("IF(REGEXMATCH(L335,""Male""),""Male"",IF(REGEXMATCH(L335,""Female""),""Female"",""unspecific""))"),"unspecific")</f>
        <v>unspecific</v>
      </c>
      <c r="Q335" s="5" t="s">
        <v>128</v>
      </c>
      <c r="R335" s="4">
        <v>93255.0</v>
      </c>
      <c r="S335" s="4">
        <v>8429.0</v>
      </c>
      <c r="T335" s="4">
        <v>3795.0</v>
      </c>
      <c r="U335" s="4">
        <v>343.0</v>
      </c>
      <c r="V335" s="10">
        <f t="shared" si="2"/>
        <v>0.3678086966</v>
      </c>
      <c r="W335" s="4">
        <v>34587.26</v>
      </c>
      <c r="X335" s="5" t="s">
        <v>40</v>
      </c>
    </row>
    <row r="336" ht="14.25" customHeight="1">
      <c r="A336" s="4">
        <v>335.0</v>
      </c>
      <c r="B336" s="5" t="s">
        <v>760</v>
      </c>
      <c r="C336" s="11">
        <v>44967.0</v>
      </c>
      <c r="D336" s="11">
        <v>44996.0</v>
      </c>
      <c r="E336" s="5" t="s">
        <v>25</v>
      </c>
      <c r="F336" s="5" t="s">
        <v>219</v>
      </c>
      <c r="G336" s="5" t="s">
        <v>220</v>
      </c>
      <c r="H336" s="5" t="s">
        <v>221</v>
      </c>
      <c r="I336" s="7">
        <v>5.835472748E9</v>
      </c>
      <c r="J336" s="8" t="str">
        <f t="shared" si="1"/>
        <v>(583) 5472748</v>
      </c>
      <c r="K336" s="5" t="s">
        <v>222</v>
      </c>
      <c r="L336" s="5" t="s">
        <v>57</v>
      </c>
      <c r="M336" s="9" t="str">
        <f>IFERROR(__xludf.DUMMYFUNCTION("IF(OR(REGEXMATCH(L336,""18-40""),REGEXMATCH(L336,""Adults 18-40"")),""18-40"", IF(OR(REGEXMATCH(L336,""40-60""),REGEXMATCH(L336,""Adults 40-60"")),""40-60"", IF(OR(REGEXMATCH(L336,""60\+""),REGEXMATCH(L336,""Seniors 60\+"")),""60+"", IF(OR(REGEXMATCH(L336"&amp;",""13-19""),REGEXMATCH(L336,""Teens 13-19"")),""13-19"",""Unbekannt""))))"),"18-40")</f>
        <v>18-40</v>
      </c>
      <c r="N336" s="8" t="str">
        <f>IFERROR(__xludf.DUMMYFUNCTION("REGEXREPLACE(REGEXREPLACE(O336,""Male"",""unspecific""),""Female"",""unspecific"")"),"unspecific ")</f>
        <v>unspecific </v>
      </c>
      <c r="O336" s="5" t="str">
        <f>IFERROR(__xludf.DUMMYFUNCTION("REGEXEXTRACT(L336,""[A-Za-z ]+"")"),"Female ")</f>
        <v>Female </v>
      </c>
      <c r="P336" s="8" t="str">
        <f>IFERROR(__xludf.DUMMYFUNCTION("IF(REGEXMATCH(L336,""Male""),""Male"",IF(REGEXMATCH(L336,""Female""),""Female"",""unspecific""))"),"Female")</f>
        <v>Female</v>
      </c>
      <c r="Q336" s="5" t="s">
        <v>84</v>
      </c>
      <c r="R336" s="4">
        <v>19199.0</v>
      </c>
      <c r="S336" s="4">
        <v>2624.0</v>
      </c>
      <c r="T336" s="4">
        <v>4596.0</v>
      </c>
      <c r="U336" s="4">
        <v>733.0</v>
      </c>
      <c r="V336" s="10">
        <f t="shared" si="2"/>
        <v>3.817907183</v>
      </c>
      <c r="W336" s="4">
        <v>23198.06</v>
      </c>
      <c r="X336" s="5" t="s">
        <v>152</v>
      </c>
    </row>
    <row r="337" ht="14.25" customHeight="1">
      <c r="A337" s="4">
        <v>336.0</v>
      </c>
      <c r="B337" s="5" t="s">
        <v>761</v>
      </c>
      <c r="C337" s="11">
        <v>45246.0</v>
      </c>
      <c r="D337" s="11">
        <v>45258.0</v>
      </c>
      <c r="E337" s="5" t="s">
        <v>25</v>
      </c>
      <c r="F337" s="5" t="s">
        <v>88</v>
      </c>
      <c r="G337" s="5" t="s">
        <v>89</v>
      </c>
      <c r="H337" s="5" t="s">
        <v>90</v>
      </c>
      <c r="I337" s="7" t="s">
        <v>91</v>
      </c>
      <c r="J337" s="8" t="str">
        <f t="shared" si="1"/>
        <v>(184) 424524870945</v>
      </c>
      <c r="K337" s="5" t="s">
        <v>92</v>
      </c>
      <c r="L337" s="5" t="s">
        <v>65</v>
      </c>
      <c r="M337" s="9" t="str">
        <f>IFERROR(__xludf.DUMMYFUNCTION("IF(OR(REGEXMATCH(L337,""18-40""),REGEXMATCH(L337,""Adults 18-40"")),""18-40"", IF(OR(REGEXMATCH(L337,""40-60""),REGEXMATCH(L337,""Adults 40-60"")),""40-60"", IF(OR(REGEXMATCH(L337,""60\+""),REGEXMATCH(L337,""Seniors 60\+"")),""60+"", IF(OR(REGEXMATCH(L337"&amp;",""13-19""),REGEXMATCH(L337,""Teens 13-19"")),""13-19"",""Unbekannt""))))"),"60+")</f>
        <v>60+</v>
      </c>
      <c r="N337" s="8" t="str">
        <f>IFERROR(__xludf.DUMMYFUNCTION("REGEXREPLACE(REGEXREPLACE(O337,""Male"",""unspecific""),""Female"",""unspecific"")"),"unspecific ")</f>
        <v>unspecific </v>
      </c>
      <c r="O337" s="5" t="str">
        <f>IFERROR(__xludf.DUMMYFUNCTION("REGEXEXTRACT(L337,""[A-Za-z ]+"")"),"Male ")</f>
        <v>Male </v>
      </c>
      <c r="P337" s="8" t="str">
        <f>IFERROR(__xludf.DUMMYFUNCTION("IF(REGEXMATCH(L337,""Male""),""Male"",IF(REGEXMATCH(L337,""Female""),""Female"",""unspecific""))"),"Male")</f>
        <v>Male</v>
      </c>
      <c r="Q337" s="5" t="s">
        <v>75</v>
      </c>
      <c r="R337" s="4">
        <v>94024.0</v>
      </c>
      <c r="S337" s="4">
        <v>1269.0</v>
      </c>
      <c r="T337" s="4">
        <v>4898.0</v>
      </c>
      <c r="U337" s="4">
        <v>155.0</v>
      </c>
      <c r="V337" s="10">
        <f t="shared" si="2"/>
        <v>0.1648515273</v>
      </c>
      <c r="W337" s="4">
        <v>6315.92</v>
      </c>
      <c r="X337" s="5" t="s">
        <v>40</v>
      </c>
    </row>
    <row r="338" ht="14.25" customHeight="1">
      <c r="A338" s="4">
        <v>337.0</v>
      </c>
      <c r="B338" s="5" t="s">
        <v>762</v>
      </c>
      <c r="C338" s="11">
        <v>45032.0</v>
      </c>
      <c r="D338" s="11">
        <v>45062.0</v>
      </c>
      <c r="E338" s="5" t="s">
        <v>77</v>
      </c>
      <c r="F338" s="5" t="s">
        <v>60</v>
      </c>
      <c r="G338" s="5" t="s">
        <v>61</v>
      </c>
      <c r="H338" s="5" t="s">
        <v>62</v>
      </c>
      <c r="I338" s="7" t="s">
        <v>63</v>
      </c>
      <c r="J338" s="8" t="str">
        <f t="shared" si="1"/>
        <v>(320) 1853187395</v>
      </c>
      <c r="K338" s="5" t="s">
        <v>64</v>
      </c>
      <c r="L338" s="5" t="s">
        <v>57</v>
      </c>
      <c r="M338" s="9" t="str">
        <f>IFERROR(__xludf.DUMMYFUNCTION("IF(OR(REGEXMATCH(L338,""18-40""),REGEXMATCH(L338,""Adults 18-40"")),""18-40"", IF(OR(REGEXMATCH(L338,""40-60""),REGEXMATCH(L338,""Adults 40-60"")),""40-60"", IF(OR(REGEXMATCH(L338,""60\+""),REGEXMATCH(L338,""Seniors 60\+"")),""60+"", IF(OR(REGEXMATCH(L338"&amp;",""13-19""),REGEXMATCH(L338,""Teens 13-19"")),""13-19"",""Unbekannt""))))"),"18-40")</f>
        <v>18-40</v>
      </c>
      <c r="N338" s="8" t="str">
        <f>IFERROR(__xludf.DUMMYFUNCTION("REGEXREPLACE(REGEXREPLACE(O338,""Male"",""unspecific""),""Female"",""unspecific"")"),"unspecific ")</f>
        <v>unspecific </v>
      </c>
      <c r="O338" s="5" t="str">
        <f>IFERROR(__xludf.DUMMYFUNCTION("REGEXEXTRACT(L338,""[A-Za-z ]+"")"),"Female ")</f>
        <v>Female </v>
      </c>
      <c r="P338" s="8" t="str">
        <f>IFERROR(__xludf.DUMMYFUNCTION("IF(REGEXMATCH(L338,""Male""),""Male"",IF(REGEXMATCH(L338,""Female""),""Female"",""unspecific""))"),"Female")</f>
        <v>Female</v>
      </c>
      <c r="Q338" s="5" t="s">
        <v>48</v>
      </c>
      <c r="R338" s="4">
        <v>90479.0</v>
      </c>
      <c r="S338" s="4">
        <v>2367.0</v>
      </c>
      <c r="T338" s="4">
        <v>4808.0</v>
      </c>
      <c r="U338" s="4">
        <v>959.0</v>
      </c>
      <c r="V338" s="10">
        <f t="shared" si="2"/>
        <v>1.059914455</v>
      </c>
      <c r="W338" s="4">
        <v>698.24</v>
      </c>
      <c r="X338" s="5" t="s">
        <v>66</v>
      </c>
    </row>
    <row r="339" ht="14.25" customHeight="1">
      <c r="A339" s="4">
        <v>338.0</v>
      </c>
      <c r="B339" s="5" t="s">
        <v>763</v>
      </c>
      <c r="C339" s="11">
        <v>45127.0</v>
      </c>
      <c r="D339" s="11">
        <v>45132.0</v>
      </c>
      <c r="E339" s="5" t="s">
        <v>77</v>
      </c>
      <c r="F339" s="5" t="s">
        <v>344</v>
      </c>
      <c r="G339" s="5" t="s">
        <v>345</v>
      </c>
      <c r="H339" s="5" t="s">
        <v>346</v>
      </c>
      <c r="I339" s="7" t="s">
        <v>347</v>
      </c>
      <c r="J339" s="8" t="str">
        <f t="shared" si="1"/>
        <v>(011) 8358647901</v>
      </c>
      <c r="K339" s="5" t="s">
        <v>348</v>
      </c>
      <c r="L339" s="5" t="s">
        <v>30</v>
      </c>
      <c r="M339" s="9" t="str">
        <f>IFERROR(__xludf.DUMMYFUNCTION("IF(OR(REGEXMATCH(L339,""18-40""),REGEXMATCH(L339,""Adults 18-40"")),""18-40"", IF(OR(REGEXMATCH(L339,""40-60""),REGEXMATCH(L339,""Adults 40-60"")),""40-60"", IF(OR(REGEXMATCH(L339,""60\+""),REGEXMATCH(L339,""Seniors 60\+"")),""60+"", IF(OR(REGEXMATCH(L339"&amp;",""13-19""),REGEXMATCH(L339,""Teens 13-19"")),""13-19"",""Unbekannt""))))"),"18-40")</f>
        <v>18-40</v>
      </c>
      <c r="N339" s="8" t="str">
        <f>IFERROR(__xludf.DUMMYFUNCTION("REGEXREPLACE(REGEXREPLACE(O339,""Male"",""unspecific""),""Female"",""unspecific"")"),"Adults ")</f>
        <v>Adults </v>
      </c>
      <c r="O339" s="5" t="str">
        <f>IFERROR(__xludf.DUMMYFUNCTION("REGEXEXTRACT(L339,""[A-Za-z ]+"")"),"Adults ")</f>
        <v>Adults </v>
      </c>
      <c r="P339" s="8" t="str">
        <f>IFERROR(__xludf.DUMMYFUNCTION("IF(REGEXMATCH(L339,""Male""),""Male"",IF(REGEXMATCH(L339,""Female""),""Female"",""unspecific""))"),"unspecific")</f>
        <v>unspecific</v>
      </c>
      <c r="Q339" s="5" t="s">
        <v>31</v>
      </c>
      <c r="R339" s="4">
        <v>45324.0</v>
      </c>
      <c r="S339" s="4">
        <v>5959.0</v>
      </c>
      <c r="T339" s="4">
        <v>3581.0</v>
      </c>
      <c r="U339" s="4">
        <v>457.0</v>
      </c>
      <c r="V339" s="10">
        <f t="shared" si="2"/>
        <v>1.008295826</v>
      </c>
      <c r="W339" s="4">
        <v>7528.01</v>
      </c>
      <c r="X339" s="5" t="s">
        <v>40</v>
      </c>
    </row>
    <row r="340" ht="14.25" customHeight="1">
      <c r="A340" s="4">
        <v>339.0</v>
      </c>
      <c r="B340" s="5" t="s">
        <v>764</v>
      </c>
      <c r="C340" s="11">
        <v>44967.0</v>
      </c>
      <c r="D340" s="11">
        <v>44968.0</v>
      </c>
      <c r="E340" s="5" t="s">
        <v>77</v>
      </c>
      <c r="F340" s="5" t="s">
        <v>473</v>
      </c>
      <c r="G340" s="5" t="s">
        <v>474</v>
      </c>
      <c r="H340" s="5" t="s">
        <v>475</v>
      </c>
      <c r="I340" s="7" t="s">
        <v>476</v>
      </c>
      <c r="J340" s="8" t="str">
        <f t="shared" si="1"/>
        <v>(314) 858550923447</v>
      </c>
      <c r="K340" s="5" t="s">
        <v>477</v>
      </c>
      <c r="L340" s="5" t="s">
        <v>57</v>
      </c>
      <c r="M340" s="9" t="str">
        <f>IFERROR(__xludf.DUMMYFUNCTION("IF(OR(REGEXMATCH(L340,""18-40""),REGEXMATCH(L340,""Adults 18-40"")),""18-40"", IF(OR(REGEXMATCH(L340,""40-60""),REGEXMATCH(L340,""Adults 40-60"")),""40-60"", IF(OR(REGEXMATCH(L340,""60\+""),REGEXMATCH(L340,""Seniors 60\+"")),""60+"", IF(OR(REGEXMATCH(L340"&amp;",""13-19""),REGEXMATCH(L340,""Teens 13-19"")),""13-19"",""Unbekannt""))))"),"18-40")</f>
        <v>18-40</v>
      </c>
      <c r="N340" s="8" t="str">
        <f>IFERROR(__xludf.DUMMYFUNCTION("REGEXREPLACE(REGEXREPLACE(O340,""Male"",""unspecific""),""Female"",""unspecific"")"),"unspecific ")</f>
        <v>unspecific </v>
      </c>
      <c r="O340" s="5" t="str">
        <f>IFERROR(__xludf.DUMMYFUNCTION("REGEXEXTRACT(L340,""[A-Za-z ]+"")"),"Female ")</f>
        <v>Female </v>
      </c>
      <c r="P340" s="8" t="str">
        <f>IFERROR(__xludf.DUMMYFUNCTION("IF(REGEXMATCH(L340,""Male""),""Male"",IF(REGEXMATCH(L340,""Female""),""Female"",""unspecific""))"),"Female")</f>
        <v>Female</v>
      </c>
      <c r="Q340" s="5" t="s">
        <v>58</v>
      </c>
      <c r="R340" s="4">
        <v>27111.0</v>
      </c>
      <c r="S340" s="4">
        <v>2477.0</v>
      </c>
      <c r="T340" s="4">
        <v>2521.0</v>
      </c>
      <c r="U340" s="4">
        <v>990.0</v>
      </c>
      <c r="V340" s="10">
        <f t="shared" si="2"/>
        <v>3.65165431</v>
      </c>
      <c r="W340" s="4">
        <v>28375.26</v>
      </c>
      <c r="X340" s="5" t="s">
        <v>66</v>
      </c>
    </row>
    <row r="341" ht="14.25" customHeight="1">
      <c r="A341" s="4">
        <v>340.0</v>
      </c>
      <c r="B341" s="5" t="s">
        <v>765</v>
      </c>
      <c r="C341" s="11">
        <v>45071.0</v>
      </c>
      <c r="D341" s="11">
        <v>45101.0</v>
      </c>
      <c r="E341" s="5" t="s">
        <v>7</v>
      </c>
      <c r="F341" s="5" t="s">
        <v>141</v>
      </c>
      <c r="G341" s="5" t="s">
        <v>142</v>
      </c>
      <c r="H341" s="5" t="s">
        <v>143</v>
      </c>
      <c r="I341" s="7" t="s">
        <v>144</v>
      </c>
      <c r="J341" s="8" t="str">
        <f t="shared" si="1"/>
        <v>(557) 6707467238</v>
      </c>
      <c r="K341" s="5" t="s">
        <v>145</v>
      </c>
      <c r="L341" s="5" t="s">
        <v>160</v>
      </c>
      <c r="M341" s="9" t="str">
        <f>IFERROR(__xludf.DUMMYFUNCTION("IF(OR(REGEXMATCH(L341,""18-40""),REGEXMATCH(L341,""Adults 18-40"")),""18-40"", IF(OR(REGEXMATCH(L341,""40-60""),REGEXMATCH(L341,""Adults 40-60"")),""40-60"", IF(OR(REGEXMATCH(L341,""60\+""),REGEXMATCH(L341,""Seniors 60\+"")),""60+"", IF(OR(REGEXMATCH(L341"&amp;",""13-19""),REGEXMATCH(L341,""Teens 13-19"")),""13-19"",""Unbekannt""))))"),"40-60")</f>
        <v>40-60</v>
      </c>
      <c r="N341" s="8" t="str">
        <f>IFERROR(__xludf.DUMMYFUNCTION("REGEXREPLACE(REGEXREPLACE(O341,""Male"",""unspecific""),""Female"",""unspecific"")"),"unspecific ")</f>
        <v>unspecific </v>
      </c>
      <c r="O341" s="5" t="str">
        <f>IFERROR(__xludf.DUMMYFUNCTION("REGEXEXTRACT(L341,""[A-Za-z ]+"")"),"Female ")</f>
        <v>Female </v>
      </c>
      <c r="P341" s="8" t="str">
        <f>IFERROR(__xludf.DUMMYFUNCTION("IF(REGEXMATCH(L341,""Male""),""Male"",IF(REGEXMATCH(L341,""Female""),""Female"",""unspecific""))"),"Female")</f>
        <v>Female</v>
      </c>
      <c r="Q341" s="5" t="s">
        <v>128</v>
      </c>
      <c r="R341" s="4">
        <v>34553.0</v>
      </c>
      <c r="S341" s="4">
        <v>2001.0</v>
      </c>
      <c r="T341" s="4">
        <v>3205.0</v>
      </c>
      <c r="U341" s="4">
        <v>419.0</v>
      </c>
      <c r="V341" s="10">
        <f t="shared" si="2"/>
        <v>1.212629873</v>
      </c>
      <c r="W341" s="4">
        <v>36749.69</v>
      </c>
      <c r="X341" s="5" t="s">
        <v>49</v>
      </c>
    </row>
    <row r="342" ht="14.25" customHeight="1">
      <c r="A342" s="4">
        <v>341.0</v>
      </c>
      <c r="B342" s="5" t="s">
        <v>766</v>
      </c>
      <c r="C342" s="11">
        <v>44963.0</v>
      </c>
      <c r="D342" s="11">
        <v>44989.0</v>
      </c>
      <c r="E342" s="5" t="s">
        <v>51</v>
      </c>
      <c r="F342" s="5" t="s">
        <v>269</v>
      </c>
      <c r="G342" s="5" t="s">
        <v>270</v>
      </c>
      <c r="H342" s="5" t="s">
        <v>271</v>
      </c>
      <c r="I342" s="7" t="s">
        <v>272</v>
      </c>
      <c r="J342" s="8" t="str">
        <f t="shared" si="1"/>
        <v>(363) 95706167906</v>
      </c>
      <c r="K342" s="5" t="s">
        <v>273</v>
      </c>
      <c r="L342" s="5" t="s">
        <v>160</v>
      </c>
      <c r="M342" s="9" t="str">
        <f>IFERROR(__xludf.DUMMYFUNCTION("IF(OR(REGEXMATCH(L342,""18-40""),REGEXMATCH(L342,""Adults 18-40"")),""18-40"", IF(OR(REGEXMATCH(L342,""40-60""),REGEXMATCH(L342,""Adults 40-60"")),""40-60"", IF(OR(REGEXMATCH(L342,""60\+""),REGEXMATCH(L342,""Seniors 60\+"")),""60+"", IF(OR(REGEXMATCH(L342"&amp;",""13-19""),REGEXMATCH(L342,""Teens 13-19"")),""13-19"",""Unbekannt""))))"),"40-60")</f>
        <v>40-60</v>
      </c>
      <c r="N342" s="8" t="str">
        <f>IFERROR(__xludf.DUMMYFUNCTION("REGEXREPLACE(REGEXREPLACE(O342,""Male"",""unspecific""),""Female"",""unspecific"")"),"unspecific ")</f>
        <v>unspecific </v>
      </c>
      <c r="O342" s="5" t="str">
        <f>IFERROR(__xludf.DUMMYFUNCTION("REGEXEXTRACT(L342,""[A-Za-z ]+"")"),"Female ")</f>
        <v>Female </v>
      </c>
      <c r="P342" s="8" t="str">
        <f>IFERROR(__xludf.DUMMYFUNCTION("IF(REGEXMATCH(L342,""Male""),""Male"",IF(REGEXMATCH(L342,""Female""),""Female"",""unspecific""))"),"Female")</f>
        <v>Female</v>
      </c>
      <c r="Q342" s="5" t="s">
        <v>86</v>
      </c>
      <c r="R342" s="4">
        <v>62065.0</v>
      </c>
      <c r="S342" s="4">
        <v>6285.0</v>
      </c>
      <c r="T342" s="4">
        <v>1515.0</v>
      </c>
      <c r="U342" s="4">
        <v>854.0</v>
      </c>
      <c r="V342" s="10">
        <f t="shared" si="2"/>
        <v>1.375976799</v>
      </c>
      <c r="W342" s="4">
        <v>32671.28</v>
      </c>
      <c r="X342" s="5" t="s">
        <v>158</v>
      </c>
    </row>
    <row r="343" ht="14.25" customHeight="1">
      <c r="A343" s="4">
        <v>342.0</v>
      </c>
      <c r="B343" s="5" t="s">
        <v>767</v>
      </c>
      <c r="C343" s="11">
        <v>45118.0</v>
      </c>
      <c r="D343" s="11">
        <v>45123.0</v>
      </c>
      <c r="E343" s="5" t="s">
        <v>42</v>
      </c>
      <c r="F343" s="5" t="s">
        <v>306</v>
      </c>
      <c r="G343" s="5" t="s">
        <v>307</v>
      </c>
      <c r="H343" s="5" t="s">
        <v>308</v>
      </c>
      <c r="I343" s="7" t="s">
        <v>309</v>
      </c>
      <c r="J343" s="8" t="str">
        <f t="shared" si="1"/>
        <v>(330) 5264186670</v>
      </c>
      <c r="K343" s="5" t="s">
        <v>310</v>
      </c>
      <c r="L343" s="5" t="s">
        <v>57</v>
      </c>
      <c r="M343" s="9" t="str">
        <f>IFERROR(__xludf.DUMMYFUNCTION("IF(OR(REGEXMATCH(L343,""18-40""),REGEXMATCH(L343,""Adults 18-40"")),""18-40"", IF(OR(REGEXMATCH(L343,""40-60""),REGEXMATCH(L343,""Adults 40-60"")),""40-60"", IF(OR(REGEXMATCH(L343,""60\+""),REGEXMATCH(L343,""Seniors 60\+"")),""60+"", IF(OR(REGEXMATCH(L343"&amp;",""13-19""),REGEXMATCH(L343,""Teens 13-19"")),""13-19"",""Unbekannt""))))"),"18-40")</f>
        <v>18-40</v>
      </c>
      <c r="N343" s="8" t="str">
        <f>IFERROR(__xludf.DUMMYFUNCTION("REGEXREPLACE(REGEXREPLACE(O343,""Male"",""unspecific""),""Female"",""unspecific"")"),"unspecific ")</f>
        <v>unspecific </v>
      </c>
      <c r="O343" s="5" t="str">
        <f>IFERROR(__xludf.DUMMYFUNCTION("REGEXEXTRACT(L343,""[A-Za-z ]+"")"),"Female ")</f>
        <v>Female </v>
      </c>
      <c r="P343" s="8" t="str">
        <f>IFERROR(__xludf.DUMMYFUNCTION("IF(REGEXMATCH(L343,""Male""),""Male"",IF(REGEXMATCH(L343,""Female""),""Female"",""unspecific""))"),"Female")</f>
        <v>Female</v>
      </c>
      <c r="Q343" s="5" t="s">
        <v>84</v>
      </c>
      <c r="R343" s="4">
        <v>74991.0</v>
      </c>
      <c r="S343" s="4">
        <v>9053.0</v>
      </c>
      <c r="T343" s="4">
        <v>3267.0</v>
      </c>
      <c r="U343" s="4">
        <v>585.0</v>
      </c>
      <c r="V343" s="10">
        <f t="shared" si="2"/>
        <v>0.7800936112</v>
      </c>
      <c r="W343" s="4">
        <v>39089.76</v>
      </c>
      <c r="X343" s="5" t="s">
        <v>32</v>
      </c>
    </row>
    <row r="344" ht="14.25" customHeight="1">
      <c r="A344" s="4">
        <v>343.0</v>
      </c>
      <c r="B344" s="5" t="s">
        <v>768</v>
      </c>
      <c r="C344" s="11">
        <v>45133.0</v>
      </c>
      <c r="D344" s="11">
        <v>45140.0</v>
      </c>
      <c r="E344" s="5" t="s">
        <v>25</v>
      </c>
      <c r="F344" s="5" t="s">
        <v>175</v>
      </c>
      <c r="G344" s="5" t="s">
        <v>176</v>
      </c>
      <c r="H344" s="5" t="s">
        <v>177</v>
      </c>
      <c r="I344" s="7" t="s">
        <v>178</v>
      </c>
      <c r="J344" s="8" t="str">
        <f t="shared" si="1"/>
        <v>(186) 4384897</v>
      </c>
      <c r="K344" s="5" t="s">
        <v>179</v>
      </c>
      <c r="L344" s="5" t="s">
        <v>138</v>
      </c>
      <c r="M344" s="9" t="str">
        <f>IFERROR(__xludf.DUMMYFUNCTION("IF(OR(REGEXMATCH(L344,""18-40""),REGEXMATCH(L344,""Adults 18-40"")),""18-40"", IF(OR(REGEXMATCH(L344,""40-60""),REGEXMATCH(L344,""Adults 40-60"")),""40-60"", IF(OR(REGEXMATCH(L344,""60\+""),REGEXMATCH(L344,""Seniors 60\+"")),""60+"", IF(OR(REGEXMATCH(L344"&amp;",""13-19""),REGEXMATCH(L344,""Teens 13-19"")),""13-19"",""Unbekannt""))))"),"18-40")</f>
        <v>18-40</v>
      </c>
      <c r="N344" s="8" t="str">
        <f>IFERROR(__xludf.DUMMYFUNCTION("REGEXREPLACE(REGEXREPLACE(O344,""Male"",""unspecific""),""Female"",""unspecific"")"),"unspecific ")</f>
        <v>unspecific </v>
      </c>
      <c r="O344" s="5" t="str">
        <f>IFERROR(__xludf.DUMMYFUNCTION("REGEXEXTRACT(L344,""[A-Za-z ]+"")"),"Male ")</f>
        <v>Male </v>
      </c>
      <c r="P344" s="8" t="str">
        <f>IFERROR(__xludf.DUMMYFUNCTION("IF(REGEXMATCH(L344,""Male""),""Male"",IF(REGEXMATCH(L344,""Female""),""Female"",""unspecific""))"),"Male")</f>
        <v>Male</v>
      </c>
      <c r="Q344" s="5" t="s">
        <v>39</v>
      </c>
      <c r="R344" s="4">
        <v>1227.0</v>
      </c>
      <c r="S344" s="4">
        <v>9205.0</v>
      </c>
      <c r="T344" s="4">
        <v>3710.0</v>
      </c>
      <c r="U344" s="4">
        <v>144.0</v>
      </c>
      <c r="V344" s="10">
        <f t="shared" si="2"/>
        <v>11.73594132</v>
      </c>
      <c r="W344" s="4">
        <v>34556.03</v>
      </c>
      <c r="X344" s="5" t="s">
        <v>99</v>
      </c>
    </row>
    <row r="345" ht="14.25" customHeight="1">
      <c r="A345" s="4">
        <v>344.0</v>
      </c>
      <c r="B345" s="5" t="s">
        <v>769</v>
      </c>
      <c r="C345" s="11">
        <v>45252.0</v>
      </c>
      <c r="D345" s="11">
        <v>45278.0</v>
      </c>
      <c r="E345" s="5" t="s">
        <v>77</v>
      </c>
      <c r="F345" s="5" t="s">
        <v>673</v>
      </c>
      <c r="G345" s="5" t="s">
        <v>674</v>
      </c>
      <c r="H345" s="5" t="s">
        <v>675</v>
      </c>
      <c r="I345" s="7" t="s">
        <v>676</v>
      </c>
      <c r="J345" s="8" t="str">
        <f t="shared" si="1"/>
        <v>(415) 8607532</v>
      </c>
      <c r="K345" s="5" t="s">
        <v>677</v>
      </c>
      <c r="L345" s="5" t="s">
        <v>83</v>
      </c>
      <c r="M345" s="9" t="str">
        <f>IFERROR(__xludf.DUMMYFUNCTION("IF(OR(REGEXMATCH(L345,""18-40""),REGEXMATCH(L345,""Adults 18-40"")),""18-40"", IF(OR(REGEXMATCH(L345,""40-60""),REGEXMATCH(L345,""Adults 40-60"")),""40-60"", IF(OR(REGEXMATCH(L345,""60\+""),REGEXMATCH(L345,""Seniors 60\+"")),""60+"", IF(OR(REGEXMATCH(L345"&amp;",""13-19""),REGEXMATCH(L345,""Teens 13-19"")),""13-19"",""Unbekannt""))))"),"40-60")</f>
        <v>40-60</v>
      </c>
      <c r="N345" s="8" t="str">
        <f>IFERROR(__xludf.DUMMYFUNCTION("REGEXREPLACE(REGEXREPLACE(O345,""Male"",""unspecific""),""Female"",""unspecific"")"),"Adults ")</f>
        <v>Adults </v>
      </c>
      <c r="O345" s="5" t="str">
        <f>IFERROR(__xludf.DUMMYFUNCTION("REGEXEXTRACT(L345,""[A-Za-z ]+"")"),"Adults ")</f>
        <v>Adults </v>
      </c>
      <c r="P345" s="8" t="str">
        <f>IFERROR(__xludf.DUMMYFUNCTION("IF(REGEXMATCH(L345,""Male""),""Male"",IF(REGEXMATCH(L345,""Female""),""Female"",""unspecific""))"),"unspecific")</f>
        <v>unspecific</v>
      </c>
      <c r="Q345" s="5" t="s">
        <v>75</v>
      </c>
      <c r="R345" s="4">
        <v>40577.0</v>
      </c>
      <c r="S345" s="4">
        <v>9454.0</v>
      </c>
      <c r="T345" s="4">
        <v>2720.0</v>
      </c>
      <c r="U345" s="4">
        <v>346.0</v>
      </c>
      <c r="V345" s="10">
        <f t="shared" si="2"/>
        <v>0.8526998053</v>
      </c>
      <c r="W345" s="4">
        <v>43924.28</v>
      </c>
      <c r="X345" s="5" t="s">
        <v>40</v>
      </c>
    </row>
    <row r="346" ht="14.25" customHeight="1">
      <c r="A346" s="4">
        <v>345.0</v>
      </c>
      <c r="B346" s="5" t="s">
        <v>770</v>
      </c>
      <c r="C346" s="11">
        <v>45243.0</v>
      </c>
      <c r="D346" s="11">
        <v>45250.0</v>
      </c>
      <c r="E346" s="5" t="s">
        <v>7</v>
      </c>
      <c r="F346" s="5" t="s">
        <v>78</v>
      </c>
      <c r="G346" s="5" t="s">
        <v>79</v>
      </c>
      <c r="H346" s="5" t="s">
        <v>80</v>
      </c>
      <c r="I346" s="7" t="s">
        <v>81</v>
      </c>
      <c r="J346" s="8" t="str">
        <f t="shared" si="1"/>
        <v>(574) 1894981166</v>
      </c>
      <c r="K346" s="5" t="s">
        <v>82</v>
      </c>
      <c r="L346" s="5" t="s">
        <v>74</v>
      </c>
      <c r="M346" s="9" t="str">
        <f>IFERROR(__xludf.DUMMYFUNCTION("IF(OR(REGEXMATCH(L346,""18-40""),REGEXMATCH(L346,""Adults 18-40"")),""18-40"", IF(OR(REGEXMATCH(L346,""40-60""),REGEXMATCH(L346,""Adults 40-60"")),""40-60"", IF(OR(REGEXMATCH(L346,""60\+""),REGEXMATCH(L346,""Seniors 60\+"")),""60+"", IF(OR(REGEXMATCH(L346"&amp;",""13-19""),REGEXMATCH(L346,""Teens 13-19"")),""13-19"",""Unbekannt""))))"),"60+")</f>
        <v>60+</v>
      </c>
      <c r="N346" s="8" t="str">
        <f>IFERROR(__xludf.DUMMYFUNCTION("REGEXREPLACE(REGEXREPLACE(O346,""Male"",""unspecific""),""Female"",""unspecific"")"),"Seniors ")</f>
        <v>Seniors </v>
      </c>
      <c r="O346" s="5" t="str">
        <f>IFERROR(__xludf.DUMMYFUNCTION("REGEXEXTRACT(L346,""[A-Za-z ]+"")"),"Seniors ")</f>
        <v>Seniors </v>
      </c>
      <c r="P346" s="8" t="str">
        <f>IFERROR(__xludf.DUMMYFUNCTION("IF(REGEXMATCH(L346,""Male""),""Male"",IF(REGEXMATCH(L346,""Female""),""Female"",""unspecific""))"),"unspecific")</f>
        <v>unspecific</v>
      </c>
      <c r="Q346" s="5" t="s">
        <v>39</v>
      </c>
      <c r="R346" s="4">
        <v>77919.0</v>
      </c>
      <c r="S346" s="4">
        <v>1689.0</v>
      </c>
      <c r="T346" s="4">
        <v>2509.0</v>
      </c>
      <c r="U346" s="4">
        <v>736.0</v>
      </c>
      <c r="V346" s="10">
        <f t="shared" si="2"/>
        <v>0.9445706439</v>
      </c>
      <c r="W346" s="4">
        <v>10345.35</v>
      </c>
      <c r="X346" s="5" t="s">
        <v>40</v>
      </c>
    </row>
    <row r="347" ht="14.25" customHeight="1">
      <c r="A347" s="4">
        <v>346.0</v>
      </c>
      <c r="B347" s="5" t="s">
        <v>771</v>
      </c>
      <c r="C347" s="11">
        <v>45022.0</v>
      </c>
      <c r="D347" s="11">
        <v>45050.0</v>
      </c>
      <c r="E347" s="5" t="s">
        <v>25</v>
      </c>
      <c r="F347" s="5" t="s">
        <v>306</v>
      </c>
      <c r="G347" s="5" t="s">
        <v>307</v>
      </c>
      <c r="H347" s="5" t="s">
        <v>308</v>
      </c>
      <c r="I347" s="7" t="s">
        <v>309</v>
      </c>
      <c r="J347" s="8" t="str">
        <f t="shared" si="1"/>
        <v>(330) 5264186670</v>
      </c>
      <c r="K347" s="5" t="s">
        <v>310</v>
      </c>
      <c r="L347" s="5" t="s">
        <v>83</v>
      </c>
      <c r="M347" s="9" t="str">
        <f>IFERROR(__xludf.DUMMYFUNCTION("IF(OR(REGEXMATCH(L347,""18-40""),REGEXMATCH(L347,""Adults 18-40"")),""18-40"", IF(OR(REGEXMATCH(L347,""40-60""),REGEXMATCH(L347,""Adults 40-60"")),""40-60"", IF(OR(REGEXMATCH(L347,""60\+""),REGEXMATCH(L347,""Seniors 60\+"")),""60+"", IF(OR(REGEXMATCH(L347"&amp;",""13-19""),REGEXMATCH(L347,""Teens 13-19"")),""13-19"",""Unbekannt""))))"),"40-60")</f>
        <v>40-60</v>
      </c>
      <c r="N347" s="8" t="str">
        <f>IFERROR(__xludf.DUMMYFUNCTION("REGEXREPLACE(REGEXREPLACE(O347,""Male"",""unspecific""),""Female"",""unspecific"")"),"Adults ")</f>
        <v>Adults </v>
      </c>
      <c r="O347" s="5" t="str">
        <f>IFERROR(__xludf.DUMMYFUNCTION("REGEXEXTRACT(L347,""[A-Za-z ]+"")"),"Adults ")</f>
        <v>Adults </v>
      </c>
      <c r="P347" s="8" t="str">
        <f>IFERROR(__xludf.DUMMYFUNCTION("IF(REGEXMATCH(L347,""Male""),""Male"",IF(REGEXMATCH(L347,""Female""),""Female"",""unspecific""))"),"unspecific")</f>
        <v>unspecific</v>
      </c>
      <c r="Q347" s="5" t="s">
        <v>128</v>
      </c>
      <c r="R347" s="4">
        <v>13936.0</v>
      </c>
      <c r="S347" s="4">
        <v>9723.0</v>
      </c>
      <c r="T347" s="4">
        <v>3815.0</v>
      </c>
      <c r="U347" s="4">
        <v>735.0</v>
      </c>
      <c r="V347" s="10">
        <f t="shared" si="2"/>
        <v>5.274110218</v>
      </c>
      <c r="W347" s="4">
        <v>45860.88</v>
      </c>
      <c r="X347" s="5" t="s">
        <v>32</v>
      </c>
    </row>
    <row r="348" ht="14.25" customHeight="1">
      <c r="A348" s="4">
        <v>347.0</v>
      </c>
      <c r="B348" s="5" t="s">
        <v>772</v>
      </c>
      <c r="C348" s="11">
        <v>45222.0</v>
      </c>
      <c r="D348" s="11">
        <v>45243.0</v>
      </c>
      <c r="E348" s="5" t="s">
        <v>51</v>
      </c>
      <c r="F348" s="5" t="s">
        <v>245</v>
      </c>
      <c r="G348" s="5" t="s">
        <v>246</v>
      </c>
      <c r="H348" s="5" t="s">
        <v>247</v>
      </c>
      <c r="I348" s="7" t="s">
        <v>248</v>
      </c>
      <c r="J348" s="8" t="str">
        <f t="shared" si="1"/>
        <v>(371) 8900231</v>
      </c>
      <c r="K348" s="5" t="s">
        <v>249</v>
      </c>
      <c r="L348" s="5" t="s">
        <v>74</v>
      </c>
      <c r="M348" s="9" t="str">
        <f>IFERROR(__xludf.DUMMYFUNCTION("IF(OR(REGEXMATCH(L348,""18-40""),REGEXMATCH(L348,""Adults 18-40"")),""18-40"", IF(OR(REGEXMATCH(L348,""40-60""),REGEXMATCH(L348,""Adults 40-60"")),""40-60"", IF(OR(REGEXMATCH(L348,""60\+""),REGEXMATCH(L348,""Seniors 60\+"")),""60+"", IF(OR(REGEXMATCH(L348"&amp;",""13-19""),REGEXMATCH(L348,""Teens 13-19"")),""13-19"",""Unbekannt""))))"),"60+")</f>
        <v>60+</v>
      </c>
      <c r="N348" s="8" t="str">
        <f>IFERROR(__xludf.DUMMYFUNCTION("REGEXREPLACE(REGEXREPLACE(O348,""Male"",""unspecific""),""Female"",""unspecific"")"),"Seniors ")</f>
        <v>Seniors </v>
      </c>
      <c r="O348" s="5" t="str">
        <f>IFERROR(__xludf.DUMMYFUNCTION("REGEXEXTRACT(L348,""[A-Za-z ]+"")"),"Seniors ")</f>
        <v>Seniors </v>
      </c>
      <c r="P348" s="8" t="str">
        <f>IFERROR(__xludf.DUMMYFUNCTION("IF(REGEXMATCH(L348,""Male""),""Male"",IF(REGEXMATCH(L348,""Female""),""Female"",""unspecific""))"),"unspecific")</f>
        <v>unspecific</v>
      </c>
      <c r="Q348" s="5" t="s">
        <v>86</v>
      </c>
      <c r="R348" s="4">
        <v>39609.0</v>
      </c>
      <c r="S348" s="4">
        <v>6236.0</v>
      </c>
      <c r="T348" s="4">
        <v>2702.0</v>
      </c>
      <c r="U348" s="4">
        <v>76.0</v>
      </c>
      <c r="V348" s="10">
        <f t="shared" si="2"/>
        <v>0.1918755838</v>
      </c>
      <c r="W348" s="4">
        <v>32263.84</v>
      </c>
      <c r="X348" s="5" t="s">
        <v>99</v>
      </c>
    </row>
    <row r="349" ht="14.25" customHeight="1">
      <c r="A349" s="4">
        <v>348.0</v>
      </c>
      <c r="B349" s="5" t="s">
        <v>773</v>
      </c>
      <c r="C349" s="11">
        <v>45206.0</v>
      </c>
      <c r="D349" s="11">
        <v>45217.0</v>
      </c>
      <c r="E349" s="5" t="s">
        <v>51</v>
      </c>
      <c r="F349" s="5" t="s">
        <v>182</v>
      </c>
      <c r="G349" s="5" t="s">
        <v>183</v>
      </c>
      <c r="H349" s="5" t="s">
        <v>184</v>
      </c>
      <c r="I349" s="7" t="s">
        <v>185</v>
      </c>
      <c r="J349" s="8" t="str">
        <f t="shared" si="1"/>
        <v>(322) 61892539220</v>
      </c>
      <c r="K349" s="5" t="s">
        <v>186</v>
      </c>
      <c r="L349" s="5" t="s">
        <v>30</v>
      </c>
      <c r="M349" s="9" t="str">
        <f>IFERROR(__xludf.DUMMYFUNCTION("IF(OR(REGEXMATCH(L349,""18-40""),REGEXMATCH(L349,""Adults 18-40"")),""18-40"", IF(OR(REGEXMATCH(L349,""40-60""),REGEXMATCH(L349,""Adults 40-60"")),""40-60"", IF(OR(REGEXMATCH(L349,""60\+""),REGEXMATCH(L349,""Seniors 60\+"")),""60+"", IF(OR(REGEXMATCH(L349"&amp;",""13-19""),REGEXMATCH(L349,""Teens 13-19"")),""13-19"",""Unbekannt""))))"),"18-40")</f>
        <v>18-40</v>
      </c>
      <c r="N349" s="8" t="str">
        <f>IFERROR(__xludf.DUMMYFUNCTION("REGEXREPLACE(REGEXREPLACE(O349,""Male"",""unspecific""),""Female"",""unspecific"")"),"Adults ")</f>
        <v>Adults </v>
      </c>
      <c r="O349" s="5" t="str">
        <f>IFERROR(__xludf.DUMMYFUNCTION("REGEXEXTRACT(L349,""[A-Za-z ]+"")"),"Adults ")</f>
        <v>Adults </v>
      </c>
      <c r="P349" s="8" t="str">
        <f>IFERROR(__xludf.DUMMYFUNCTION("IF(REGEXMATCH(L349,""Male""),""Male"",IF(REGEXMATCH(L349,""Female""),""Female"",""unspecific""))"),"unspecific")</f>
        <v>unspecific</v>
      </c>
      <c r="Q349" s="5" t="s">
        <v>84</v>
      </c>
      <c r="R349" s="4">
        <v>78985.0</v>
      </c>
      <c r="S349" s="4">
        <v>6122.0</v>
      </c>
      <c r="T349" s="4">
        <v>2808.0</v>
      </c>
      <c r="U349" s="4">
        <v>231.0</v>
      </c>
      <c r="V349" s="10">
        <f t="shared" si="2"/>
        <v>0.2924605938</v>
      </c>
      <c r="W349" s="4">
        <v>1609.43</v>
      </c>
      <c r="X349" s="5" t="s">
        <v>167</v>
      </c>
    </row>
    <row r="350" ht="14.25" customHeight="1">
      <c r="A350" s="4">
        <v>349.0</v>
      </c>
      <c r="B350" s="5" t="s">
        <v>774</v>
      </c>
      <c r="C350" s="11">
        <v>45044.0</v>
      </c>
      <c r="D350" s="11">
        <v>45072.0</v>
      </c>
      <c r="E350" s="5" t="s">
        <v>42</v>
      </c>
      <c r="F350" s="5" t="s">
        <v>410</v>
      </c>
      <c r="G350" s="5" t="s">
        <v>411</v>
      </c>
      <c r="H350" s="5" t="s">
        <v>412</v>
      </c>
      <c r="I350" s="7" t="s">
        <v>413</v>
      </c>
      <c r="J350" s="8" t="str">
        <f t="shared" si="1"/>
        <v>(135) 132085844902</v>
      </c>
      <c r="K350" s="5" t="s">
        <v>414</v>
      </c>
      <c r="L350" s="5" t="s">
        <v>38</v>
      </c>
      <c r="M350" s="9" t="str">
        <f>IFERROR(__xludf.DUMMYFUNCTION("IF(OR(REGEXMATCH(L350,""18-40""),REGEXMATCH(L350,""Adults 18-40"")),""18-40"", IF(OR(REGEXMATCH(L350,""40-60""),REGEXMATCH(L350,""Adults 40-60"")),""40-60"", IF(OR(REGEXMATCH(L350,""60\+""),REGEXMATCH(L350,""Seniors 60\+"")),""60+"", IF(OR(REGEXMATCH(L350"&amp;",""13-19""),REGEXMATCH(L350,""Teens 13-19"")),""13-19"",""Unbekannt""))))"),"60+")</f>
        <v>60+</v>
      </c>
      <c r="N350" s="8" t="str">
        <f>IFERROR(__xludf.DUMMYFUNCTION("REGEXREPLACE(REGEXREPLACE(O350,""Male"",""unspecific""),""Female"",""unspecific"")"),"unspecific ")</f>
        <v>unspecific </v>
      </c>
      <c r="O350" s="5" t="str">
        <f>IFERROR(__xludf.DUMMYFUNCTION("REGEXEXTRACT(L350,""[A-Za-z ]+"")"),"Female ")</f>
        <v>Female </v>
      </c>
      <c r="P350" s="8" t="str">
        <f>IFERROR(__xludf.DUMMYFUNCTION("IF(REGEXMATCH(L350,""Male""),""Male"",IF(REGEXMATCH(L350,""Female""),""Female"",""unspecific""))"),"Female")</f>
        <v>Female</v>
      </c>
      <c r="Q350" s="5" t="s">
        <v>84</v>
      </c>
      <c r="R350" s="4">
        <v>84692.0</v>
      </c>
      <c r="S350" s="4">
        <v>4443.0</v>
      </c>
      <c r="T350" s="4">
        <v>1950.0</v>
      </c>
      <c r="U350" s="4">
        <v>636.0</v>
      </c>
      <c r="V350" s="10">
        <f t="shared" si="2"/>
        <v>0.7509564067</v>
      </c>
      <c r="W350" s="4">
        <v>22204.98</v>
      </c>
      <c r="X350" s="5" t="s">
        <v>119</v>
      </c>
    </row>
    <row r="351" ht="14.25" customHeight="1">
      <c r="A351" s="4">
        <v>350.0</v>
      </c>
      <c r="B351" s="5" t="s">
        <v>775</v>
      </c>
      <c r="C351" s="11">
        <v>44988.0</v>
      </c>
      <c r="D351" s="11">
        <v>44996.0</v>
      </c>
      <c r="E351" s="5" t="s">
        <v>77</v>
      </c>
      <c r="F351" s="5" t="s">
        <v>367</v>
      </c>
      <c r="G351" s="5" t="s">
        <v>368</v>
      </c>
      <c r="H351" s="5" t="s">
        <v>369</v>
      </c>
      <c r="I351" s="7" t="s">
        <v>370</v>
      </c>
      <c r="J351" s="8" t="str">
        <f t="shared" si="1"/>
        <v>(644) 5688783</v>
      </c>
      <c r="K351" s="5" t="s">
        <v>371</v>
      </c>
      <c r="L351" s="5" t="s">
        <v>74</v>
      </c>
      <c r="M351" s="9" t="str">
        <f>IFERROR(__xludf.DUMMYFUNCTION("IF(OR(REGEXMATCH(L351,""18-40""),REGEXMATCH(L351,""Adults 18-40"")),""18-40"", IF(OR(REGEXMATCH(L351,""40-60""),REGEXMATCH(L351,""Adults 40-60"")),""40-60"", IF(OR(REGEXMATCH(L351,""60\+""),REGEXMATCH(L351,""Seniors 60\+"")),""60+"", IF(OR(REGEXMATCH(L351"&amp;",""13-19""),REGEXMATCH(L351,""Teens 13-19"")),""13-19"",""Unbekannt""))))"),"60+")</f>
        <v>60+</v>
      </c>
      <c r="N351" s="8" t="str">
        <f>IFERROR(__xludf.DUMMYFUNCTION("REGEXREPLACE(REGEXREPLACE(O351,""Male"",""unspecific""),""Female"",""unspecific"")"),"Seniors ")</f>
        <v>Seniors </v>
      </c>
      <c r="O351" s="5" t="str">
        <f>IFERROR(__xludf.DUMMYFUNCTION("REGEXEXTRACT(L351,""[A-Za-z ]+"")"),"Seniors ")</f>
        <v>Seniors </v>
      </c>
      <c r="P351" s="8" t="str">
        <f>IFERROR(__xludf.DUMMYFUNCTION("IF(REGEXMATCH(L351,""Male""),""Male"",IF(REGEXMATCH(L351,""Female""),""Female"",""unspecific""))"),"unspecific")</f>
        <v>unspecific</v>
      </c>
      <c r="Q351" s="5" t="s">
        <v>58</v>
      </c>
      <c r="R351" s="4">
        <v>71367.0</v>
      </c>
      <c r="S351" s="4">
        <v>7691.0</v>
      </c>
      <c r="T351" s="4">
        <v>2030.0</v>
      </c>
      <c r="U351" s="4">
        <v>324.0</v>
      </c>
      <c r="V351" s="10">
        <f t="shared" si="2"/>
        <v>0.4539913405</v>
      </c>
      <c r="W351" s="4">
        <v>46223.77</v>
      </c>
      <c r="X351" s="5" t="s">
        <v>99</v>
      </c>
    </row>
    <row r="352" ht="14.25" customHeight="1">
      <c r="A352" s="4">
        <v>351.0</v>
      </c>
      <c r="B352" s="5" t="s">
        <v>776</v>
      </c>
      <c r="C352" s="11">
        <v>45143.0</v>
      </c>
      <c r="D352" s="11">
        <v>45149.0</v>
      </c>
      <c r="E352" s="5" t="s">
        <v>42</v>
      </c>
      <c r="F352" s="5" t="s">
        <v>445</v>
      </c>
      <c r="G352" s="5" t="s">
        <v>446</v>
      </c>
      <c r="H352" s="5" t="s">
        <v>447</v>
      </c>
      <c r="I352" s="7" t="s">
        <v>448</v>
      </c>
      <c r="J352" s="8" t="str">
        <f t="shared" si="1"/>
        <v>(163) 276214014577</v>
      </c>
      <c r="K352" s="5" t="s">
        <v>449</v>
      </c>
      <c r="L352" s="5" t="s">
        <v>65</v>
      </c>
      <c r="M352" s="9" t="str">
        <f>IFERROR(__xludf.DUMMYFUNCTION("IF(OR(REGEXMATCH(L352,""18-40""),REGEXMATCH(L352,""Adults 18-40"")),""18-40"", IF(OR(REGEXMATCH(L352,""40-60""),REGEXMATCH(L352,""Adults 40-60"")),""40-60"", IF(OR(REGEXMATCH(L352,""60\+""),REGEXMATCH(L352,""Seniors 60\+"")),""60+"", IF(OR(REGEXMATCH(L352"&amp;",""13-19""),REGEXMATCH(L352,""Teens 13-19"")),""13-19"",""Unbekannt""))))"),"60+")</f>
        <v>60+</v>
      </c>
      <c r="N352" s="8" t="str">
        <f>IFERROR(__xludf.DUMMYFUNCTION("REGEXREPLACE(REGEXREPLACE(O352,""Male"",""unspecific""),""Female"",""unspecific"")"),"unspecific ")</f>
        <v>unspecific </v>
      </c>
      <c r="O352" s="5" t="str">
        <f>IFERROR(__xludf.DUMMYFUNCTION("REGEXEXTRACT(L352,""[A-Za-z ]+"")"),"Male ")</f>
        <v>Male </v>
      </c>
      <c r="P352" s="8" t="str">
        <f>IFERROR(__xludf.DUMMYFUNCTION("IF(REGEXMATCH(L352,""Male""),""Male"",IF(REGEXMATCH(L352,""Female""),""Female"",""unspecific""))"),"Male")</f>
        <v>Male</v>
      </c>
      <c r="Q352" s="5" t="s">
        <v>39</v>
      </c>
      <c r="R352" s="4">
        <v>6660.0</v>
      </c>
      <c r="S352" s="4">
        <v>6973.0</v>
      </c>
      <c r="T352" s="4">
        <v>1346.0</v>
      </c>
      <c r="U352" s="4">
        <v>670.0</v>
      </c>
      <c r="V352" s="10">
        <f t="shared" si="2"/>
        <v>10.06006006</v>
      </c>
      <c r="W352" s="4">
        <v>31853.68</v>
      </c>
      <c r="X352" s="5" t="s">
        <v>158</v>
      </c>
    </row>
    <row r="353" ht="14.25" customHeight="1">
      <c r="A353" s="4">
        <v>352.0</v>
      </c>
      <c r="B353" s="5" t="s">
        <v>777</v>
      </c>
      <c r="C353" s="11">
        <v>45251.0</v>
      </c>
      <c r="D353" s="11">
        <v>45273.0</v>
      </c>
      <c r="E353" s="5" t="s">
        <v>25</v>
      </c>
      <c r="F353" s="5" t="s">
        <v>445</v>
      </c>
      <c r="G353" s="5" t="s">
        <v>446</v>
      </c>
      <c r="H353" s="5" t="s">
        <v>447</v>
      </c>
      <c r="I353" s="7" t="s">
        <v>448</v>
      </c>
      <c r="J353" s="8" t="str">
        <f t="shared" si="1"/>
        <v>(163) 276214014577</v>
      </c>
      <c r="K353" s="5" t="s">
        <v>449</v>
      </c>
      <c r="L353" s="5" t="s">
        <v>47</v>
      </c>
      <c r="M353" s="9" t="str">
        <f>IFERROR(__xludf.DUMMYFUNCTION("IF(OR(REGEXMATCH(L353,""18-40""),REGEXMATCH(L353,""Adults 18-40"")),""18-40"", IF(OR(REGEXMATCH(L353,""40-60""),REGEXMATCH(L353,""Adults 40-60"")),""40-60"", IF(OR(REGEXMATCH(L353,""60\+""),REGEXMATCH(L353,""Seniors 60\+"")),""60+"", IF(OR(REGEXMATCH(L353"&amp;",""13-19""),REGEXMATCH(L353,""Teens 13-19"")),""13-19"",""Unbekannt""))))"),"40-60")</f>
        <v>40-60</v>
      </c>
      <c r="N353" s="8" t="str">
        <f>IFERROR(__xludf.DUMMYFUNCTION("REGEXREPLACE(REGEXREPLACE(O353,""Male"",""unspecific""),""Female"",""unspecific"")"),"unspecific ")</f>
        <v>unspecific </v>
      </c>
      <c r="O353" s="5" t="str">
        <f>IFERROR(__xludf.DUMMYFUNCTION("REGEXEXTRACT(L353,""[A-Za-z ]+"")"),"Male ")</f>
        <v>Male </v>
      </c>
      <c r="P353" s="8" t="str">
        <f>IFERROR(__xludf.DUMMYFUNCTION("IF(REGEXMATCH(L353,""Male""),""Male"",IF(REGEXMATCH(L353,""Female""),""Female"",""unspecific""))"),"Male")</f>
        <v>Male</v>
      </c>
      <c r="Q353" s="5" t="s">
        <v>31</v>
      </c>
      <c r="R353" s="4">
        <v>30850.0</v>
      </c>
      <c r="S353" s="4">
        <v>9090.0</v>
      </c>
      <c r="T353" s="4">
        <v>2787.0</v>
      </c>
      <c r="U353" s="4">
        <v>175.0</v>
      </c>
      <c r="V353" s="10">
        <f t="shared" si="2"/>
        <v>0.56726094</v>
      </c>
      <c r="W353" s="4">
        <v>40566.54</v>
      </c>
      <c r="X353" s="5" t="s">
        <v>158</v>
      </c>
    </row>
    <row r="354" ht="14.25" customHeight="1">
      <c r="A354" s="4">
        <v>353.0</v>
      </c>
      <c r="B354" s="5" t="s">
        <v>778</v>
      </c>
      <c r="C354" s="11">
        <v>45136.0</v>
      </c>
      <c r="D354" s="11">
        <v>45156.0</v>
      </c>
      <c r="E354" s="5" t="s">
        <v>7</v>
      </c>
      <c r="F354" s="5" t="s">
        <v>565</v>
      </c>
      <c r="G354" s="5" t="s">
        <v>566</v>
      </c>
      <c r="H354" s="5" t="s">
        <v>567</v>
      </c>
      <c r="I354" s="7">
        <v>0.0</v>
      </c>
      <c r="J354" s="8">
        <f t="shared" si="1"/>
        <v>0</v>
      </c>
      <c r="K354" s="5" t="s">
        <v>568</v>
      </c>
      <c r="L354" s="5" t="s">
        <v>38</v>
      </c>
      <c r="M354" s="9" t="str">
        <f>IFERROR(__xludf.DUMMYFUNCTION("IF(OR(REGEXMATCH(L354,""18-40""),REGEXMATCH(L354,""Adults 18-40"")),""18-40"", IF(OR(REGEXMATCH(L354,""40-60""),REGEXMATCH(L354,""Adults 40-60"")),""40-60"", IF(OR(REGEXMATCH(L354,""60\+""),REGEXMATCH(L354,""Seniors 60\+"")),""60+"", IF(OR(REGEXMATCH(L354"&amp;",""13-19""),REGEXMATCH(L354,""Teens 13-19"")),""13-19"",""Unbekannt""))))"),"60+")</f>
        <v>60+</v>
      </c>
      <c r="N354" s="8" t="str">
        <f>IFERROR(__xludf.DUMMYFUNCTION("REGEXREPLACE(REGEXREPLACE(O354,""Male"",""unspecific""),""Female"",""unspecific"")"),"unspecific ")</f>
        <v>unspecific </v>
      </c>
      <c r="O354" s="5" t="str">
        <f>IFERROR(__xludf.DUMMYFUNCTION("REGEXEXTRACT(L354,""[A-Za-z ]+"")"),"Female ")</f>
        <v>Female </v>
      </c>
      <c r="P354" s="8" t="str">
        <f>IFERROR(__xludf.DUMMYFUNCTION("IF(REGEXMATCH(L354,""Male""),""Male"",IF(REGEXMATCH(L354,""Female""),""Female"",""unspecific""))"),"Female")</f>
        <v>Female</v>
      </c>
      <c r="Q354" s="5" t="s">
        <v>31</v>
      </c>
      <c r="R354" s="4">
        <v>39837.0</v>
      </c>
      <c r="S354" s="4">
        <v>825.0</v>
      </c>
      <c r="T354" s="4">
        <v>2261.0</v>
      </c>
      <c r="U354" s="4">
        <v>798.0</v>
      </c>
      <c r="V354" s="10">
        <f t="shared" si="2"/>
        <v>2.003162889</v>
      </c>
      <c r="W354" s="4">
        <v>1039.71</v>
      </c>
      <c r="X354" s="5" t="s">
        <v>49</v>
      </c>
    </row>
    <row r="355" ht="14.25" customHeight="1">
      <c r="A355" s="4">
        <v>354.0</v>
      </c>
      <c r="B355" s="5" t="s">
        <v>779</v>
      </c>
      <c r="C355" s="11">
        <v>45078.0</v>
      </c>
      <c r="D355" s="11">
        <v>45105.0</v>
      </c>
      <c r="E355" s="5" t="s">
        <v>42</v>
      </c>
      <c r="F355" s="5" t="s">
        <v>432</v>
      </c>
      <c r="G355" s="5" t="s">
        <v>433</v>
      </c>
      <c r="H355" s="5" t="s">
        <v>434</v>
      </c>
      <c r="I355" s="7">
        <v>0.0</v>
      </c>
      <c r="J355" s="8">
        <f t="shared" si="1"/>
        <v>0</v>
      </c>
      <c r="K355" s="5" t="s">
        <v>435</v>
      </c>
      <c r="L355" s="5" t="s">
        <v>160</v>
      </c>
      <c r="M355" s="9" t="str">
        <f>IFERROR(__xludf.DUMMYFUNCTION("IF(OR(REGEXMATCH(L355,""18-40""),REGEXMATCH(L355,""Adults 18-40"")),""18-40"", IF(OR(REGEXMATCH(L355,""40-60""),REGEXMATCH(L355,""Adults 40-60"")),""40-60"", IF(OR(REGEXMATCH(L355,""60\+""),REGEXMATCH(L355,""Seniors 60\+"")),""60+"", IF(OR(REGEXMATCH(L355"&amp;",""13-19""),REGEXMATCH(L355,""Teens 13-19"")),""13-19"",""Unbekannt""))))"),"40-60")</f>
        <v>40-60</v>
      </c>
      <c r="N355" s="8" t="str">
        <f>IFERROR(__xludf.DUMMYFUNCTION("REGEXREPLACE(REGEXREPLACE(O355,""Male"",""unspecific""),""Female"",""unspecific"")"),"unspecific ")</f>
        <v>unspecific </v>
      </c>
      <c r="O355" s="5" t="str">
        <f>IFERROR(__xludf.DUMMYFUNCTION("REGEXEXTRACT(L355,""[A-Za-z ]+"")"),"Female ")</f>
        <v>Female </v>
      </c>
      <c r="P355" s="8" t="str">
        <f>IFERROR(__xludf.DUMMYFUNCTION("IF(REGEXMATCH(L355,""Male""),""Male"",IF(REGEXMATCH(L355,""Female""),""Female"",""unspecific""))"),"Female")</f>
        <v>Female</v>
      </c>
      <c r="Q355" s="5" t="s">
        <v>58</v>
      </c>
      <c r="R355" s="4">
        <v>5248.0</v>
      </c>
      <c r="S355" s="4">
        <v>3951.0</v>
      </c>
      <c r="T355" s="4">
        <v>1472.0</v>
      </c>
      <c r="U355" s="4">
        <v>610.0</v>
      </c>
      <c r="V355" s="10">
        <f t="shared" si="2"/>
        <v>11.62347561</v>
      </c>
      <c r="W355" s="4">
        <v>26243.22</v>
      </c>
      <c r="X355" s="5" t="s">
        <v>167</v>
      </c>
    </row>
    <row r="356" ht="14.25" customHeight="1">
      <c r="A356" s="4">
        <v>355.0</v>
      </c>
      <c r="B356" s="5" t="s">
        <v>780</v>
      </c>
      <c r="C356" s="11">
        <v>45202.0</v>
      </c>
      <c r="D356" s="11">
        <v>45210.0</v>
      </c>
      <c r="E356" s="5" t="s">
        <v>7</v>
      </c>
      <c r="F356" s="5" t="s">
        <v>534</v>
      </c>
      <c r="G356" s="5" t="s">
        <v>535</v>
      </c>
      <c r="H356" s="5" t="s">
        <v>536</v>
      </c>
      <c r="I356" s="7" t="s">
        <v>537</v>
      </c>
      <c r="J356" s="8" t="str">
        <f t="shared" si="1"/>
        <v>(698) 5917266697</v>
      </c>
      <c r="K356" s="5" t="s">
        <v>538</v>
      </c>
      <c r="L356" s="5" t="s">
        <v>57</v>
      </c>
      <c r="M356" s="9" t="str">
        <f>IFERROR(__xludf.DUMMYFUNCTION("IF(OR(REGEXMATCH(L356,""18-40""),REGEXMATCH(L356,""Adults 18-40"")),""18-40"", IF(OR(REGEXMATCH(L356,""40-60""),REGEXMATCH(L356,""Adults 40-60"")),""40-60"", IF(OR(REGEXMATCH(L356,""60\+""),REGEXMATCH(L356,""Seniors 60\+"")),""60+"", IF(OR(REGEXMATCH(L356"&amp;",""13-19""),REGEXMATCH(L356,""Teens 13-19"")),""13-19"",""Unbekannt""))))"),"18-40")</f>
        <v>18-40</v>
      </c>
      <c r="N356" s="8" t="str">
        <f>IFERROR(__xludf.DUMMYFUNCTION("REGEXREPLACE(REGEXREPLACE(O356,""Male"",""unspecific""),""Female"",""unspecific"")"),"unspecific ")</f>
        <v>unspecific </v>
      </c>
      <c r="O356" s="5" t="str">
        <f>IFERROR(__xludf.DUMMYFUNCTION("REGEXEXTRACT(L356,""[A-Za-z ]+"")"),"Female ")</f>
        <v>Female </v>
      </c>
      <c r="P356" s="8" t="str">
        <f>IFERROR(__xludf.DUMMYFUNCTION("IF(REGEXMATCH(L356,""Male""),""Male"",IF(REGEXMATCH(L356,""Female""),""Female"",""unspecific""))"),"Female")</f>
        <v>Female</v>
      </c>
      <c r="Q356" s="5" t="s">
        <v>48</v>
      </c>
      <c r="R356" s="4">
        <v>82370.0</v>
      </c>
      <c r="S356" s="4">
        <v>6297.0</v>
      </c>
      <c r="T356" s="4">
        <v>2581.0</v>
      </c>
      <c r="U356" s="4">
        <v>524.0</v>
      </c>
      <c r="V356" s="10">
        <f t="shared" si="2"/>
        <v>0.6361539395</v>
      </c>
      <c r="W356" s="4">
        <v>10418.8</v>
      </c>
      <c r="X356" s="5" t="s">
        <v>40</v>
      </c>
    </row>
    <row r="357" ht="14.25" customHeight="1">
      <c r="A357" s="4">
        <v>356.0</v>
      </c>
      <c r="B357" s="5" t="s">
        <v>781</v>
      </c>
      <c r="C357" s="11">
        <v>45073.0</v>
      </c>
      <c r="D357" s="11">
        <v>45082.0</v>
      </c>
      <c r="E357" s="5" t="s">
        <v>51</v>
      </c>
      <c r="F357" s="5" t="s">
        <v>565</v>
      </c>
      <c r="G357" s="5" t="s">
        <v>566</v>
      </c>
      <c r="H357" s="5" t="s">
        <v>567</v>
      </c>
      <c r="I357" s="7">
        <v>0.0</v>
      </c>
      <c r="J357" s="8">
        <f t="shared" si="1"/>
        <v>0</v>
      </c>
      <c r="K357" s="5" t="s">
        <v>568</v>
      </c>
      <c r="L357" s="5" t="s">
        <v>83</v>
      </c>
      <c r="M357" s="9" t="str">
        <f>IFERROR(__xludf.DUMMYFUNCTION("IF(OR(REGEXMATCH(L357,""18-40""),REGEXMATCH(L357,""Adults 18-40"")),""18-40"", IF(OR(REGEXMATCH(L357,""40-60""),REGEXMATCH(L357,""Adults 40-60"")),""40-60"", IF(OR(REGEXMATCH(L357,""60\+""),REGEXMATCH(L357,""Seniors 60\+"")),""60+"", IF(OR(REGEXMATCH(L357"&amp;",""13-19""),REGEXMATCH(L357,""Teens 13-19"")),""13-19"",""Unbekannt""))))"),"40-60")</f>
        <v>40-60</v>
      </c>
      <c r="N357" s="8" t="str">
        <f>IFERROR(__xludf.DUMMYFUNCTION("REGEXREPLACE(REGEXREPLACE(O357,""Male"",""unspecific""),""Female"",""unspecific"")"),"Adults ")</f>
        <v>Adults </v>
      </c>
      <c r="O357" s="5" t="str">
        <f>IFERROR(__xludf.DUMMYFUNCTION("REGEXEXTRACT(L357,""[A-Za-z ]+"")"),"Adults ")</f>
        <v>Adults </v>
      </c>
      <c r="P357" s="8" t="str">
        <f>IFERROR(__xludf.DUMMYFUNCTION("IF(REGEXMATCH(L357,""Male""),""Male"",IF(REGEXMATCH(L357,""Female""),""Female"",""unspecific""))"),"unspecific")</f>
        <v>unspecific</v>
      </c>
      <c r="Q357" s="5" t="s">
        <v>128</v>
      </c>
      <c r="R357" s="4">
        <v>19701.0</v>
      </c>
      <c r="S357" s="4">
        <v>7102.0</v>
      </c>
      <c r="T357" s="4">
        <v>3424.0</v>
      </c>
      <c r="U357" s="4">
        <v>430.0</v>
      </c>
      <c r="V357" s="10">
        <f t="shared" si="2"/>
        <v>2.182630323</v>
      </c>
      <c r="W357" s="4">
        <v>28023.81</v>
      </c>
      <c r="X357" s="5" t="s">
        <v>49</v>
      </c>
    </row>
    <row r="358" ht="14.25" customHeight="1">
      <c r="A358" s="4">
        <v>357.0</v>
      </c>
      <c r="B358" s="5" t="s">
        <v>782</v>
      </c>
      <c r="C358" s="11">
        <v>45147.0</v>
      </c>
      <c r="D358" s="11">
        <v>45161.0</v>
      </c>
      <c r="E358" s="5" t="s">
        <v>51</v>
      </c>
      <c r="F358" s="5" t="s">
        <v>638</v>
      </c>
      <c r="G358" s="5" t="s">
        <v>639</v>
      </c>
      <c r="H358" s="5" t="s">
        <v>640</v>
      </c>
      <c r="I358" s="7" t="s">
        <v>641</v>
      </c>
      <c r="J358" s="8" t="str">
        <f t="shared" si="1"/>
        <v>(539) 82372697824</v>
      </c>
      <c r="K358" s="5" t="s">
        <v>642</v>
      </c>
      <c r="L358" s="5" t="s">
        <v>57</v>
      </c>
      <c r="M358" s="9" t="str">
        <f>IFERROR(__xludf.DUMMYFUNCTION("IF(OR(REGEXMATCH(L358,""18-40""),REGEXMATCH(L358,""Adults 18-40"")),""18-40"", IF(OR(REGEXMATCH(L358,""40-60""),REGEXMATCH(L358,""Adults 40-60"")),""40-60"", IF(OR(REGEXMATCH(L358,""60\+""),REGEXMATCH(L358,""Seniors 60\+"")),""60+"", IF(OR(REGEXMATCH(L358"&amp;",""13-19""),REGEXMATCH(L358,""Teens 13-19"")),""13-19"",""Unbekannt""))))"),"18-40")</f>
        <v>18-40</v>
      </c>
      <c r="N358" s="8" t="str">
        <f>IFERROR(__xludf.DUMMYFUNCTION("REGEXREPLACE(REGEXREPLACE(O358,""Male"",""unspecific""),""Female"",""unspecific"")"),"unspecific ")</f>
        <v>unspecific </v>
      </c>
      <c r="O358" s="5" t="str">
        <f>IFERROR(__xludf.DUMMYFUNCTION("REGEXEXTRACT(L358,""[A-Za-z ]+"")"),"Female ")</f>
        <v>Female </v>
      </c>
      <c r="P358" s="8" t="str">
        <f>IFERROR(__xludf.DUMMYFUNCTION("IF(REGEXMATCH(L358,""Male""),""Male"",IF(REGEXMATCH(L358,""Female""),""Female"",""unspecific""))"),"Female")</f>
        <v>Female</v>
      </c>
      <c r="Q358" s="5" t="s">
        <v>31</v>
      </c>
      <c r="R358" s="4">
        <v>46745.0</v>
      </c>
      <c r="S358" s="4">
        <v>2937.0</v>
      </c>
      <c r="T358" s="4">
        <v>3576.0</v>
      </c>
      <c r="U358" s="4">
        <v>236.0</v>
      </c>
      <c r="V358" s="10">
        <f t="shared" si="2"/>
        <v>0.5048668307</v>
      </c>
      <c r="W358" s="4">
        <v>2764.85</v>
      </c>
      <c r="X358" s="5" t="s">
        <v>112</v>
      </c>
    </row>
    <row r="359" ht="14.25" customHeight="1">
      <c r="A359" s="4">
        <v>358.0</v>
      </c>
      <c r="B359" s="5" t="s">
        <v>783</v>
      </c>
      <c r="C359" s="11">
        <v>45262.0</v>
      </c>
      <c r="D359" s="11">
        <v>45292.0</v>
      </c>
      <c r="E359" s="5" t="s">
        <v>42</v>
      </c>
      <c r="F359" s="5" t="s">
        <v>410</v>
      </c>
      <c r="G359" s="5" t="s">
        <v>411</v>
      </c>
      <c r="H359" s="5" t="s">
        <v>412</v>
      </c>
      <c r="I359" s="7" t="s">
        <v>413</v>
      </c>
      <c r="J359" s="8" t="str">
        <f t="shared" si="1"/>
        <v>(135) 132085844902</v>
      </c>
      <c r="K359" s="5" t="s">
        <v>414</v>
      </c>
      <c r="L359" s="5" t="s">
        <v>131</v>
      </c>
      <c r="M359" s="9" t="str">
        <f>IFERROR(__xludf.DUMMYFUNCTION("IF(OR(REGEXMATCH(L359,""18-40""),REGEXMATCH(L359,""Adults 18-40"")),""18-40"", IF(OR(REGEXMATCH(L359,""40-60""),REGEXMATCH(L359,""Adults 40-60"")),""40-60"", IF(OR(REGEXMATCH(L359,""60\+""),REGEXMATCH(L359,""Seniors 60\+"")),""60+"", IF(OR(REGEXMATCH(L359"&amp;",""13-19""),REGEXMATCH(L359,""Teens 13-19"")),""13-19"",""Unbekannt""))))"),"13-19")</f>
        <v>13-19</v>
      </c>
      <c r="N359" s="8" t="str">
        <f>IFERROR(__xludf.DUMMYFUNCTION("REGEXREPLACE(REGEXREPLACE(O359,""Male"",""unspecific""),""Female"",""unspecific"")"),"Teens ")</f>
        <v>Teens </v>
      </c>
      <c r="O359" s="5" t="str">
        <f>IFERROR(__xludf.DUMMYFUNCTION("REGEXEXTRACT(L359,""[A-Za-z ]+"")"),"Teens ")</f>
        <v>Teens </v>
      </c>
      <c r="P359" s="8" t="str">
        <f>IFERROR(__xludf.DUMMYFUNCTION("IF(REGEXMATCH(L359,""Male""),""Male"",IF(REGEXMATCH(L359,""Female""),""Female"",""unspecific""))"),"unspecific")</f>
        <v>unspecific</v>
      </c>
      <c r="Q359" s="5" t="s">
        <v>128</v>
      </c>
      <c r="R359" s="4">
        <v>41510.0</v>
      </c>
      <c r="S359" s="4">
        <v>3388.0</v>
      </c>
      <c r="T359" s="4">
        <v>2783.0</v>
      </c>
      <c r="U359" s="4">
        <v>190.0</v>
      </c>
      <c r="V359" s="10">
        <f t="shared" si="2"/>
        <v>0.4577210311</v>
      </c>
      <c r="W359" s="4">
        <v>30707.14</v>
      </c>
      <c r="X359" s="5" t="s">
        <v>119</v>
      </c>
    </row>
    <row r="360" ht="14.25" customHeight="1">
      <c r="A360" s="4">
        <v>359.0</v>
      </c>
      <c r="B360" s="5" t="s">
        <v>784</v>
      </c>
      <c r="C360" s="11">
        <v>45104.0</v>
      </c>
      <c r="D360" s="11">
        <v>45122.0</v>
      </c>
      <c r="E360" s="5" t="s">
        <v>42</v>
      </c>
      <c r="F360" s="5" t="s">
        <v>673</v>
      </c>
      <c r="G360" s="5" t="s">
        <v>674</v>
      </c>
      <c r="H360" s="5" t="s">
        <v>675</v>
      </c>
      <c r="I360" s="7" t="s">
        <v>676</v>
      </c>
      <c r="J360" s="8" t="str">
        <f t="shared" si="1"/>
        <v>(415) 8607532</v>
      </c>
      <c r="K360" s="5" t="s">
        <v>677</v>
      </c>
      <c r="L360" s="5" t="s">
        <v>83</v>
      </c>
      <c r="M360" s="9" t="str">
        <f>IFERROR(__xludf.DUMMYFUNCTION("IF(OR(REGEXMATCH(L360,""18-40""),REGEXMATCH(L360,""Adults 18-40"")),""18-40"", IF(OR(REGEXMATCH(L360,""40-60""),REGEXMATCH(L360,""Adults 40-60"")),""40-60"", IF(OR(REGEXMATCH(L360,""60\+""),REGEXMATCH(L360,""Seniors 60\+"")),""60+"", IF(OR(REGEXMATCH(L360"&amp;",""13-19""),REGEXMATCH(L360,""Teens 13-19"")),""13-19"",""Unbekannt""))))"),"40-60")</f>
        <v>40-60</v>
      </c>
      <c r="N360" s="8" t="str">
        <f>IFERROR(__xludf.DUMMYFUNCTION("REGEXREPLACE(REGEXREPLACE(O360,""Male"",""unspecific""),""Female"",""unspecific"")"),"Adults ")</f>
        <v>Adults </v>
      </c>
      <c r="O360" s="5" t="str">
        <f>IFERROR(__xludf.DUMMYFUNCTION("REGEXEXTRACT(L360,""[A-Za-z ]+"")"),"Adults ")</f>
        <v>Adults </v>
      </c>
      <c r="P360" s="8" t="str">
        <f>IFERROR(__xludf.DUMMYFUNCTION("IF(REGEXMATCH(L360,""Male""),""Male"",IF(REGEXMATCH(L360,""Female""),""Female"",""unspecific""))"),"unspecific")</f>
        <v>unspecific</v>
      </c>
      <c r="Q360" s="5" t="s">
        <v>86</v>
      </c>
      <c r="R360" s="4">
        <v>54038.0</v>
      </c>
      <c r="S360" s="4">
        <v>4575.0</v>
      </c>
      <c r="T360" s="4">
        <v>94.0</v>
      </c>
      <c r="U360" s="4">
        <v>915.0</v>
      </c>
      <c r="V360" s="10">
        <f t="shared" si="2"/>
        <v>1.693252896</v>
      </c>
      <c r="W360" s="4">
        <v>25592.96</v>
      </c>
      <c r="X360" s="5" t="s">
        <v>40</v>
      </c>
    </row>
    <row r="361" ht="14.25" customHeight="1">
      <c r="A361" s="4">
        <v>360.0</v>
      </c>
      <c r="B361" s="5" t="s">
        <v>785</v>
      </c>
      <c r="C361" s="11">
        <v>45132.0</v>
      </c>
      <c r="D361" s="11">
        <v>45143.0</v>
      </c>
      <c r="E361" s="5" t="s">
        <v>25</v>
      </c>
      <c r="F361" s="5" t="s">
        <v>175</v>
      </c>
      <c r="G361" s="5" t="s">
        <v>176</v>
      </c>
      <c r="H361" s="5" t="s">
        <v>177</v>
      </c>
      <c r="I361" s="7" t="s">
        <v>178</v>
      </c>
      <c r="J361" s="8" t="str">
        <f t="shared" si="1"/>
        <v>(186) 4384897</v>
      </c>
      <c r="K361" s="5" t="s">
        <v>179</v>
      </c>
      <c r="L361" s="5" t="s">
        <v>38</v>
      </c>
      <c r="M361" s="9" t="str">
        <f>IFERROR(__xludf.DUMMYFUNCTION("IF(OR(REGEXMATCH(L361,""18-40""),REGEXMATCH(L361,""Adults 18-40"")),""18-40"", IF(OR(REGEXMATCH(L361,""40-60""),REGEXMATCH(L361,""Adults 40-60"")),""40-60"", IF(OR(REGEXMATCH(L361,""60\+""),REGEXMATCH(L361,""Seniors 60\+"")),""60+"", IF(OR(REGEXMATCH(L361"&amp;",""13-19""),REGEXMATCH(L361,""Teens 13-19"")),""13-19"",""Unbekannt""))))"),"60+")</f>
        <v>60+</v>
      </c>
      <c r="N361" s="8" t="str">
        <f>IFERROR(__xludf.DUMMYFUNCTION("REGEXREPLACE(REGEXREPLACE(O361,""Male"",""unspecific""),""Female"",""unspecific"")"),"unspecific ")</f>
        <v>unspecific </v>
      </c>
      <c r="O361" s="5" t="str">
        <f>IFERROR(__xludf.DUMMYFUNCTION("REGEXEXTRACT(L361,""[A-Za-z ]+"")"),"Female ")</f>
        <v>Female </v>
      </c>
      <c r="P361" s="8" t="str">
        <f>IFERROR(__xludf.DUMMYFUNCTION("IF(REGEXMATCH(L361,""Male""),""Male"",IF(REGEXMATCH(L361,""Female""),""Female"",""unspecific""))"),"Female")</f>
        <v>Female</v>
      </c>
      <c r="Q361" s="5" t="s">
        <v>86</v>
      </c>
      <c r="R361" s="4">
        <v>44029.0</v>
      </c>
      <c r="S361" s="4">
        <v>7668.0</v>
      </c>
      <c r="T361" s="4">
        <v>3668.0</v>
      </c>
      <c r="U361" s="4">
        <v>199.0</v>
      </c>
      <c r="V361" s="10">
        <f t="shared" si="2"/>
        <v>0.4519748348</v>
      </c>
      <c r="W361" s="4">
        <v>16850.43</v>
      </c>
      <c r="X361" s="5" t="s">
        <v>99</v>
      </c>
    </row>
    <row r="362" ht="14.25" customHeight="1">
      <c r="A362" s="4">
        <v>361.0</v>
      </c>
      <c r="B362" s="5" t="s">
        <v>786</v>
      </c>
      <c r="C362" s="11">
        <v>44997.0</v>
      </c>
      <c r="D362" s="11">
        <v>45021.0</v>
      </c>
      <c r="E362" s="5" t="s">
        <v>51</v>
      </c>
      <c r="F362" s="5" t="s">
        <v>354</v>
      </c>
      <c r="G362" s="5" t="s">
        <v>355</v>
      </c>
      <c r="H362" s="5" t="s">
        <v>356</v>
      </c>
      <c r="I362" s="7" t="s">
        <v>357</v>
      </c>
      <c r="J362" s="8" t="str">
        <f t="shared" si="1"/>
        <v>(562) 29307994586</v>
      </c>
      <c r="K362" s="5" t="s">
        <v>358</v>
      </c>
      <c r="L362" s="5" t="s">
        <v>138</v>
      </c>
      <c r="M362" s="9" t="str">
        <f>IFERROR(__xludf.DUMMYFUNCTION("IF(OR(REGEXMATCH(L362,""18-40""),REGEXMATCH(L362,""Adults 18-40"")),""18-40"", IF(OR(REGEXMATCH(L362,""40-60""),REGEXMATCH(L362,""Adults 40-60"")),""40-60"", IF(OR(REGEXMATCH(L362,""60\+""),REGEXMATCH(L362,""Seniors 60\+"")),""60+"", IF(OR(REGEXMATCH(L362"&amp;",""13-19""),REGEXMATCH(L362,""Teens 13-19"")),""13-19"",""Unbekannt""))))"),"18-40")</f>
        <v>18-40</v>
      </c>
      <c r="N362" s="8" t="str">
        <f>IFERROR(__xludf.DUMMYFUNCTION("REGEXREPLACE(REGEXREPLACE(O362,""Male"",""unspecific""),""Female"",""unspecific"")"),"unspecific ")</f>
        <v>unspecific </v>
      </c>
      <c r="O362" s="5" t="str">
        <f>IFERROR(__xludf.DUMMYFUNCTION("REGEXEXTRACT(L362,""[A-Za-z ]+"")"),"Male ")</f>
        <v>Male </v>
      </c>
      <c r="P362" s="8" t="str">
        <f>IFERROR(__xludf.DUMMYFUNCTION("IF(REGEXMATCH(L362,""Male""),""Male"",IF(REGEXMATCH(L362,""Female""),""Female"",""unspecific""))"),"Male")</f>
        <v>Male</v>
      </c>
      <c r="Q362" s="5" t="s">
        <v>128</v>
      </c>
      <c r="R362" s="4">
        <v>34677.0</v>
      </c>
      <c r="S362" s="4">
        <v>5259.0</v>
      </c>
      <c r="T362" s="4">
        <v>573.0</v>
      </c>
      <c r="U362" s="4">
        <v>615.0</v>
      </c>
      <c r="V362" s="10">
        <f t="shared" si="2"/>
        <v>1.773509819</v>
      </c>
      <c r="W362" s="4">
        <v>42692.31</v>
      </c>
      <c r="X362" s="5" t="s">
        <v>66</v>
      </c>
    </row>
    <row r="363" ht="14.25" customHeight="1">
      <c r="A363" s="4">
        <v>362.0</v>
      </c>
      <c r="B363" s="5" t="s">
        <v>787</v>
      </c>
      <c r="C363" s="11">
        <v>45191.0</v>
      </c>
      <c r="D363" s="11">
        <v>45205.0</v>
      </c>
      <c r="E363" s="5" t="s">
        <v>77</v>
      </c>
      <c r="F363" s="5" t="s">
        <v>650</v>
      </c>
      <c r="G363" s="5" t="s">
        <v>651</v>
      </c>
      <c r="H363" s="5" t="s">
        <v>652</v>
      </c>
      <c r="I363" s="7" t="s">
        <v>653</v>
      </c>
      <c r="J363" s="8" t="str">
        <f t="shared" si="1"/>
        <v>(155) 494860860863</v>
      </c>
      <c r="K363" s="5" t="s">
        <v>654</v>
      </c>
      <c r="L363" s="5" t="s">
        <v>138</v>
      </c>
      <c r="M363" s="9" t="str">
        <f>IFERROR(__xludf.DUMMYFUNCTION("IF(OR(REGEXMATCH(L363,""18-40""),REGEXMATCH(L363,""Adults 18-40"")),""18-40"", IF(OR(REGEXMATCH(L363,""40-60""),REGEXMATCH(L363,""Adults 40-60"")),""40-60"", IF(OR(REGEXMATCH(L363,""60\+""),REGEXMATCH(L363,""Seniors 60\+"")),""60+"", IF(OR(REGEXMATCH(L363"&amp;",""13-19""),REGEXMATCH(L363,""Teens 13-19"")),""13-19"",""Unbekannt""))))"),"18-40")</f>
        <v>18-40</v>
      </c>
      <c r="N363" s="8" t="str">
        <f>IFERROR(__xludf.DUMMYFUNCTION("REGEXREPLACE(REGEXREPLACE(O363,""Male"",""unspecific""),""Female"",""unspecific"")"),"unspecific ")</f>
        <v>unspecific </v>
      </c>
      <c r="O363" s="5" t="str">
        <f>IFERROR(__xludf.DUMMYFUNCTION("REGEXEXTRACT(L363,""[A-Za-z ]+"")"),"Male ")</f>
        <v>Male </v>
      </c>
      <c r="P363" s="8" t="str">
        <f>IFERROR(__xludf.DUMMYFUNCTION("IF(REGEXMATCH(L363,""Male""),""Male"",IF(REGEXMATCH(L363,""Female""),""Female"",""unspecific""))"),"Male")</f>
        <v>Male</v>
      </c>
      <c r="Q363" s="5" t="s">
        <v>48</v>
      </c>
      <c r="R363" s="4">
        <v>55335.0</v>
      </c>
      <c r="S363" s="4">
        <v>4187.0</v>
      </c>
      <c r="T363" s="4">
        <v>380.0</v>
      </c>
      <c r="U363" s="4">
        <v>254.0</v>
      </c>
      <c r="V363" s="10">
        <f t="shared" si="2"/>
        <v>0.4590223186</v>
      </c>
      <c r="W363" s="4">
        <v>15784.02</v>
      </c>
      <c r="X363" s="5" t="s">
        <v>49</v>
      </c>
    </row>
    <row r="364" ht="14.25" customHeight="1">
      <c r="A364" s="4">
        <v>363.0</v>
      </c>
      <c r="B364" s="5" t="s">
        <v>788</v>
      </c>
      <c r="C364" s="11">
        <v>45096.0</v>
      </c>
      <c r="D364" s="11">
        <v>45117.0</v>
      </c>
      <c r="E364" s="5" t="s">
        <v>51</v>
      </c>
      <c r="F364" s="5" t="s">
        <v>565</v>
      </c>
      <c r="G364" s="5" t="s">
        <v>566</v>
      </c>
      <c r="H364" s="5" t="s">
        <v>567</v>
      </c>
      <c r="I364" s="7">
        <v>0.0</v>
      </c>
      <c r="J364" s="8">
        <f t="shared" si="1"/>
        <v>0</v>
      </c>
      <c r="K364" s="5" t="s">
        <v>568</v>
      </c>
      <c r="L364" s="5" t="s">
        <v>74</v>
      </c>
      <c r="M364" s="9" t="str">
        <f>IFERROR(__xludf.DUMMYFUNCTION("IF(OR(REGEXMATCH(L364,""18-40""),REGEXMATCH(L364,""Adults 18-40"")),""18-40"", IF(OR(REGEXMATCH(L364,""40-60""),REGEXMATCH(L364,""Adults 40-60"")),""40-60"", IF(OR(REGEXMATCH(L364,""60\+""),REGEXMATCH(L364,""Seniors 60\+"")),""60+"", IF(OR(REGEXMATCH(L364"&amp;",""13-19""),REGEXMATCH(L364,""Teens 13-19"")),""13-19"",""Unbekannt""))))"),"60+")</f>
        <v>60+</v>
      </c>
      <c r="N364" s="8" t="str">
        <f>IFERROR(__xludf.DUMMYFUNCTION("REGEXREPLACE(REGEXREPLACE(O364,""Male"",""unspecific""),""Female"",""unspecific"")"),"Seniors ")</f>
        <v>Seniors </v>
      </c>
      <c r="O364" s="5" t="str">
        <f>IFERROR(__xludf.DUMMYFUNCTION("REGEXEXTRACT(L364,""[A-Za-z ]+"")"),"Seniors ")</f>
        <v>Seniors </v>
      </c>
      <c r="P364" s="8" t="str">
        <f>IFERROR(__xludf.DUMMYFUNCTION("IF(REGEXMATCH(L364,""Male""),""Male"",IF(REGEXMATCH(L364,""Female""),""Female"",""unspecific""))"),"unspecific")</f>
        <v>unspecific</v>
      </c>
      <c r="Q364" s="5" t="s">
        <v>48</v>
      </c>
      <c r="R364" s="4">
        <v>12334.0</v>
      </c>
      <c r="S364" s="4">
        <v>4312.0</v>
      </c>
      <c r="T364" s="4">
        <v>4502.0</v>
      </c>
      <c r="U364" s="4">
        <v>356.0</v>
      </c>
      <c r="V364" s="10">
        <f t="shared" si="2"/>
        <v>2.886330469</v>
      </c>
      <c r="W364" s="4">
        <v>40403.04</v>
      </c>
      <c r="X364" s="5" t="s">
        <v>49</v>
      </c>
    </row>
    <row r="365" ht="14.25" customHeight="1">
      <c r="A365" s="4">
        <v>364.0</v>
      </c>
      <c r="B365" s="5" t="s">
        <v>789</v>
      </c>
      <c r="C365" s="11">
        <v>45179.0</v>
      </c>
      <c r="D365" s="11">
        <v>45208.0</v>
      </c>
      <c r="E365" s="5" t="s">
        <v>25</v>
      </c>
      <c r="F365" s="5" t="s">
        <v>579</v>
      </c>
      <c r="G365" s="5" t="s">
        <v>580</v>
      </c>
      <c r="H365" s="5" t="s">
        <v>581</v>
      </c>
      <c r="I365" s="7" t="s">
        <v>582</v>
      </c>
      <c r="J365" s="8" t="str">
        <f t="shared" si="1"/>
        <v>(941) 072187124451</v>
      </c>
      <c r="K365" s="5" t="s">
        <v>583</v>
      </c>
      <c r="L365" s="5" t="s">
        <v>57</v>
      </c>
      <c r="M365" s="9" t="str">
        <f>IFERROR(__xludf.DUMMYFUNCTION("IF(OR(REGEXMATCH(L365,""18-40""),REGEXMATCH(L365,""Adults 18-40"")),""18-40"", IF(OR(REGEXMATCH(L365,""40-60""),REGEXMATCH(L365,""Adults 40-60"")),""40-60"", IF(OR(REGEXMATCH(L365,""60\+""),REGEXMATCH(L365,""Seniors 60\+"")),""60+"", IF(OR(REGEXMATCH(L365"&amp;",""13-19""),REGEXMATCH(L365,""Teens 13-19"")),""13-19"",""Unbekannt""))))"),"18-40")</f>
        <v>18-40</v>
      </c>
      <c r="N365" s="8" t="str">
        <f>IFERROR(__xludf.DUMMYFUNCTION("REGEXREPLACE(REGEXREPLACE(O365,""Male"",""unspecific""),""Female"",""unspecific"")"),"unspecific ")</f>
        <v>unspecific </v>
      </c>
      <c r="O365" s="5" t="str">
        <f>IFERROR(__xludf.DUMMYFUNCTION("REGEXEXTRACT(L365,""[A-Za-z ]+"")"),"Female ")</f>
        <v>Female </v>
      </c>
      <c r="P365" s="8" t="str">
        <f>IFERROR(__xludf.DUMMYFUNCTION("IF(REGEXMATCH(L365,""Male""),""Male"",IF(REGEXMATCH(L365,""Female""),""Female"",""unspecific""))"),"Female")</f>
        <v>Female</v>
      </c>
      <c r="Q365" s="5" t="s">
        <v>84</v>
      </c>
      <c r="R365" s="4">
        <v>63075.0</v>
      </c>
      <c r="S365" s="4">
        <v>3730.0</v>
      </c>
      <c r="T365" s="4">
        <v>2620.0</v>
      </c>
      <c r="U365" s="4">
        <v>891.0</v>
      </c>
      <c r="V365" s="10">
        <f t="shared" si="2"/>
        <v>1.412604043</v>
      </c>
      <c r="W365" s="4">
        <v>2350.25</v>
      </c>
      <c r="X365" s="5" t="s">
        <v>152</v>
      </c>
    </row>
    <row r="366" ht="14.25" customHeight="1">
      <c r="A366" s="4">
        <v>365.0</v>
      </c>
      <c r="B366" s="5" t="s">
        <v>790</v>
      </c>
      <c r="C366" s="11">
        <v>45157.0</v>
      </c>
      <c r="D366" s="11">
        <v>45184.0</v>
      </c>
      <c r="E366" s="5" t="s">
        <v>7</v>
      </c>
      <c r="F366" s="5" t="s">
        <v>238</v>
      </c>
      <c r="G366" s="5" t="s">
        <v>239</v>
      </c>
      <c r="H366" s="5" t="s">
        <v>240</v>
      </c>
      <c r="I366" s="7" t="s">
        <v>241</v>
      </c>
      <c r="J366" s="8" t="str">
        <f t="shared" si="1"/>
        <v>Ungültige Nummer</v>
      </c>
      <c r="K366" s="5" t="s">
        <v>242</v>
      </c>
      <c r="L366" s="5" t="s">
        <v>57</v>
      </c>
      <c r="M366" s="9" t="str">
        <f>IFERROR(__xludf.DUMMYFUNCTION("IF(OR(REGEXMATCH(L366,""18-40""),REGEXMATCH(L366,""Adults 18-40"")),""18-40"", IF(OR(REGEXMATCH(L366,""40-60""),REGEXMATCH(L366,""Adults 40-60"")),""40-60"", IF(OR(REGEXMATCH(L366,""60\+""),REGEXMATCH(L366,""Seniors 60\+"")),""60+"", IF(OR(REGEXMATCH(L366"&amp;",""13-19""),REGEXMATCH(L366,""Teens 13-19"")),""13-19"",""Unbekannt""))))"),"18-40")</f>
        <v>18-40</v>
      </c>
      <c r="N366" s="8" t="str">
        <f>IFERROR(__xludf.DUMMYFUNCTION("REGEXREPLACE(REGEXREPLACE(O366,""Male"",""unspecific""),""Female"",""unspecific"")"),"unspecific ")</f>
        <v>unspecific </v>
      </c>
      <c r="O366" s="5" t="str">
        <f>IFERROR(__xludf.DUMMYFUNCTION("REGEXEXTRACT(L366,""[A-Za-z ]+"")"),"Female ")</f>
        <v>Female </v>
      </c>
      <c r="P366" s="8" t="str">
        <f>IFERROR(__xludf.DUMMYFUNCTION("IF(REGEXMATCH(L366,""Male""),""Male"",IF(REGEXMATCH(L366,""Female""),""Female"",""unspecific""))"),"Female")</f>
        <v>Female</v>
      </c>
      <c r="Q366" s="5" t="s">
        <v>75</v>
      </c>
      <c r="R366" s="4">
        <v>79399.0</v>
      </c>
      <c r="S366" s="4">
        <v>2399.0</v>
      </c>
      <c r="T366" s="4">
        <v>2350.0</v>
      </c>
      <c r="U366" s="4">
        <v>333.0</v>
      </c>
      <c r="V366" s="10">
        <f t="shared" si="2"/>
        <v>0.4194007481</v>
      </c>
      <c r="W366" s="4">
        <v>36159.01</v>
      </c>
      <c r="X366" s="5" t="s">
        <v>99</v>
      </c>
    </row>
    <row r="367" ht="14.25" customHeight="1">
      <c r="A367" s="4">
        <v>366.0</v>
      </c>
      <c r="B367" s="5" t="s">
        <v>791</v>
      </c>
      <c r="C367" s="11">
        <v>44989.0</v>
      </c>
      <c r="D367" s="11">
        <v>44995.0</v>
      </c>
      <c r="E367" s="5" t="s">
        <v>7</v>
      </c>
      <c r="F367" s="5" t="s">
        <v>534</v>
      </c>
      <c r="G367" s="5" t="s">
        <v>535</v>
      </c>
      <c r="H367" s="5" t="s">
        <v>536</v>
      </c>
      <c r="I367" s="7" t="s">
        <v>537</v>
      </c>
      <c r="J367" s="8" t="str">
        <f t="shared" si="1"/>
        <v>(698) 5917266697</v>
      </c>
      <c r="K367" s="5" t="s">
        <v>538</v>
      </c>
      <c r="L367" s="5" t="s">
        <v>131</v>
      </c>
      <c r="M367" s="9" t="str">
        <f>IFERROR(__xludf.DUMMYFUNCTION("IF(OR(REGEXMATCH(L367,""18-40""),REGEXMATCH(L367,""Adults 18-40"")),""18-40"", IF(OR(REGEXMATCH(L367,""40-60""),REGEXMATCH(L367,""Adults 40-60"")),""40-60"", IF(OR(REGEXMATCH(L367,""60\+""),REGEXMATCH(L367,""Seniors 60\+"")),""60+"", IF(OR(REGEXMATCH(L367"&amp;",""13-19""),REGEXMATCH(L367,""Teens 13-19"")),""13-19"",""Unbekannt""))))"),"13-19")</f>
        <v>13-19</v>
      </c>
      <c r="N367" s="8" t="str">
        <f>IFERROR(__xludf.DUMMYFUNCTION("REGEXREPLACE(REGEXREPLACE(O367,""Male"",""unspecific""),""Female"",""unspecific"")"),"Teens ")</f>
        <v>Teens </v>
      </c>
      <c r="O367" s="5" t="str">
        <f>IFERROR(__xludf.DUMMYFUNCTION("REGEXEXTRACT(L367,""[A-Za-z ]+"")"),"Teens ")</f>
        <v>Teens </v>
      </c>
      <c r="P367" s="8" t="str">
        <f>IFERROR(__xludf.DUMMYFUNCTION("IF(REGEXMATCH(L367,""Male""),""Male"",IF(REGEXMATCH(L367,""Female""),""Female"",""unspecific""))"),"unspecific")</f>
        <v>unspecific</v>
      </c>
      <c r="Q367" s="5" t="s">
        <v>39</v>
      </c>
      <c r="R367" s="4">
        <v>57120.0</v>
      </c>
      <c r="S367" s="4">
        <v>6187.0</v>
      </c>
      <c r="T367" s="4">
        <v>2724.0</v>
      </c>
      <c r="U367" s="4">
        <v>679.0</v>
      </c>
      <c r="V367" s="10">
        <f t="shared" si="2"/>
        <v>1.18872549</v>
      </c>
      <c r="W367" s="4">
        <v>40100.6</v>
      </c>
      <c r="X367" s="5" t="s">
        <v>40</v>
      </c>
    </row>
    <row r="368" ht="14.25" customHeight="1">
      <c r="A368" s="4">
        <v>367.0</v>
      </c>
      <c r="B368" s="5" t="s">
        <v>792</v>
      </c>
      <c r="C368" s="11">
        <v>45180.0</v>
      </c>
      <c r="D368" s="11">
        <v>45186.0</v>
      </c>
      <c r="E368" s="5" t="s">
        <v>51</v>
      </c>
      <c r="F368" s="5" t="s">
        <v>664</v>
      </c>
      <c r="G368" s="5" t="s">
        <v>665</v>
      </c>
      <c r="H368" s="5" t="s">
        <v>666</v>
      </c>
      <c r="I368" s="7" t="s">
        <v>667</v>
      </c>
      <c r="J368" s="8" t="str">
        <f t="shared" si="1"/>
        <v>Ungültige Nummer</v>
      </c>
      <c r="K368" s="5" t="s">
        <v>668</v>
      </c>
      <c r="L368" s="5" t="s">
        <v>131</v>
      </c>
      <c r="M368" s="9" t="str">
        <f>IFERROR(__xludf.DUMMYFUNCTION("IF(OR(REGEXMATCH(L368,""18-40""),REGEXMATCH(L368,""Adults 18-40"")),""18-40"", IF(OR(REGEXMATCH(L368,""40-60""),REGEXMATCH(L368,""Adults 40-60"")),""40-60"", IF(OR(REGEXMATCH(L368,""60\+""),REGEXMATCH(L368,""Seniors 60\+"")),""60+"", IF(OR(REGEXMATCH(L368"&amp;",""13-19""),REGEXMATCH(L368,""Teens 13-19"")),""13-19"",""Unbekannt""))))"),"13-19")</f>
        <v>13-19</v>
      </c>
      <c r="N368" s="8" t="str">
        <f>IFERROR(__xludf.DUMMYFUNCTION("REGEXREPLACE(REGEXREPLACE(O368,""Male"",""unspecific""),""Female"",""unspecific"")"),"Teens ")</f>
        <v>Teens </v>
      </c>
      <c r="O368" s="5" t="str">
        <f>IFERROR(__xludf.DUMMYFUNCTION("REGEXEXTRACT(L368,""[A-Za-z ]+"")"),"Teens ")</f>
        <v>Teens </v>
      </c>
      <c r="P368" s="8" t="str">
        <f>IFERROR(__xludf.DUMMYFUNCTION("IF(REGEXMATCH(L368,""Male""),""Male"",IF(REGEXMATCH(L368,""Female""),""Female"",""unspecific""))"),"unspecific")</f>
        <v>unspecific</v>
      </c>
      <c r="Q368" s="5" t="s">
        <v>128</v>
      </c>
      <c r="R368" s="4">
        <v>59323.0</v>
      </c>
      <c r="S368" s="4">
        <v>6162.0</v>
      </c>
      <c r="T368" s="4">
        <v>4979.0</v>
      </c>
      <c r="U368" s="4">
        <v>927.0</v>
      </c>
      <c r="V368" s="10">
        <f t="shared" si="2"/>
        <v>1.562631694</v>
      </c>
      <c r="W368" s="4">
        <v>30465.95</v>
      </c>
      <c r="X368" s="5" t="s">
        <v>167</v>
      </c>
    </row>
    <row r="369" ht="14.25" customHeight="1">
      <c r="A369" s="4">
        <v>368.0</v>
      </c>
      <c r="B369" s="5" t="s">
        <v>793</v>
      </c>
      <c r="C369" s="11">
        <v>44947.0</v>
      </c>
      <c r="D369" s="11">
        <v>44961.0</v>
      </c>
      <c r="E369" s="5" t="s">
        <v>77</v>
      </c>
      <c r="F369" s="5" t="s">
        <v>381</v>
      </c>
      <c r="G369" s="5" t="s">
        <v>382</v>
      </c>
      <c r="H369" s="5" t="s">
        <v>383</v>
      </c>
      <c r="I369" s="7" t="s">
        <v>384</v>
      </c>
      <c r="J369" s="8" t="str">
        <f t="shared" si="1"/>
        <v>Ungültige Nummer</v>
      </c>
      <c r="K369" s="5" t="s">
        <v>385</v>
      </c>
      <c r="L369" s="5" t="s">
        <v>57</v>
      </c>
      <c r="M369" s="9" t="str">
        <f>IFERROR(__xludf.DUMMYFUNCTION("IF(OR(REGEXMATCH(L369,""18-40""),REGEXMATCH(L369,""Adults 18-40"")),""18-40"", IF(OR(REGEXMATCH(L369,""40-60""),REGEXMATCH(L369,""Adults 40-60"")),""40-60"", IF(OR(REGEXMATCH(L369,""60\+""),REGEXMATCH(L369,""Seniors 60\+"")),""60+"", IF(OR(REGEXMATCH(L369"&amp;",""13-19""),REGEXMATCH(L369,""Teens 13-19"")),""13-19"",""Unbekannt""))))"),"18-40")</f>
        <v>18-40</v>
      </c>
      <c r="N369" s="8" t="str">
        <f>IFERROR(__xludf.DUMMYFUNCTION("REGEXREPLACE(REGEXREPLACE(O369,""Male"",""unspecific""),""Female"",""unspecific"")"),"unspecific ")</f>
        <v>unspecific </v>
      </c>
      <c r="O369" s="5" t="str">
        <f>IFERROR(__xludf.DUMMYFUNCTION("REGEXEXTRACT(L369,""[A-Za-z ]+"")"),"Female ")</f>
        <v>Female </v>
      </c>
      <c r="P369" s="8" t="str">
        <f>IFERROR(__xludf.DUMMYFUNCTION("IF(REGEXMATCH(L369,""Male""),""Male"",IF(REGEXMATCH(L369,""Female""),""Female"",""unspecific""))"),"Female")</f>
        <v>Female</v>
      </c>
      <c r="Q369" s="5" t="s">
        <v>128</v>
      </c>
      <c r="R369" s="4">
        <v>5176.0</v>
      </c>
      <c r="S369" s="4">
        <v>2802.0</v>
      </c>
      <c r="T369" s="4">
        <v>461.0</v>
      </c>
      <c r="U369" s="4">
        <v>458.0</v>
      </c>
      <c r="V369" s="10">
        <f t="shared" si="2"/>
        <v>8.848531685</v>
      </c>
      <c r="W369" s="4">
        <v>23154.7</v>
      </c>
      <c r="X369" s="5" t="s">
        <v>66</v>
      </c>
    </row>
    <row r="370" ht="14.25" customHeight="1">
      <c r="A370" s="4">
        <v>369.0</v>
      </c>
      <c r="B370" s="5" t="s">
        <v>794</v>
      </c>
      <c r="C370" s="11">
        <v>44971.0</v>
      </c>
      <c r="D370" s="11">
        <v>44980.0</v>
      </c>
      <c r="E370" s="5" t="s">
        <v>25</v>
      </c>
      <c r="F370" s="5" t="s">
        <v>262</v>
      </c>
      <c r="G370" s="5" t="s">
        <v>263</v>
      </c>
      <c r="H370" s="5" t="s">
        <v>264</v>
      </c>
      <c r="I370" s="7" t="s">
        <v>265</v>
      </c>
      <c r="J370" s="8" t="str">
        <f t="shared" si="1"/>
        <v>(358) 4216618006</v>
      </c>
      <c r="K370" s="5" t="s">
        <v>266</v>
      </c>
      <c r="L370" s="5" t="s">
        <v>83</v>
      </c>
      <c r="M370" s="9" t="str">
        <f>IFERROR(__xludf.DUMMYFUNCTION("IF(OR(REGEXMATCH(L370,""18-40""),REGEXMATCH(L370,""Adults 18-40"")),""18-40"", IF(OR(REGEXMATCH(L370,""40-60""),REGEXMATCH(L370,""Adults 40-60"")),""40-60"", IF(OR(REGEXMATCH(L370,""60\+""),REGEXMATCH(L370,""Seniors 60\+"")),""60+"", IF(OR(REGEXMATCH(L370"&amp;",""13-19""),REGEXMATCH(L370,""Teens 13-19"")),""13-19"",""Unbekannt""))))"),"40-60")</f>
        <v>40-60</v>
      </c>
      <c r="N370" s="8" t="str">
        <f>IFERROR(__xludf.DUMMYFUNCTION("REGEXREPLACE(REGEXREPLACE(O370,""Male"",""unspecific""),""Female"",""unspecific"")"),"Adults ")</f>
        <v>Adults </v>
      </c>
      <c r="O370" s="5" t="str">
        <f>IFERROR(__xludf.DUMMYFUNCTION("REGEXEXTRACT(L370,""[A-Za-z ]+"")"),"Adults ")</f>
        <v>Adults </v>
      </c>
      <c r="P370" s="8" t="str">
        <f>IFERROR(__xludf.DUMMYFUNCTION("IF(REGEXMATCH(L370,""Male""),""Male"",IF(REGEXMATCH(L370,""Female""),""Female"",""unspecific""))"),"unspecific")</f>
        <v>unspecific</v>
      </c>
      <c r="Q370" s="5" t="s">
        <v>58</v>
      </c>
      <c r="R370" s="4">
        <v>39910.0</v>
      </c>
      <c r="S370" s="4">
        <v>1220.0</v>
      </c>
      <c r="T370" s="4">
        <v>2062.0</v>
      </c>
      <c r="U370" s="4">
        <v>777.0</v>
      </c>
      <c r="V370" s="10">
        <f t="shared" si="2"/>
        <v>1.946880481</v>
      </c>
      <c r="W370" s="4">
        <v>32712.56</v>
      </c>
      <c r="X370" s="5" t="s">
        <v>49</v>
      </c>
    </row>
    <row r="371" ht="14.25" customHeight="1">
      <c r="A371" s="4">
        <v>370.0</v>
      </c>
      <c r="B371" s="5" t="s">
        <v>795</v>
      </c>
      <c r="C371" s="11">
        <v>44941.0</v>
      </c>
      <c r="D371" s="11">
        <v>44953.0</v>
      </c>
      <c r="E371" s="5" t="s">
        <v>77</v>
      </c>
      <c r="F371" s="5" t="s">
        <v>154</v>
      </c>
      <c r="G371" s="5" t="s">
        <v>155</v>
      </c>
      <c r="H371" s="5" t="s">
        <v>156</v>
      </c>
      <c r="I371" s="7">
        <v>4.034303913E9</v>
      </c>
      <c r="J371" s="8" t="str">
        <f t="shared" si="1"/>
        <v>(403) 4303913</v>
      </c>
      <c r="K371" s="5" t="s">
        <v>157</v>
      </c>
      <c r="L371" s="5" t="s">
        <v>30</v>
      </c>
      <c r="M371" s="9" t="str">
        <f>IFERROR(__xludf.DUMMYFUNCTION("IF(OR(REGEXMATCH(L371,""18-40""),REGEXMATCH(L371,""Adults 18-40"")),""18-40"", IF(OR(REGEXMATCH(L371,""40-60""),REGEXMATCH(L371,""Adults 40-60"")),""40-60"", IF(OR(REGEXMATCH(L371,""60\+""),REGEXMATCH(L371,""Seniors 60\+"")),""60+"", IF(OR(REGEXMATCH(L371"&amp;",""13-19""),REGEXMATCH(L371,""Teens 13-19"")),""13-19"",""Unbekannt""))))"),"18-40")</f>
        <v>18-40</v>
      </c>
      <c r="N371" s="8" t="str">
        <f>IFERROR(__xludf.DUMMYFUNCTION("REGEXREPLACE(REGEXREPLACE(O371,""Male"",""unspecific""),""Female"",""unspecific"")"),"Adults ")</f>
        <v>Adults </v>
      </c>
      <c r="O371" s="5" t="str">
        <f>IFERROR(__xludf.DUMMYFUNCTION("REGEXEXTRACT(L371,""[A-Za-z ]+"")"),"Adults ")</f>
        <v>Adults </v>
      </c>
      <c r="P371" s="8" t="str">
        <f>IFERROR(__xludf.DUMMYFUNCTION("IF(REGEXMATCH(L371,""Male""),""Male"",IF(REGEXMATCH(L371,""Female""),""Female"",""unspecific""))"),"unspecific")</f>
        <v>unspecific</v>
      </c>
      <c r="Q371" s="5" t="s">
        <v>48</v>
      </c>
      <c r="R371" s="4">
        <v>93626.0</v>
      </c>
      <c r="S371" s="4">
        <v>8744.0</v>
      </c>
      <c r="T371" s="4">
        <v>4045.0</v>
      </c>
      <c r="U371" s="4">
        <v>668.0</v>
      </c>
      <c r="V371" s="10">
        <f t="shared" si="2"/>
        <v>0.7134770256</v>
      </c>
      <c r="W371" s="4">
        <v>22340.68</v>
      </c>
      <c r="X371" s="5" t="s">
        <v>158</v>
      </c>
    </row>
    <row r="372" ht="14.25" customHeight="1">
      <c r="A372" s="4">
        <v>371.0</v>
      </c>
      <c r="B372" s="5" t="s">
        <v>796</v>
      </c>
      <c r="C372" s="11">
        <v>45196.0</v>
      </c>
      <c r="D372" s="11">
        <v>45224.0</v>
      </c>
      <c r="E372" s="5" t="s">
        <v>51</v>
      </c>
      <c r="F372" s="5" t="s">
        <v>579</v>
      </c>
      <c r="G372" s="5" t="s">
        <v>580</v>
      </c>
      <c r="H372" s="5" t="s">
        <v>581</v>
      </c>
      <c r="I372" s="7" t="s">
        <v>582</v>
      </c>
      <c r="J372" s="8" t="str">
        <f t="shared" si="1"/>
        <v>(941) 072187124451</v>
      </c>
      <c r="K372" s="5" t="s">
        <v>583</v>
      </c>
      <c r="L372" s="5" t="s">
        <v>83</v>
      </c>
      <c r="M372" s="9" t="str">
        <f>IFERROR(__xludf.DUMMYFUNCTION("IF(OR(REGEXMATCH(L372,""18-40""),REGEXMATCH(L372,""Adults 18-40"")),""18-40"", IF(OR(REGEXMATCH(L372,""40-60""),REGEXMATCH(L372,""Adults 40-60"")),""40-60"", IF(OR(REGEXMATCH(L372,""60\+""),REGEXMATCH(L372,""Seniors 60\+"")),""60+"", IF(OR(REGEXMATCH(L372"&amp;",""13-19""),REGEXMATCH(L372,""Teens 13-19"")),""13-19"",""Unbekannt""))))"),"40-60")</f>
        <v>40-60</v>
      </c>
      <c r="N372" s="8" t="str">
        <f>IFERROR(__xludf.DUMMYFUNCTION("REGEXREPLACE(REGEXREPLACE(O372,""Male"",""unspecific""),""Female"",""unspecific"")"),"Adults ")</f>
        <v>Adults </v>
      </c>
      <c r="O372" s="5" t="str">
        <f>IFERROR(__xludf.DUMMYFUNCTION("REGEXEXTRACT(L372,""[A-Za-z ]+"")"),"Adults ")</f>
        <v>Adults </v>
      </c>
      <c r="P372" s="8" t="str">
        <f>IFERROR(__xludf.DUMMYFUNCTION("IF(REGEXMATCH(L372,""Male""),""Male"",IF(REGEXMATCH(L372,""Female""),""Female"",""unspecific""))"),"unspecific")</f>
        <v>unspecific</v>
      </c>
      <c r="Q372" s="5" t="s">
        <v>75</v>
      </c>
      <c r="R372" s="4">
        <v>5881.0</v>
      </c>
      <c r="S372" s="4">
        <v>6546.0</v>
      </c>
      <c r="T372" s="4">
        <v>3634.0</v>
      </c>
      <c r="U372" s="4">
        <v>810.0</v>
      </c>
      <c r="V372" s="10">
        <f t="shared" si="2"/>
        <v>13.77316783</v>
      </c>
      <c r="W372" s="4">
        <v>45605.32</v>
      </c>
      <c r="X372" s="5" t="s">
        <v>152</v>
      </c>
    </row>
    <row r="373" ht="14.25" customHeight="1">
      <c r="A373" s="4">
        <v>372.0</v>
      </c>
      <c r="B373" s="5" t="s">
        <v>797</v>
      </c>
      <c r="C373" s="11">
        <v>45272.0</v>
      </c>
      <c r="D373" s="11">
        <v>45275.0</v>
      </c>
      <c r="E373" s="5" t="s">
        <v>7</v>
      </c>
      <c r="F373" s="5" t="s">
        <v>374</v>
      </c>
      <c r="G373" s="5" t="s">
        <v>375</v>
      </c>
      <c r="H373" s="5" t="s">
        <v>376</v>
      </c>
      <c r="I373" s="7" t="s">
        <v>377</v>
      </c>
      <c r="J373" s="8" t="str">
        <f t="shared" si="1"/>
        <v>(399) 882061459395</v>
      </c>
      <c r="K373" s="5" t="s">
        <v>378</v>
      </c>
      <c r="L373" s="5" t="s">
        <v>160</v>
      </c>
      <c r="M373" s="9" t="str">
        <f>IFERROR(__xludf.DUMMYFUNCTION("IF(OR(REGEXMATCH(L373,""18-40""),REGEXMATCH(L373,""Adults 18-40"")),""18-40"", IF(OR(REGEXMATCH(L373,""40-60""),REGEXMATCH(L373,""Adults 40-60"")),""40-60"", IF(OR(REGEXMATCH(L373,""60\+""),REGEXMATCH(L373,""Seniors 60\+"")),""60+"", IF(OR(REGEXMATCH(L373"&amp;",""13-19""),REGEXMATCH(L373,""Teens 13-19"")),""13-19"",""Unbekannt""))))"),"40-60")</f>
        <v>40-60</v>
      </c>
      <c r="N373" s="8" t="str">
        <f>IFERROR(__xludf.DUMMYFUNCTION("REGEXREPLACE(REGEXREPLACE(O373,""Male"",""unspecific""),""Female"",""unspecific"")"),"unspecific ")</f>
        <v>unspecific </v>
      </c>
      <c r="O373" s="5" t="str">
        <f>IFERROR(__xludf.DUMMYFUNCTION("REGEXEXTRACT(L373,""[A-Za-z ]+"")"),"Female ")</f>
        <v>Female </v>
      </c>
      <c r="P373" s="8" t="str">
        <f>IFERROR(__xludf.DUMMYFUNCTION("IF(REGEXMATCH(L373,""Male""),""Male"",IF(REGEXMATCH(L373,""Female""),""Female"",""unspecific""))"),"Female")</f>
        <v>Female</v>
      </c>
      <c r="Q373" s="5" t="s">
        <v>39</v>
      </c>
      <c r="R373" s="4">
        <v>97247.0</v>
      </c>
      <c r="S373" s="4">
        <v>5446.0</v>
      </c>
      <c r="T373" s="4">
        <v>2871.0</v>
      </c>
      <c r="U373" s="4">
        <v>40.0</v>
      </c>
      <c r="V373" s="10">
        <f t="shared" si="2"/>
        <v>0.04113237426</v>
      </c>
      <c r="W373" s="4">
        <v>48979.54</v>
      </c>
      <c r="X373" s="5" t="s">
        <v>66</v>
      </c>
    </row>
    <row r="374" ht="14.25" customHeight="1">
      <c r="A374" s="4">
        <v>373.0</v>
      </c>
      <c r="B374" s="5" t="s">
        <v>798</v>
      </c>
      <c r="C374" s="11">
        <v>45211.0</v>
      </c>
      <c r="D374" s="11">
        <v>45240.0</v>
      </c>
      <c r="E374" s="5" t="s">
        <v>51</v>
      </c>
      <c r="F374" s="5" t="s">
        <v>154</v>
      </c>
      <c r="G374" s="5" t="s">
        <v>155</v>
      </c>
      <c r="H374" s="5" t="s">
        <v>156</v>
      </c>
      <c r="I374" s="7">
        <v>4.034303913E9</v>
      </c>
      <c r="J374" s="8" t="str">
        <f t="shared" si="1"/>
        <v>(403) 4303913</v>
      </c>
      <c r="K374" s="5" t="s">
        <v>157</v>
      </c>
      <c r="L374" s="5" t="s">
        <v>57</v>
      </c>
      <c r="M374" s="9" t="str">
        <f>IFERROR(__xludf.DUMMYFUNCTION("IF(OR(REGEXMATCH(L374,""18-40""),REGEXMATCH(L374,""Adults 18-40"")),""18-40"", IF(OR(REGEXMATCH(L374,""40-60""),REGEXMATCH(L374,""Adults 40-60"")),""40-60"", IF(OR(REGEXMATCH(L374,""60\+""),REGEXMATCH(L374,""Seniors 60\+"")),""60+"", IF(OR(REGEXMATCH(L374"&amp;",""13-19""),REGEXMATCH(L374,""Teens 13-19"")),""13-19"",""Unbekannt""))))"),"18-40")</f>
        <v>18-40</v>
      </c>
      <c r="N374" s="8" t="str">
        <f>IFERROR(__xludf.DUMMYFUNCTION("REGEXREPLACE(REGEXREPLACE(O374,""Male"",""unspecific""),""Female"",""unspecific"")"),"unspecific ")</f>
        <v>unspecific </v>
      </c>
      <c r="O374" s="5" t="str">
        <f>IFERROR(__xludf.DUMMYFUNCTION("REGEXEXTRACT(L374,""[A-Za-z ]+"")"),"Female ")</f>
        <v>Female </v>
      </c>
      <c r="P374" s="8" t="str">
        <f>IFERROR(__xludf.DUMMYFUNCTION("IF(REGEXMATCH(L374,""Male""),""Male"",IF(REGEXMATCH(L374,""Female""),""Female"",""unspecific""))"),"Female")</f>
        <v>Female</v>
      </c>
      <c r="Q374" s="5" t="s">
        <v>31</v>
      </c>
      <c r="R374" s="4">
        <v>66525.0</v>
      </c>
      <c r="S374" s="4">
        <v>9053.0</v>
      </c>
      <c r="T374" s="4">
        <v>1150.0</v>
      </c>
      <c r="U374" s="4">
        <v>441.0</v>
      </c>
      <c r="V374" s="10">
        <f t="shared" si="2"/>
        <v>0.6629086809</v>
      </c>
      <c r="W374" s="4">
        <v>19243.94</v>
      </c>
      <c r="X374" s="5" t="s">
        <v>158</v>
      </c>
    </row>
    <row r="375" ht="14.25" customHeight="1">
      <c r="A375" s="4">
        <v>374.0</v>
      </c>
      <c r="B375" s="5" t="s">
        <v>799</v>
      </c>
      <c r="C375" s="11">
        <v>45017.0</v>
      </c>
      <c r="D375" s="11">
        <v>45029.0</v>
      </c>
      <c r="E375" s="5" t="s">
        <v>42</v>
      </c>
      <c r="F375" s="5" t="s">
        <v>520</v>
      </c>
      <c r="G375" s="5" t="s">
        <v>521</v>
      </c>
      <c r="H375" s="5" t="s">
        <v>522</v>
      </c>
      <c r="I375" s="7" t="s">
        <v>523</v>
      </c>
      <c r="J375" s="8" t="str">
        <f t="shared" si="1"/>
        <v>(121) 15886353</v>
      </c>
      <c r="K375" s="5" t="s">
        <v>524</v>
      </c>
      <c r="L375" s="5" t="s">
        <v>74</v>
      </c>
      <c r="M375" s="9" t="str">
        <f>IFERROR(__xludf.DUMMYFUNCTION("IF(OR(REGEXMATCH(L375,""18-40""),REGEXMATCH(L375,""Adults 18-40"")),""18-40"", IF(OR(REGEXMATCH(L375,""40-60""),REGEXMATCH(L375,""Adults 40-60"")),""40-60"", IF(OR(REGEXMATCH(L375,""60\+""),REGEXMATCH(L375,""Seniors 60\+"")),""60+"", IF(OR(REGEXMATCH(L375"&amp;",""13-19""),REGEXMATCH(L375,""Teens 13-19"")),""13-19"",""Unbekannt""))))"),"60+")</f>
        <v>60+</v>
      </c>
      <c r="N375" s="8" t="str">
        <f>IFERROR(__xludf.DUMMYFUNCTION("REGEXREPLACE(REGEXREPLACE(O375,""Male"",""unspecific""),""Female"",""unspecific"")"),"Seniors ")</f>
        <v>Seniors </v>
      </c>
      <c r="O375" s="5" t="str">
        <f>IFERROR(__xludf.DUMMYFUNCTION("REGEXEXTRACT(L375,""[A-Za-z ]+"")"),"Seniors ")</f>
        <v>Seniors </v>
      </c>
      <c r="P375" s="8" t="str">
        <f>IFERROR(__xludf.DUMMYFUNCTION("IF(REGEXMATCH(L375,""Male""),""Male"",IF(REGEXMATCH(L375,""Female""),""Female"",""unspecific""))"),"unspecific")</f>
        <v>unspecific</v>
      </c>
      <c r="Q375" s="5" t="s">
        <v>48</v>
      </c>
      <c r="R375" s="4">
        <v>32144.0</v>
      </c>
      <c r="S375" s="4">
        <v>2105.0</v>
      </c>
      <c r="T375" s="4">
        <v>1305.0</v>
      </c>
      <c r="U375" s="4">
        <v>678.0</v>
      </c>
      <c r="V375" s="10">
        <f t="shared" si="2"/>
        <v>2.109258337</v>
      </c>
      <c r="W375" s="4">
        <v>13186.51</v>
      </c>
      <c r="X375" s="5" t="s">
        <v>49</v>
      </c>
    </row>
    <row r="376" ht="14.25" customHeight="1">
      <c r="A376" s="4">
        <v>375.0</v>
      </c>
      <c r="B376" s="5" t="s">
        <v>800</v>
      </c>
      <c r="C376" s="11">
        <v>45218.0</v>
      </c>
      <c r="D376" s="11">
        <v>45225.0</v>
      </c>
      <c r="E376" s="5" t="s">
        <v>42</v>
      </c>
      <c r="F376" s="5" t="s">
        <v>650</v>
      </c>
      <c r="G376" s="5" t="s">
        <v>651</v>
      </c>
      <c r="H376" s="5" t="s">
        <v>652</v>
      </c>
      <c r="I376" s="7" t="s">
        <v>653</v>
      </c>
      <c r="J376" s="8" t="str">
        <f t="shared" si="1"/>
        <v>(155) 494860860863</v>
      </c>
      <c r="K376" s="5" t="s">
        <v>654</v>
      </c>
      <c r="L376" s="5" t="s">
        <v>57</v>
      </c>
      <c r="M376" s="9" t="str">
        <f>IFERROR(__xludf.DUMMYFUNCTION("IF(OR(REGEXMATCH(L376,""18-40""),REGEXMATCH(L376,""Adults 18-40"")),""18-40"", IF(OR(REGEXMATCH(L376,""40-60""),REGEXMATCH(L376,""Adults 40-60"")),""40-60"", IF(OR(REGEXMATCH(L376,""60\+""),REGEXMATCH(L376,""Seniors 60\+"")),""60+"", IF(OR(REGEXMATCH(L376"&amp;",""13-19""),REGEXMATCH(L376,""Teens 13-19"")),""13-19"",""Unbekannt""))))"),"18-40")</f>
        <v>18-40</v>
      </c>
      <c r="N376" s="8" t="str">
        <f>IFERROR(__xludf.DUMMYFUNCTION("REGEXREPLACE(REGEXREPLACE(O376,""Male"",""unspecific""),""Female"",""unspecific"")"),"unspecific ")</f>
        <v>unspecific </v>
      </c>
      <c r="O376" s="5" t="str">
        <f>IFERROR(__xludf.DUMMYFUNCTION("REGEXEXTRACT(L376,""[A-Za-z ]+"")"),"Female ")</f>
        <v>Female </v>
      </c>
      <c r="P376" s="8" t="str">
        <f>IFERROR(__xludf.DUMMYFUNCTION("IF(REGEXMATCH(L376,""Male""),""Male"",IF(REGEXMATCH(L376,""Female""),""Female"",""unspecific""))"),"Female")</f>
        <v>Female</v>
      </c>
      <c r="Q376" s="5" t="s">
        <v>84</v>
      </c>
      <c r="R376" s="4">
        <v>85592.0</v>
      </c>
      <c r="S376" s="4">
        <v>3214.0</v>
      </c>
      <c r="T376" s="4">
        <v>4379.0</v>
      </c>
      <c r="U376" s="4">
        <v>989.0</v>
      </c>
      <c r="V376" s="10">
        <f t="shared" si="2"/>
        <v>1.155481821</v>
      </c>
      <c r="W376" s="4">
        <v>4616.13</v>
      </c>
      <c r="X376" s="5" t="s">
        <v>49</v>
      </c>
    </row>
    <row r="377" ht="14.25" customHeight="1">
      <c r="A377" s="4">
        <v>376.0</v>
      </c>
      <c r="B377" s="5" t="s">
        <v>801</v>
      </c>
      <c r="C377" s="11">
        <v>45216.0</v>
      </c>
      <c r="D377" s="11">
        <v>45231.0</v>
      </c>
      <c r="E377" s="5" t="s">
        <v>7</v>
      </c>
      <c r="F377" s="5" t="s">
        <v>312</v>
      </c>
      <c r="G377" s="5" t="s">
        <v>313</v>
      </c>
      <c r="H377" s="5" t="s">
        <v>314</v>
      </c>
      <c r="I377" s="7" t="s">
        <v>315</v>
      </c>
      <c r="J377" s="8" t="str">
        <f t="shared" si="1"/>
        <v>(111) 329982486225</v>
      </c>
      <c r="K377" s="5" t="s">
        <v>316</v>
      </c>
      <c r="L377" s="5" t="s">
        <v>30</v>
      </c>
      <c r="M377" s="9" t="str">
        <f>IFERROR(__xludf.DUMMYFUNCTION("IF(OR(REGEXMATCH(L377,""18-40""),REGEXMATCH(L377,""Adults 18-40"")),""18-40"", IF(OR(REGEXMATCH(L377,""40-60""),REGEXMATCH(L377,""Adults 40-60"")),""40-60"", IF(OR(REGEXMATCH(L377,""60\+""),REGEXMATCH(L377,""Seniors 60\+"")),""60+"", IF(OR(REGEXMATCH(L377"&amp;",""13-19""),REGEXMATCH(L377,""Teens 13-19"")),""13-19"",""Unbekannt""))))"),"18-40")</f>
        <v>18-40</v>
      </c>
      <c r="N377" s="8" t="str">
        <f>IFERROR(__xludf.DUMMYFUNCTION("REGEXREPLACE(REGEXREPLACE(O377,""Male"",""unspecific""),""Female"",""unspecific"")"),"Adults ")</f>
        <v>Adults </v>
      </c>
      <c r="O377" s="5" t="str">
        <f>IFERROR(__xludf.DUMMYFUNCTION("REGEXEXTRACT(L377,""[A-Za-z ]+"")"),"Adults ")</f>
        <v>Adults </v>
      </c>
      <c r="P377" s="8" t="str">
        <f>IFERROR(__xludf.DUMMYFUNCTION("IF(REGEXMATCH(L377,""Male""),""Male"",IF(REGEXMATCH(L377,""Female""),""Female"",""unspecific""))"),"unspecific")</f>
        <v>unspecific</v>
      </c>
      <c r="Q377" s="5" t="s">
        <v>75</v>
      </c>
      <c r="R377" s="4">
        <v>54512.0</v>
      </c>
      <c r="S377" s="4">
        <v>5011.0</v>
      </c>
      <c r="T377" s="4">
        <v>2068.0</v>
      </c>
      <c r="U377" s="4">
        <v>746.0</v>
      </c>
      <c r="V377" s="10">
        <f t="shared" si="2"/>
        <v>1.368506017</v>
      </c>
      <c r="W377" s="4">
        <v>6916.23</v>
      </c>
      <c r="X377" s="5" t="s">
        <v>112</v>
      </c>
    </row>
    <row r="378" ht="14.25" customHeight="1">
      <c r="A378" s="4">
        <v>377.0</v>
      </c>
      <c r="B378" s="5" t="s">
        <v>802</v>
      </c>
      <c r="C378" s="11">
        <v>45096.0</v>
      </c>
      <c r="D378" s="11">
        <v>45126.0</v>
      </c>
      <c r="E378" s="5" t="s">
        <v>25</v>
      </c>
      <c r="F378" s="5" t="s">
        <v>60</v>
      </c>
      <c r="G378" s="5" t="s">
        <v>61</v>
      </c>
      <c r="H378" s="5" t="s">
        <v>62</v>
      </c>
      <c r="I378" s="7" t="s">
        <v>63</v>
      </c>
      <c r="J378" s="8" t="str">
        <f t="shared" si="1"/>
        <v>(320) 1853187395</v>
      </c>
      <c r="K378" s="5" t="s">
        <v>64</v>
      </c>
      <c r="L378" s="5" t="s">
        <v>30</v>
      </c>
      <c r="M378" s="9" t="str">
        <f>IFERROR(__xludf.DUMMYFUNCTION("IF(OR(REGEXMATCH(L378,""18-40""),REGEXMATCH(L378,""Adults 18-40"")),""18-40"", IF(OR(REGEXMATCH(L378,""40-60""),REGEXMATCH(L378,""Adults 40-60"")),""40-60"", IF(OR(REGEXMATCH(L378,""60\+""),REGEXMATCH(L378,""Seniors 60\+"")),""60+"", IF(OR(REGEXMATCH(L378"&amp;",""13-19""),REGEXMATCH(L378,""Teens 13-19"")),""13-19"",""Unbekannt""))))"),"18-40")</f>
        <v>18-40</v>
      </c>
      <c r="N378" s="8" t="str">
        <f>IFERROR(__xludf.DUMMYFUNCTION("REGEXREPLACE(REGEXREPLACE(O378,""Male"",""unspecific""),""Female"",""unspecific"")"),"Adults ")</f>
        <v>Adults </v>
      </c>
      <c r="O378" s="5" t="str">
        <f>IFERROR(__xludf.DUMMYFUNCTION("REGEXEXTRACT(L378,""[A-Za-z ]+"")"),"Adults ")</f>
        <v>Adults </v>
      </c>
      <c r="P378" s="8" t="str">
        <f>IFERROR(__xludf.DUMMYFUNCTION("IF(REGEXMATCH(L378,""Male""),""Male"",IF(REGEXMATCH(L378,""Female""),""Female"",""unspecific""))"),"unspecific")</f>
        <v>unspecific</v>
      </c>
      <c r="Q378" s="5" t="s">
        <v>58</v>
      </c>
      <c r="R378" s="4">
        <v>11895.0</v>
      </c>
      <c r="S378" s="4">
        <v>3009.0</v>
      </c>
      <c r="T378" s="4">
        <v>4583.0</v>
      </c>
      <c r="U378" s="4">
        <v>550.0</v>
      </c>
      <c r="V378" s="10">
        <f t="shared" si="2"/>
        <v>4.623791509</v>
      </c>
      <c r="W378" s="4">
        <v>46614.15</v>
      </c>
      <c r="X378" s="5" t="s">
        <v>66</v>
      </c>
    </row>
    <row r="379" ht="14.25" customHeight="1">
      <c r="A379" s="4">
        <v>378.0</v>
      </c>
      <c r="B379" s="5" t="s">
        <v>803</v>
      </c>
      <c r="C379" s="11">
        <v>45012.0</v>
      </c>
      <c r="D379" s="11">
        <v>45025.0</v>
      </c>
      <c r="E379" s="5" t="s">
        <v>77</v>
      </c>
      <c r="F379" s="5" t="s">
        <v>565</v>
      </c>
      <c r="G379" s="5" t="s">
        <v>566</v>
      </c>
      <c r="H379" s="5" t="s">
        <v>567</v>
      </c>
      <c r="I379" s="7">
        <v>0.0</v>
      </c>
      <c r="J379" s="8">
        <f t="shared" si="1"/>
        <v>0</v>
      </c>
      <c r="K379" s="5" t="s">
        <v>568</v>
      </c>
      <c r="L379" s="5" t="s">
        <v>138</v>
      </c>
      <c r="M379" s="9" t="str">
        <f>IFERROR(__xludf.DUMMYFUNCTION("IF(OR(REGEXMATCH(L379,""18-40""),REGEXMATCH(L379,""Adults 18-40"")),""18-40"", IF(OR(REGEXMATCH(L379,""40-60""),REGEXMATCH(L379,""Adults 40-60"")),""40-60"", IF(OR(REGEXMATCH(L379,""60\+""),REGEXMATCH(L379,""Seniors 60\+"")),""60+"", IF(OR(REGEXMATCH(L379"&amp;",""13-19""),REGEXMATCH(L379,""Teens 13-19"")),""13-19"",""Unbekannt""))))"),"18-40")</f>
        <v>18-40</v>
      </c>
      <c r="N379" s="8" t="str">
        <f>IFERROR(__xludf.DUMMYFUNCTION("REGEXREPLACE(REGEXREPLACE(O379,""Male"",""unspecific""),""Female"",""unspecific"")"),"unspecific ")</f>
        <v>unspecific </v>
      </c>
      <c r="O379" s="5" t="str">
        <f>IFERROR(__xludf.DUMMYFUNCTION("REGEXEXTRACT(L379,""[A-Za-z ]+"")"),"Male ")</f>
        <v>Male </v>
      </c>
      <c r="P379" s="8" t="str">
        <f>IFERROR(__xludf.DUMMYFUNCTION("IF(REGEXMATCH(L379,""Male""),""Male"",IF(REGEXMATCH(L379,""Female""),""Female"",""unspecific""))"),"Male")</f>
        <v>Male</v>
      </c>
      <c r="Q379" s="5" t="s">
        <v>75</v>
      </c>
      <c r="R379" s="4">
        <v>45023.0</v>
      </c>
      <c r="S379" s="4">
        <v>8833.0</v>
      </c>
      <c r="T379" s="4">
        <v>1199.0</v>
      </c>
      <c r="U379" s="4">
        <v>758.0</v>
      </c>
      <c r="V379" s="10">
        <f t="shared" si="2"/>
        <v>1.683583946</v>
      </c>
      <c r="W379" s="4">
        <v>9370.01</v>
      </c>
      <c r="X379" s="5" t="s">
        <v>49</v>
      </c>
    </row>
    <row r="380" ht="14.25" customHeight="1">
      <c r="A380" s="4">
        <v>379.0</v>
      </c>
      <c r="B380" s="5" t="s">
        <v>804</v>
      </c>
      <c r="C380" s="11">
        <v>45249.0</v>
      </c>
      <c r="D380" s="11">
        <v>45271.0</v>
      </c>
      <c r="E380" s="5" t="s">
        <v>77</v>
      </c>
      <c r="F380" s="5" t="s">
        <v>664</v>
      </c>
      <c r="G380" s="5" t="s">
        <v>665</v>
      </c>
      <c r="H380" s="5" t="s">
        <v>666</v>
      </c>
      <c r="I380" s="7" t="s">
        <v>667</v>
      </c>
      <c r="J380" s="8" t="str">
        <f t="shared" si="1"/>
        <v>Ungültige Nummer</v>
      </c>
      <c r="K380" s="5" t="s">
        <v>668</v>
      </c>
      <c r="L380" s="5" t="s">
        <v>160</v>
      </c>
      <c r="M380" s="9" t="str">
        <f>IFERROR(__xludf.DUMMYFUNCTION("IF(OR(REGEXMATCH(L380,""18-40""),REGEXMATCH(L380,""Adults 18-40"")),""18-40"", IF(OR(REGEXMATCH(L380,""40-60""),REGEXMATCH(L380,""Adults 40-60"")),""40-60"", IF(OR(REGEXMATCH(L380,""60\+""),REGEXMATCH(L380,""Seniors 60\+"")),""60+"", IF(OR(REGEXMATCH(L380"&amp;",""13-19""),REGEXMATCH(L380,""Teens 13-19"")),""13-19"",""Unbekannt""))))"),"40-60")</f>
        <v>40-60</v>
      </c>
      <c r="N380" s="8" t="str">
        <f>IFERROR(__xludf.DUMMYFUNCTION("REGEXREPLACE(REGEXREPLACE(O380,""Male"",""unspecific""),""Female"",""unspecific"")"),"unspecific ")</f>
        <v>unspecific </v>
      </c>
      <c r="O380" s="5" t="str">
        <f>IFERROR(__xludf.DUMMYFUNCTION("REGEXEXTRACT(L380,""[A-Za-z ]+"")"),"Female ")</f>
        <v>Female </v>
      </c>
      <c r="P380" s="8" t="str">
        <f>IFERROR(__xludf.DUMMYFUNCTION("IF(REGEXMATCH(L380,""Male""),""Male"",IF(REGEXMATCH(L380,""Female""),""Female"",""unspecific""))"),"Female")</f>
        <v>Female</v>
      </c>
      <c r="Q380" s="5" t="s">
        <v>39</v>
      </c>
      <c r="R380" s="4">
        <v>55320.0</v>
      </c>
      <c r="S380" s="4">
        <v>7773.0</v>
      </c>
      <c r="T380" s="4">
        <v>3976.0</v>
      </c>
      <c r="U380" s="4">
        <v>172.0</v>
      </c>
      <c r="V380" s="10">
        <f t="shared" si="2"/>
        <v>0.3109182936</v>
      </c>
      <c r="W380" s="4">
        <v>7885.02</v>
      </c>
      <c r="X380" s="5" t="s">
        <v>167</v>
      </c>
    </row>
    <row r="381" ht="14.25" customHeight="1">
      <c r="A381" s="4">
        <v>380.0</v>
      </c>
      <c r="B381" s="5" t="s">
        <v>805</v>
      </c>
      <c r="C381" s="11">
        <v>45182.0</v>
      </c>
      <c r="D381" s="11">
        <v>45187.0</v>
      </c>
      <c r="E381" s="5" t="s">
        <v>7</v>
      </c>
      <c r="F381" s="5" t="s">
        <v>638</v>
      </c>
      <c r="G381" s="5" t="s">
        <v>639</v>
      </c>
      <c r="H381" s="5" t="s">
        <v>640</v>
      </c>
      <c r="I381" s="7" t="s">
        <v>641</v>
      </c>
      <c r="J381" s="8" t="str">
        <f t="shared" si="1"/>
        <v>(539) 82372697824</v>
      </c>
      <c r="K381" s="5" t="s">
        <v>642</v>
      </c>
      <c r="L381" s="5" t="s">
        <v>83</v>
      </c>
      <c r="M381" s="9" t="str">
        <f>IFERROR(__xludf.DUMMYFUNCTION("IF(OR(REGEXMATCH(L381,""18-40""),REGEXMATCH(L381,""Adults 18-40"")),""18-40"", IF(OR(REGEXMATCH(L381,""40-60""),REGEXMATCH(L381,""Adults 40-60"")),""40-60"", IF(OR(REGEXMATCH(L381,""60\+""),REGEXMATCH(L381,""Seniors 60\+"")),""60+"", IF(OR(REGEXMATCH(L381"&amp;",""13-19""),REGEXMATCH(L381,""Teens 13-19"")),""13-19"",""Unbekannt""))))"),"40-60")</f>
        <v>40-60</v>
      </c>
      <c r="N381" s="8" t="str">
        <f>IFERROR(__xludf.DUMMYFUNCTION("REGEXREPLACE(REGEXREPLACE(O381,""Male"",""unspecific""),""Female"",""unspecific"")"),"Adults ")</f>
        <v>Adults </v>
      </c>
      <c r="O381" s="5" t="str">
        <f>IFERROR(__xludf.DUMMYFUNCTION("REGEXEXTRACT(L381,""[A-Za-z ]+"")"),"Adults ")</f>
        <v>Adults </v>
      </c>
      <c r="P381" s="8" t="str">
        <f>IFERROR(__xludf.DUMMYFUNCTION("IF(REGEXMATCH(L381,""Male""),""Male"",IF(REGEXMATCH(L381,""Female""),""Female"",""unspecific""))"),"unspecific")</f>
        <v>unspecific</v>
      </c>
      <c r="Q381" s="5" t="s">
        <v>86</v>
      </c>
      <c r="R381" s="4">
        <v>12966.0</v>
      </c>
      <c r="S381" s="4">
        <v>126.0</v>
      </c>
      <c r="T381" s="4">
        <v>1740.0</v>
      </c>
      <c r="U381" s="4">
        <v>954.0</v>
      </c>
      <c r="V381" s="10">
        <f t="shared" si="2"/>
        <v>7.357704766</v>
      </c>
      <c r="W381" s="4">
        <v>27597.6</v>
      </c>
      <c r="X381" s="5" t="s">
        <v>112</v>
      </c>
    </row>
    <row r="382" ht="14.25" customHeight="1">
      <c r="A382" s="4">
        <v>381.0</v>
      </c>
      <c r="B382" s="5" t="s">
        <v>806</v>
      </c>
      <c r="C382" s="11">
        <v>45171.0</v>
      </c>
      <c r="D382" s="11">
        <v>45195.0</v>
      </c>
      <c r="E382" s="5" t="s">
        <v>51</v>
      </c>
      <c r="F382" s="5" t="s">
        <v>154</v>
      </c>
      <c r="G382" s="5" t="s">
        <v>155</v>
      </c>
      <c r="H382" s="5" t="s">
        <v>156</v>
      </c>
      <c r="I382" s="7">
        <v>4.034303913E9</v>
      </c>
      <c r="J382" s="8" t="str">
        <f t="shared" si="1"/>
        <v>(403) 4303913</v>
      </c>
      <c r="K382" s="5" t="s">
        <v>157</v>
      </c>
      <c r="L382" s="5" t="s">
        <v>83</v>
      </c>
      <c r="M382" s="9" t="str">
        <f>IFERROR(__xludf.DUMMYFUNCTION("IF(OR(REGEXMATCH(L382,""18-40""),REGEXMATCH(L382,""Adults 18-40"")),""18-40"", IF(OR(REGEXMATCH(L382,""40-60""),REGEXMATCH(L382,""Adults 40-60"")),""40-60"", IF(OR(REGEXMATCH(L382,""60\+""),REGEXMATCH(L382,""Seniors 60\+"")),""60+"", IF(OR(REGEXMATCH(L382"&amp;",""13-19""),REGEXMATCH(L382,""Teens 13-19"")),""13-19"",""Unbekannt""))))"),"40-60")</f>
        <v>40-60</v>
      </c>
      <c r="N382" s="8" t="str">
        <f>IFERROR(__xludf.DUMMYFUNCTION("REGEXREPLACE(REGEXREPLACE(O382,""Male"",""unspecific""),""Female"",""unspecific"")"),"Adults ")</f>
        <v>Adults </v>
      </c>
      <c r="O382" s="5" t="str">
        <f>IFERROR(__xludf.DUMMYFUNCTION("REGEXEXTRACT(L382,""[A-Za-z ]+"")"),"Adults ")</f>
        <v>Adults </v>
      </c>
      <c r="P382" s="8" t="str">
        <f>IFERROR(__xludf.DUMMYFUNCTION("IF(REGEXMATCH(L382,""Male""),""Male"",IF(REGEXMATCH(L382,""Female""),""Female"",""unspecific""))"),"unspecific")</f>
        <v>unspecific</v>
      </c>
      <c r="Q382" s="5" t="s">
        <v>84</v>
      </c>
      <c r="R382" s="4">
        <v>12461.0</v>
      </c>
      <c r="S382" s="4">
        <v>9530.0</v>
      </c>
      <c r="T382" s="4">
        <v>4701.0</v>
      </c>
      <c r="U382" s="4">
        <v>958.0</v>
      </c>
      <c r="V382" s="10">
        <f t="shared" si="2"/>
        <v>7.687986518</v>
      </c>
      <c r="W382" s="4">
        <v>45228.81</v>
      </c>
      <c r="X382" s="5" t="s">
        <v>158</v>
      </c>
    </row>
    <row r="383" ht="14.25" customHeight="1">
      <c r="A383" s="4">
        <v>382.0</v>
      </c>
      <c r="B383" s="5" t="s">
        <v>807</v>
      </c>
      <c r="C383" s="11">
        <v>45212.0</v>
      </c>
      <c r="D383" s="11">
        <v>45233.0</v>
      </c>
      <c r="E383" s="5" t="s">
        <v>25</v>
      </c>
      <c r="F383" s="5" t="s">
        <v>219</v>
      </c>
      <c r="G383" s="5" t="s">
        <v>220</v>
      </c>
      <c r="H383" s="5" t="s">
        <v>221</v>
      </c>
      <c r="I383" s="7">
        <v>5.835472748E9</v>
      </c>
      <c r="J383" s="8" t="str">
        <f t="shared" si="1"/>
        <v>(583) 5472748</v>
      </c>
      <c r="K383" s="5" t="s">
        <v>222</v>
      </c>
      <c r="L383" s="5" t="s">
        <v>160</v>
      </c>
      <c r="M383" s="9" t="str">
        <f>IFERROR(__xludf.DUMMYFUNCTION("IF(OR(REGEXMATCH(L383,""18-40""),REGEXMATCH(L383,""Adults 18-40"")),""18-40"", IF(OR(REGEXMATCH(L383,""40-60""),REGEXMATCH(L383,""Adults 40-60"")),""40-60"", IF(OR(REGEXMATCH(L383,""60\+""),REGEXMATCH(L383,""Seniors 60\+"")),""60+"", IF(OR(REGEXMATCH(L383"&amp;",""13-19""),REGEXMATCH(L383,""Teens 13-19"")),""13-19"",""Unbekannt""))))"),"40-60")</f>
        <v>40-60</v>
      </c>
      <c r="N383" s="8" t="str">
        <f>IFERROR(__xludf.DUMMYFUNCTION("REGEXREPLACE(REGEXREPLACE(O383,""Male"",""unspecific""),""Female"",""unspecific"")"),"unspecific ")</f>
        <v>unspecific </v>
      </c>
      <c r="O383" s="5" t="str">
        <f>IFERROR(__xludf.DUMMYFUNCTION("REGEXEXTRACT(L383,""[A-Za-z ]+"")"),"Female ")</f>
        <v>Female </v>
      </c>
      <c r="P383" s="8" t="str">
        <f>IFERROR(__xludf.DUMMYFUNCTION("IF(REGEXMATCH(L383,""Male""),""Male"",IF(REGEXMATCH(L383,""Female""),""Female"",""unspecific""))"),"Female")</f>
        <v>Female</v>
      </c>
      <c r="Q383" s="5" t="s">
        <v>58</v>
      </c>
      <c r="R383" s="4">
        <v>85662.0</v>
      </c>
      <c r="S383" s="4">
        <v>553.0</v>
      </c>
      <c r="T383" s="4">
        <v>2491.0</v>
      </c>
      <c r="U383" s="4">
        <v>36.0</v>
      </c>
      <c r="V383" s="10">
        <f t="shared" si="2"/>
        <v>0.04202563564</v>
      </c>
      <c r="W383" s="4">
        <v>49271.9</v>
      </c>
      <c r="X383" s="5" t="s">
        <v>152</v>
      </c>
    </row>
    <row r="384" ht="14.25" customHeight="1">
      <c r="A384" s="4">
        <v>383.0</v>
      </c>
      <c r="B384" s="5" t="s">
        <v>808</v>
      </c>
      <c r="C384" s="11">
        <v>44965.0</v>
      </c>
      <c r="D384" s="11">
        <v>44986.0</v>
      </c>
      <c r="E384" s="5" t="s">
        <v>7</v>
      </c>
      <c r="F384" s="5" t="s">
        <v>410</v>
      </c>
      <c r="G384" s="5" t="s">
        <v>411</v>
      </c>
      <c r="H384" s="5" t="s">
        <v>412</v>
      </c>
      <c r="I384" s="7" t="s">
        <v>413</v>
      </c>
      <c r="J384" s="8" t="str">
        <f t="shared" si="1"/>
        <v>(135) 132085844902</v>
      </c>
      <c r="K384" s="5" t="s">
        <v>414</v>
      </c>
      <c r="L384" s="5" t="s">
        <v>47</v>
      </c>
      <c r="M384" s="9" t="str">
        <f>IFERROR(__xludf.DUMMYFUNCTION("IF(OR(REGEXMATCH(L384,""18-40""),REGEXMATCH(L384,""Adults 18-40"")),""18-40"", IF(OR(REGEXMATCH(L384,""40-60""),REGEXMATCH(L384,""Adults 40-60"")),""40-60"", IF(OR(REGEXMATCH(L384,""60\+""),REGEXMATCH(L384,""Seniors 60\+"")),""60+"", IF(OR(REGEXMATCH(L384"&amp;",""13-19""),REGEXMATCH(L384,""Teens 13-19"")),""13-19"",""Unbekannt""))))"),"40-60")</f>
        <v>40-60</v>
      </c>
      <c r="N384" s="8" t="str">
        <f>IFERROR(__xludf.DUMMYFUNCTION("REGEXREPLACE(REGEXREPLACE(O384,""Male"",""unspecific""),""Female"",""unspecific"")"),"unspecific ")</f>
        <v>unspecific </v>
      </c>
      <c r="O384" s="5" t="str">
        <f>IFERROR(__xludf.DUMMYFUNCTION("REGEXEXTRACT(L384,""[A-Za-z ]+"")"),"Male ")</f>
        <v>Male </v>
      </c>
      <c r="P384" s="8" t="str">
        <f>IFERROR(__xludf.DUMMYFUNCTION("IF(REGEXMATCH(L384,""Male""),""Male"",IF(REGEXMATCH(L384,""Female""),""Female"",""unspecific""))"),"Male")</f>
        <v>Male</v>
      </c>
      <c r="Q384" s="5" t="s">
        <v>58</v>
      </c>
      <c r="R384" s="4">
        <v>76001.0</v>
      </c>
      <c r="S384" s="4">
        <v>8906.0</v>
      </c>
      <c r="T384" s="4">
        <v>4691.0</v>
      </c>
      <c r="U384" s="4">
        <v>741.0</v>
      </c>
      <c r="V384" s="10">
        <f t="shared" si="2"/>
        <v>0.9749871712</v>
      </c>
      <c r="W384" s="4">
        <v>23997.93</v>
      </c>
      <c r="X384" s="5" t="s">
        <v>119</v>
      </c>
    </row>
    <row r="385" ht="14.25" customHeight="1">
      <c r="A385" s="4">
        <v>384.0</v>
      </c>
      <c r="B385" s="5" t="s">
        <v>809</v>
      </c>
      <c r="C385" s="11">
        <v>45149.0</v>
      </c>
      <c r="D385" s="11">
        <v>45162.0</v>
      </c>
      <c r="E385" s="5" t="s">
        <v>51</v>
      </c>
      <c r="F385" s="5" t="s">
        <v>34</v>
      </c>
      <c r="G385" s="5" t="s">
        <v>35</v>
      </c>
      <c r="H385" s="5" t="s">
        <v>36</v>
      </c>
      <c r="I385" s="7" t="s">
        <v>388</v>
      </c>
      <c r="J385" s="8" t="str">
        <f t="shared" si="1"/>
        <v>(498) 9787718501</v>
      </c>
      <c r="K385" s="5" t="s">
        <v>37</v>
      </c>
      <c r="L385" s="5" t="s">
        <v>47</v>
      </c>
      <c r="M385" s="9" t="str">
        <f>IFERROR(__xludf.DUMMYFUNCTION("IF(OR(REGEXMATCH(L385,""18-40""),REGEXMATCH(L385,""Adults 18-40"")),""18-40"", IF(OR(REGEXMATCH(L385,""40-60""),REGEXMATCH(L385,""Adults 40-60"")),""40-60"", IF(OR(REGEXMATCH(L385,""60\+""),REGEXMATCH(L385,""Seniors 60\+"")),""60+"", IF(OR(REGEXMATCH(L385"&amp;",""13-19""),REGEXMATCH(L385,""Teens 13-19"")),""13-19"",""Unbekannt""))))"),"40-60")</f>
        <v>40-60</v>
      </c>
      <c r="N385" s="8" t="str">
        <f>IFERROR(__xludf.DUMMYFUNCTION("REGEXREPLACE(REGEXREPLACE(O385,""Male"",""unspecific""),""Female"",""unspecific"")"),"unspecific ")</f>
        <v>unspecific </v>
      </c>
      <c r="O385" s="5" t="str">
        <f>IFERROR(__xludf.DUMMYFUNCTION("REGEXEXTRACT(L385,""[A-Za-z ]+"")"),"Male ")</f>
        <v>Male </v>
      </c>
      <c r="P385" s="8" t="str">
        <f>IFERROR(__xludf.DUMMYFUNCTION("IF(REGEXMATCH(L385,""Male""),""Male"",IF(REGEXMATCH(L385,""Female""),""Female"",""unspecific""))"),"Male")</f>
        <v>Male</v>
      </c>
      <c r="Q385" s="5" t="s">
        <v>31</v>
      </c>
      <c r="R385" s="4">
        <v>90070.0</v>
      </c>
      <c r="S385" s="4">
        <v>5646.0</v>
      </c>
      <c r="T385" s="4">
        <v>4905.0</v>
      </c>
      <c r="U385" s="4">
        <v>115.0</v>
      </c>
      <c r="V385" s="10">
        <f t="shared" si="2"/>
        <v>0.1276784723</v>
      </c>
      <c r="W385" s="4">
        <v>21483.36</v>
      </c>
      <c r="X385" s="5" t="s">
        <v>40</v>
      </c>
    </row>
    <row r="386" ht="14.25" customHeight="1">
      <c r="A386" s="4">
        <v>385.0</v>
      </c>
      <c r="B386" s="5" t="s">
        <v>810</v>
      </c>
      <c r="C386" s="11">
        <v>45098.0</v>
      </c>
      <c r="D386" s="11">
        <v>45125.0</v>
      </c>
      <c r="E386" s="5" t="s">
        <v>77</v>
      </c>
      <c r="F386" s="5" t="s">
        <v>26</v>
      </c>
      <c r="G386" s="5" t="s">
        <v>27</v>
      </c>
      <c r="H386" s="5" t="s">
        <v>28</v>
      </c>
      <c r="I386" s="7">
        <v>3.724028579E9</v>
      </c>
      <c r="J386" s="8" t="str">
        <f t="shared" si="1"/>
        <v>(372) 4028579</v>
      </c>
      <c r="K386" s="5" t="s">
        <v>29</v>
      </c>
      <c r="L386" s="5" t="s">
        <v>131</v>
      </c>
      <c r="M386" s="9" t="str">
        <f>IFERROR(__xludf.DUMMYFUNCTION("IF(OR(REGEXMATCH(L386,""18-40""),REGEXMATCH(L386,""Adults 18-40"")),""18-40"", IF(OR(REGEXMATCH(L386,""40-60""),REGEXMATCH(L386,""Adults 40-60"")),""40-60"", IF(OR(REGEXMATCH(L386,""60\+""),REGEXMATCH(L386,""Seniors 60\+"")),""60+"", IF(OR(REGEXMATCH(L386"&amp;",""13-19""),REGEXMATCH(L386,""Teens 13-19"")),""13-19"",""Unbekannt""))))"),"13-19")</f>
        <v>13-19</v>
      </c>
      <c r="N386" s="8" t="str">
        <f>IFERROR(__xludf.DUMMYFUNCTION("REGEXREPLACE(REGEXREPLACE(O386,""Male"",""unspecific""),""Female"",""unspecific"")"),"Teens ")</f>
        <v>Teens </v>
      </c>
      <c r="O386" s="5" t="str">
        <f>IFERROR(__xludf.DUMMYFUNCTION("REGEXEXTRACT(L386,""[A-Za-z ]+"")"),"Teens ")</f>
        <v>Teens </v>
      </c>
      <c r="P386" s="8" t="str">
        <f>IFERROR(__xludf.DUMMYFUNCTION("IF(REGEXMATCH(L386,""Male""),""Male"",IF(REGEXMATCH(L386,""Female""),""Female"",""unspecific""))"),"unspecific")</f>
        <v>unspecific</v>
      </c>
      <c r="Q386" s="5" t="s">
        <v>128</v>
      </c>
      <c r="R386" s="4">
        <v>98221.0</v>
      </c>
      <c r="S386" s="4">
        <v>1609.0</v>
      </c>
      <c r="T386" s="4">
        <v>694.0</v>
      </c>
      <c r="U386" s="4">
        <v>962.0</v>
      </c>
      <c r="V386" s="10">
        <f t="shared" si="2"/>
        <v>0.9794239521</v>
      </c>
      <c r="W386" s="4">
        <v>33098.62</v>
      </c>
      <c r="X386" s="5" t="s">
        <v>32</v>
      </c>
    </row>
    <row r="387" ht="14.25" customHeight="1">
      <c r="A387" s="4">
        <v>386.0</v>
      </c>
      <c r="B387" s="5" t="s">
        <v>811</v>
      </c>
      <c r="C387" s="11">
        <v>45136.0</v>
      </c>
      <c r="D387" s="11">
        <v>45159.0</v>
      </c>
      <c r="E387" s="5" t="s">
        <v>7</v>
      </c>
      <c r="F387" s="5" t="s">
        <v>451</v>
      </c>
      <c r="G387" s="5" t="s">
        <v>452</v>
      </c>
      <c r="H387" s="5" t="s">
        <v>453</v>
      </c>
      <c r="I387" s="7">
        <v>0.0</v>
      </c>
      <c r="J387" s="8">
        <f t="shared" si="1"/>
        <v>0</v>
      </c>
      <c r="K387" s="5" t="s">
        <v>454</v>
      </c>
      <c r="L387" s="5" t="s">
        <v>30</v>
      </c>
      <c r="M387" s="9" t="str">
        <f>IFERROR(__xludf.DUMMYFUNCTION("IF(OR(REGEXMATCH(L387,""18-40""),REGEXMATCH(L387,""Adults 18-40"")),""18-40"", IF(OR(REGEXMATCH(L387,""40-60""),REGEXMATCH(L387,""Adults 40-60"")),""40-60"", IF(OR(REGEXMATCH(L387,""60\+""),REGEXMATCH(L387,""Seniors 60\+"")),""60+"", IF(OR(REGEXMATCH(L387"&amp;",""13-19""),REGEXMATCH(L387,""Teens 13-19"")),""13-19"",""Unbekannt""))))"),"18-40")</f>
        <v>18-40</v>
      </c>
      <c r="N387" s="8" t="str">
        <f>IFERROR(__xludf.DUMMYFUNCTION("REGEXREPLACE(REGEXREPLACE(O387,""Male"",""unspecific""),""Female"",""unspecific"")"),"Adults ")</f>
        <v>Adults </v>
      </c>
      <c r="O387" s="5" t="str">
        <f>IFERROR(__xludf.DUMMYFUNCTION("REGEXEXTRACT(L387,""[A-Za-z ]+"")"),"Adults ")</f>
        <v>Adults </v>
      </c>
      <c r="P387" s="8" t="str">
        <f>IFERROR(__xludf.DUMMYFUNCTION("IF(REGEXMATCH(L387,""Male""),""Male"",IF(REGEXMATCH(L387,""Female""),""Female"",""unspecific""))"),"unspecific")</f>
        <v>unspecific</v>
      </c>
      <c r="Q387" s="5" t="s">
        <v>58</v>
      </c>
      <c r="R387" s="4">
        <v>14268.0</v>
      </c>
      <c r="S387" s="4">
        <v>4122.0</v>
      </c>
      <c r="T387" s="4">
        <v>3569.0</v>
      </c>
      <c r="U387" s="4">
        <v>58.0</v>
      </c>
      <c r="V387" s="10">
        <f t="shared" si="2"/>
        <v>0.406504065</v>
      </c>
      <c r="W387" s="4">
        <v>16224.16</v>
      </c>
      <c r="X387" s="5" t="s">
        <v>66</v>
      </c>
    </row>
    <row r="388" ht="14.25" customHeight="1">
      <c r="A388" s="4">
        <v>387.0</v>
      </c>
      <c r="B388" s="5" t="s">
        <v>812</v>
      </c>
      <c r="C388" s="11">
        <v>44975.0</v>
      </c>
      <c r="D388" s="11">
        <v>44988.0</v>
      </c>
      <c r="E388" s="5" t="s">
        <v>7</v>
      </c>
      <c r="F388" s="5" t="s">
        <v>367</v>
      </c>
      <c r="G388" s="5" t="s">
        <v>368</v>
      </c>
      <c r="H388" s="5" t="s">
        <v>369</v>
      </c>
      <c r="I388" s="7" t="s">
        <v>370</v>
      </c>
      <c r="J388" s="8" t="str">
        <f t="shared" si="1"/>
        <v>(644) 5688783</v>
      </c>
      <c r="K388" s="5" t="s">
        <v>371</v>
      </c>
      <c r="L388" s="5" t="s">
        <v>57</v>
      </c>
      <c r="M388" s="9" t="str">
        <f>IFERROR(__xludf.DUMMYFUNCTION("IF(OR(REGEXMATCH(L388,""18-40""),REGEXMATCH(L388,""Adults 18-40"")),""18-40"", IF(OR(REGEXMATCH(L388,""40-60""),REGEXMATCH(L388,""Adults 40-60"")),""40-60"", IF(OR(REGEXMATCH(L388,""60\+""),REGEXMATCH(L388,""Seniors 60\+"")),""60+"", IF(OR(REGEXMATCH(L388"&amp;",""13-19""),REGEXMATCH(L388,""Teens 13-19"")),""13-19"",""Unbekannt""))))"),"18-40")</f>
        <v>18-40</v>
      </c>
      <c r="N388" s="8" t="str">
        <f>IFERROR(__xludf.DUMMYFUNCTION("REGEXREPLACE(REGEXREPLACE(O388,""Male"",""unspecific""),""Female"",""unspecific"")"),"unspecific ")</f>
        <v>unspecific </v>
      </c>
      <c r="O388" s="5" t="str">
        <f>IFERROR(__xludf.DUMMYFUNCTION("REGEXEXTRACT(L388,""[A-Za-z ]+"")"),"Female ")</f>
        <v>Female </v>
      </c>
      <c r="P388" s="8" t="str">
        <f>IFERROR(__xludf.DUMMYFUNCTION("IF(REGEXMATCH(L388,""Male""),""Male"",IF(REGEXMATCH(L388,""Female""),""Female"",""unspecific""))"),"Female")</f>
        <v>Female</v>
      </c>
      <c r="Q388" s="5" t="s">
        <v>58</v>
      </c>
      <c r="R388" s="4">
        <v>32507.0</v>
      </c>
      <c r="S388" s="4">
        <v>6894.0</v>
      </c>
      <c r="T388" s="4">
        <v>4085.0</v>
      </c>
      <c r="U388" s="4">
        <v>223.0</v>
      </c>
      <c r="V388" s="10">
        <f t="shared" si="2"/>
        <v>0.686006091</v>
      </c>
      <c r="W388" s="4">
        <v>26972.36</v>
      </c>
      <c r="X388" s="5" t="s">
        <v>99</v>
      </c>
    </row>
    <row r="389" ht="14.25" customHeight="1">
      <c r="A389" s="4">
        <v>388.0</v>
      </c>
      <c r="B389" s="5" t="s">
        <v>813</v>
      </c>
      <c r="C389" s="11">
        <v>44974.0</v>
      </c>
      <c r="D389" s="11">
        <v>44984.0</v>
      </c>
      <c r="E389" s="5" t="s">
        <v>77</v>
      </c>
      <c r="F389" s="5" t="s">
        <v>133</v>
      </c>
      <c r="G389" s="5" t="s">
        <v>134</v>
      </c>
      <c r="H389" s="5" t="s">
        <v>135</v>
      </c>
      <c r="I389" s="7" t="s">
        <v>136</v>
      </c>
      <c r="J389" s="8" t="str">
        <f t="shared" si="1"/>
        <v>(143) 0693791</v>
      </c>
      <c r="K389" s="5" t="s">
        <v>137</v>
      </c>
      <c r="L389" s="5" t="s">
        <v>38</v>
      </c>
      <c r="M389" s="9" t="str">
        <f>IFERROR(__xludf.DUMMYFUNCTION("IF(OR(REGEXMATCH(L389,""18-40""),REGEXMATCH(L389,""Adults 18-40"")),""18-40"", IF(OR(REGEXMATCH(L389,""40-60""),REGEXMATCH(L389,""Adults 40-60"")),""40-60"", IF(OR(REGEXMATCH(L389,""60\+""),REGEXMATCH(L389,""Seniors 60\+"")),""60+"", IF(OR(REGEXMATCH(L389"&amp;",""13-19""),REGEXMATCH(L389,""Teens 13-19"")),""13-19"",""Unbekannt""))))"),"60+")</f>
        <v>60+</v>
      </c>
      <c r="N389" s="8" t="str">
        <f>IFERROR(__xludf.DUMMYFUNCTION("REGEXREPLACE(REGEXREPLACE(O389,""Male"",""unspecific""),""Female"",""unspecific"")"),"unspecific ")</f>
        <v>unspecific </v>
      </c>
      <c r="O389" s="5" t="str">
        <f>IFERROR(__xludf.DUMMYFUNCTION("REGEXEXTRACT(L389,""[A-Za-z ]+"")"),"Female ")</f>
        <v>Female </v>
      </c>
      <c r="P389" s="8" t="str">
        <f>IFERROR(__xludf.DUMMYFUNCTION("IF(REGEXMATCH(L389,""Male""),""Male"",IF(REGEXMATCH(L389,""Female""),""Female"",""unspecific""))"),"Female")</f>
        <v>Female</v>
      </c>
      <c r="Q389" s="5" t="s">
        <v>84</v>
      </c>
      <c r="R389" s="4">
        <v>33807.0</v>
      </c>
      <c r="S389" s="4">
        <v>365.0</v>
      </c>
      <c r="T389" s="4">
        <v>2809.0</v>
      </c>
      <c r="U389" s="4">
        <v>340.0</v>
      </c>
      <c r="V389" s="10">
        <f t="shared" si="2"/>
        <v>1.005708877</v>
      </c>
      <c r="W389" s="4">
        <v>28373.59</v>
      </c>
      <c r="X389" s="5" t="s">
        <v>32</v>
      </c>
    </row>
    <row r="390" ht="14.25" customHeight="1">
      <c r="A390" s="4">
        <v>389.0</v>
      </c>
      <c r="B390" s="5" t="s">
        <v>814</v>
      </c>
      <c r="C390" s="11">
        <v>45025.0</v>
      </c>
      <c r="D390" s="11">
        <v>45048.0</v>
      </c>
      <c r="E390" s="5" t="s">
        <v>7</v>
      </c>
      <c r="F390" s="5" t="s">
        <v>686</v>
      </c>
      <c r="G390" s="5" t="s">
        <v>687</v>
      </c>
      <c r="H390" s="5" t="s">
        <v>688</v>
      </c>
      <c r="I390" s="7" t="s">
        <v>689</v>
      </c>
      <c r="J390" s="8" t="str">
        <f t="shared" si="1"/>
        <v>(644) 1946281</v>
      </c>
      <c r="K390" s="5" t="s">
        <v>690</v>
      </c>
      <c r="L390" s="5" t="s">
        <v>65</v>
      </c>
      <c r="M390" s="9" t="str">
        <f>IFERROR(__xludf.DUMMYFUNCTION("IF(OR(REGEXMATCH(L390,""18-40""),REGEXMATCH(L390,""Adults 18-40"")),""18-40"", IF(OR(REGEXMATCH(L390,""40-60""),REGEXMATCH(L390,""Adults 40-60"")),""40-60"", IF(OR(REGEXMATCH(L390,""60\+""),REGEXMATCH(L390,""Seniors 60\+"")),""60+"", IF(OR(REGEXMATCH(L390"&amp;",""13-19""),REGEXMATCH(L390,""Teens 13-19"")),""13-19"",""Unbekannt""))))"),"60+")</f>
        <v>60+</v>
      </c>
      <c r="N390" s="8" t="str">
        <f>IFERROR(__xludf.DUMMYFUNCTION("REGEXREPLACE(REGEXREPLACE(O390,""Male"",""unspecific""),""Female"",""unspecific"")"),"unspecific ")</f>
        <v>unspecific </v>
      </c>
      <c r="O390" s="5" t="str">
        <f>IFERROR(__xludf.DUMMYFUNCTION("REGEXEXTRACT(L390,""[A-Za-z ]+"")"),"Male ")</f>
        <v>Male </v>
      </c>
      <c r="P390" s="8" t="str">
        <f>IFERROR(__xludf.DUMMYFUNCTION("IF(REGEXMATCH(L390,""Male""),""Male"",IF(REGEXMATCH(L390,""Female""),""Female"",""unspecific""))"),"Male")</f>
        <v>Male</v>
      </c>
      <c r="Q390" s="5" t="s">
        <v>86</v>
      </c>
      <c r="R390" s="4">
        <v>13500.0</v>
      </c>
      <c r="S390" s="4">
        <v>5887.0</v>
      </c>
      <c r="T390" s="4">
        <v>1659.0</v>
      </c>
      <c r="U390" s="4">
        <v>841.0</v>
      </c>
      <c r="V390" s="10">
        <f t="shared" si="2"/>
        <v>6.22962963</v>
      </c>
      <c r="W390" s="4">
        <v>35003.42</v>
      </c>
      <c r="X390" s="5" t="s">
        <v>66</v>
      </c>
    </row>
    <row r="391" ht="14.25" customHeight="1">
      <c r="A391" s="4">
        <v>390.0</v>
      </c>
      <c r="B391" s="5" t="s">
        <v>815</v>
      </c>
      <c r="C391" s="11">
        <v>45157.0</v>
      </c>
      <c r="D391" s="11">
        <v>45167.0</v>
      </c>
      <c r="E391" s="5" t="s">
        <v>42</v>
      </c>
      <c r="F391" s="5" t="s">
        <v>107</v>
      </c>
      <c r="G391" s="5" t="s">
        <v>108</v>
      </c>
      <c r="H391" s="5" t="s">
        <v>109</v>
      </c>
      <c r="I391" s="7" t="s">
        <v>110</v>
      </c>
      <c r="J391" s="8" t="str">
        <f t="shared" si="1"/>
        <v>(414) 08698958325</v>
      </c>
      <c r="K391" s="5" t="s">
        <v>111</v>
      </c>
      <c r="L391" s="5" t="s">
        <v>57</v>
      </c>
      <c r="M391" s="9" t="str">
        <f>IFERROR(__xludf.DUMMYFUNCTION("IF(OR(REGEXMATCH(L391,""18-40""),REGEXMATCH(L391,""Adults 18-40"")),""18-40"", IF(OR(REGEXMATCH(L391,""40-60""),REGEXMATCH(L391,""Adults 40-60"")),""40-60"", IF(OR(REGEXMATCH(L391,""60\+""),REGEXMATCH(L391,""Seniors 60\+"")),""60+"", IF(OR(REGEXMATCH(L391"&amp;",""13-19""),REGEXMATCH(L391,""Teens 13-19"")),""13-19"",""Unbekannt""))))"),"18-40")</f>
        <v>18-40</v>
      </c>
      <c r="N391" s="8" t="str">
        <f>IFERROR(__xludf.DUMMYFUNCTION("REGEXREPLACE(REGEXREPLACE(O391,""Male"",""unspecific""),""Female"",""unspecific"")"),"unspecific ")</f>
        <v>unspecific </v>
      </c>
      <c r="O391" s="5" t="str">
        <f>IFERROR(__xludf.DUMMYFUNCTION("REGEXEXTRACT(L391,""[A-Za-z ]+"")"),"Female ")</f>
        <v>Female </v>
      </c>
      <c r="P391" s="8" t="str">
        <f>IFERROR(__xludf.DUMMYFUNCTION("IF(REGEXMATCH(L391,""Male""),""Male"",IF(REGEXMATCH(L391,""Female""),""Female"",""unspecific""))"),"Female")</f>
        <v>Female</v>
      </c>
      <c r="Q391" s="5" t="s">
        <v>84</v>
      </c>
      <c r="R391" s="4">
        <v>42962.0</v>
      </c>
      <c r="S391" s="4">
        <v>7683.0</v>
      </c>
      <c r="T391" s="4">
        <v>4799.0</v>
      </c>
      <c r="U391" s="4">
        <v>962.0</v>
      </c>
      <c r="V391" s="10">
        <f t="shared" si="2"/>
        <v>2.23918812</v>
      </c>
      <c r="W391" s="4">
        <v>15216.91</v>
      </c>
      <c r="X391" s="5" t="s">
        <v>112</v>
      </c>
    </row>
    <row r="392" ht="14.25" customHeight="1">
      <c r="A392" s="4">
        <v>391.0</v>
      </c>
      <c r="B392" s="5" t="s">
        <v>816</v>
      </c>
      <c r="C392" s="11">
        <v>45196.0</v>
      </c>
      <c r="D392" s="11">
        <v>45218.0</v>
      </c>
      <c r="E392" s="5" t="s">
        <v>25</v>
      </c>
      <c r="F392" s="5" t="s">
        <v>26</v>
      </c>
      <c r="G392" s="5" t="s">
        <v>27</v>
      </c>
      <c r="H392" s="5" t="s">
        <v>28</v>
      </c>
      <c r="I392" s="7">
        <v>3.724028579E9</v>
      </c>
      <c r="J392" s="8" t="str">
        <f t="shared" si="1"/>
        <v>(372) 4028579</v>
      </c>
      <c r="K392" s="5" t="s">
        <v>29</v>
      </c>
      <c r="L392" s="5" t="s">
        <v>30</v>
      </c>
      <c r="M392" s="9" t="str">
        <f>IFERROR(__xludf.DUMMYFUNCTION("IF(OR(REGEXMATCH(L392,""18-40""),REGEXMATCH(L392,""Adults 18-40"")),""18-40"", IF(OR(REGEXMATCH(L392,""40-60""),REGEXMATCH(L392,""Adults 40-60"")),""40-60"", IF(OR(REGEXMATCH(L392,""60\+""),REGEXMATCH(L392,""Seniors 60\+"")),""60+"", IF(OR(REGEXMATCH(L392"&amp;",""13-19""),REGEXMATCH(L392,""Teens 13-19"")),""13-19"",""Unbekannt""))))"),"18-40")</f>
        <v>18-40</v>
      </c>
      <c r="N392" s="8" t="str">
        <f>IFERROR(__xludf.DUMMYFUNCTION("REGEXREPLACE(REGEXREPLACE(O392,""Male"",""unspecific""),""Female"",""unspecific"")"),"Adults ")</f>
        <v>Adults </v>
      </c>
      <c r="O392" s="5" t="str">
        <f>IFERROR(__xludf.DUMMYFUNCTION("REGEXEXTRACT(L392,""[A-Za-z ]+"")"),"Adults ")</f>
        <v>Adults </v>
      </c>
      <c r="P392" s="8" t="str">
        <f>IFERROR(__xludf.DUMMYFUNCTION("IF(REGEXMATCH(L392,""Male""),""Male"",IF(REGEXMATCH(L392,""Female""),""Female"",""unspecific""))"),"unspecific")</f>
        <v>unspecific</v>
      </c>
      <c r="Q392" s="5" t="s">
        <v>86</v>
      </c>
      <c r="R392" s="4">
        <v>48643.0</v>
      </c>
      <c r="S392" s="4">
        <v>7300.0</v>
      </c>
      <c r="T392" s="4">
        <v>4388.0</v>
      </c>
      <c r="U392" s="4">
        <v>812.0</v>
      </c>
      <c r="V392" s="10">
        <f t="shared" si="2"/>
        <v>1.669304936</v>
      </c>
      <c r="W392" s="4">
        <v>3354.7</v>
      </c>
      <c r="X392" s="5" t="s">
        <v>32</v>
      </c>
    </row>
    <row r="393" ht="14.25" customHeight="1">
      <c r="A393" s="4">
        <v>392.0</v>
      </c>
      <c r="B393" s="5" t="s">
        <v>817</v>
      </c>
      <c r="C393" s="11">
        <v>45160.0</v>
      </c>
      <c r="D393" s="11">
        <v>45183.0</v>
      </c>
      <c r="E393" s="5" t="s">
        <v>42</v>
      </c>
      <c r="F393" s="5" t="s">
        <v>320</v>
      </c>
      <c r="G393" s="5" t="s">
        <v>321</v>
      </c>
      <c r="H393" s="5" t="s">
        <v>322</v>
      </c>
      <c r="I393" s="7" t="s">
        <v>323</v>
      </c>
      <c r="J393" s="8" t="str">
        <f t="shared" si="1"/>
        <v>(506) 912217980069</v>
      </c>
      <c r="K393" s="5" t="s">
        <v>324</v>
      </c>
      <c r="L393" s="5" t="s">
        <v>57</v>
      </c>
      <c r="M393" s="9" t="str">
        <f>IFERROR(__xludf.DUMMYFUNCTION("IF(OR(REGEXMATCH(L393,""18-40""),REGEXMATCH(L393,""Adults 18-40"")),""18-40"", IF(OR(REGEXMATCH(L393,""40-60""),REGEXMATCH(L393,""Adults 40-60"")),""40-60"", IF(OR(REGEXMATCH(L393,""60\+""),REGEXMATCH(L393,""Seniors 60\+"")),""60+"", IF(OR(REGEXMATCH(L393"&amp;",""13-19""),REGEXMATCH(L393,""Teens 13-19"")),""13-19"",""Unbekannt""))))"),"18-40")</f>
        <v>18-40</v>
      </c>
      <c r="N393" s="8" t="str">
        <f>IFERROR(__xludf.DUMMYFUNCTION("REGEXREPLACE(REGEXREPLACE(O393,""Male"",""unspecific""),""Female"",""unspecific"")"),"unspecific ")</f>
        <v>unspecific </v>
      </c>
      <c r="O393" s="5" t="str">
        <f>IFERROR(__xludf.DUMMYFUNCTION("REGEXEXTRACT(L393,""[A-Za-z ]+"")"),"Female ")</f>
        <v>Female </v>
      </c>
      <c r="P393" s="8" t="str">
        <f>IFERROR(__xludf.DUMMYFUNCTION("IF(REGEXMATCH(L393,""Male""),""Male"",IF(REGEXMATCH(L393,""Female""),""Female"",""unspecific""))"),"Female")</f>
        <v>Female</v>
      </c>
      <c r="Q393" s="5" t="s">
        <v>48</v>
      </c>
      <c r="R393" s="4">
        <v>11377.0</v>
      </c>
      <c r="S393" s="4">
        <v>4422.0</v>
      </c>
      <c r="T393" s="4">
        <v>2483.0</v>
      </c>
      <c r="U393" s="4">
        <v>551.0</v>
      </c>
      <c r="V393" s="10">
        <f t="shared" si="2"/>
        <v>4.843104509</v>
      </c>
      <c r="W393" s="4">
        <v>30209.41</v>
      </c>
      <c r="X393" s="5" t="s">
        <v>152</v>
      </c>
    </row>
    <row r="394" ht="14.25" customHeight="1">
      <c r="A394" s="4">
        <v>393.0</v>
      </c>
      <c r="B394" s="5" t="s">
        <v>818</v>
      </c>
      <c r="C394" s="11">
        <v>45036.0</v>
      </c>
      <c r="D394" s="11">
        <v>45057.0</v>
      </c>
      <c r="E394" s="5" t="s">
        <v>7</v>
      </c>
      <c r="F394" s="5" t="s">
        <v>367</v>
      </c>
      <c r="G394" s="5" t="s">
        <v>368</v>
      </c>
      <c r="H394" s="5" t="s">
        <v>369</v>
      </c>
      <c r="I394" s="7" t="s">
        <v>370</v>
      </c>
      <c r="J394" s="8" t="str">
        <f t="shared" si="1"/>
        <v>(644) 5688783</v>
      </c>
      <c r="K394" s="5" t="s">
        <v>371</v>
      </c>
      <c r="L394" s="5" t="s">
        <v>47</v>
      </c>
      <c r="M394" s="9" t="str">
        <f>IFERROR(__xludf.DUMMYFUNCTION("IF(OR(REGEXMATCH(L394,""18-40""),REGEXMATCH(L394,""Adults 18-40"")),""18-40"", IF(OR(REGEXMATCH(L394,""40-60""),REGEXMATCH(L394,""Adults 40-60"")),""40-60"", IF(OR(REGEXMATCH(L394,""60\+""),REGEXMATCH(L394,""Seniors 60\+"")),""60+"", IF(OR(REGEXMATCH(L394"&amp;",""13-19""),REGEXMATCH(L394,""Teens 13-19"")),""13-19"",""Unbekannt""))))"),"40-60")</f>
        <v>40-60</v>
      </c>
      <c r="N394" s="8" t="str">
        <f>IFERROR(__xludf.DUMMYFUNCTION("REGEXREPLACE(REGEXREPLACE(O394,""Male"",""unspecific""),""Female"",""unspecific"")"),"unspecific ")</f>
        <v>unspecific </v>
      </c>
      <c r="O394" s="5" t="str">
        <f>IFERROR(__xludf.DUMMYFUNCTION("REGEXEXTRACT(L394,""[A-Za-z ]+"")"),"Male ")</f>
        <v>Male </v>
      </c>
      <c r="P394" s="8" t="str">
        <f>IFERROR(__xludf.DUMMYFUNCTION("IF(REGEXMATCH(L394,""Male""),""Male"",IF(REGEXMATCH(L394,""Female""),""Female"",""unspecific""))"),"Male")</f>
        <v>Male</v>
      </c>
      <c r="Q394" s="5" t="s">
        <v>39</v>
      </c>
      <c r="R394" s="4">
        <v>69975.0</v>
      </c>
      <c r="S394" s="4">
        <v>4163.0</v>
      </c>
      <c r="T394" s="4">
        <v>850.0</v>
      </c>
      <c r="U394" s="4">
        <v>526.0</v>
      </c>
      <c r="V394" s="10">
        <f t="shared" si="2"/>
        <v>0.7516970347</v>
      </c>
      <c r="W394" s="4">
        <v>26926.91</v>
      </c>
      <c r="X394" s="5" t="s">
        <v>99</v>
      </c>
    </row>
    <row r="395" ht="14.25" customHeight="1">
      <c r="A395" s="4">
        <v>394.0</v>
      </c>
      <c r="B395" s="5" t="s">
        <v>819</v>
      </c>
      <c r="C395" s="11">
        <v>45211.0</v>
      </c>
      <c r="D395" s="11">
        <v>45227.0</v>
      </c>
      <c r="E395" s="5" t="s">
        <v>51</v>
      </c>
      <c r="F395" s="5" t="s">
        <v>374</v>
      </c>
      <c r="G395" s="5" t="s">
        <v>375</v>
      </c>
      <c r="H395" s="5" t="s">
        <v>376</v>
      </c>
      <c r="I395" s="7" t="s">
        <v>377</v>
      </c>
      <c r="J395" s="8" t="str">
        <f t="shared" si="1"/>
        <v>(399) 882061459395</v>
      </c>
      <c r="K395" s="5" t="s">
        <v>378</v>
      </c>
      <c r="L395" s="5" t="s">
        <v>38</v>
      </c>
      <c r="M395" s="9" t="str">
        <f>IFERROR(__xludf.DUMMYFUNCTION("IF(OR(REGEXMATCH(L395,""18-40""),REGEXMATCH(L395,""Adults 18-40"")),""18-40"", IF(OR(REGEXMATCH(L395,""40-60""),REGEXMATCH(L395,""Adults 40-60"")),""40-60"", IF(OR(REGEXMATCH(L395,""60\+""),REGEXMATCH(L395,""Seniors 60\+"")),""60+"", IF(OR(REGEXMATCH(L395"&amp;",""13-19""),REGEXMATCH(L395,""Teens 13-19"")),""13-19"",""Unbekannt""))))"),"60+")</f>
        <v>60+</v>
      </c>
      <c r="N395" s="8" t="str">
        <f>IFERROR(__xludf.DUMMYFUNCTION("REGEXREPLACE(REGEXREPLACE(O395,""Male"",""unspecific""),""Female"",""unspecific"")"),"unspecific ")</f>
        <v>unspecific </v>
      </c>
      <c r="O395" s="5" t="str">
        <f>IFERROR(__xludf.DUMMYFUNCTION("REGEXEXTRACT(L395,""[A-Za-z ]+"")"),"Female ")</f>
        <v>Female </v>
      </c>
      <c r="P395" s="8" t="str">
        <f>IFERROR(__xludf.DUMMYFUNCTION("IF(REGEXMATCH(L395,""Male""),""Male"",IF(REGEXMATCH(L395,""Female""),""Female"",""unspecific""))"),"Female")</f>
        <v>Female</v>
      </c>
      <c r="Q395" s="5" t="s">
        <v>128</v>
      </c>
      <c r="R395" s="4">
        <v>81464.0</v>
      </c>
      <c r="S395" s="4">
        <v>4348.0</v>
      </c>
      <c r="T395" s="4">
        <v>2085.0</v>
      </c>
      <c r="U395" s="4">
        <v>286.0</v>
      </c>
      <c r="V395" s="10">
        <f t="shared" si="2"/>
        <v>0.3510753216</v>
      </c>
      <c r="W395" s="4">
        <v>40831.66</v>
      </c>
      <c r="X395" s="5" t="s">
        <v>66</v>
      </c>
    </row>
    <row r="396" ht="14.25" customHeight="1">
      <c r="A396" s="4">
        <v>395.0</v>
      </c>
      <c r="B396" s="5" t="s">
        <v>820</v>
      </c>
      <c r="C396" s="11">
        <v>45249.0</v>
      </c>
      <c r="D396" s="11">
        <v>45276.0</v>
      </c>
      <c r="E396" s="5" t="s">
        <v>7</v>
      </c>
      <c r="F396" s="5" t="s">
        <v>52</v>
      </c>
      <c r="G396" s="5" t="s">
        <v>53</v>
      </c>
      <c r="H396" s="5" t="s">
        <v>54</v>
      </c>
      <c r="I396" s="7" t="s">
        <v>55</v>
      </c>
      <c r="J396" s="8" t="str">
        <f t="shared" si="1"/>
        <v>(995) 2136315</v>
      </c>
      <c r="K396" s="5" t="s">
        <v>56</v>
      </c>
      <c r="L396" s="5" t="s">
        <v>47</v>
      </c>
      <c r="M396" s="9" t="str">
        <f>IFERROR(__xludf.DUMMYFUNCTION("IF(OR(REGEXMATCH(L396,""18-40""),REGEXMATCH(L396,""Adults 18-40"")),""18-40"", IF(OR(REGEXMATCH(L396,""40-60""),REGEXMATCH(L396,""Adults 40-60"")),""40-60"", IF(OR(REGEXMATCH(L396,""60\+""),REGEXMATCH(L396,""Seniors 60\+"")),""60+"", IF(OR(REGEXMATCH(L396"&amp;",""13-19""),REGEXMATCH(L396,""Teens 13-19"")),""13-19"",""Unbekannt""))))"),"40-60")</f>
        <v>40-60</v>
      </c>
      <c r="N396" s="8" t="str">
        <f>IFERROR(__xludf.DUMMYFUNCTION("REGEXREPLACE(REGEXREPLACE(O396,""Male"",""unspecific""),""Female"",""unspecific"")"),"unspecific ")</f>
        <v>unspecific </v>
      </c>
      <c r="O396" s="5" t="str">
        <f>IFERROR(__xludf.DUMMYFUNCTION("REGEXEXTRACT(L396,""[A-Za-z ]+"")"),"Male ")</f>
        <v>Male </v>
      </c>
      <c r="P396" s="8" t="str">
        <f>IFERROR(__xludf.DUMMYFUNCTION("IF(REGEXMATCH(L396,""Male""),""Male"",IF(REGEXMATCH(L396,""Female""),""Female"",""unspecific""))"),"Male")</f>
        <v>Male</v>
      </c>
      <c r="Q396" s="5" t="s">
        <v>31</v>
      </c>
      <c r="R396" s="4">
        <v>90827.0</v>
      </c>
      <c r="S396" s="4">
        <v>352.0</v>
      </c>
      <c r="T396" s="4">
        <v>3835.0</v>
      </c>
      <c r="U396" s="4">
        <v>955.0</v>
      </c>
      <c r="V396" s="10">
        <f t="shared" si="2"/>
        <v>1.051449459</v>
      </c>
      <c r="W396" s="4">
        <v>7591.04</v>
      </c>
      <c r="X396" s="5" t="s">
        <v>49</v>
      </c>
    </row>
    <row r="397" ht="14.25" customHeight="1">
      <c r="A397" s="4">
        <v>396.0</v>
      </c>
      <c r="B397" s="5" t="s">
        <v>821</v>
      </c>
      <c r="C397" s="11">
        <v>45192.0</v>
      </c>
      <c r="D397" s="11">
        <v>45218.0</v>
      </c>
      <c r="E397" s="5" t="s">
        <v>77</v>
      </c>
      <c r="F397" s="5" t="s">
        <v>286</v>
      </c>
      <c r="G397" s="5" t="s">
        <v>287</v>
      </c>
      <c r="H397" s="5" t="s">
        <v>288</v>
      </c>
      <c r="I397" s="7" t="s">
        <v>289</v>
      </c>
      <c r="J397" s="8" t="str">
        <f t="shared" si="1"/>
        <v>(123) 8005701</v>
      </c>
      <c r="K397" s="5" t="s">
        <v>290</v>
      </c>
      <c r="L397" s="5" t="s">
        <v>47</v>
      </c>
      <c r="M397" s="9" t="str">
        <f>IFERROR(__xludf.DUMMYFUNCTION("IF(OR(REGEXMATCH(L397,""18-40""),REGEXMATCH(L397,""Adults 18-40"")),""18-40"", IF(OR(REGEXMATCH(L397,""40-60""),REGEXMATCH(L397,""Adults 40-60"")),""40-60"", IF(OR(REGEXMATCH(L397,""60\+""),REGEXMATCH(L397,""Seniors 60\+"")),""60+"", IF(OR(REGEXMATCH(L397"&amp;",""13-19""),REGEXMATCH(L397,""Teens 13-19"")),""13-19"",""Unbekannt""))))"),"40-60")</f>
        <v>40-60</v>
      </c>
      <c r="N397" s="8" t="str">
        <f>IFERROR(__xludf.DUMMYFUNCTION("REGEXREPLACE(REGEXREPLACE(O397,""Male"",""unspecific""),""Female"",""unspecific"")"),"unspecific ")</f>
        <v>unspecific </v>
      </c>
      <c r="O397" s="5" t="str">
        <f>IFERROR(__xludf.DUMMYFUNCTION("REGEXEXTRACT(L397,""[A-Za-z ]+"")"),"Male ")</f>
        <v>Male </v>
      </c>
      <c r="P397" s="8" t="str">
        <f>IFERROR(__xludf.DUMMYFUNCTION("IF(REGEXMATCH(L397,""Male""),""Male"",IF(REGEXMATCH(L397,""Female""),""Female"",""unspecific""))"),"Male")</f>
        <v>Male</v>
      </c>
      <c r="Q397" s="5" t="s">
        <v>48</v>
      </c>
      <c r="R397" s="4">
        <v>57979.0</v>
      </c>
      <c r="S397" s="4">
        <v>5433.0</v>
      </c>
      <c r="T397" s="4">
        <v>1810.0</v>
      </c>
      <c r="U397" s="4">
        <v>776.0</v>
      </c>
      <c r="V397" s="10">
        <f t="shared" si="2"/>
        <v>1.338415633</v>
      </c>
      <c r="W397" s="4">
        <v>30085.51</v>
      </c>
      <c r="X397" s="5" t="s">
        <v>119</v>
      </c>
    </row>
    <row r="398" ht="14.25" customHeight="1">
      <c r="A398" s="4">
        <v>397.0</v>
      </c>
      <c r="B398" s="5" t="s">
        <v>822</v>
      </c>
      <c r="C398" s="11">
        <v>45040.0</v>
      </c>
      <c r="D398" s="11">
        <v>45052.0</v>
      </c>
      <c r="E398" s="5" t="s">
        <v>51</v>
      </c>
      <c r="F398" s="5" t="s">
        <v>330</v>
      </c>
      <c r="G398" s="5" t="s">
        <v>331</v>
      </c>
      <c r="H398" s="5" t="s">
        <v>332</v>
      </c>
      <c r="I398" s="7">
        <v>0.0</v>
      </c>
      <c r="J398" s="8">
        <f t="shared" si="1"/>
        <v>0</v>
      </c>
      <c r="K398" s="5" t="s">
        <v>333</v>
      </c>
      <c r="L398" s="5" t="s">
        <v>30</v>
      </c>
      <c r="M398" s="9" t="str">
        <f>IFERROR(__xludf.DUMMYFUNCTION("IF(OR(REGEXMATCH(L398,""18-40""),REGEXMATCH(L398,""Adults 18-40"")),""18-40"", IF(OR(REGEXMATCH(L398,""40-60""),REGEXMATCH(L398,""Adults 40-60"")),""40-60"", IF(OR(REGEXMATCH(L398,""60\+""),REGEXMATCH(L398,""Seniors 60\+"")),""60+"", IF(OR(REGEXMATCH(L398"&amp;",""13-19""),REGEXMATCH(L398,""Teens 13-19"")),""13-19"",""Unbekannt""))))"),"18-40")</f>
        <v>18-40</v>
      </c>
      <c r="N398" s="8" t="str">
        <f>IFERROR(__xludf.DUMMYFUNCTION("REGEXREPLACE(REGEXREPLACE(O398,""Male"",""unspecific""),""Female"",""unspecific"")"),"Adults ")</f>
        <v>Adults </v>
      </c>
      <c r="O398" s="5" t="str">
        <f>IFERROR(__xludf.DUMMYFUNCTION("REGEXEXTRACT(L398,""[A-Za-z ]+"")"),"Adults ")</f>
        <v>Adults </v>
      </c>
      <c r="P398" s="8" t="str">
        <f>IFERROR(__xludf.DUMMYFUNCTION("IF(REGEXMATCH(L398,""Male""),""Male"",IF(REGEXMATCH(L398,""Female""),""Female"",""unspecific""))"),"unspecific")</f>
        <v>unspecific</v>
      </c>
      <c r="Q398" s="5" t="s">
        <v>39</v>
      </c>
      <c r="R398" s="4">
        <v>64139.0</v>
      </c>
      <c r="S398" s="4">
        <v>1649.0</v>
      </c>
      <c r="T398" s="4">
        <v>1286.0</v>
      </c>
      <c r="U398" s="4">
        <v>53.0</v>
      </c>
      <c r="V398" s="10">
        <f t="shared" si="2"/>
        <v>0.08263303138</v>
      </c>
      <c r="W398" s="4">
        <v>26663.06</v>
      </c>
      <c r="X398" s="5" t="s">
        <v>49</v>
      </c>
    </row>
    <row r="399" ht="14.25" customHeight="1">
      <c r="A399" s="4">
        <v>398.0</v>
      </c>
      <c r="B399" s="5" t="s">
        <v>823</v>
      </c>
      <c r="C399" s="11">
        <v>45081.0</v>
      </c>
      <c r="D399" s="11">
        <v>45110.0</v>
      </c>
      <c r="E399" s="5" t="s">
        <v>7</v>
      </c>
      <c r="F399" s="5" t="s">
        <v>410</v>
      </c>
      <c r="G399" s="5" t="s">
        <v>411</v>
      </c>
      <c r="H399" s="5" t="s">
        <v>412</v>
      </c>
      <c r="I399" s="7" t="s">
        <v>413</v>
      </c>
      <c r="J399" s="8" t="str">
        <f t="shared" si="1"/>
        <v>(135) 132085844902</v>
      </c>
      <c r="K399" s="5" t="s">
        <v>414</v>
      </c>
      <c r="L399" s="5" t="s">
        <v>160</v>
      </c>
      <c r="M399" s="9" t="str">
        <f>IFERROR(__xludf.DUMMYFUNCTION("IF(OR(REGEXMATCH(L399,""18-40""),REGEXMATCH(L399,""Adults 18-40"")),""18-40"", IF(OR(REGEXMATCH(L399,""40-60""),REGEXMATCH(L399,""Adults 40-60"")),""40-60"", IF(OR(REGEXMATCH(L399,""60\+""),REGEXMATCH(L399,""Seniors 60\+"")),""60+"", IF(OR(REGEXMATCH(L399"&amp;",""13-19""),REGEXMATCH(L399,""Teens 13-19"")),""13-19"",""Unbekannt""))))"),"40-60")</f>
        <v>40-60</v>
      </c>
      <c r="N399" s="8" t="str">
        <f>IFERROR(__xludf.DUMMYFUNCTION("REGEXREPLACE(REGEXREPLACE(O399,""Male"",""unspecific""),""Female"",""unspecific"")"),"unspecific ")</f>
        <v>unspecific </v>
      </c>
      <c r="O399" s="5" t="str">
        <f>IFERROR(__xludf.DUMMYFUNCTION("REGEXEXTRACT(L399,""[A-Za-z ]+"")"),"Female ")</f>
        <v>Female </v>
      </c>
      <c r="P399" s="8" t="str">
        <f>IFERROR(__xludf.DUMMYFUNCTION("IF(REGEXMATCH(L399,""Male""),""Male"",IF(REGEXMATCH(L399,""Female""),""Female"",""unspecific""))"),"Female")</f>
        <v>Female</v>
      </c>
      <c r="Q399" s="5" t="s">
        <v>58</v>
      </c>
      <c r="R399" s="4">
        <v>41173.0</v>
      </c>
      <c r="S399" s="4">
        <v>8846.0</v>
      </c>
      <c r="T399" s="4">
        <v>4195.0</v>
      </c>
      <c r="U399" s="4">
        <v>759.0</v>
      </c>
      <c r="V399" s="10">
        <f t="shared" si="2"/>
        <v>1.84344109</v>
      </c>
      <c r="W399" s="4">
        <v>34894.27</v>
      </c>
      <c r="X399" s="5" t="s">
        <v>119</v>
      </c>
    </row>
    <row r="400" ht="14.25" customHeight="1">
      <c r="A400" s="4">
        <v>399.0</v>
      </c>
      <c r="B400" s="5" t="s">
        <v>824</v>
      </c>
      <c r="C400" s="11">
        <v>45061.0</v>
      </c>
      <c r="D400" s="11">
        <v>45080.0</v>
      </c>
      <c r="E400" s="5" t="s">
        <v>77</v>
      </c>
      <c r="F400" s="5" t="s">
        <v>262</v>
      </c>
      <c r="G400" s="5" t="s">
        <v>263</v>
      </c>
      <c r="H400" s="5" t="s">
        <v>264</v>
      </c>
      <c r="I400" s="7" t="s">
        <v>265</v>
      </c>
      <c r="J400" s="8" t="str">
        <f t="shared" si="1"/>
        <v>(358) 4216618006</v>
      </c>
      <c r="K400" s="5" t="s">
        <v>266</v>
      </c>
      <c r="L400" s="5" t="s">
        <v>131</v>
      </c>
      <c r="M400" s="9" t="str">
        <f>IFERROR(__xludf.DUMMYFUNCTION("IF(OR(REGEXMATCH(L400,""18-40""),REGEXMATCH(L400,""Adults 18-40"")),""18-40"", IF(OR(REGEXMATCH(L400,""40-60""),REGEXMATCH(L400,""Adults 40-60"")),""40-60"", IF(OR(REGEXMATCH(L400,""60\+""),REGEXMATCH(L400,""Seniors 60\+"")),""60+"", IF(OR(REGEXMATCH(L400"&amp;",""13-19""),REGEXMATCH(L400,""Teens 13-19"")),""13-19"",""Unbekannt""))))"),"13-19")</f>
        <v>13-19</v>
      </c>
      <c r="N400" s="8" t="str">
        <f>IFERROR(__xludf.DUMMYFUNCTION("REGEXREPLACE(REGEXREPLACE(O400,""Male"",""unspecific""),""Female"",""unspecific"")"),"Teens ")</f>
        <v>Teens </v>
      </c>
      <c r="O400" s="5" t="str">
        <f>IFERROR(__xludf.DUMMYFUNCTION("REGEXEXTRACT(L400,""[A-Za-z ]+"")"),"Teens ")</f>
        <v>Teens </v>
      </c>
      <c r="P400" s="8" t="str">
        <f>IFERROR(__xludf.DUMMYFUNCTION("IF(REGEXMATCH(L400,""Male""),""Male"",IF(REGEXMATCH(L400,""Female""),""Female"",""unspecific""))"),"unspecific")</f>
        <v>unspecific</v>
      </c>
      <c r="Q400" s="5" t="s">
        <v>84</v>
      </c>
      <c r="R400" s="4">
        <v>19507.0</v>
      </c>
      <c r="S400" s="4">
        <v>2180.0</v>
      </c>
      <c r="T400" s="4">
        <v>4943.0</v>
      </c>
      <c r="U400" s="4">
        <v>855.0</v>
      </c>
      <c r="V400" s="10">
        <f t="shared" si="2"/>
        <v>4.383041985</v>
      </c>
      <c r="W400" s="4">
        <v>3071.88</v>
      </c>
      <c r="X400" s="5" t="s">
        <v>49</v>
      </c>
    </row>
    <row r="401" ht="14.25" customHeight="1">
      <c r="A401" s="4">
        <v>400.0</v>
      </c>
      <c r="B401" s="5" t="s">
        <v>825</v>
      </c>
      <c r="C401" s="11">
        <v>44971.0</v>
      </c>
      <c r="D401" s="11">
        <v>44993.0</v>
      </c>
      <c r="E401" s="5" t="s">
        <v>25</v>
      </c>
      <c r="F401" s="5" t="s">
        <v>256</v>
      </c>
      <c r="G401" s="5" t="s">
        <v>257</v>
      </c>
      <c r="H401" s="5" t="s">
        <v>258</v>
      </c>
      <c r="I401" s="7">
        <v>1.17217573E9</v>
      </c>
      <c r="J401" s="8" t="str">
        <f t="shared" si="1"/>
        <v>(117) 2175730</v>
      </c>
      <c r="K401" s="5" t="s">
        <v>259</v>
      </c>
      <c r="L401" s="5" t="s">
        <v>65</v>
      </c>
      <c r="M401" s="9" t="str">
        <f>IFERROR(__xludf.DUMMYFUNCTION("IF(OR(REGEXMATCH(L401,""18-40""),REGEXMATCH(L401,""Adults 18-40"")),""18-40"", IF(OR(REGEXMATCH(L401,""40-60""),REGEXMATCH(L401,""Adults 40-60"")),""40-60"", IF(OR(REGEXMATCH(L401,""60\+""),REGEXMATCH(L401,""Seniors 60\+"")),""60+"", IF(OR(REGEXMATCH(L401"&amp;",""13-19""),REGEXMATCH(L401,""Teens 13-19"")),""13-19"",""Unbekannt""))))"),"60+")</f>
        <v>60+</v>
      </c>
      <c r="N401" s="8" t="str">
        <f>IFERROR(__xludf.DUMMYFUNCTION("REGEXREPLACE(REGEXREPLACE(O401,""Male"",""unspecific""),""Female"",""unspecific"")"),"unspecific ")</f>
        <v>unspecific </v>
      </c>
      <c r="O401" s="5" t="str">
        <f>IFERROR(__xludf.DUMMYFUNCTION("REGEXEXTRACT(L401,""[A-Za-z ]+"")"),"Male ")</f>
        <v>Male </v>
      </c>
      <c r="P401" s="8" t="str">
        <f>IFERROR(__xludf.DUMMYFUNCTION("IF(REGEXMATCH(L401,""Male""),""Male"",IF(REGEXMATCH(L401,""Female""),""Female"",""unspecific""))"),"Male")</f>
        <v>Male</v>
      </c>
      <c r="Q401" s="5" t="s">
        <v>48</v>
      </c>
      <c r="R401" s="4">
        <v>53683.0</v>
      </c>
      <c r="S401" s="4">
        <v>4779.0</v>
      </c>
      <c r="T401" s="4">
        <v>2309.0</v>
      </c>
      <c r="U401" s="4">
        <v>576.0</v>
      </c>
      <c r="V401" s="10">
        <f t="shared" si="2"/>
        <v>1.072965371</v>
      </c>
      <c r="W401" s="4">
        <v>19770.88</v>
      </c>
      <c r="X401" s="5" t="s">
        <v>40</v>
      </c>
    </row>
    <row r="402" ht="14.25" customHeight="1">
      <c r="A402" s="4">
        <v>401.0</v>
      </c>
      <c r="B402" s="5" t="s">
        <v>826</v>
      </c>
      <c r="C402" s="11">
        <v>45093.0</v>
      </c>
      <c r="D402" s="11">
        <v>45099.0</v>
      </c>
      <c r="E402" s="5" t="s">
        <v>42</v>
      </c>
      <c r="F402" s="5" t="s">
        <v>381</v>
      </c>
      <c r="G402" s="5" t="s">
        <v>382</v>
      </c>
      <c r="H402" s="5" t="s">
        <v>383</v>
      </c>
      <c r="I402" s="7" t="s">
        <v>384</v>
      </c>
      <c r="J402" s="8" t="str">
        <f t="shared" si="1"/>
        <v>Ungültige Nummer</v>
      </c>
      <c r="K402" s="5" t="s">
        <v>385</v>
      </c>
      <c r="L402" s="5" t="s">
        <v>74</v>
      </c>
      <c r="M402" s="9" t="str">
        <f>IFERROR(__xludf.DUMMYFUNCTION("IF(OR(REGEXMATCH(L402,""18-40""),REGEXMATCH(L402,""Adults 18-40"")),""18-40"", IF(OR(REGEXMATCH(L402,""40-60""),REGEXMATCH(L402,""Adults 40-60"")),""40-60"", IF(OR(REGEXMATCH(L402,""60\+""),REGEXMATCH(L402,""Seniors 60\+"")),""60+"", IF(OR(REGEXMATCH(L402"&amp;",""13-19""),REGEXMATCH(L402,""Teens 13-19"")),""13-19"",""Unbekannt""))))"),"60+")</f>
        <v>60+</v>
      </c>
      <c r="N402" s="8" t="str">
        <f>IFERROR(__xludf.DUMMYFUNCTION("REGEXREPLACE(REGEXREPLACE(O402,""Male"",""unspecific""),""Female"",""unspecific"")"),"Seniors ")</f>
        <v>Seniors </v>
      </c>
      <c r="O402" s="5" t="str">
        <f>IFERROR(__xludf.DUMMYFUNCTION("REGEXEXTRACT(L402,""[A-Za-z ]+"")"),"Seniors ")</f>
        <v>Seniors </v>
      </c>
      <c r="P402" s="8" t="str">
        <f>IFERROR(__xludf.DUMMYFUNCTION("IF(REGEXMATCH(L402,""Male""),""Male"",IF(REGEXMATCH(L402,""Female""),""Female"",""unspecific""))"),"unspecific")</f>
        <v>unspecific</v>
      </c>
      <c r="Q402" s="5" t="s">
        <v>75</v>
      </c>
      <c r="R402" s="4">
        <v>30392.0</v>
      </c>
      <c r="S402" s="4">
        <v>8755.0</v>
      </c>
      <c r="T402" s="4">
        <v>4651.0</v>
      </c>
      <c r="U402" s="4">
        <v>274.0</v>
      </c>
      <c r="V402" s="10">
        <f t="shared" si="2"/>
        <v>0.9015530403</v>
      </c>
      <c r="W402" s="4">
        <v>43882.98</v>
      </c>
      <c r="X402" s="5" t="s">
        <v>66</v>
      </c>
    </row>
    <row r="403" ht="14.25" customHeight="1">
      <c r="A403" s="4">
        <v>402.0</v>
      </c>
      <c r="B403" s="5" t="s">
        <v>827</v>
      </c>
      <c r="C403" s="11">
        <v>45169.0</v>
      </c>
      <c r="D403" s="11">
        <v>45197.0</v>
      </c>
      <c r="E403" s="5" t="s">
        <v>42</v>
      </c>
      <c r="F403" s="5" t="s">
        <v>485</v>
      </c>
      <c r="G403" s="5" t="s">
        <v>486</v>
      </c>
      <c r="H403" s="5" t="s">
        <v>487</v>
      </c>
      <c r="I403" s="7" t="s">
        <v>488</v>
      </c>
      <c r="J403" s="8" t="str">
        <f t="shared" si="1"/>
        <v>(881) 58970981186</v>
      </c>
      <c r="K403" s="5" t="s">
        <v>489</v>
      </c>
      <c r="L403" s="5" t="s">
        <v>30</v>
      </c>
      <c r="M403" s="9" t="str">
        <f>IFERROR(__xludf.DUMMYFUNCTION("IF(OR(REGEXMATCH(L403,""18-40""),REGEXMATCH(L403,""Adults 18-40"")),""18-40"", IF(OR(REGEXMATCH(L403,""40-60""),REGEXMATCH(L403,""Adults 40-60"")),""40-60"", IF(OR(REGEXMATCH(L403,""60\+""),REGEXMATCH(L403,""Seniors 60\+"")),""60+"", IF(OR(REGEXMATCH(L403"&amp;",""13-19""),REGEXMATCH(L403,""Teens 13-19"")),""13-19"",""Unbekannt""))))"),"18-40")</f>
        <v>18-40</v>
      </c>
      <c r="N403" s="8" t="str">
        <f>IFERROR(__xludf.DUMMYFUNCTION("REGEXREPLACE(REGEXREPLACE(O403,""Male"",""unspecific""),""Female"",""unspecific"")"),"Adults ")</f>
        <v>Adults </v>
      </c>
      <c r="O403" s="5" t="str">
        <f>IFERROR(__xludf.DUMMYFUNCTION("REGEXEXTRACT(L403,""[A-Za-z ]+"")"),"Adults ")</f>
        <v>Adults </v>
      </c>
      <c r="P403" s="8" t="str">
        <f>IFERROR(__xludf.DUMMYFUNCTION("IF(REGEXMATCH(L403,""Male""),""Male"",IF(REGEXMATCH(L403,""Female""),""Female"",""unspecific""))"),"unspecific")</f>
        <v>unspecific</v>
      </c>
      <c r="Q403" s="5" t="s">
        <v>48</v>
      </c>
      <c r="R403" s="4">
        <v>64838.0</v>
      </c>
      <c r="S403" s="4">
        <v>5528.0</v>
      </c>
      <c r="T403" s="4">
        <v>4967.0</v>
      </c>
      <c r="U403" s="4">
        <v>544.0</v>
      </c>
      <c r="V403" s="10">
        <f t="shared" si="2"/>
        <v>0.8390141584</v>
      </c>
      <c r="W403" s="4">
        <v>36371.93</v>
      </c>
      <c r="X403" s="5" t="s">
        <v>119</v>
      </c>
    </row>
    <row r="404" ht="14.25" customHeight="1">
      <c r="A404" s="4">
        <v>403.0</v>
      </c>
      <c r="B404" s="5" t="s">
        <v>828</v>
      </c>
      <c r="C404" s="11">
        <v>44944.0</v>
      </c>
      <c r="D404" s="11">
        <v>44953.0</v>
      </c>
      <c r="E404" s="5" t="s">
        <v>77</v>
      </c>
      <c r="F404" s="5" t="s">
        <v>182</v>
      </c>
      <c r="G404" s="5" t="s">
        <v>183</v>
      </c>
      <c r="H404" s="5" t="s">
        <v>184</v>
      </c>
      <c r="I404" s="7" t="s">
        <v>185</v>
      </c>
      <c r="J404" s="8" t="str">
        <f t="shared" si="1"/>
        <v>(322) 61892539220</v>
      </c>
      <c r="K404" s="5" t="s">
        <v>186</v>
      </c>
      <c r="L404" s="5" t="s">
        <v>74</v>
      </c>
      <c r="M404" s="9" t="str">
        <f>IFERROR(__xludf.DUMMYFUNCTION("IF(OR(REGEXMATCH(L404,""18-40""),REGEXMATCH(L404,""Adults 18-40"")),""18-40"", IF(OR(REGEXMATCH(L404,""40-60""),REGEXMATCH(L404,""Adults 40-60"")),""40-60"", IF(OR(REGEXMATCH(L404,""60\+""),REGEXMATCH(L404,""Seniors 60\+"")),""60+"", IF(OR(REGEXMATCH(L404"&amp;",""13-19""),REGEXMATCH(L404,""Teens 13-19"")),""13-19"",""Unbekannt""))))"),"60+")</f>
        <v>60+</v>
      </c>
      <c r="N404" s="8" t="str">
        <f>IFERROR(__xludf.DUMMYFUNCTION("REGEXREPLACE(REGEXREPLACE(O404,""Male"",""unspecific""),""Female"",""unspecific"")"),"Seniors ")</f>
        <v>Seniors </v>
      </c>
      <c r="O404" s="5" t="str">
        <f>IFERROR(__xludf.DUMMYFUNCTION("REGEXEXTRACT(L404,""[A-Za-z ]+"")"),"Seniors ")</f>
        <v>Seniors </v>
      </c>
      <c r="P404" s="8" t="str">
        <f>IFERROR(__xludf.DUMMYFUNCTION("IF(REGEXMATCH(L404,""Male""),""Male"",IF(REGEXMATCH(L404,""Female""),""Female"",""unspecific""))"),"unspecific")</f>
        <v>unspecific</v>
      </c>
      <c r="Q404" s="5" t="s">
        <v>48</v>
      </c>
      <c r="R404" s="4">
        <v>84720.0</v>
      </c>
      <c r="S404" s="4">
        <v>3282.0</v>
      </c>
      <c r="T404" s="4">
        <v>3809.0</v>
      </c>
      <c r="U404" s="4">
        <v>133.0</v>
      </c>
      <c r="V404" s="10">
        <f t="shared" si="2"/>
        <v>0.1569877243</v>
      </c>
      <c r="W404" s="4">
        <v>15789.04</v>
      </c>
      <c r="X404" s="5" t="s">
        <v>167</v>
      </c>
    </row>
    <row r="405" ht="14.25" customHeight="1">
      <c r="A405" s="4">
        <v>404.0</v>
      </c>
      <c r="B405" s="5" t="s">
        <v>829</v>
      </c>
      <c r="C405" s="11">
        <v>45128.0</v>
      </c>
      <c r="D405" s="11">
        <v>45136.0</v>
      </c>
      <c r="E405" s="5" t="s">
        <v>42</v>
      </c>
      <c r="F405" s="5" t="s">
        <v>432</v>
      </c>
      <c r="G405" s="5" t="s">
        <v>433</v>
      </c>
      <c r="H405" s="5" t="s">
        <v>434</v>
      </c>
      <c r="I405" s="7">
        <v>0.0</v>
      </c>
      <c r="J405" s="8">
        <f t="shared" si="1"/>
        <v>0</v>
      </c>
      <c r="K405" s="5" t="s">
        <v>435</v>
      </c>
      <c r="L405" s="5" t="s">
        <v>30</v>
      </c>
      <c r="M405" s="9" t="str">
        <f>IFERROR(__xludf.DUMMYFUNCTION("IF(OR(REGEXMATCH(L405,""18-40""),REGEXMATCH(L405,""Adults 18-40"")),""18-40"", IF(OR(REGEXMATCH(L405,""40-60""),REGEXMATCH(L405,""Adults 40-60"")),""40-60"", IF(OR(REGEXMATCH(L405,""60\+""),REGEXMATCH(L405,""Seniors 60\+"")),""60+"", IF(OR(REGEXMATCH(L405"&amp;",""13-19""),REGEXMATCH(L405,""Teens 13-19"")),""13-19"",""Unbekannt""))))"),"18-40")</f>
        <v>18-40</v>
      </c>
      <c r="N405" s="8" t="str">
        <f>IFERROR(__xludf.DUMMYFUNCTION("REGEXREPLACE(REGEXREPLACE(O405,""Male"",""unspecific""),""Female"",""unspecific"")"),"Adults ")</f>
        <v>Adults </v>
      </c>
      <c r="O405" s="5" t="str">
        <f>IFERROR(__xludf.DUMMYFUNCTION("REGEXEXTRACT(L405,""[A-Za-z ]+"")"),"Adults ")</f>
        <v>Adults </v>
      </c>
      <c r="P405" s="8" t="str">
        <f>IFERROR(__xludf.DUMMYFUNCTION("IF(REGEXMATCH(L405,""Male""),""Male"",IF(REGEXMATCH(L405,""Female""),""Female"",""unspecific""))"),"unspecific")</f>
        <v>unspecific</v>
      </c>
      <c r="Q405" s="5" t="s">
        <v>31</v>
      </c>
      <c r="R405" s="4">
        <v>49653.0</v>
      </c>
      <c r="S405" s="4">
        <v>7227.0</v>
      </c>
      <c r="T405" s="4">
        <v>1534.0</v>
      </c>
      <c r="U405" s="4">
        <v>408.0</v>
      </c>
      <c r="V405" s="10">
        <f t="shared" si="2"/>
        <v>0.8217026162</v>
      </c>
      <c r="W405" s="4">
        <v>6356.59</v>
      </c>
      <c r="X405" s="5" t="s">
        <v>167</v>
      </c>
    </row>
    <row r="406" ht="14.25" customHeight="1">
      <c r="A406" s="4">
        <v>405.0</v>
      </c>
      <c r="B406" s="5" t="s">
        <v>830</v>
      </c>
      <c r="C406" s="11">
        <v>45015.0</v>
      </c>
      <c r="D406" s="11">
        <v>45034.0</v>
      </c>
      <c r="E406" s="5" t="s">
        <v>25</v>
      </c>
      <c r="F406" s="5" t="s">
        <v>60</v>
      </c>
      <c r="G406" s="5" t="s">
        <v>61</v>
      </c>
      <c r="H406" s="5" t="s">
        <v>62</v>
      </c>
      <c r="I406" s="7" t="s">
        <v>63</v>
      </c>
      <c r="J406" s="8" t="str">
        <f t="shared" si="1"/>
        <v>(320) 1853187395</v>
      </c>
      <c r="K406" s="5" t="s">
        <v>64</v>
      </c>
      <c r="L406" s="5" t="s">
        <v>160</v>
      </c>
      <c r="M406" s="9" t="str">
        <f>IFERROR(__xludf.DUMMYFUNCTION("IF(OR(REGEXMATCH(L406,""18-40""),REGEXMATCH(L406,""Adults 18-40"")),""18-40"", IF(OR(REGEXMATCH(L406,""40-60""),REGEXMATCH(L406,""Adults 40-60"")),""40-60"", IF(OR(REGEXMATCH(L406,""60\+""),REGEXMATCH(L406,""Seniors 60\+"")),""60+"", IF(OR(REGEXMATCH(L406"&amp;",""13-19""),REGEXMATCH(L406,""Teens 13-19"")),""13-19"",""Unbekannt""))))"),"40-60")</f>
        <v>40-60</v>
      </c>
      <c r="N406" s="8" t="str">
        <f>IFERROR(__xludf.DUMMYFUNCTION("REGEXREPLACE(REGEXREPLACE(O406,""Male"",""unspecific""),""Female"",""unspecific"")"),"unspecific ")</f>
        <v>unspecific </v>
      </c>
      <c r="O406" s="5" t="str">
        <f>IFERROR(__xludf.DUMMYFUNCTION("REGEXEXTRACT(L406,""[A-Za-z ]+"")"),"Female ")</f>
        <v>Female </v>
      </c>
      <c r="P406" s="8" t="str">
        <f>IFERROR(__xludf.DUMMYFUNCTION("IF(REGEXMATCH(L406,""Male""),""Male"",IF(REGEXMATCH(L406,""Female""),""Female"",""unspecific""))"),"Female")</f>
        <v>Female</v>
      </c>
      <c r="Q406" s="5" t="s">
        <v>75</v>
      </c>
      <c r="R406" s="4">
        <v>26891.0</v>
      </c>
      <c r="S406" s="4">
        <v>793.0</v>
      </c>
      <c r="T406" s="4">
        <v>3036.0</v>
      </c>
      <c r="U406" s="4">
        <v>286.0</v>
      </c>
      <c r="V406" s="10">
        <f t="shared" si="2"/>
        <v>1.063552862</v>
      </c>
      <c r="W406" s="4">
        <v>37946.91</v>
      </c>
      <c r="X406" s="5" t="s">
        <v>66</v>
      </c>
    </row>
    <row r="407" ht="14.25" customHeight="1">
      <c r="A407" s="4">
        <v>406.0</v>
      </c>
      <c r="B407" s="5" t="s">
        <v>831</v>
      </c>
      <c r="C407" s="11">
        <v>45159.0</v>
      </c>
      <c r="D407" s="11">
        <v>45189.0</v>
      </c>
      <c r="E407" s="5" t="s">
        <v>25</v>
      </c>
      <c r="F407" s="5" t="s">
        <v>175</v>
      </c>
      <c r="G407" s="5" t="s">
        <v>176</v>
      </c>
      <c r="H407" s="5" t="s">
        <v>177</v>
      </c>
      <c r="I407" s="7" t="s">
        <v>178</v>
      </c>
      <c r="J407" s="8" t="str">
        <f t="shared" si="1"/>
        <v>(186) 4384897</v>
      </c>
      <c r="K407" s="5" t="s">
        <v>179</v>
      </c>
      <c r="L407" s="5" t="s">
        <v>38</v>
      </c>
      <c r="M407" s="9" t="str">
        <f>IFERROR(__xludf.DUMMYFUNCTION("IF(OR(REGEXMATCH(L407,""18-40""),REGEXMATCH(L407,""Adults 18-40"")),""18-40"", IF(OR(REGEXMATCH(L407,""40-60""),REGEXMATCH(L407,""Adults 40-60"")),""40-60"", IF(OR(REGEXMATCH(L407,""60\+""),REGEXMATCH(L407,""Seniors 60\+"")),""60+"", IF(OR(REGEXMATCH(L407"&amp;",""13-19""),REGEXMATCH(L407,""Teens 13-19"")),""13-19"",""Unbekannt""))))"),"60+")</f>
        <v>60+</v>
      </c>
      <c r="N407" s="8" t="str">
        <f>IFERROR(__xludf.DUMMYFUNCTION("REGEXREPLACE(REGEXREPLACE(O407,""Male"",""unspecific""),""Female"",""unspecific"")"),"unspecific ")</f>
        <v>unspecific </v>
      </c>
      <c r="O407" s="5" t="str">
        <f>IFERROR(__xludf.DUMMYFUNCTION("REGEXEXTRACT(L407,""[A-Za-z ]+"")"),"Female ")</f>
        <v>Female </v>
      </c>
      <c r="P407" s="8" t="str">
        <f>IFERROR(__xludf.DUMMYFUNCTION("IF(REGEXMATCH(L407,""Male""),""Male"",IF(REGEXMATCH(L407,""Female""),""Female"",""unspecific""))"),"Female")</f>
        <v>Female</v>
      </c>
      <c r="Q407" s="5" t="s">
        <v>39</v>
      </c>
      <c r="R407" s="4">
        <v>33484.0</v>
      </c>
      <c r="S407" s="4">
        <v>9450.0</v>
      </c>
      <c r="T407" s="4">
        <v>487.0</v>
      </c>
      <c r="U407" s="4">
        <v>702.0</v>
      </c>
      <c r="V407" s="10">
        <f t="shared" si="2"/>
        <v>2.096523713</v>
      </c>
      <c r="W407" s="4">
        <v>8459.03</v>
      </c>
      <c r="X407" s="5" t="s">
        <v>99</v>
      </c>
    </row>
    <row r="408" ht="14.25" customHeight="1">
      <c r="A408" s="4">
        <v>407.0</v>
      </c>
      <c r="B408" s="5" t="s">
        <v>832</v>
      </c>
      <c r="C408" s="11">
        <v>45206.0</v>
      </c>
      <c r="D408" s="11">
        <v>45212.0</v>
      </c>
      <c r="E408" s="5" t="s">
        <v>7</v>
      </c>
      <c r="F408" s="5" t="s">
        <v>188</v>
      </c>
      <c r="G408" s="5" t="s">
        <v>189</v>
      </c>
      <c r="H408" s="5" t="s">
        <v>190</v>
      </c>
      <c r="I408" s="7" t="s">
        <v>191</v>
      </c>
      <c r="J408" s="8" t="str">
        <f t="shared" si="1"/>
        <v>(496) 4036865</v>
      </c>
      <c r="K408" s="5" t="s">
        <v>192</v>
      </c>
      <c r="L408" s="5" t="s">
        <v>30</v>
      </c>
      <c r="M408" s="9" t="str">
        <f>IFERROR(__xludf.DUMMYFUNCTION("IF(OR(REGEXMATCH(L408,""18-40""),REGEXMATCH(L408,""Adults 18-40"")),""18-40"", IF(OR(REGEXMATCH(L408,""40-60""),REGEXMATCH(L408,""Adults 40-60"")),""40-60"", IF(OR(REGEXMATCH(L408,""60\+""),REGEXMATCH(L408,""Seniors 60\+"")),""60+"", IF(OR(REGEXMATCH(L408"&amp;",""13-19""),REGEXMATCH(L408,""Teens 13-19"")),""13-19"",""Unbekannt""))))"),"18-40")</f>
        <v>18-40</v>
      </c>
      <c r="N408" s="8" t="str">
        <f>IFERROR(__xludf.DUMMYFUNCTION("REGEXREPLACE(REGEXREPLACE(O408,""Male"",""unspecific""),""Female"",""unspecific"")"),"Adults ")</f>
        <v>Adults </v>
      </c>
      <c r="O408" s="5" t="str">
        <f>IFERROR(__xludf.DUMMYFUNCTION("REGEXEXTRACT(L408,""[A-Za-z ]+"")"),"Adults ")</f>
        <v>Adults </v>
      </c>
      <c r="P408" s="8" t="str">
        <f>IFERROR(__xludf.DUMMYFUNCTION("IF(REGEXMATCH(L408,""Male""),""Male"",IF(REGEXMATCH(L408,""Female""),""Female"",""unspecific""))"),"unspecific")</f>
        <v>unspecific</v>
      </c>
      <c r="Q408" s="5" t="s">
        <v>31</v>
      </c>
      <c r="R408" s="4">
        <v>8729.0</v>
      </c>
      <c r="S408" s="4">
        <v>8324.0</v>
      </c>
      <c r="T408" s="4">
        <v>3786.0</v>
      </c>
      <c r="U408" s="4">
        <v>579.0</v>
      </c>
      <c r="V408" s="10">
        <f t="shared" si="2"/>
        <v>6.633062206</v>
      </c>
      <c r="W408" s="4">
        <v>30702.3</v>
      </c>
      <c r="X408" s="5" t="s">
        <v>32</v>
      </c>
    </row>
    <row r="409" ht="14.25" customHeight="1">
      <c r="A409" s="4">
        <v>408.0</v>
      </c>
      <c r="B409" s="5" t="s">
        <v>833</v>
      </c>
      <c r="C409" s="11">
        <v>45200.0</v>
      </c>
      <c r="D409" s="11">
        <v>45213.0</v>
      </c>
      <c r="E409" s="5" t="s">
        <v>77</v>
      </c>
      <c r="F409" s="5" t="s">
        <v>175</v>
      </c>
      <c r="G409" s="5" t="s">
        <v>176</v>
      </c>
      <c r="H409" s="5" t="s">
        <v>177</v>
      </c>
      <c r="I409" s="7" t="s">
        <v>178</v>
      </c>
      <c r="J409" s="8" t="str">
        <f t="shared" si="1"/>
        <v>(186) 4384897</v>
      </c>
      <c r="K409" s="5" t="s">
        <v>179</v>
      </c>
      <c r="L409" s="5" t="s">
        <v>138</v>
      </c>
      <c r="M409" s="9" t="str">
        <f>IFERROR(__xludf.DUMMYFUNCTION("IF(OR(REGEXMATCH(L409,""18-40""),REGEXMATCH(L409,""Adults 18-40"")),""18-40"", IF(OR(REGEXMATCH(L409,""40-60""),REGEXMATCH(L409,""Adults 40-60"")),""40-60"", IF(OR(REGEXMATCH(L409,""60\+""),REGEXMATCH(L409,""Seniors 60\+"")),""60+"", IF(OR(REGEXMATCH(L409"&amp;",""13-19""),REGEXMATCH(L409,""Teens 13-19"")),""13-19"",""Unbekannt""))))"),"18-40")</f>
        <v>18-40</v>
      </c>
      <c r="N409" s="8" t="str">
        <f>IFERROR(__xludf.DUMMYFUNCTION("REGEXREPLACE(REGEXREPLACE(O409,""Male"",""unspecific""),""Female"",""unspecific"")"),"unspecific ")</f>
        <v>unspecific </v>
      </c>
      <c r="O409" s="5" t="str">
        <f>IFERROR(__xludf.DUMMYFUNCTION("REGEXEXTRACT(L409,""[A-Za-z ]+"")"),"Male ")</f>
        <v>Male </v>
      </c>
      <c r="P409" s="8" t="str">
        <f>IFERROR(__xludf.DUMMYFUNCTION("IF(REGEXMATCH(L409,""Male""),""Male"",IF(REGEXMATCH(L409,""Female""),""Female"",""unspecific""))"),"Male")</f>
        <v>Male</v>
      </c>
      <c r="Q409" s="5" t="s">
        <v>84</v>
      </c>
      <c r="R409" s="4">
        <v>35652.0</v>
      </c>
      <c r="S409" s="4">
        <v>8067.0</v>
      </c>
      <c r="T409" s="4">
        <v>1099.0</v>
      </c>
      <c r="U409" s="4">
        <v>896.0</v>
      </c>
      <c r="V409" s="10">
        <f t="shared" si="2"/>
        <v>2.513182991</v>
      </c>
      <c r="W409" s="4">
        <v>15209.02</v>
      </c>
      <c r="X409" s="5" t="s">
        <v>99</v>
      </c>
    </row>
    <row r="410" ht="14.25" customHeight="1">
      <c r="A410" s="4">
        <v>409.0</v>
      </c>
      <c r="B410" s="5" t="s">
        <v>834</v>
      </c>
      <c r="C410" s="11">
        <v>45156.0</v>
      </c>
      <c r="D410" s="11">
        <v>45177.0</v>
      </c>
      <c r="E410" s="5" t="s">
        <v>51</v>
      </c>
      <c r="F410" s="5" t="s">
        <v>426</v>
      </c>
      <c r="G410" s="5" t="s">
        <v>427</v>
      </c>
      <c r="H410" s="5" t="s">
        <v>428</v>
      </c>
      <c r="I410" s="7">
        <v>0.0</v>
      </c>
      <c r="J410" s="8">
        <f t="shared" si="1"/>
        <v>0</v>
      </c>
      <c r="K410" s="5" t="s">
        <v>429</v>
      </c>
      <c r="L410" s="5" t="s">
        <v>47</v>
      </c>
      <c r="M410" s="9" t="str">
        <f>IFERROR(__xludf.DUMMYFUNCTION("IF(OR(REGEXMATCH(L410,""18-40""),REGEXMATCH(L410,""Adults 18-40"")),""18-40"", IF(OR(REGEXMATCH(L410,""40-60""),REGEXMATCH(L410,""Adults 40-60"")),""40-60"", IF(OR(REGEXMATCH(L410,""60\+""),REGEXMATCH(L410,""Seniors 60\+"")),""60+"", IF(OR(REGEXMATCH(L410"&amp;",""13-19""),REGEXMATCH(L410,""Teens 13-19"")),""13-19"",""Unbekannt""))))"),"40-60")</f>
        <v>40-60</v>
      </c>
      <c r="N410" s="8" t="str">
        <f>IFERROR(__xludf.DUMMYFUNCTION("REGEXREPLACE(REGEXREPLACE(O410,""Male"",""unspecific""),""Female"",""unspecific"")"),"unspecific ")</f>
        <v>unspecific </v>
      </c>
      <c r="O410" s="5" t="str">
        <f>IFERROR(__xludf.DUMMYFUNCTION("REGEXEXTRACT(L410,""[A-Za-z ]+"")"),"Male ")</f>
        <v>Male </v>
      </c>
      <c r="P410" s="8" t="str">
        <f>IFERROR(__xludf.DUMMYFUNCTION("IF(REGEXMATCH(L410,""Male""),""Male"",IF(REGEXMATCH(L410,""Female""),""Female"",""unspecific""))"),"Male")</f>
        <v>Male</v>
      </c>
      <c r="Q410" s="5" t="s">
        <v>86</v>
      </c>
      <c r="R410" s="4">
        <v>68515.0</v>
      </c>
      <c r="S410" s="4">
        <v>8051.0</v>
      </c>
      <c r="T410" s="4">
        <v>922.0</v>
      </c>
      <c r="U410" s="4">
        <v>309.0</v>
      </c>
      <c r="V410" s="10">
        <f t="shared" si="2"/>
        <v>0.4509961322</v>
      </c>
      <c r="W410" s="4">
        <v>8545.09</v>
      </c>
      <c r="X410" s="5" t="s">
        <v>49</v>
      </c>
    </row>
    <row r="411" ht="14.25" customHeight="1">
      <c r="A411" s="4">
        <v>410.0</v>
      </c>
      <c r="B411" s="5" t="s">
        <v>835</v>
      </c>
      <c r="C411" s="11">
        <v>45184.0</v>
      </c>
      <c r="D411" s="11">
        <v>45208.0</v>
      </c>
      <c r="E411" s="5" t="s">
        <v>42</v>
      </c>
      <c r="F411" s="5" t="s">
        <v>381</v>
      </c>
      <c r="G411" s="5" t="s">
        <v>382</v>
      </c>
      <c r="H411" s="5" t="s">
        <v>383</v>
      </c>
      <c r="I411" s="7" t="s">
        <v>384</v>
      </c>
      <c r="J411" s="8" t="str">
        <f t="shared" si="1"/>
        <v>Ungültige Nummer</v>
      </c>
      <c r="K411" s="5" t="s">
        <v>385</v>
      </c>
      <c r="L411" s="5" t="s">
        <v>83</v>
      </c>
      <c r="M411" s="9" t="str">
        <f>IFERROR(__xludf.DUMMYFUNCTION("IF(OR(REGEXMATCH(L411,""18-40""),REGEXMATCH(L411,""Adults 18-40"")),""18-40"", IF(OR(REGEXMATCH(L411,""40-60""),REGEXMATCH(L411,""Adults 40-60"")),""40-60"", IF(OR(REGEXMATCH(L411,""60\+""),REGEXMATCH(L411,""Seniors 60\+"")),""60+"", IF(OR(REGEXMATCH(L411"&amp;",""13-19""),REGEXMATCH(L411,""Teens 13-19"")),""13-19"",""Unbekannt""))))"),"40-60")</f>
        <v>40-60</v>
      </c>
      <c r="N411" s="8" t="str">
        <f>IFERROR(__xludf.DUMMYFUNCTION("REGEXREPLACE(REGEXREPLACE(O411,""Male"",""unspecific""),""Female"",""unspecific"")"),"Adults ")</f>
        <v>Adults </v>
      </c>
      <c r="O411" s="5" t="str">
        <f>IFERROR(__xludf.DUMMYFUNCTION("REGEXEXTRACT(L411,""[A-Za-z ]+"")"),"Adults ")</f>
        <v>Adults </v>
      </c>
      <c r="P411" s="8" t="str">
        <f>IFERROR(__xludf.DUMMYFUNCTION("IF(REGEXMATCH(L411,""Male""),""Male"",IF(REGEXMATCH(L411,""Female""),""Female"",""unspecific""))"),"unspecific")</f>
        <v>unspecific</v>
      </c>
      <c r="Q411" s="5" t="s">
        <v>31</v>
      </c>
      <c r="R411" s="4">
        <v>56270.0</v>
      </c>
      <c r="S411" s="4">
        <v>2520.0</v>
      </c>
      <c r="T411" s="4">
        <v>826.0</v>
      </c>
      <c r="U411" s="4">
        <v>342.0</v>
      </c>
      <c r="V411" s="10">
        <f t="shared" si="2"/>
        <v>0.6077838991</v>
      </c>
      <c r="W411" s="4">
        <v>47294.46</v>
      </c>
      <c r="X411" s="5" t="s">
        <v>66</v>
      </c>
    </row>
    <row r="412" ht="14.25" customHeight="1">
      <c r="A412" s="4">
        <v>411.0</v>
      </c>
      <c r="B412" s="5" t="s">
        <v>836</v>
      </c>
      <c r="C412" s="11">
        <v>45210.0</v>
      </c>
      <c r="D412" s="11">
        <v>45214.0</v>
      </c>
      <c r="E412" s="5" t="s">
        <v>51</v>
      </c>
      <c r="F412" s="5" t="s">
        <v>485</v>
      </c>
      <c r="G412" s="5" t="s">
        <v>486</v>
      </c>
      <c r="H412" s="5" t="s">
        <v>487</v>
      </c>
      <c r="I412" s="7" t="s">
        <v>488</v>
      </c>
      <c r="J412" s="8" t="str">
        <f t="shared" si="1"/>
        <v>(881) 58970981186</v>
      </c>
      <c r="K412" s="5" t="s">
        <v>489</v>
      </c>
      <c r="L412" s="5" t="s">
        <v>138</v>
      </c>
      <c r="M412" s="9" t="str">
        <f>IFERROR(__xludf.DUMMYFUNCTION("IF(OR(REGEXMATCH(L412,""18-40""),REGEXMATCH(L412,""Adults 18-40"")),""18-40"", IF(OR(REGEXMATCH(L412,""40-60""),REGEXMATCH(L412,""Adults 40-60"")),""40-60"", IF(OR(REGEXMATCH(L412,""60\+""),REGEXMATCH(L412,""Seniors 60\+"")),""60+"", IF(OR(REGEXMATCH(L412"&amp;",""13-19""),REGEXMATCH(L412,""Teens 13-19"")),""13-19"",""Unbekannt""))))"),"18-40")</f>
        <v>18-40</v>
      </c>
      <c r="N412" s="8" t="str">
        <f>IFERROR(__xludf.DUMMYFUNCTION("REGEXREPLACE(REGEXREPLACE(O412,""Male"",""unspecific""),""Female"",""unspecific"")"),"unspecific ")</f>
        <v>unspecific </v>
      </c>
      <c r="O412" s="5" t="str">
        <f>IFERROR(__xludf.DUMMYFUNCTION("REGEXEXTRACT(L412,""[A-Za-z ]+"")"),"Male ")</f>
        <v>Male </v>
      </c>
      <c r="P412" s="8" t="str">
        <f>IFERROR(__xludf.DUMMYFUNCTION("IF(REGEXMATCH(L412,""Male""),""Male"",IF(REGEXMATCH(L412,""Female""),""Female"",""unspecific""))"),"Male")</f>
        <v>Male</v>
      </c>
      <c r="Q412" s="5" t="s">
        <v>48</v>
      </c>
      <c r="R412" s="4">
        <v>90402.0</v>
      </c>
      <c r="S412" s="4">
        <v>3802.0</v>
      </c>
      <c r="T412" s="4">
        <v>980.0</v>
      </c>
      <c r="U412" s="4">
        <v>580.0</v>
      </c>
      <c r="V412" s="10">
        <f t="shared" si="2"/>
        <v>0.6415787261</v>
      </c>
      <c r="W412" s="4">
        <v>9976.49</v>
      </c>
      <c r="X412" s="5" t="s">
        <v>119</v>
      </c>
    </row>
    <row r="413" ht="14.25" customHeight="1">
      <c r="A413" s="4">
        <v>412.0</v>
      </c>
      <c r="B413" s="5" t="s">
        <v>837</v>
      </c>
      <c r="C413" s="11">
        <v>45113.0</v>
      </c>
      <c r="D413" s="11">
        <v>45130.0</v>
      </c>
      <c r="E413" s="5" t="s">
        <v>51</v>
      </c>
      <c r="F413" s="5" t="s">
        <v>26</v>
      </c>
      <c r="G413" s="5" t="s">
        <v>27</v>
      </c>
      <c r="H413" s="5" t="s">
        <v>28</v>
      </c>
      <c r="I413" s="7">
        <v>3.724028579E9</v>
      </c>
      <c r="J413" s="8" t="str">
        <f t="shared" si="1"/>
        <v>(372) 4028579</v>
      </c>
      <c r="K413" s="5" t="s">
        <v>29</v>
      </c>
      <c r="L413" s="5" t="s">
        <v>47</v>
      </c>
      <c r="M413" s="9" t="str">
        <f>IFERROR(__xludf.DUMMYFUNCTION("IF(OR(REGEXMATCH(L413,""18-40""),REGEXMATCH(L413,""Adults 18-40"")),""18-40"", IF(OR(REGEXMATCH(L413,""40-60""),REGEXMATCH(L413,""Adults 40-60"")),""40-60"", IF(OR(REGEXMATCH(L413,""60\+""),REGEXMATCH(L413,""Seniors 60\+"")),""60+"", IF(OR(REGEXMATCH(L413"&amp;",""13-19""),REGEXMATCH(L413,""Teens 13-19"")),""13-19"",""Unbekannt""))))"),"40-60")</f>
        <v>40-60</v>
      </c>
      <c r="N413" s="8" t="str">
        <f>IFERROR(__xludf.DUMMYFUNCTION("REGEXREPLACE(REGEXREPLACE(O413,""Male"",""unspecific""),""Female"",""unspecific"")"),"unspecific ")</f>
        <v>unspecific </v>
      </c>
      <c r="O413" s="5" t="str">
        <f>IFERROR(__xludf.DUMMYFUNCTION("REGEXEXTRACT(L413,""[A-Za-z ]+"")"),"Male ")</f>
        <v>Male </v>
      </c>
      <c r="P413" s="8" t="str">
        <f>IFERROR(__xludf.DUMMYFUNCTION("IF(REGEXMATCH(L413,""Male""),""Male"",IF(REGEXMATCH(L413,""Female""),""Female"",""unspecific""))"),"Male")</f>
        <v>Male</v>
      </c>
      <c r="Q413" s="5" t="s">
        <v>128</v>
      </c>
      <c r="R413" s="4">
        <v>42778.0</v>
      </c>
      <c r="S413" s="4">
        <v>9459.0</v>
      </c>
      <c r="T413" s="4">
        <v>4269.0</v>
      </c>
      <c r="U413" s="4">
        <v>127.0</v>
      </c>
      <c r="V413" s="10">
        <f t="shared" si="2"/>
        <v>0.2968815746</v>
      </c>
      <c r="W413" s="4">
        <v>4637.68</v>
      </c>
      <c r="X413" s="5" t="s">
        <v>32</v>
      </c>
    </row>
    <row r="414" ht="14.25" customHeight="1">
      <c r="A414" s="4">
        <v>413.0</v>
      </c>
      <c r="B414" s="5" t="s">
        <v>838</v>
      </c>
      <c r="C414" s="11">
        <v>45158.0</v>
      </c>
      <c r="D414" s="11">
        <v>45159.0</v>
      </c>
      <c r="E414" s="5" t="s">
        <v>25</v>
      </c>
      <c r="F414" s="5" t="s">
        <v>162</v>
      </c>
      <c r="G414" s="5" t="s">
        <v>163</v>
      </c>
      <c r="H414" s="5" t="s">
        <v>164</v>
      </c>
      <c r="I414" s="7" t="s">
        <v>165</v>
      </c>
      <c r="J414" s="8" t="str">
        <f t="shared" si="1"/>
        <v>(653) 6891510</v>
      </c>
      <c r="K414" s="5" t="s">
        <v>166</v>
      </c>
      <c r="L414" s="5" t="s">
        <v>83</v>
      </c>
      <c r="M414" s="9" t="str">
        <f>IFERROR(__xludf.DUMMYFUNCTION("IF(OR(REGEXMATCH(L414,""18-40""),REGEXMATCH(L414,""Adults 18-40"")),""18-40"", IF(OR(REGEXMATCH(L414,""40-60""),REGEXMATCH(L414,""Adults 40-60"")),""40-60"", IF(OR(REGEXMATCH(L414,""60\+""),REGEXMATCH(L414,""Seniors 60\+"")),""60+"", IF(OR(REGEXMATCH(L414"&amp;",""13-19""),REGEXMATCH(L414,""Teens 13-19"")),""13-19"",""Unbekannt""))))"),"40-60")</f>
        <v>40-60</v>
      </c>
      <c r="N414" s="8" t="str">
        <f>IFERROR(__xludf.DUMMYFUNCTION("REGEXREPLACE(REGEXREPLACE(O414,""Male"",""unspecific""),""Female"",""unspecific"")"),"Adults ")</f>
        <v>Adults </v>
      </c>
      <c r="O414" s="5" t="str">
        <f>IFERROR(__xludf.DUMMYFUNCTION("REGEXEXTRACT(L414,""[A-Za-z ]+"")"),"Adults ")</f>
        <v>Adults </v>
      </c>
      <c r="P414" s="8" t="str">
        <f>IFERROR(__xludf.DUMMYFUNCTION("IF(REGEXMATCH(L414,""Male""),""Male"",IF(REGEXMATCH(L414,""Female""),""Female"",""unspecific""))"),"unspecific")</f>
        <v>unspecific</v>
      </c>
      <c r="Q414" s="5" t="s">
        <v>39</v>
      </c>
      <c r="R414" s="4">
        <v>98870.0</v>
      </c>
      <c r="S414" s="4">
        <v>9584.0</v>
      </c>
      <c r="T414" s="4">
        <v>3416.0</v>
      </c>
      <c r="U414" s="4">
        <v>996.0</v>
      </c>
      <c r="V414" s="10">
        <f t="shared" si="2"/>
        <v>1.007383433</v>
      </c>
      <c r="W414" s="4">
        <v>24304.78</v>
      </c>
      <c r="X414" s="5" t="s">
        <v>167</v>
      </c>
    </row>
    <row r="415" ht="14.25" customHeight="1">
      <c r="A415" s="4">
        <v>414.0</v>
      </c>
      <c r="B415" s="5" t="s">
        <v>839</v>
      </c>
      <c r="C415" s="11">
        <v>44954.0</v>
      </c>
      <c r="D415" s="11">
        <v>44964.0</v>
      </c>
      <c r="E415" s="5" t="s">
        <v>7</v>
      </c>
      <c r="F415" s="5" t="s">
        <v>256</v>
      </c>
      <c r="G415" s="5" t="s">
        <v>257</v>
      </c>
      <c r="H415" s="5" t="s">
        <v>258</v>
      </c>
      <c r="I415" s="7">
        <v>1.17217573E9</v>
      </c>
      <c r="J415" s="8" t="str">
        <f t="shared" si="1"/>
        <v>(117) 2175730</v>
      </c>
      <c r="K415" s="5" t="s">
        <v>259</v>
      </c>
      <c r="L415" s="5" t="s">
        <v>47</v>
      </c>
      <c r="M415" s="9" t="str">
        <f>IFERROR(__xludf.DUMMYFUNCTION("IF(OR(REGEXMATCH(L415,""18-40""),REGEXMATCH(L415,""Adults 18-40"")),""18-40"", IF(OR(REGEXMATCH(L415,""40-60""),REGEXMATCH(L415,""Adults 40-60"")),""40-60"", IF(OR(REGEXMATCH(L415,""60\+""),REGEXMATCH(L415,""Seniors 60\+"")),""60+"", IF(OR(REGEXMATCH(L415"&amp;",""13-19""),REGEXMATCH(L415,""Teens 13-19"")),""13-19"",""Unbekannt""))))"),"40-60")</f>
        <v>40-60</v>
      </c>
      <c r="N415" s="8" t="str">
        <f>IFERROR(__xludf.DUMMYFUNCTION("REGEXREPLACE(REGEXREPLACE(O415,""Male"",""unspecific""),""Female"",""unspecific"")"),"unspecific ")</f>
        <v>unspecific </v>
      </c>
      <c r="O415" s="5" t="str">
        <f>IFERROR(__xludf.DUMMYFUNCTION("REGEXEXTRACT(L415,""[A-Za-z ]+"")"),"Male ")</f>
        <v>Male </v>
      </c>
      <c r="P415" s="8" t="str">
        <f>IFERROR(__xludf.DUMMYFUNCTION("IF(REGEXMATCH(L415,""Male""),""Male"",IF(REGEXMATCH(L415,""Female""),""Female"",""unspecific""))"),"Male")</f>
        <v>Male</v>
      </c>
      <c r="Q415" s="5" t="s">
        <v>84</v>
      </c>
      <c r="R415" s="4">
        <v>46557.0</v>
      </c>
      <c r="S415" s="4">
        <v>9249.0</v>
      </c>
      <c r="T415" s="4">
        <v>836.0</v>
      </c>
      <c r="U415" s="4">
        <v>258.0</v>
      </c>
      <c r="V415" s="10">
        <f t="shared" si="2"/>
        <v>0.5541594175</v>
      </c>
      <c r="W415" s="4">
        <v>22798.16</v>
      </c>
      <c r="X415" s="5" t="s">
        <v>40</v>
      </c>
    </row>
    <row r="416" ht="14.25" customHeight="1">
      <c r="A416" s="4">
        <v>415.0</v>
      </c>
      <c r="B416" s="5" t="s">
        <v>840</v>
      </c>
      <c r="C416" s="11">
        <v>45289.0</v>
      </c>
      <c r="D416" s="11">
        <v>45294.0</v>
      </c>
      <c r="E416" s="5" t="s">
        <v>77</v>
      </c>
      <c r="F416" s="5" t="s">
        <v>94</v>
      </c>
      <c r="G416" s="5" t="s">
        <v>95</v>
      </c>
      <c r="H416" s="5" t="s">
        <v>96</v>
      </c>
      <c r="I416" s="7" t="s">
        <v>97</v>
      </c>
      <c r="J416" s="8" t="str">
        <f t="shared" si="1"/>
        <v>(356) 60863350070</v>
      </c>
      <c r="K416" s="5" t="s">
        <v>98</v>
      </c>
      <c r="L416" s="5" t="s">
        <v>47</v>
      </c>
      <c r="M416" s="9" t="str">
        <f>IFERROR(__xludf.DUMMYFUNCTION("IF(OR(REGEXMATCH(L416,""18-40""),REGEXMATCH(L416,""Adults 18-40"")),""18-40"", IF(OR(REGEXMATCH(L416,""40-60""),REGEXMATCH(L416,""Adults 40-60"")),""40-60"", IF(OR(REGEXMATCH(L416,""60\+""),REGEXMATCH(L416,""Seniors 60\+"")),""60+"", IF(OR(REGEXMATCH(L416"&amp;",""13-19""),REGEXMATCH(L416,""Teens 13-19"")),""13-19"",""Unbekannt""))))"),"40-60")</f>
        <v>40-60</v>
      </c>
      <c r="N416" s="8" t="str">
        <f>IFERROR(__xludf.DUMMYFUNCTION("REGEXREPLACE(REGEXREPLACE(O416,""Male"",""unspecific""),""Female"",""unspecific"")"),"unspecific ")</f>
        <v>unspecific </v>
      </c>
      <c r="O416" s="5" t="str">
        <f>IFERROR(__xludf.DUMMYFUNCTION("REGEXEXTRACT(L416,""[A-Za-z ]+"")"),"Male ")</f>
        <v>Male </v>
      </c>
      <c r="P416" s="8" t="str">
        <f>IFERROR(__xludf.DUMMYFUNCTION("IF(REGEXMATCH(L416,""Male""),""Male"",IF(REGEXMATCH(L416,""Female""),""Female"",""unspecific""))"),"Male")</f>
        <v>Male</v>
      </c>
      <c r="Q416" s="5" t="s">
        <v>75</v>
      </c>
      <c r="R416" s="4">
        <v>65424.0</v>
      </c>
      <c r="S416" s="4">
        <v>5704.0</v>
      </c>
      <c r="T416" s="4">
        <v>659.0</v>
      </c>
      <c r="U416" s="4">
        <v>968.0</v>
      </c>
      <c r="V416" s="10">
        <f t="shared" si="2"/>
        <v>1.479579359</v>
      </c>
      <c r="W416" s="4">
        <v>39022.45</v>
      </c>
      <c r="X416" s="5" t="s">
        <v>99</v>
      </c>
    </row>
    <row r="417" ht="14.25" customHeight="1">
      <c r="A417" s="4">
        <v>416.0</v>
      </c>
      <c r="B417" s="5" t="s">
        <v>841</v>
      </c>
      <c r="C417" s="11">
        <v>45198.0</v>
      </c>
      <c r="D417" s="11">
        <v>45203.0</v>
      </c>
      <c r="E417" s="5" t="s">
        <v>77</v>
      </c>
      <c r="F417" s="5" t="s">
        <v>212</v>
      </c>
      <c r="G417" s="5" t="s">
        <v>213</v>
      </c>
      <c r="H417" s="5" t="s">
        <v>214</v>
      </c>
      <c r="I417" s="7">
        <v>0.0</v>
      </c>
      <c r="J417" s="8">
        <f t="shared" si="1"/>
        <v>0</v>
      </c>
      <c r="K417" s="5" t="s">
        <v>216</v>
      </c>
      <c r="L417" s="5" t="s">
        <v>138</v>
      </c>
      <c r="M417" s="9" t="str">
        <f>IFERROR(__xludf.DUMMYFUNCTION("IF(OR(REGEXMATCH(L417,""18-40""),REGEXMATCH(L417,""Adults 18-40"")),""18-40"", IF(OR(REGEXMATCH(L417,""40-60""),REGEXMATCH(L417,""Adults 40-60"")),""40-60"", IF(OR(REGEXMATCH(L417,""60\+""),REGEXMATCH(L417,""Seniors 60\+"")),""60+"", IF(OR(REGEXMATCH(L417"&amp;",""13-19""),REGEXMATCH(L417,""Teens 13-19"")),""13-19"",""Unbekannt""))))"),"18-40")</f>
        <v>18-40</v>
      </c>
      <c r="N417" s="8" t="str">
        <f>IFERROR(__xludf.DUMMYFUNCTION("REGEXREPLACE(REGEXREPLACE(O417,""Male"",""unspecific""),""Female"",""unspecific"")"),"unspecific ")</f>
        <v>unspecific </v>
      </c>
      <c r="O417" s="5" t="str">
        <f>IFERROR(__xludf.DUMMYFUNCTION("REGEXEXTRACT(L417,""[A-Za-z ]+"")"),"Male ")</f>
        <v>Male </v>
      </c>
      <c r="P417" s="8" t="str">
        <f>IFERROR(__xludf.DUMMYFUNCTION("IF(REGEXMATCH(L417,""Male""),""Male"",IF(REGEXMATCH(L417,""Female""),""Female"",""unspecific""))"),"Male")</f>
        <v>Male</v>
      </c>
      <c r="Q417" s="5" t="s">
        <v>84</v>
      </c>
      <c r="R417" s="4">
        <v>99852.0</v>
      </c>
      <c r="S417" s="4">
        <v>5736.0</v>
      </c>
      <c r="T417" s="4">
        <v>2692.0</v>
      </c>
      <c r="U417" s="4">
        <v>585.0</v>
      </c>
      <c r="V417" s="10">
        <f t="shared" si="2"/>
        <v>0.5858670833</v>
      </c>
      <c r="W417" s="4">
        <v>25565.29</v>
      </c>
      <c r="X417" s="5" t="s">
        <v>152</v>
      </c>
    </row>
    <row r="418" ht="14.25" customHeight="1">
      <c r="A418" s="4">
        <v>417.0</v>
      </c>
      <c r="B418" s="5" t="s">
        <v>842</v>
      </c>
      <c r="C418" s="11">
        <v>45111.0</v>
      </c>
      <c r="D418" s="11">
        <v>45114.0</v>
      </c>
      <c r="E418" s="5" t="s">
        <v>42</v>
      </c>
      <c r="F418" s="5" t="s">
        <v>565</v>
      </c>
      <c r="G418" s="5" t="s">
        <v>566</v>
      </c>
      <c r="H418" s="5" t="s">
        <v>567</v>
      </c>
      <c r="I418" s="7">
        <v>0.0</v>
      </c>
      <c r="J418" s="8">
        <f t="shared" si="1"/>
        <v>0</v>
      </c>
      <c r="K418" s="5" t="s">
        <v>568</v>
      </c>
      <c r="L418" s="5" t="s">
        <v>30</v>
      </c>
      <c r="M418" s="9" t="str">
        <f>IFERROR(__xludf.DUMMYFUNCTION("IF(OR(REGEXMATCH(L418,""18-40""),REGEXMATCH(L418,""Adults 18-40"")),""18-40"", IF(OR(REGEXMATCH(L418,""40-60""),REGEXMATCH(L418,""Adults 40-60"")),""40-60"", IF(OR(REGEXMATCH(L418,""60\+""),REGEXMATCH(L418,""Seniors 60\+"")),""60+"", IF(OR(REGEXMATCH(L418"&amp;",""13-19""),REGEXMATCH(L418,""Teens 13-19"")),""13-19"",""Unbekannt""))))"),"18-40")</f>
        <v>18-40</v>
      </c>
      <c r="N418" s="8" t="str">
        <f>IFERROR(__xludf.DUMMYFUNCTION("REGEXREPLACE(REGEXREPLACE(O418,""Male"",""unspecific""),""Female"",""unspecific"")"),"Adults ")</f>
        <v>Adults </v>
      </c>
      <c r="O418" s="5" t="str">
        <f>IFERROR(__xludf.DUMMYFUNCTION("REGEXEXTRACT(L418,""[A-Za-z ]+"")"),"Adults ")</f>
        <v>Adults </v>
      </c>
      <c r="P418" s="8" t="str">
        <f>IFERROR(__xludf.DUMMYFUNCTION("IF(REGEXMATCH(L418,""Male""),""Male"",IF(REGEXMATCH(L418,""Female""),""Female"",""unspecific""))"),"unspecific")</f>
        <v>unspecific</v>
      </c>
      <c r="Q418" s="5" t="s">
        <v>58</v>
      </c>
      <c r="R418" s="4">
        <v>23607.0</v>
      </c>
      <c r="S418" s="4">
        <v>7530.0</v>
      </c>
      <c r="T418" s="4">
        <v>52.0</v>
      </c>
      <c r="U418" s="4">
        <v>896.0</v>
      </c>
      <c r="V418" s="10">
        <f t="shared" si="2"/>
        <v>3.79548439</v>
      </c>
      <c r="W418" s="4">
        <v>45082.29</v>
      </c>
      <c r="X418" s="5" t="s">
        <v>49</v>
      </c>
    </row>
    <row r="419" ht="14.25" customHeight="1">
      <c r="A419" s="4">
        <v>418.0</v>
      </c>
      <c r="B419" s="5" t="s">
        <v>843</v>
      </c>
      <c r="C419" s="11">
        <v>45220.0</v>
      </c>
      <c r="D419" s="11">
        <v>45235.0</v>
      </c>
      <c r="E419" s="5" t="s">
        <v>42</v>
      </c>
      <c r="F419" s="5" t="s">
        <v>294</v>
      </c>
      <c r="G419" s="5" t="s">
        <v>295</v>
      </c>
      <c r="H419" s="5" t="s">
        <v>296</v>
      </c>
      <c r="I419" s="7" t="s">
        <v>297</v>
      </c>
      <c r="J419" s="8" t="str">
        <f t="shared" si="1"/>
        <v>(284) 4015003</v>
      </c>
      <c r="K419" s="5" t="s">
        <v>298</v>
      </c>
      <c r="L419" s="5" t="s">
        <v>47</v>
      </c>
      <c r="M419" s="9" t="str">
        <f>IFERROR(__xludf.DUMMYFUNCTION("IF(OR(REGEXMATCH(L419,""18-40""),REGEXMATCH(L419,""Adults 18-40"")),""18-40"", IF(OR(REGEXMATCH(L419,""40-60""),REGEXMATCH(L419,""Adults 40-60"")),""40-60"", IF(OR(REGEXMATCH(L419,""60\+""),REGEXMATCH(L419,""Seniors 60\+"")),""60+"", IF(OR(REGEXMATCH(L419"&amp;",""13-19""),REGEXMATCH(L419,""Teens 13-19"")),""13-19"",""Unbekannt""))))"),"40-60")</f>
        <v>40-60</v>
      </c>
      <c r="N419" s="8" t="str">
        <f>IFERROR(__xludf.DUMMYFUNCTION("REGEXREPLACE(REGEXREPLACE(O419,""Male"",""unspecific""),""Female"",""unspecific"")"),"unspecific ")</f>
        <v>unspecific </v>
      </c>
      <c r="O419" s="5" t="str">
        <f>IFERROR(__xludf.DUMMYFUNCTION("REGEXEXTRACT(L419,""[A-Za-z ]+"")"),"Male ")</f>
        <v>Male </v>
      </c>
      <c r="P419" s="8" t="str">
        <f>IFERROR(__xludf.DUMMYFUNCTION("IF(REGEXMATCH(L419,""Male""),""Male"",IF(REGEXMATCH(L419,""Female""),""Female"",""unspecific""))"),"Male")</f>
        <v>Male</v>
      </c>
      <c r="Q419" s="5" t="s">
        <v>128</v>
      </c>
      <c r="R419" s="4">
        <v>60380.0</v>
      </c>
      <c r="S419" s="4">
        <v>9759.0</v>
      </c>
      <c r="T419" s="4">
        <v>2079.0</v>
      </c>
      <c r="U419" s="4">
        <v>117.0</v>
      </c>
      <c r="V419" s="10">
        <f t="shared" si="2"/>
        <v>0.1937727724</v>
      </c>
      <c r="W419" s="4">
        <v>15511.92</v>
      </c>
      <c r="X419" s="5" t="s">
        <v>49</v>
      </c>
    </row>
    <row r="420" ht="14.25" customHeight="1">
      <c r="A420" s="4">
        <v>419.0</v>
      </c>
      <c r="B420" s="5" t="s">
        <v>844</v>
      </c>
      <c r="C420" s="11">
        <v>45005.0</v>
      </c>
      <c r="D420" s="11">
        <v>45014.0</v>
      </c>
      <c r="E420" s="5" t="s">
        <v>42</v>
      </c>
      <c r="F420" s="5" t="s">
        <v>461</v>
      </c>
      <c r="G420" s="5" t="s">
        <v>462</v>
      </c>
      <c r="H420" s="5" t="s">
        <v>463</v>
      </c>
      <c r="I420" s="7" t="s">
        <v>464</v>
      </c>
      <c r="J420" s="8" t="str">
        <f t="shared" si="1"/>
        <v>(934) 4111363</v>
      </c>
      <c r="K420" s="5" t="s">
        <v>465</v>
      </c>
      <c r="L420" s="5" t="s">
        <v>160</v>
      </c>
      <c r="M420" s="9" t="str">
        <f>IFERROR(__xludf.DUMMYFUNCTION("IF(OR(REGEXMATCH(L420,""18-40""),REGEXMATCH(L420,""Adults 18-40"")),""18-40"", IF(OR(REGEXMATCH(L420,""40-60""),REGEXMATCH(L420,""Adults 40-60"")),""40-60"", IF(OR(REGEXMATCH(L420,""60\+""),REGEXMATCH(L420,""Seniors 60\+"")),""60+"", IF(OR(REGEXMATCH(L420"&amp;",""13-19""),REGEXMATCH(L420,""Teens 13-19"")),""13-19"",""Unbekannt""))))"),"40-60")</f>
        <v>40-60</v>
      </c>
      <c r="N420" s="8" t="str">
        <f>IFERROR(__xludf.DUMMYFUNCTION("REGEXREPLACE(REGEXREPLACE(O420,""Male"",""unspecific""),""Female"",""unspecific"")"),"unspecific ")</f>
        <v>unspecific </v>
      </c>
      <c r="O420" s="5" t="str">
        <f>IFERROR(__xludf.DUMMYFUNCTION("REGEXEXTRACT(L420,""[A-Za-z ]+"")"),"Female ")</f>
        <v>Female </v>
      </c>
      <c r="P420" s="8" t="str">
        <f>IFERROR(__xludf.DUMMYFUNCTION("IF(REGEXMATCH(L420,""Male""),""Male"",IF(REGEXMATCH(L420,""Female""),""Female"",""unspecific""))"),"Female")</f>
        <v>Female</v>
      </c>
      <c r="Q420" s="5" t="s">
        <v>39</v>
      </c>
      <c r="R420" s="4">
        <v>97356.0</v>
      </c>
      <c r="S420" s="4">
        <v>3716.0</v>
      </c>
      <c r="T420" s="4">
        <v>3324.0</v>
      </c>
      <c r="U420" s="4">
        <v>912.0</v>
      </c>
      <c r="V420" s="10">
        <f t="shared" si="2"/>
        <v>0.9367681499</v>
      </c>
      <c r="W420" s="4">
        <v>1059.01</v>
      </c>
      <c r="X420" s="5" t="s">
        <v>112</v>
      </c>
    </row>
    <row r="421" ht="14.25" customHeight="1">
      <c r="A421" s="4">
        <v>420.0</v>
      </c>
      <c r="B421" s="5" t="s">
        <v>845</v>
      </c>
      <c r="C421" s="11">
        <v>45148.0</v>
      </c>
      <c r="D421" s="11">
        <v>45161.0</v>
      </c>
      <c r="E421" s="5" t="s">
        <v>51</v>
      </c>
      <c r="F421" s="5" t="s">
        <v>68</v>
      </c>
      <c r="G421" s="5" t="s">
        <v>69</v>
      </c>
      <c r="H421" s="5" t="s">
        <v>70</v>
      </c>
      <c r="I421" s="7" t="s">
        <v>71</v>
      </c>
      <c r="J421" s="8" t="str">
        <f t="shared" si="1"/>
        <v>(228) 1662016</v>
      </c>
      <c r="K421" s="5" t="s">
        <v>72</v>
      </c>
      <c r="L421" s="5" t="s">
        <v>83</v>
      </c>
      <c r="M421" s="9" t="str">
        <f>IFERROR(__xludf.DUMMYFUNCTION("IF(OR(REGEXMATCH(L421,""18-40""),REGEXMATCH(L421,""Adults 18-40"")),""18-40"", IF(OR(REGEXMATCH(L421,""40-60""),REGEXMATCH(L421,""Adults 40-60"")),""40-60"", IF(OR(REGEXMATCH(L421,""60\+""),REGEXMATCH(L421,""Seniors 60\+"")),""60+"", IF(OR(REGEXMATCH(L421"&amp;",""13-19""),REGEXMATCH(L421,""Teens 13-19"")),""13-19"",""Unbekannt""))))"),"40-60")</f>
        <v>40-60</v>
      </c>
      <c r="N421" s="8" t="str">
        <f>IFERROR(__xludf.DUMMYFUNCTION("REGEXREPLACE(REGEXREPLACE(O421,""Male"",""unspecific""),""Female"",""unspecific"")"),"Adults ")</f>
        <v>Adults </v>
      </c>
      <c r="O421" s="5" t="str">
        <f>IFERROR(__xludf.DUMMYFUNCTION("REGEXEXTRACT(L421,""[A-Za-z ]+"")"),"Adults ")</f>
        <v>Adults </v>
      </c>
      <c r="P421" s="8" t="str">
        <f>IFERROR(__xludf.DUMMYFUNCTION("IF(REGEXMATCH(L421,""Male""),""Male"",IF(REGEXMATCH(L421,""Female""),""Female"",""unspecific""))"),"unspecific")</f>
        <v>unspecific</v>
      </c>
      <c r="Q421" s="5" t="s">
        <v>48</v>
      </c>
      <c r="R421" s="4">
        <v>53240.0</v>
      </c>
      <c r="S421" s="4">
        <v>8627.0</v>
      </c>
      <c r="T421" s="4">
        <v>3983.0</v>
      </c>
      <c r="U421" s="4">
        <v>720.0</v>
      </c>
      <c r="V421" s="10">
        <f t="shared" si="2"/>
        <v>1.352366642</v>
      </c>
      <c r="W421" s="4">
        <v>45491.12</v>
      </c>
      <c r="X421" s="5" t="s">
        <v>66</v>
      </c>
    </row>
    <row r="422" ht="14.25" customHeight="1">
      <c r="A422" s="4">
        <v>421.0</v>
      </c>
      <c r="B422" s="5" t="s">
        <v>846</v>
      </c>
      <c r="C422" s="11">
        <v>44970.0</v>
      </c>
      <c r="D422" s="11">
        <v>44976.0</v>
      </c>
      <c r="E422" s="5" t="s">
        <v>7</v>
      </c>
      <c r="F422" s="5" t="s">
        <v>410</v>
      </c>
      <c r="G422" s="5" t="s">
        <v>411</v>
      </c>
      <c r="H422" s="5" t="s">
        <v>412</v>
      </c>
      <c r="I422" s="7" t="s">
        <v>413</v>
      </c>
      <c r="J422" s="8" t="str">
        <f t="shared" si="1"/>
        <v>(135) 132085844902</v>
      </c>
      <c r="K422" s="5" t="s">
        <v>414</v>
      </c>
      <c r="L422" s="5" t="s">
        <v>30</v>
      </c>
      <c r="M422" s="9" t="str">
        <f>IFERROR(__xludf.DUMMYFUNCTION("IF(OR(REGEXMATCH(L422,""18-40""),REGEXMATCH(L422,""Adults 18-40"")),""18-40"", IF(OR(REGEXMATCH(L422,""40-60""),REGEXMATCH(L422,""Adults 40-60"")),""40-60"", IF(OR(REGEXMATCH(L422,""60\+""),REGEXMATCH(L422,""Seniors 60\+"")),""60+"", IF(OR(REGEXMATCH(L422"&amp;",""13-19""),REGEXMATCH(L422,""Teens 13-19"")),""13-19"",""Unbekannt""))))"),"18-40")</f>
        <v>18-40</v>
      </c>
      <c r="N422" s="8" t="str">
        <f>IFERROR(__xludf.DUMMYFUNCTION("REGEXREPLACE(REGEXREPLACE(O422,""Male"",""unspecific""),""Female"",""unspecific"")"),"Adults ")</f>
        <v>Adults </v>
      </c>
      <c r="O422" s="5" t="str">
        <f>IFERROR(__xludf.DUMMYFUNCTION("REGEXEXTRACT(L422,""[A-Za-z ]+"")"),"Adults ")</f>
        <v>Adults </v>
      </c>
      <c r="P422" s="8" t="str">
        <f>IFERROR(__xludf.DUMMYFUNCTION("IF(REGEXMATCH(L422,""Male""),""Male"",IF(REGEXMATCH(L422,""Female""),""Female"",""unspecific""))"),"unspecific")</f>
        <v>unspecific</v>
      </c>
      <c r="Q422" s="5" t="s">
        <v>86</v>
      </c>
      <c r="R422" s="4">
        <v>13857.0</v>
      </c>
      <c r="S422" s="4">
        <v>2115.0</v>
      </c>
      <c r="T422" s="4">
        <v>822.0</v>
      </c>
      <c r="U422" s="4">
        <v>233.0</v>
      </c>
      <c r="V422" s="10">
        <f t="shared" si="2"/>
        <v>1.681460634</v>
      </c>
      <c r="W422" s="4">
        <v>39297.51</v>
      </c>
      <c r="X422" s="5" t="s">
        <v>119</v>
      </c>
    </row>
    <row r="423" ht="14.25" customHeight="1">
      <c r="A423" s="4">
        <v>422.0</v>
      </c>
      <c r="B423" s="5" t="s">
        <v>847</v>
      </c>
      <c r="C423" s="11">
        <v>45133.0</v>
      </c>
      <c r="D423" s="11">
        <v>45150.0</v>
      </c>
      <c r="E423" s="5" t="s">
        <v>25</v>
      </c>
      <c r="F423" s="5" t="s">
        <v>336</v>
      </c>
      <c r="G423" s="5" t="s">
        <v>337</v>
      </c>
      <c r="H423" s="5" t="s">
        <v>338</v>
      </c>
      <c r="I423" s="7" t="s">
        <v>339</v>
      </c>
      <c r="J423" s="8" t="str">
        <f t="shared" si="1"/>
        <v>(729) 5758232</v>
      </c>
      <c r="K423" s="5" t="s">
        <v>340</v>
      </c>
      <c r="L423" s="5" t="s">
        <v>38</v>
      </c>
      <c r="M423" s="9" t="str">
        <f>IFERROR(__xludf.DUMMYFUNCTION("IF(OR(REGEXMATCH(L423,""18-40""),REGEXMATCH(L423,""Adults 18-40"")),""18-40"", IF(OR(REGEXMATCH(L423,""40-60""),REGEXMATCH(L423,""Adults 40-60"")),""40-60"", IF(OR(REGEXMATCH(L423,""60\+""),REGEXMATCH(L423,""Seniors 60\+"")),""60+"", IF(OR(REGEXMATCH(L423"&amp;",""13-19""),REGEXMATCH(L423,""Teens 13-19"")),""13-19"",""Unbekannt""))))"),"60+")</f>
        <v>60+</v>
      </c>
      <c r="N423" s="8" t="str">
        <f>IFERROR(__xludf.DUMMYFUNCTION("REGEXREPLACE(REGEXREPLACE(O423,""Male"",""unspecific""),""Female"",""unspecific"")"),"unspecific ")</f>
        <v>unspecific </v>
      </c>
      <c r="O423" s="5" t="str">
        <f>IFERROR(__xludf.DUMMYFUNCTION("REGEXEXTRACT(L423,""[A-Za-z ]+"")"),"Female ")</f>
        <v>Female </v>
      </c>
      <c r="P423" s="8" t="str">
        <f>IFERROR(__xludf.DUMMYFUNCTION("IF(REGEXMATCH(L423,""Male""),""Male"",IF(REGEXMATCH(L423,""Female""),""Female"",""unspecific""))"),"Female")</f>
        <v>Female</v>
      </c>
      <c r="Q423" s="5" t="s">
        <v>84</v>
      </c>
      <c r="R423" s="4">
        <v>53410.0</v>
      </c>
      <c r="S423" s="4">
        <v>899.0</v>
      </c>
      <c r="T423" s="4">
        <v>1905.0</v>
      </c>
      <c r="U423" s="4">
        <v>598.0</v>
      </c>
      <c r="V423" s="10">
        <f t="shared" si="2"/>
        <v>1.119640517</v>
      </c>
      <c r="W423" s="4">
        <v>15739.73</v>
      </c>
      <c r="X423" s="5" t="s">
        <v>32</v>
      </c>
    </row>
    <row r="424" ht="14.25" customHeight="1">
      <c r="A424" s="4">
        <v>423.0</v>
      </c>
      <c r="B424" s="5" t="s">
        <v>848</v>
      </c>
      <c r="C424" s="11">
        <v>45006.0</v>
      </c>
      <c r="D424" s="11">
        <v>45013.0</v>
      </c>
      <c r="E424" s="5" t="s">
        <v>77</v>
      </c>
      <c r="F424" s="5" t="s">
        <v>269</v>
      </c>
      <c r="G424" s="5" t="s">
        <v>270</v>
      </c>
      <c r="H424" s="5" t="s">
        <v>271</v>
      </c>
      <c r="I424" s="7" t="s">
        <v>272</v>
      </c>
      <c r="J424" s="8" t="str">
        <f t="shared" si="1"/>
        <v>(363) 95706167906</v>
      </c>
      <c r="K424" s="5" t="s">
        <v>273</v>
      </c>
      <c r="L424" s="5" t="s">
        <v>74</v>
      </c>
      <c r="M424" s="9" t="str">
        <f>IFERROR(__xludf.DUMMYFUNCTION("IF(OR(REGEXMATCH(L424,""18-40""),REGEXMATCH(L424,""Adults 18-40"")),""18-40"", IF(OR(REGEXMATCH(L424,""40-60""),REGEXMATCH(L424,""Adults 40-60"")),""40-60"", IF(OR(REGEXMATCH(L424,""60\+""),REGEXMATCH(L424,""Seniors 60\+"")),""60+"", IF(OR(REGEXMATCH(L424"&amp;",""13-19""),REGEXMATCH(L424,""Teens 13-19"")),""13-19"",""Unbekannt""))))"),"60+")</f>
        <v>60+</v>
      </c>
      <c r="N424" s="8" t="str">
        <f>IFERROR(__xludf.DUMMYFUNCTION("REGEXREPLACE(REGEXREPLACE(O424,""Male"",""unspecific""),""Female"",""unspecific"")"),"Seniors ")</f>
        <v>Seniors </v>
      </c>
      <c r="O424" s="5" t="str">
        <f>IFERROR(__xludf.DUMMYFUNCTION("REGEXEXTRACT(L424,""[A-Za-z ]+"")"),"Seniors ")</f>
        <v>Seniors </v>
      </c>
      <c r="P424" s="8" t="str">
        <f>IFERROR(__xludf.DUMMYFUNCTION("IF(REGEXMATCH(L424,""Male""),""Male"",IF(REGEXMATCH(L424,""Female""),""Female"",""unspecific""))"),"unspecific")</f>
        <v>unspecific</v>
      </c>
      <c r="Q424" s="5" t="s">
        <v>128</v>
      </c>
      <c r="R424" s="4">
        <v>71708.0</v>
      </c>
      <c r="S424" s="4">
        <v>2639.0</v>
      </c>
      <c r="T424" s="4">
        <v>237.0</v>
      </c>
      <c r="U424" s="4">
        <v>908.0</v>
      </c>
      <c r="V424" s="10">
        <f t="shared" si="2"/>
        <v>1.266246444</v>
      </c>
      <c r="W424" s="4">
        <v>26401.21</v>
      </c>
      <c r="X424" s="5" t="s">
        <v>158</v>
      </c>
    </row>
    <row r="425" ht="14.25" customHeight="1">
      <c r="A425" s="4">
        <v>424.0</v>
      </c>
      <c r="B425" s="5" t="s">
        <v>849</v>
      </c>
      <c r="C425" s="11">
        <v>45162.0</v>
      </c>
      <c r="D425" s="11">
        <v>45176.0</v>
      </c>
      <c r="E425" s="5" t="s">
        <v>25</v>
      </c>
      <c r="F425" s="5" t="s">
        <v>147</v>
      </c>
      <c r="G425" s="5" t="s">
        <v>148</v>
      </c>
      <c r="H425" s="5" t="s">
        <v>149</v>
      </c>
      <c r="I425" s="7" t="s">
        <v>150</v>
      </c>
      <c r="J425" s="8" t="str">
        <f t="shared" si="1"/>
        <v>Ungültige Nummer</v>
      </c>
      <c r="K425" s="5" t="s">
        <v>151</v>
      </c>
      <c r="L425" s="5" t="s">
        <v>131</v>
      </c>
      <c r="M425" s="9" t="str">
        <f>IFERROR(__xludf.DUMMYFUNCTION("IF(OR(REGEXMATCH(L425,""18-40""),REGEXMATCH(L425,""Adults 18-40"")),""18-40"", IF(OR(REGEXMATCH(L425,""40-60""),REGEXMATCH(L425,""Adults 40-60"")),""40-60"", IF(OR(REGEXMATCH(L425,""60\+""),REGEXMATCH(L425,""Seniors 60\+"")),""60+"", IF(OR(REGEXMATCH(L425"&amp;",""13-19""),REGEXMATCH(L425,""Teens 13-19"")),""13-19"",""Unbekannt""))))"),"13-19")</f>
        <v>13-19</v>
      </c>
      <c r="N425" s="8" t="str">
        <f>IFERROR(__xludf.DUMMYFUNCTION("REGEXREPLACE(REGEXREPLACE(O425,""Male"",""unspecific""),""Female"",""unspecific"")"),"Teens ")</f>
        <v>Teens </v>
      </c>
      <c r="O425" s="5" t="str">
        <f>IFERROR(__xludf.DUMMYFUNCTION("REGEXEXTRACT(L425,""[A-Za-z ]+"")"),"Teens ")</f>
        <v>Teens </v>
      </c>
      <c r="P425" s="8" t="str">
        <f>IFERROR(__xludf.DUMMYFUNCTION("IF(REGEXMATCH(L425,""Male""),""Male"",IF(REGEXMATCH(L425,""Female""),""Female"",""unspecific""))"),"unspecific")</f>
        <v>unspecific</v>
      </c>
      <c r="Q425" s="5" t="s">
        <v>75</v>
      </c>
      <c r="R425" s="4">
        <v>14379.0</v>
      </c>
      <c r="S425" s="4">
        <v>7937.0</v>
      </c>
      <c r="T425" s="4">
        <v>4675.0</v>
      </c>
      <c r="U425" s="4">
        <v>560.0</v>
      </c>
      <c r="V425" s="10">
        <f t="shared" si="2"/>
        <v>3.894568468</v>
      </c>
      <c r="W425" s="4">
        <v>1123.56</v>
      </c>
      <c r="X425" s="5" t="s">
        <v>152</v>
      </c>
    </row>
    <row r="426" ht="14.25" customHeight="1">
      <c r="A426" s="4">
        <v>425.0</v>
      </c>
      <c r="B426" s="5" t="s">
        <v>850</v>
      </c>
      <c r="C426" s="11">
        <v>45000.0</v>
      </c>
      <c r="D426" s="11">
        <v>45029.0</v>
      </c>
      <c r="E426" s="5" t="s">
        <v>7</v>
      </c>
      <c r="F426" s="5" t="s">
        <v>188</v>
      </c>
      <c r="G426" s="5" t="s">
        <v>189</v>
      </c>
      <c r="H426" s="5" t="s">
        <v>190</v>
      </c>
      <c r="I426" s="7" t="s">
        <v>191</v>
      </c>
      <c r="J426" s="8" t="str">
        <f t="shared" si="1"/>
        <v>(496) 4036865</v>
      </c>
      <c r="K426" s="5" t="s">
        <v>192</v>
      </c>
      <c r="L426" s="5" t="s">
        <v>65</v>
      </c>
      <c r="M426" s="9" t="str">
        <f>IFERROR(__xludf.DUMMYFUNCTION("IF(OR(REGEXMATCH(L426,""18-40""),REGEXMATCH(L426,""Adults 18-40"")),""18-40"", IF(OR(REGEXMATCH(L426,""40-60""),REGEXMATCH(L426,""Adults 40-60"")),""40-60"", IF(OR(REGEXMATCH(L426,""60\+""),REGEXMATCH(L426,""Seniors 60\+"")),""60+"", IF(OR(REGEXMATCH(L426"&amp;",""13-19""),REGEXMATCH(L426,""Teens 13-19"")),""13-19"",""Unbekannt""))))"),"60+")</f>
        <v>60+</v>
      </c>
      <c r="N426" s="8" t="str">
        <f>IFERROR(__xludf.DUMMYFUNCTION("REGEXREPLACE(REGEXREPLACE(O426,""Male"",""unspecific""),""Female"",""unspecific"")"),"unspecific ")</f>
        <v>unspecific </v>
      </c>
      <c r="O426" s="5" t="str">
        <f>IFERROR(__xludf.DUMMYFUNCTION("REGEXEXTRACT(L426,""[A-Za-z ]+"")"),"Male ")</f>
        <v>Male </v>
      </c>
      <c r="P426" s="8" t="str">
        <f>IFERROR(__xludf.DUMMYFUNCTION("IF(REGEXMATCH(L426,""Male""),""Male"",IF(REGEXMATCH(L426,""Female""),""Female"",""unspecific""))"),"Male")</f>
        <v>Male</v>
      </c>
      <c r="Q426" s="5" t="s">
        <v>31</v>
      </c>
      <c r="R426" s="4">
        <v>6153.0</v>
      </c>
      <c r="S426" s="4">
        <v>6543.0</v>
      </c>
      <c r="T426" s="4">
        <v>2885.0</v>
      </c>
      <c r="U426" s="4">
        <v>84.0</v>
      </c>
      <c r="V426" s="10">
        <f t="shared" si="2"/>
        <v>1.365187713</v>
      </c>
      <c r="W426" s="4">
        <v>29460.96</v>
      </c>
      <c r="X426" s="5" t="s">
        <v>32</v>
      </c>
    </row>
    <row r="427" ht="14.25" customHeight="1">
      <c r="A427" s="4">
        <v>426.0</v>
      </c>
      <c r="B427" s="5" t="s">
        <v>851</v>
      </c>
      <c r="C427" s="11">
        <v>45022.0</v>
      </c>
      <c r="D427" s="11">
        <v>45032.0</v>
      </c>
      <c r="E427" s="5" t="s">
        <v>25</v>
      </c>
      <c r="F427" s="5" t="s">
        <v>256</v>
      </c>
      <c r="G427" s="5" t="s">
        <v>257</v>
      </c>
      <c r="H427" s="5" t="s">
        <v>258</v>
      </c>
      <c r="I427" s="7">
        <v>1.17217573E9</v>
      </c>
      <c r="J427" s="8" t="str">
        <f t="shared" si="1"/>
        <v>(117) 2175730</v>
      </c>
      <c r="K427" s="5" t="s">
        <v>259</v>
      </c>
      <c r="L427" s="5" t="s">
        <v>83</v>
      </c>
      <c r="M427" s="9" t="str">
        <f>IFERROR(__xludf.DUMMYFUNCTION("IF(OR(REGEXMATCH(L427,""18-40""),REGEXMATCH(L427,""Adults 18-40"")),""18-40"", IF(OR(REGEXMATCH(L427,""40-60""),REGEXMATCH(L427,""Adults 40-60"")),""40-60"", IF(OR(REGEXMATCH(L427,""60\+""),REGEXMATCH(L427,""Seniors 60\+"")),""60+"", IF(OR(REGEXMATCH(L427"&amp;",""13-19""),REGEXMATCH(L427,""Teens 13-19"")),""13-19"",""Unbekannt""))))"),"40-60")</f>
        <v>40-60</v>
      </c>
      <c r="N427" s="8" t="str">
        <f>IFERROR(__xludf.DUMMYFUNCTION("REGEXREPLACE(REGEXREPLACE(O427,""Male"",""unspecific""),""Female"",""unspecific"")"),"Adults ")</f>
        <v>Adults </v>
      </c>
      <c r="O427" s="5" t="str">
        <f>IFERROR(__xludf.DUMMYFUNCTION("REGEXEXTRACT(L427,""[A-Za-z ]+"")"),"Adults ")</f>
        <v>Adults </v>
      </c>
      <c r="P427" s="8" t="str">
        <f>IFERROR(__xludf.DUMMYFUNCTION("IF(REGEXMATCH(L427,""Male""),""Male"",IF(REGEXMATCH(L427,""Female""),""Female"",""unspecific""))"),"unspecific")</f>
        <v>unspecific</v>
      </c>
      <c r="Q427" s="5" t="s">
        <v>58</v>
      </c>
      <c r="R427" s="4">
        <v>16628.0</v>
      </c>
      <c r="S427" s="4">
        <v>8850.0</v>
      </c>
      <c r="T427" s="4">
        <v>56.0</v>
      </c>
      <c r="U427" s="4">
        <v>964.0</v>
      </c>
      <c r="V427" s="10">
        <f t="shared" si="2"/>
        <v>5.797450084</v>
      </c>
      <c r="W427" s="4">
        <v>42821.54</v>
      </c>
      <c r="X427" s="5" t="s">
        <v>40</v>
      </c>
    </row>
    <row r="428" ht="14.25" customHeight="1">
      <c r="A428" s="4">
        <v>427.0</v>
      </c>
      <c r="B428" s="5" t="s">
        <v>852</v>
      </c>
      <c r="C428" s="11">
        <v>45234.0</v>
      </c>
      <c r="D428" s="11">
        <v>45254.0</v>
      </c>
      <c r="E428" s="5" t="s">
        <v>51</v>
      </c>
      <c r="F428" s="5" t="s">
        <v>367</v>
      </c>
      <c r="G428" s="5" t="s">
        <v>368</v>
      </c>
      <c r="H428" s="5" t="s">
        <v>369</v>
      </c>
      <c r="I428" s="7" t="s">
        <v>370</v>
      </c>
      <c r="J428" s="8" t="str">
        <f t="shared" si="1"/>
        <v>(644) 5688783</v>
      </c>
      <c r="K428" s="5" t="s">
        <v>371</v>
      </c>
      <c r="L428" s="5" t="s">
        <v>57</v>
      </c>
      <c r="M428" s="9" t="str">
        <f>IFERROR(__xludf.DUMMYFUNCTION("IF(OR(REGEXMATCH(L428,""18-40""),REGEXMATCH(L428,""Adults 18-40"")),""18-40"", IF(OR(REGEXMATCH(L428,""40-60""),REGEXMATCH(L428,""Adults 40-60"")),""40-60"", IF(OR(REGEXMATCH(L428,""60\+""),REGEXMATCH(L428,""Seniors 60\+"")),""60+"", IF(OR(REGEXMATCH(L428"&amp;",""13-19""),REGEXMATCH(L428,""Teens 13-19"")),""13-19"",""Unbekannt""))))"),"18-40")</f>
        <v>18-40</v>
      </c>
      <c r="N428" s="8" t="str">
        <f>IFERROR(__xludf.DUMMYFUNCTION("REGEXREPLACE(REGEXREPLACE(O428,""Male"",""unspecific""),""Female"",""unspecific"")"),"unspecific ")</f>
        <v>unspecific </v>
      </c>
      <c r="O428" s="5" t="str">
        <f>IFERROR(__xludf.DUMMYFUNCTION("REGEXEXTRACT(L428,""[A-Za-z ]+"")"),"Female ")</f>
        <v>Female </v>
      </c>
      <c r="P428" s="8" t="str">
        <f>IFERROR(__xludf.DUMMYFUNCTION("IF(REGEXMATCH(L428,""Male""),""Male"",IF(REGEXMATCH(L428,""Female""),""Female"",""unspecific""))"),"Female")</f>
        <v>Female</v>
      </c>
      <c r="Q428" s="5" t="s">
        <v>48</v>
      </c>
      <c r="R428" s="4">
        <v>34126.0</v>
      </c>
      <c r="S428" s="4">
        <v>6026.0</v>
      </c>
      <c r="T428" s="4">
        <v>4230.0</v>
      </c>
      <c r="U428" s="4">
        <v>709.0</v>
      </c>
      <c r="V428" s="10">
        <f t="shared" si="2"/>
        <v>2.077594796</v>
      </c>
      <c r="W428" s="4">
        <v>35178.52</v>
      </c>
      <c r="X428" s="5" t="s">
        <v>99</v>
      </c>
    </row>
    <row r="429" ht="14.25" customHeight="1">
      <c r="A429" s="4">
        <v>428.0</v>
      </c>
      <c r="B429" s="5" t="s">
        <v>853</v>
      </c>
      <c r="C429" s="11">
        <v>45186.0</v>
      </c>
      <c r="D429" s="11">
        <v>45200.0</v>
      </c>
      <c r="E429" s="5" t="s">
        <v>77</v>
      </c>
      <c r="F429" s="5" t="s">
        <v>565</v>
      </c>
      <c r="G429" s="5" t="s">
        <v>566</v>
      </c>
      <c r="H429" s="5" t="s">
        <v>567</v>
      </c>
      <c r="I429" s="7">
        <v>0.0</v>
      </c>
      <c r="J429" s="8">
        <f t="shared" si="1"/>
        <v>0</v>
      </c>
      <c r="K429" s="5" t="s">
        <v>568</v>
      </c>
      <c r="L429" s="5" t="s">
        <v>83</v>
      </c>
      <c r="M429" s="9" t="str">
        <f>IFERROR(__xludf.DUMMYFUNCTION("IF(OR(REGEXMATCH(L429,""18-40""),REGEXMATCH(L429,""Adults 18-40"")),""18-40"", IF(OR(REGEXMATCH(L429,""40-60""),REGEXMATCH(L429,""Adults 40-60"")),""40-60"", IF(OR(REGEXMATCH(L429,""60\+""),REGEXMATCH(L429,""Seniors 60\+"")),""60+"", IF(OR(REGEXMATCH(L429"&amp;",""13-19""),REGEXMATCH(L429,""Teens 13-19"")),""13-19"",""Unbekannt""))))"),"40-60")</f>
        <v>40-60</v>
      </c>
      <c r="N429" s="8" t="str">
        <f>IFERROR(__xludf.DUMMYFUNCTION("REGEXREPLACE(REGEXREPLACE(O429,""Male"",""unspecific""),""Female"",""unspecific"")"),"Adults ")</f>
        <v>Adults </v>
      </c>
      <c r="O429" s="5" t="str">
        <f>IFERROR(__xludf.DUMMYFUNCTION("REGEXEXTRACT(L429,""[A-Za-z ]+"")"),"Adults ")</f>
        <v>Adults </v>
      </c>
      <c r="P429" s="8" t="str">
        <f>IFERROR(__xludf.DUMMYFUNCTION("IF(REGEXMATCH(L429,""Male""),""Male"",IF(REGEXMATCH(L429,""Female""),""Female"",""unspecific""))"),"unspecific")</f>
        <v>unspecific</v>
      </c>
      <c r="Q429" s="5" t="s">
        <v>48</v>
      </c>
      <c r="R429" s="4">
        <v>43633.0</v>
      </c>
      <c r="S429" s="4">
        <v>6353.0</v>
      </c>
      <c r="T429" s="4">
        <v>3907.0</v>
      </c>
      <c r="U429" s="4">
        <v>364.0</v>
      </c>
      <c r="V429" s="10">
        <f t="shared" si="2"/>
        <v>0.834230972</v>
      </c>
      <c r="W429" s="4">
        <v>19812.23</v>
      </c>
      <c r="X429" s="5" t="s">
        <v>49</v>
      </c>
    </row>
    <row r="430" ht="14.25" customHeight="1">
      <c r="A430" s="4">
        <v>429.0</v>
      </c>
      <c r="B430" s="5" t="s">
        <v>854</v>
      </c>
      <c r="C430" s="11">
        <v>44971.0</v>
      </c>
      <c r="D430" s="11">
        <v>44974.0</v>
      </c>
      <c r="E430" s="5" t="s">
        <v>25</v>
      </c>
      <c r="F430" s="5" t="s">
        <v>43</v>
      </c>
      <c r="G430" s="5" t="s">
        <v>44</v>
      </c>
      <c r="H430" s="5" t="s">
        <v>45</v>
      </c>
      <c r="I430" s="7">
        <v>2.545622603E9</v>
      </c>
      <c r="J430" s="8" t="str">
        <f t="shared" si="1"/>
        <v>(254) 5622603</v>
      </c>
      <c r="K430" s="5" t="s">
        <v>46</v>
      </c>
      <c r="L430" s="5" t="s">
        <v>57</v>
      </c>
      <c r="M430" s="9" t="str">
        <f>IFERROR(__xludf.DUMMYFUNCTION("IF(OR(REGEXMATCH(L430,""18-40""),REGEXMATCH(L430,""Adults 18-40"")),""18-40"", IF(OR(REGEXMATCH(L430,""40-60""),REGEXMATCH(L430,""Adults 40-60"")),""40-60"", IF(OR(REGEXMATCH(L430,""60\+""),REGEXMATCH(L430,""Seniors 60\+"")),""60+"", IF(OR(REGEXMATCH(L430"&amp;",""13-19""),REGEXMATCH(L430,""Teens 13-19"")),""13-19"",""Unbekannt""))))"),"18-40")</f>
        <v>18-40</v>
      </c>
      <c r="N430" s="8" t="str">
        <f>IFERROR(__xludf.DUMMYFUNCTION("REGEXREPLACE(REGEXREPLACE(O430,""Male"",""unspecific""),""Female"",""unspecific"")"),"unspecific ")</f>
        <v>unspecific </v>
      </c>
      <c r="O430" s="5" t="str">
        <f>IFERROR(__xludf.DUMMYFUNCTION("REGEXEXTRACT(L430,""[A-Za-z ]+"")"),"Female ")</f>
        <v>Female </v>
      </c>
      <c r="P430" s="8" t="str">
        <f>IFERROR(__xludf.DUMMYFUNCTION("IF(REGEXMATCH(L430,""Male""),""Male"",IF(REGEXMATCH(L430,""Female""),""Female"",""unspecific""))"),"Female")</f>
        <v>Female</v>
      </c>
      <c r="Q430" s="5" t="s">
        <v>31</v>
      </c>
      <c r="R430" s="4">
        <v>57729.0</v>
      </c>
      <c r="S430" s="4">
        <v>962.0</v>
      </c>
      <c r="T430" s="4">
        <v>3206.0</v>
      </c>
      <c r="U430" s="4">
        <v>864.0</v>
      </c>
      <c r="V430" s="10">
        <f t="shared" si="2"/>
        <v>1.496648132</v>
      </c>
      <c r="W430" s="4">
        <v>43964.59</v>
      </c>
      <c r="X430" s="5" t="s">
        <v>49</v>
      </c>
    </row>
    <row r="431" ht="14.25" customHeight="1">
      <c r="A431" s="4">
        <v>430.0</v>
      </c>
      <c r="B431" s="5" t="s">
        <v>855</v>
      </c>
      <c r="C431" s="11">
        <v>45028.0</v>
      </c>
      <c r="D431" s="11">
        <v>45040.0</v>
      </c>
      <c r="E431" s="5" t="s">
        <v>25</v>
      </c>
      <c r="F431" s="5" t="s">
        <v>451</v>
      </c>
      <c r="G431" s="5" t="s">
        <v>452</v>
      </c>
      <c r="H431" s="5" t="s">
        <v>453</v>
      </c>
      <c r="I431" s="7">
        <v>0.0</v>
      </c>
      <c r="J431" s="8">
        <f t="shared" si="1"/>
        <v>0</v>
      </c>
      <c r="K431" s="5" t="s">
        <v>454</v>
      </c>
      <c r="L431" s="5" t="s">
        <v>74</v>
      </c>
      <c r="M431" s="9" t="str">
        <f>IFERROR(__xludf.DUMMYFUNCTION("IF(OR(REGEXMATCH(L431,""18-40""),REGEXMATCH(L431,""Adults 18-40"")),""18-40"", IF(OR(REGEXMATCH(L431,""40-60""),REGEXMATCH(L431,""Adults 40-60"")),""40-60"", IF(OR(REGEXMATCH(L431,""60\+""),REGEXMATCH(L431,""Seniors 60\+"")),""60+"", IF(OR(REGEXMATCH(L431"&amp;",""13-19""),REGEXMATCH(L431,""Teens 13-19"")),""13-19"",""Unbekannt""))))"),"60+")</f>
        <v>60+</v>
      </c>
      <c r="N431" s="8" t="str">
        <f>IFERROR(__xludf.DUMMYFUNCTION("REGEXREPLACE(REGEXREPLACE(O431,""Male"",""unspecific""),""Female"",""unspecific"")"),"Seniors ")</f>
        <v>Seniors </v>
      </c>
      <c r="O431" s="5" t="str">
        <f>IFERROR(__xludf.DUMMYFUNCTION("REGEXEXTRACT(L431,""[A-Za-z ]+"")"),"Seniors ")</f>
        <v>Seniors </v>
      </c>
      <c r="P431" s="8" t="str">
        <f>IFERROR(__xludf.DUMMYFUNCTION("IF(REGEXMATCH(L431,""Male""),""Male"",IF(REGEXMATCH(L431,""Female""),""Female"",""unspecific""))"),"unspecific")</f>
        <v>unspecific</v>
      </c>
      <c r="Q431" s="5" t="s">
        <v>31</v>
      </c>
      <c r="R431" s="4">
        <v>50639.0</v>
      </c>
      <c r="S431" s="4">
        <v>5881.0</v>
      </c>
      <c r="T431" s="4">
        <v>3134.0</v>
      </c>
      <c r="U431" s="4">
        <v>39.0</v>
      </c>
      <c r="V431" s="10">
        <f t="shared" si="2"/>
        <v>0.07701573886</v>
      </c>
      <c r="W431" s="4">
        <v>9152.86</v>
      </c>
      <c r="X431" s="5" t="s">
        <v>66</v>
      </c>
    </row>
    <row r="432" ht="14.25" customHeight="1">
      <c r="A432" s="4">
        <v>431.0</v>
      </c>
      <c r="B432" s="5" t="s">
        <v>856</v>
      </c>
      <c r="C432" s="11">
        <v>45044.0</v>
      </c>
      <c r="D432" s="11">
        <v>45045.0</v>
      </c>
      <c r="E432" s="5" t="s">
        <v>7</v>
      </c>
      <c r="F432" s="5" t="s">
        <v>467</v>
      </c>
      <c r="G432" s="5" t="s">
        <v>468</v>
      </c>
      <c r="H432" s="5" t="s">
        <v>469</v>
      </c>
      <c r="I432" s="7" t="s">
        <v>470</v>
      </c>
      <c r="J432" s="8" t="str">
        <f t="shared" si="1"/>
        <v>(698) 872596657978</v>
      </c>
      <c r="K432" s="5" t="s">
        <v>471</v>
      </c>
      <c r="L432" s="5" t="s">
        <v>65</v>
      </c>
      <c r="M432" s="9" t="str">
        <f>IFERROR(__xludf.DUMMYFUNCTION("IF(OR(REGEXMATCH(L432,""18-40""),REGEXMATCH(L432,""Adults 18-40"")),""18-40"", IF(OR(REGEXMATCH(L432,""40-60""),REGEXMATCH(L432,""Adults 40-60"")),""40-60"", IF(OR(REGEXMATCH(L432,""60\+""),REGEXMATCH(L432,""Seniors 60\+"")),""60+"", IF(OR(REGEXMATCH(L432"&amp;",""13-19""),REGEXMATCH(L432,""Teens 13-19"")),""13-19"",""Unbekannt""))))"),"60+")</f>
        <v>60+</v>
      </c>
      <c r="N432" s="8" t="str">
        <f>IFERROR(__xludf.DUMMYFUNCTION("REGEXREPLACE(REGEXREPLACE(O432,""Male"",""unspecific""),""Female"",""unspecific"")"),"unspecific ")</f>
        <v>unspecific </v>
      </c>
      <c r="O432" s="5" t="str">
        <f>IFERROR(__xludf.DUMMYFUNCTION("REGEXEXTRACT(L432,""[A-Za-z ]+"")"),"Male ")</f>
        <v>Male </v>
      </c>
      <c r="P432" s="8" t="str">
        <f>IFERROR(__xludf.DUMMYFUNCTION("IF(REGEXMATCH(L432,""Male""),""Male"",IF(REGEXMATCH(L432,""Female""),""Female"",""unspecific""))"),"Male")</f>
        <v>Male</v>
      </c>
      <c r="Q432" s="5" t="s">
        <v>84</v>
      </c>
      <c r="R432" s="4">
        <v>60301.0</v>
      </c>
      <c r="S432" s="4">
        <v>1653.0</v>
      </c>
      <c r="T432" s="4">
        <v>1749.0</v>
      </c>
      <c r="U432" s="4">
        <v>222.0</v>
      </c>
      <c r="V432" s="10">
        <f t="shared" si="2"/>
        <v>0.3681530986</v>
      </c>
      <c r="W432" s="4">
        <v>22768.53</v>
      </c>
      <c r="X432" s="5" t="s">
        <v>40</v>
      </c>
    </row>
    <row r="433" ht="14.25" customHeight="1">
      <c r="A433" s="4">
        <v>432.0</v>
      </c>
      <c r="B433" s="5" t="s">
        <v>857</v>
      </c>
      <c r="C433" s="11">
        <v>45065.0</v>
      </c>
      <c r="D433" s="11">
        <v>45084.0</v>
      </c>
      <c r="E433" s="5" t="s">
        <v>25</v>
      </c>
      <c r="F433" s="5" t="s">
        <v>300</v>
      </c>
      <c r="G433" s="5" t="s">
        <v>301</v>
      </c>
      <c r="H433" s="5" t="s">
        <v>302</v>
      </c>
      <c r="I433" s="7" t="s">
        <v>303</v>
      </c>
      <c r="J433" s="8" t="str">
        <f t="shared" si="1"/>
        <v>(880) 8919091</v>
      </c>
      <c r="K433" s="5" t="s">
        <v>304</v>
      </c>
      <c r="L433" s="5" t="s">
        <v>138</v>
      </c>
      <c r="M433" s="9" t="str">
        <f>IFERROR(__xludf.DUMMYFUNCTION("IF(OR(REGEXMATCH(L433,""18-40""),REGEXMATCH(L433,""Adults 18-40"")),""18-40"", IF(OR(REGEXMATCH(L433,""40-60""),REGEXMATCH(L433,""Adults 40-60"")),""40-60"", IF(OR(REGEXMATCH(L433,""60\+""),REGEXMATCH(L433,""Seniors 60\+"")),""60+"", IF(OR(REGEXMATCH(L433"&amp;",""13-19""),REGEXMATCH(L433,""Teens 13-19"")),""13-19"",""Unbekannt""))))"),"18-40")</f>
        <v>18-40</v>
      </c>
      <c r="N433" s="8" t="str">
        <f>IFERROR(__xludf.DUMMYFUNCTION("REGEXREPLACE(REGEXREPLACE(O433,""Male"",""unspecific""),""Female"",""unspecific"")"),"unspecific ")</f>
        <v>unspecific </v>
      </c>
      <c r="O433" s="5" t="str">
        <f>IFERROR(__xludf.DUMMYFUNCTION("REGEXEXTRACT(L433,""[A-Za-z ]+"")"),"Male ")</f>
        <v>Male </v>
      </c>
      <c r="P433" s="8" t="str">
        <f>IFERROR(__xludf.DUMMYFUNCTION("IF(REGEXMATCH(L433,""Male""),""Male"",IF(REGEXMATCH(L433,""Female""),""Female"",""unspecific""))"),"Male")</f>
        <v>Male</v>
      </c>
      <c r="Q433" s="5" t="s">
        <v>128</v>
      </c>
      <c r="R433" s="4">
        <v>38732.0</v>
      </c>
      <c r="S433" s="4">
        <v>6094.0</v>
      </c>
      <c r="T433" s="4">
        <v>4292.0</v>
      </c>
      <c r="U433" s="4">
        <v>525.0</v>
      </c>
      <c r="V433" s="10">
        <f t="shared" si="2"/>
        <v>1.355468347</v>
      </c>
      <c r="W433" s="4">
        <v>20221.46</v>
      </c>
      <c r="X433" s="5" t="s">
        <v>99</v>
      </c>
    </row>
    <row r="434" ht="14.25" customHeight="1">
      <c r="A434" s="4">
        <v>433.0</v>
      </c>
      <c r="B434" s="5" t="s">
        <v>858</v>
      </c>
      <c r="C434" s="11">
        <v>45077.0</v>
      </c>
      <c r="D434" s="11">
        <v>45100.0</v>
      </c>
      <c r="E434" s="5" t="s">
        <v>42</v>
      </c>
      <c r="F434" s="5" t="s">
        <v>461</v>
      </c>
      <c r="G434" s="5" t="s">
        <v>462</v>
      </c>
      <c r="H434" s="5" t="s">
        <v>463</v>
      </c>
      <c r="I434" s="7" t="s">
        <v>464</v>
      </c>
      <c r="J434" s="8" t="str">
        <f t="shared" si="1"/>
        <v>(934) 4111363</v>
      </c>
      <c r="K434" s="5" t="s">
        <v>465</v>
      </c>
      <c r="L434" s="5" t="s">
        <v>65</v>
      </c>
      <c r="M434" s="9" t="str">
        <f>IFERROR(__xludf.DUMMYFUNCTION("IF(OR(REGEXMATCH(L434,""18-40""),REGEXMATCH(L434,""Adults 18-40"")),""18-40"", IF(OR(REGEXMATCH(L434,""40-60""),REGEXMATCH(L434,""Adults 40-60"")),""40-60"", IF(OR(REGEXMATCH(L434,""60\+""),REGEXMATCH(L434,""Seniors 60\+"")),""60+"", IF(OR(REGEXMATCH(L434"&amp;",""13-19""),REGEXMATCH(L434,""Teens 13-19"")),""13-19"",""Unbekannt""))))"),"60+")</f>
        <v>60+</v>
      </c>
      <c r="N434" s="8" t="str">
        <f>IFERROR(__xludf.DUMMYFUNCTION("REGEXREPLACE(REGEXREPLACE(O434,""Male"",""unspecific""),""Female"",""unspecific"")"),"unspecific ")</f>
        <v>unspecific </v>
      </c>
      <c r="O434" s="5" t="str">
        <f>IFERROR(__xludf.DUMMYFUNCTION("REGEXEXTRACT(L434,""[A-Za-z ]+"")"),"Male ")</f>
        <v>Male </v>
      </c>
      <c r="P434" s="8" t="str">
        <f>IFERROR(__xludf.DUMMYFUNCTION("IF(REGEXMATCH(L434,""Male""),""Male"",IF(REGEXMATCH(L434,""Female""),""Female"",""unspecific""))"),"Male")</f>
        <v>Male</v>
      </c>
      <c r="Q434" s="5" t="s">
        <v>84</v>
      </c>
      <c r="R434" s="4">
        <v>74646.0</v>
      </c>
      <c r="S434" s="4">
        <v>5900.0</v>
      </c>
      <c r="T434" s="4">
        <v>4244.0</v>
      </c>
      <c r="U434" s="4">
        <v>672.0</v>
      </c>
      <c r="V434" s="10">
        <f t="shared" si="2"/>
        <v>0.9002491761</v>
      </c>
      <c r="W434" s="4">
        <v>44010.59</v>
      </c>
      <c r="X434" s="5" t="s">
        <v>112</v>
      </c>
    </row>
    <row r="435" ht="14.25" customHeight="1">
      <c r="A435" s="4">
        <v>434.0</v>
      </c>
      <c r="B435" s="5" t="s">
        <v>859</v>
      </c>
      <c r="C435" s="11">
        <v>45082.0</v>
      </c>
      <c r="D435" s="11">
        <v>45085.0</v>
      </c>
      <c r="E435" s="5" t="s">
        <v>25</v>
      </c>
      <c r="F435" s="5" t="s">
        <v>123</v>
      </c>
      <c r="G435" s="5" t="s">
        <v>124</v>
      </c>
      <c r="H435" s="5" t="s">
        <v>125</v>
      </c>
      <c r="I435" s="7" t="s">
        <v>126</v>
      </c>
      <c r="J435" s="8" t="str">
        <f t="shared" si="1"/>
        <v>(382) 5051266</v>
      </c>
      <c r="K435" s="5" t="s">
        <v>127</v>
      </c>
      <c r="L435" s="5" t="s">
        <v>74</v>
      </c>
      <c r="M435" s="9" t="str">
        <f>IFERROR(__xludf.DUMMYFUNCTION("IF(OR(REGEXMATCH(L435,""18-40""),REGEXMATCH(L435,""Adults 18-40"")),""18-40"", IF(OR(REGEXMATCH(L435,""40-60""),REGEXMATCH(L435,""Adults 40-60"")),""40-60"", IF(OR(REGEXMATCH(L435,""60\+""),REGEXMATCH(L435,""Seniors 60\+"")),""60+"", IF(OR(REGEXMATCH(L435"&amp;",""13-19""),REGEXMATCH(L435,""Teens 13-19"")),""13-19"",""Unbekannt""))))"),"60+")</f>
        <v>60+</v>
      </c>
      <c r="N435" s="8" t="str">
        <f>IFERROR(__xludf.DUMMYFUNCTION("REGEXREPLACE(REGEXREPLACE(O435,""Male"",""unspecific""),""Female"",""unspecific"")"),"Seniors ")</f>
        <v>Seniors </v>
      </c>
      <c r="O435" s="5" t="str">
        <f>IFERROR(__xludf.DUMMYFUNCTION("REGEXEXTRACT(L435,""[A-Za-z ]+"")"),"Seniors ")</f>
        <v>Seniors </v>
      </c>
      <c r="P435" s="8" t="str">
        <f>IFERROR(__xludf.DUMMYFUNCTION("IF(REGEXMATCH(L435,""Male""),""Male"",IF(REGEXMATCH(L435,""Female""),""Female"",""unspecific""))"),"unspecific")</f>
        <v>unspecific</v>
      </c>
      <c r="Q435" s="5" t="s">
        <v>48</v>
      </c>
      <c r="R435" s="4">
        <v>56087.0</v>
      </c>
      <c r="S435" s="4">
        <v>9478.0</v>
      </c>
      <c r="T435" s="4">
        <v>2527.0</v>
      </c>
      <c r="U435" s="4">
        <v>708.0</v>
      </c>
      <c r="V435" s="10">
        <f t="shared" si="2"/>
        <v>1.262324603</v>
      </c>
      <c r="W435" s="4">
        <v>44180.99</v>
      </c>
      <c r="X435" s="5" t="s">
        <v>49</v>
      </c>
    </row>
    <row r="436" ht="14.25" customHeight="1">
      <c r="A436" s="4">
        <v>435.0</v>
      </c>
      <c r="B436" s="5" t="s">
        <v>860</v>
      </c>
      <c r="C436" s="11">
        <v>45169.0</v>
      </c>
      <c r="D436" s="11">
        <v>45179.0</v>
      </c>
      <c r="E436" s="5" t="s">
        <v>51</v>
      </c>
      <c r="F436" s="5" t="s">
        <v>354</v>
      </c>
      <c r="G436" s="5" t="s">
        <v>355</v>
      </c>
      <c r="H436" s="5" t="s">
        <v>356</v>
      </c>
      <c r="I436" s="7" t="s">
        <v>357</v>
      </c>
      <c r="J436" s="8" t="str">
        <f t="shared" si="1"/>
        <v>(562) 29307994586</v>
      </c>
      <c r="K436" s="5" t="s">
        <v>358</v>
      </c>
      <c r="L436" s="5" t="s">
        <v>65</v>
      </c>
      <c r="M436" s="9" t="str">
        <f>IFERROR(__xludf.DUMMYFUNCTION("IF(OR(REGEXMATCH(L436,""18-40""),REGEXMATCH(L436,""Adults 18-40"")),""18-40"", IF(OR(REGEXMATCH(L436,""40-60""),REGEXMATCH(L436,""Adults 40-60"")),""40-60"", IF(OR(REGEXMATCH(L436,""60\+""),REGEXMATCH(L436,""Seniors 60\+"")),""60+"", IF(OR(REGEXMATCH(L436"&amp;",""13-19""),REGEXMATCH(L436,""Teens 13-19"")),""13-19"",""Unbekannt""))))"),"60+")</f>
        <v>60+</v>
      </c>
      <c r="N436" s="8" t="str">
        <f>IFERROR(__xludf.DUMMYFUNCTION("REGEXREPLACE(REGEXREPLACE(O436,""Male"",""unspecific""),""Female"",""unspecific"")"),"unspecific ")</f>
        <v>unspecific </v>
      </c>
      <c r="O436" s="5" t="str">
        <f>IFERROR(__xludf.DUMMYFUNCTION("REGEXEXTRACT(L436,""[A-Za-z ]+"")"),"Male ")</f>
        <v>Male </v>
      </c>
      <c r="P436" s="8" t="str">
        <f>IFERROR(__xludf.DUMMYFUNCTION("IF(REGEXMATCH(L436,""Male""),""Male"",IF(REGEXMATCH(L436,""Female""),""Female"",""unspecific""))"),"Male")</f>
        <v>Male</v>
      </c>
      <c r="Q436" s="5" t="s">
        <v>128</v>
      </c>
      <c r="R436" s="4">
        <v>40504.0</v>
      </c>
      <c r="S436" s="4">
        <v>636.0</v>
      </c>
      <c r="T436" s="4">
        <v>4666.0</v>
      </c>
      <c r="U436" s="4">
        <v>775.0</v>
      </c>
      <c r="V436" s="10">
        <f t="shared" si="2"/>
        <v>1.91339127</v>
      </c>
      <c r="W436" s="4">
        <v>19404.27</v>
      </c>
      <c r="X436" s="5" t="s">
        <v>66</v>
      </c>
    </row>
    <row r="437" ht="14.25" customHeight="1">
      <c r="A437" s="4">
        <v>436.0</v>
      </c>
      <c r="B437" s="5" t="s">
        <v>861</v>
      </c>
      <c r="C437" s="11">
        <v>44969.0</v>
      </c>
      <c r="D437" s="11">
        <v>44993.0</v>
      </c>
      <c r="E437" s="5" t="s">
        <v>25</v>
      </c>
      <c r="F437" s="5" t="s">
        <v>114</v>
      </c>
      <c r="G437" s="5" t="s">
        <v>115</v>
      </c>
      <c r="H437" s="5" t="s">
        <v>116</v>
      </c>
      <c r="I437" s="7" t="s">
        <v>117</v>
      </c>
      <c r="J437" s="8" t="str">
        <f t="shared" si="1"/>
        <v>(054) 49561427992</v>
      </c>
      <c r="K437" s="5" t="s">
        <v>118</v>
      </c>
      <c r="L437" s="5" t="s">
        <v>57</v>
      </c>
      <c r="M437" s="9" t="str">
        <f>IFERROR(__xludf.DUMMYFUNCTION("IF(OR(REGEXMATCH(L437,""18-40""),REGEXMATCH(L437,""Adults 18-40"")),""18-40"", IF(OR(REGEXMATCH(L437,""40-60""),REGEXMATCH(L437,""Adults 40-60"")),""40-60"", IF(OR(REGEXMATCH(L437,""60\+""),REGEXMATCH(L437,""Seniors 60\+"")),""60+"", IF(OR(REGEXMATCH(L437"&amp;",""13-19""),REGEXMATCH(L437,""Teens 13-19"")),""13-19"",""Unbekannt""))))"),"18-40")</f>
        <v>18-40</v>
      </c>
      <c r="N437" s="8" t="str">
        <f>IFERROR(__xludf.DUMMYFUNCTION("REGEXREPLACE(REGEXREPLACE(O437,""Male"",""unspecific""),""Female"",""unspecific"")"),"unspecific ")</f>
        <v>unspecific </v>
      </c>
      <c r="O437" s="5" t="str">
        <f>IFERROR(__xludf.DUMMYFUNCTION("REGEXEXTRACT(L437,""[A-Za-z ]+"")"),"Female ")</f>
        <v>Female </v>
      </c>
      <c r="P437" s="8" t="str">
        <f>IFERROR(__xludf.DUMMYFUNCTION("IF(REGEXMATCH(L437,""Male""),""Male"",IF(REGEXMATCH(L437,""Female""),""Female"",""unspecific""))"),"Female")</f>
        <v>Female</v>
      </c>
      <c r="Q437" s="5" t="s">
        <v>86</v>
      </c>
      <c r="R437" s="4">
        <v>68253.0</v>
      </c>
      <c r="S437" s="4">
        <v>5689.0</v>
      </c>
      <c r="T437" s="4">
        <v>1495.0</v>
      </c>
      <c r="U437" s="4">
        <v>487.0</v>
      </c>
      <c r="V437" s="10">
        <f t="shared" si="2"/>
        <v>0.71352175</v>
      </c>
      <c r="W437" s="4">
        <v>48617.33</v>
      </c>
      <c r="X437" s="5" t="s">
        <v>119</v>
      </c>
    </row>
    <row r="438" ht="14.25" customHeight="1">
      <c r="A438" s="4">
        <v>437.0</v>
      </c>
      <c r="B438" s="5" t="s">
        <v>862</v>
      </c>
      <c r="C438" s="11">
        <v>44947.0</v>
      </c>
      <c r="D438" s="11">
        <v>44976.0</v>
      </c>
      <c r="E438" s="5" t="s">
        <v>51</v>
      </c>
      <c r="F438" s="5" t="s">
        <v>496</v>
      </c>
      <c r="G438" s="5" t="s">
        <v>497</v>
      </c>
      <c r="H438" s="5" t="s">
        <v>498</v>
      </c>
      <c r="I438" s="7" t="s">
        <v>499</v>
      </c>
      <c r="J438" s="8" t="str">
        <f t="shared" si="1"/>
        <v>(580) 28199762452</v>
      </c>
      <c r="K438" s="5" t="s">
        <v>500</v>
      </c>
      <c r="L438" s="5" t="s">
        <v>65</v>
      </c>
      <c r="M438" s="9" t="str">
        <f>IFERROR(__xludf.DUMMYFUNCTION("IF(OR(REGEXMATCH(L438,""18-40""),REGEXMATCH(L438,""Adults 18-40"")),""18-40"", IF(OR(REGEXMATCH(L438,""40-60""),REGEXMATCH(L438,""Adults 40-60"")),""40-60"", IF(OR(REGEXMATCH(L438,""60\+""),REGEXMATCH(L438,""Seniors 60\+"")),""60+"", IF(OR(REGEXMATCH(L438"&amp;",""13-19""),REGEXMATCH(L438,""Teens 13-19"")),""13-19"",""Unbekannt""))))"),"60+")</f>
        <v>60+</v>
      </c>
      <c r="N438" s="8" t="str">
        <f>IFERROR(__xludf.DUMMYFUNCTION("REGEXREPLACE(REGEXREPLACE(O438,""Male"",""unspecific""),""Female"",""unspecific"")"),"unspecific ")</f>
        <v>unspecific </v>
      </c>
      <c r="O438" s="5" t="str">
        <f>IFERROR(__xludf.DUMMYFUNCTION("REGEXEXTRACT(L438,""[A-Za-z ]+"")"),"Male ")</f>
        <v>Male </v>
      </c>
      <c r="P438" s="8" t="str">
        <f>IFERROR(__xludf.DUMMYFUNCTION("IF(REGEXMATCH(L438,""Male""),""Male"",IF(REGEXMATCH(L438,""Female""),""Female"",""unspecific""))"),"Male")</f>
        <v>Male</v>
      </c>
      <c r="Q438" s="5" t="s">
        <v>39</v>
      </c>
      <c r="R438" s="4">
        <v>30582.0</v>
      </c>
      <c r="S438" s="4">
        <v>8498.0</v>
      </c>
      <c r="T438" s="4">
        <v>2186.0</v>
      </c>
      <c r="U438" s="4">
        <v>821.0</v>
      </c>
      <c r="V438" s="10">
        <f t="shared" si="2"/>
        <v>2.684585704</v>
      </c>
      <c r="W438" s="4">
        <v>24904.57</v>
      </c>
      <c r="X438" s="5" t="s">
        <v>66</v>
      </c>
    </row>
    <row r="439" ht="14.25" customHeight="1">
      <c r="A439" s="4">
        <v>438.0</v>
      </c>
      <c r="B439" s="5" t="s">
        <v>863</v>
      </c>
      <c r="C439" s="11">
        <v>45215.0</v>
      </c>
      <c r="D439" s="11">
        <v>45222.0</v>
      </c>
      <c r="E439" s="5" t="s">
        <v>25</v>
      </c>
      <c r="F439" s="5" t="s">
        <v>638</v>
      </c>
      <c r="G439" s="5" t="s">
        <v>639</v>
      </c>
      <c r="H439" s="5" t="s">
        <v>640</v>
      </c>
      <c r="I439" s="7" t="s">
        <v>641</v>
      </c>
      <c r="J439" s="8" t="str">
        <f t="shared" si="1"/>
        <v>(539) 82372697824</v>
      </c>
      <c r="K439" s="5" t="s">
        <v>642</v>
      </c>
      <c r="L439" s="5" t="s">
        <v>65</v>
      </c>
      <c r="M439" s="9" t="str">
        <f>IFERROR(__xludf.DUMMYFUNCTION("IF(OR(REGEXMATCH(L439,""18-40""),REGEXMATCH(L439,""Adults 18-40"")),""18-40"", IF(OR(REGEXMATCH(L439,""40-60""),REGEXMATCH(L439,""Adults 40-60"")),""40-60"", IF(OR(REGEXMATCH(L439,""60\+""),REGEXMATCH(L439,""Seniors 60\+"")),""60+"", IF(OR(REGEXMATCH(L439"&amp;",""13-19""),REGEXMATCH(L439,""Teens 13-19"")),""13-19"",""Unbekannt""))))"),"60+")</f>
        <v>60+</v>
      </c>
      <c r="N439" s="8" t="str">
        <f>IFERROR(__xludf.DUMMYFUNCTION("REGEXREPLACE(REGEXREPLACE(O439,""Male"",""unspecific""),""Female"",""unspecific"")"),"unspecific ")</f>
        <v>unspecific </v>
      </c>
      <c r="O439" s="5" t="str">
        <f>IFERROR(__xludf.DUMMYFUNCTION("REGEXEXTRACT(L439,""[A-Za-z ]+"")"),"Male ")</f>
        <v>Male </v>
      </c>
      <c r="P439" s="8" t="str">
        <f>IFERROR(__xludf.DUMMYFUNCTION("IF(REGEXMATCH(L439,""Male""),""Male"",IF(REGEXMATCH(L439,""Female""),""Female"",""unspecific""))"),"Male")</f>
        <v>Male</v>
      </c>
      <c r="Q439" s="5" t="s">
        <v>86</v>
      </c>
      <c r="R439" s="4">
        <v>18807.0</v>
      </c>
      <c r="S439" s="4">
        <v>1397.0</v>
      </c>
      <c r="T439" s="4">
        <v>2591.0</v>
      </c>
      <c r="U439" s="4">
        <v>403.0</v>
      </c>
      <c r="V439" s="10">
        <f t="shared" si="2"/>
        <v>2.142819163</v>
      </c>
      <c r="W439" s="4">
        <v>18392.52</v>
      </c>
      <c r="X439" s="5" t="s">
        <v>112</v>
      </c>
    </row>
    <row r="440" ht="14.25" customHeight="1">
      <c r="A440" s="4">
        <v>439.0</v>
      </c>
      <c r="B440" s="5" t="s">
        <v>864</v>
      </c>
      <c r="C440" s="11">
        <v>45155.0</v>
      </c>
      <c r="D440" s="11">
        <v>45177.0</v>
      </c>
      <c r="E440" s="5" t="s">
        <v>7</v>
      </c>
      <c r="F440" s="5" t="s">
        <v>200</v>
      </c>
      <c r="G440" s="5" t="s">
        <v>201</v>
      </c>
      <c r="H440" s="5" t="s">
        <v>202</v>
      </c>
      <c r="I440" s="7">
        <v>1.728597837E9</v>
      </c>
      <c r="J440" s="8" t="str">
        <f t="shared" si="1"/>
        <v>(172) 8597837</v>
      </c>
      <c r="K440" s="5" t="s">
        <v>203</v>
      </c>
      <c r="L440" s="5" t="s">
        <v>47</v>
      </c>
      <c r="M440" s="9" t="str">
        <f>IFERROR(__xludf.DUMMYFUNCTION("IF(OR(REGEXMATCH(L440,""18-40""),REGEXMATCH(L440,""Adults 18-40"")),""18-40"", IF(OR(REGEXMATCH(L440,""40-60""),REGEXMATCH(L440,""Adults 40-60"")),""40-60"", IF(OR(REGEXMATCH(L440,""60\+""),REGEXMATCH(L440,""Seniors 60\+"")),""60+"", IF(OR(REGEXMATCH(L440"&amp;",""13-19""),REGEXMATCH(L440,""Teens 13-19"")),""13-19"",""Unbekannt""))))"),"40-60")</f>
        <v>40-60</v>
      </c>
      <c r="N440" s="8" t="str">
        <f>IFERROR(__xludf.DUMMYFUNCTION("REGEXREPLACE(REGEXREPLACE(O440,""Male"",""unspecific""),""Female"",""unspecific"")"),"unspecific ")</f>
        <v>unspecific </v>
      </c>
      <c r="O440" s="5" t="str">
        <f>IFERROR(__xludf.DUMMYFUNCTION("REGEXEXTRACT(L440,""[A-Za-z ]+"")"),"Male ")</f>
        <v>Male </v>
      </c>
      <c r="P440" s="8" t="str">
        <f>IFERROR(__xludf.DUMMYFUNCTION("IF(REGEXMATCH(L440,""Male""),""Male"",IF(REGEXMATCH(L440,""Female""),""Female"",""unspecific""))"),"Male")</f>
        <v>Male</v>
      </c>
      <c r="Q440" s="5" t="s">
        <v>48</v>
      </c>
      <c r="R440" s="4">
        <v>17141.0</v>
      </c>
      <c r="S440" s="4">
        <v>655.0</v>
      </c>
      <c r="T440" s="4">
        <v>179.0</v>
      </c>
      <c r="U440" s="4">
        <v>927.0</v>
      </c>
      <c r="V440" s="10">
        <f t="shared" si="2"/>
        <v>5.408085876</v>
      </c>
      <c r="W440" s="4">
        <v>2661.59</v>
      </c>
      <c r="X440" s="5" t="s">
        <v>66</v>
      </c>
    </row>
    <row r="441" ht="14.25" customHeight="1">
      <c r="A441" s="4">
        <v>440.0</v>
      </c>
      <c r="B441" s="5" t="s">
        <v>865</v>
      </c>
      <c r="C441" s="11">
        <v>45205.0</v>
      </c>
      <c r="D441" s="11">
        <v>45218.0</v>
      </c>
      <c r="E441" s="5" t="s">
        <v>42</v>
      </c>
      <c r="F441" s="5" t="s">
        <v>154</v>
      </c>
      <c r="G441" s="5" t="s">
        <v>155</v>
      </c>
      <c r="H441" s="5" t="s">
        <v>156</v>
      </c>
      <c r="I441" s="7">
        <v>4.034303913E9</v>
      </c>
      <c r="J441" s="8" t="str">
        <f t="shared" si="1"/>
        <v>(403) 4303913</v>
      </c>
      <c r="K441" s="5" t="s">
        <v>157</v>
      </c>
      <c r="L441" s="5" t="s">
        <v>160</v>
      </c>
      <c r="M441" s="9" t="str">
        <f>IFERROR(__xludf.DUMMYFUNCTION("IF(OR(REGEXMATCH(L441,""18-40""),REGEXMATCH(L441,""Adults 18-40"")),""18-40"", IF(OR(REGEXMATCH(L441,""40-60""),REGEXMATCH(L441,""Adults 40-60"")),""40-60"", IF(OR(REGEXMATCH(L441,""60\+""),REGEXMATCH(L441,""Seniors 60\+"")),""60+"", IF(OR(REGEXMATCH(L441"&amp;",""13-19""),REGEXMATCH(L441,""Teens 13-19"")),""13-19"",""Unbekannt""))))"),"40-60")</f>
        <v>40-60</v>
      </c>
      <c r="N441" s="8" t="str">
        <f>IFERROR(__xludf.DUMMYFUNCTION("REGEXREPLACE(REGEXREPLACE(O441,""Male"",""unspecific""),""Female"",""unspecific"")"),"unspecific ")</f>
        <v>unspecific </v>
      </c>
      <c r="O441" s="5" t="str">
        <f>IFERROR(__xludf.DUMMYFUNCTION("REGEXEXTRACT(L441,""[A-Za-z ]+"")"),"Female ")</f>
        <v>Female </v>
      </c>
      <c r="P441" s="8" t="str">
        <f>IFERROR(__xludf.DUMMYFUNCTION("IF(REGEXMATCH(L441,""Male""),""Male"",IF(REGEXMATCH(L441,""Female""),""Female"",""unspecific""))"),"Female")</f>
        <v>Female</v>
      </c>
      <c r="Q441" s="5" t="s">
        <v>84</v>
      </c>
      <c r="R441" s="4">
        <v>79924.0</v>
      </c>
      <c r="S441" s="4">
        <v>7630.0</v>
      </c>
      <c r="T441" s="4">
        <v>2520.0</v>
      </c>
      <c r="U441" s="4">
        <v>402.0</v>
      </c>
      <c r="V441" s="10">
        <f t="shared" si="2"/>
        <v>0.5029778289</v>
      </c>
      <c r="W441" s="4">
        <v>46419.77</v>
      </c>
      <c r="X441" s="5" t="s">
        <v>158</v>
      </c>
    </row>
    <row r="442" ht="14.25" customHeight="1">
      <c r="A442" s="4">
        <v>441.0</v>
      </c>
      <c r="B442" s="5" t="s">
        <v>866</v>
      </c>
      <c r="C442" s="11">
        <v>44965.0</v>
      </c>
      <c r="D442" s="11">
        <v>44988.0</v>
      </c>
      <c r="E442" s="5" t="s">
        <v>42</v>
      </c>
      <c r="F442" s="5" t="s">
        <v>496</v>
      </c>
      <c r="G442" s="5" t="s">
        <v>497</v>
      </c>
      <c r="H442" s="5" t="s">
        <v>498</v>
      </c>
      <c r="I442" s="7" t="s">
        <v>499</v>
      </c>
      <c r="J442" s="8" t="str">
        <f t="shared" si="1"/>
        <v>(580) 28199762452</v>
      </c>
      <c r="K442" s="5" t="s">
        <v>500</v>
      </c>
      <c r="L442" s="5" t="s">
        <v>65</v>
      </c>
      <c r="M442" s="9" t="str">
        <f>IFERROR(__xludf.DUMMYFUNCTION("IF(OR(REGEXMATCH(L442,""18-40""),REGEXMATCH(L442,""Adults 18-40"")),""18-40"", IF(OR(REGEXMATCH(L442,""40-60""),REGEXMATCH(L442,""Adults 40-60"")),""40-60"", IF(OR(REGEXMATCH(L442,""60\+""),REGEXMATCH(L442,""Seniors 60\+"")),""60+"", IF(OR(REGEXMATCH(L442"&amp;",""13-19""),REGEXMATCH(L442,""Teens 13-19"")),""13-19"",""Unbekannt""))))"),"60+")</f>
        <v>60+</v>
      </c>
      <c r="N442" s="8" t="str">
        <f>IFERROR(__xludf.DUMMYFUNCTION("REGEXREPLACE(REGEXREPLACE(O442,""Male"",""unspecific""),""Female"",""unspecific"")"),"unspecific ")</f>
        <v>unspecific </v>
      </c>
      <c r="O442" s="5" t="str">
        <f>IFERROR(__xludf.DUMMYFUNCTION("REGEXEXTRACT(L442,""[A-Za-z ]+"")"),"Male ")</f>
        <v>Male </v>
      </c>
      <c r="P442" s="8" t="str">
        <f>IFERROR(__xludf.DUMMYFUNCTION("IF(REGEXMATCH(L442,""Male""),""Male"",IF(REGEXMATCH(L442,""Female""),""Female"",""unspecific""))"),"Male")</f>
        <v>Male</v>
      </c>
      <c r="Q442" s="5" t="s">
        <v>31</v>
      </c>
      <c r="R442" s="4">
        <v>86615.0</v>
      </c>
      <c r="S442" s="4">
        <v>5679.0</v>
      </c>
      <c r="T442" s="4">
        <v>1911.0</v>
      </c>
      <c r="U442" s="4">
        <v>318.0</v>
      </c>
      <c r="V442" s="10">
        <f t="shared" si="2"/>
        <v>0.36714195</v>
      </c>
      <c r="W442" s="4">
        <v>3757.32</v>
      </c>
      <c r="X442" s="5" t="s">
        <v>66</v>
      </c>
    </row>
    <row r="443" ht="14.25" customHeight="1">
      <c r="A443" s="4">
        <v>442.0</v>
      </c>
      <c r="B443" s="5" t="s">
        <v>867</v>
      </c>
      <c r="C443" s="11">
        <v>45151.0</v>
      </c>
      <c r="D443" s="11">
        <v>45154.0</v>
      </c>
      <c r="E443" s="5" t="s">
        <v>77</v>
      </c>
      <c r="F443" s="5" t="s">
        <v>361</v>
      </c>
      <c r="G443" s="5" t="s">
        <v>362</v>
      </c>
      <c r="H443" s="5" t="s">
        <v>363</v>
      </c>
      <c r="I443" s="7" t="s">
        <v>364</v>
      </c>
      <c r="J443" s="8" t="str">
        <f t="shared" si="1"/>
        <v>(405) 1640984570</v>
      </c>
      <c r="K443" s="5" t="s">
        <v>365</v>
      </c>
      <c r="L443" s="5" t="s">
        <v>57</v>
      </c>
      <c r="M443" s="9" t="str">
        <f>IFERROR(__xludf.DUMMYFUNCTION("IF(OR(REGEXMATCH(L443,""18-40""),REGEXMATCH(L443,""Adults 18-40"")),""18-40"", IF(OR(REGEXMATCH(L443,""40-60""),REGEXMATCH(L443,""Adults 40-60"")),""40-60"", IF(OR(REGEXMATCH(L443,""60\+""),REGEXMATCH(L443,""Seniors 60\+"")),""60+"", IF(OR(REGEXMATCH(L443"&amp;",""13-19""),REGEXMATCH(L443,""Teens 13-19"")),""13-19"",""Unbekannt""))))"),"18-40")</f>
        <v>18-40</v>
      </c>
      <c r="N443" s="8" t="str">
        <f>IFERROR(__xludf.DUMMYFUNCTION("REGEXREPLACE(REGEXREPLACE(O443,""Male"",""unspecific""),""Female"",""unspecific"")"),"unspecific ")</f>
        <v>unspecific </v>
      </c>
      <c r="O443" s="5" t="str">
        <f>IFERROR(__xludf.DUMMYFUNCTION("REGEXEXTRACT(L443,""[A-Za-z ]+"")"),"Female ")</f>
        <v>Female </v>
      </c>
      <c r="P443" s="8" t="str">
        <f>IFERROR(__xludf.DUMMYFUNCTION("IF(REGEXMATCH(L443,""Male""),""Male"",IF(REGEXMATCH(L443,""Female""),""Female"",""unspecific""))"),"Female")</f>
        <v>Female</v>
      </c>
      <c r="Q443" s="5" t="s">
        <v>75</v>
      </c>
      <c r="R443" s="4">
        <v>30364.0</v>
      </c>
      <c r="S443" s="4">
        <v>6435.0</v>
      </c>
      <c r="T443" s="4">
        <v>4042.0</v>
      </c>
      <c r="U443" s="4">
        <v>591.0</v>
      </c>
      <c r="V443" s="10">
        <f t="shared" si="2"/>
        <v>1.946383876</v>
      </c>
      <c r="W443" s="4">
        <v>28989.21</v>
      </c>
      <c r="X443" s="5" t="s">
        <v>66</v>
      </c>
    </row>
    <row r="444" ht="14.25" customHeight="1">
      <c r="A444" s="4">
        <v>443.0</v>
      </c>
      <c r="B444" s="5" t="s">
        <v>868</v>
      </c>
      <c r="C444" s="11">
        <v>45205.0</v>
      </c>
      <c r="D444" s="11">
        <v>45223.0</v>
      </c>
      <c r="E444" s="5" t="s">
        <v>25</v>
      </c>
      <c r="F444" s="5" t="s">
        <v>336</v>
      </c>
      <c r="G444" s="5" t="s">
        <v>337</v>
      </c>
      <c r="H444" s="5" t="s">
        <v>338</v>
      </c>
      <c r="I444" s="7" t="s">
        <v>339</v>
      </c>
      <c r="J444" s="8" t="str">
        <f t="shared" si="1"/>
        <v>(729) 5758232</v>
      </c>
      <c r="K444" s="5" t="s">
        <v>340</v>
      </c>
      <c r="L444" s="5" t="s">
        <v>138</v>
      </c>
      <c r="M444" s="9" t="str">
        <f>IFERROR(__xludf.DUMMYFUNCTION("IF(OR(REGEXMATCH(L444,""18-40""),REGEXMATCH(L444,""Adults 18-40"")),""18-40"", IF(OR(REGEXMATCH(L444,""40-60""),REGEXMATCH(L444,""Adults 40-60"")),""40-60"", IF(OR(REGEXMATCH(L444,""60\+""),REGEXMATCH(L444,""Seniors 60\+"")),""60+"", IF(OR(REGEXMATCH(L444"&amp;",""13-19""),REGEXMATCH(L444,""Teens 13-19"")),""13-19"",""Unbekannt""))))"),"18-40")</f>
        <v>18-40</v>
      </c>
      <c r="N444" s="8" t="str">
        <f>IFERROR(__xludf.DUMMYFUNCTION("REGEXREPLACE(REGEXREPLACE(O444,""Male"",""unspecific""),""Female"",""unspecific"")"),"unspecific ")</f>
        <v>unspecific </v>
      </c>
      <c r="O444" s="5" t="str">
        <f>IFERROR(__xludf.DUMMYFUNCTION("REGEXEXTRACT(L444,""[A-Za-z ]+"")"),"Male ")</f>
        <v>Male </v>
      </c>
      <c r="P444" s="8" t="str">
        <f>IFERROR(__xludf.DUMMYFUNCTION("IF(REGEXMATCH(L444,""Male""),""Male"",IF(REGEXMATCH(L444,""Female""),""Female"",""unspecific""))"),"Male")</f>
        <v>Male</v>
      </c>
      <c r="Q444" s="5" t="s">
        <v>84</v>
      </c>
      <c r="R444" s="4">
        <v>13019.0</v>
      </c>
      <c r="S444" s="4">
        <v>6849.0</v>
      </c>
      <c r="T444" s="4">
        <v>612.0</v>
      </c>
      <c r="U444" s="4">
        <v>899.0</v>
      </c>
      <c r="V444" s="10">
        <f t="shared" si="2"/>
        <v>6.905292265</v>
      </c>
      <c r="W444" s="4">
        <v>35056.01</v>
      </c>
      <c r="X444" s="5" t="s">
        <v>32</v>
      </c>
    </row>
    <row r="445" ht="14.25" customHeight="1">
      <c r="A445" s="4">
        <v>444.0</v>
      </c>
      <c r="B445" s="5" t="s">
        <v>869</v>
      </c>
      <c r="C445" s="11">
        <v>45092.0</v>
      </c>
      <c r="D445" s="11">
        <v>45110.0</v>
      </c>
      <c r="E445" s="5" t="s">
        <v>25</v>
      </c>
      <c r="F445" s="5" t="s">
        <v>399</v>
      </c>
      <c r="G445" s="5" t="s">
        <v>400</v>
      </c>
      <c r="H445" s="5" t="s">
        <v>401</v>
      </c>
      <c r="I445" s="7" t="s">
        <v>402</v>
      </c>
      <c r="J445" s="8" t="str">
        <f t="shared" si="1"/>
        <v>(048) 9416229</v>
      </c>
      <c r="K445" s="5" t="s">
        <v>403</v>
      </c>
      <c r="L445" s="5" t="s">
        <v>47</v>
      </c>
      <c r="M445" s="9" t="str">
        <f>IFERROR(__xludf.DUMMYFUNCTION("IF(OR(REGEXMATCH(L445,""18-40""),REGEXMATCH(L445,""Adults 18-40"")),""18-40"", IF(OR(REGEXMATCH(L445,""40-60""),REGEXMATCH(L445,""Adults 40-60"")),""40-60"", IF(OR(REGEXMATCH(L445,""60\+""),REGEXMATCH(L445,""Seniors 60\+"")),""60+"", IF(OR(REGEXMATCH(L445"&amp;",""13-19""),REGEXMATCH(L445,""Teens 13-19"")),""13-19"",""Unbekannt""))))"),"40-60")</f>
        <v>40-60</v>
      </c>
      <c r="N445" s="8" t="str">
        <f>IFERROR(__xludf.DUMMYFUNCTION("REGEXREPLACE(REGEXREPLACE(O445,""Male"",""unspecific""),""Female"",""unspecific"")"),"unspecific ")</f>
        <v>unspecific </v>
      </c>
      <c r="O445" s="5" t="str">
        <f>IFERROR(__xludf.DUMMYFUNCTION("REGEXEXTRACT(L445,""[A-Za-z ]+"")"),"Male ")</f>
        <v>Male </v>
      </c>
      <c r="P445" s="8" t="str">
        <f>IFERROR(__xludf.DUMMYFUNCTION("IF(REGEXMATCH(L445,""Male""),""Male"",IF(REGEXMATCH(L445,""Female""),""Female"",""unspecific""))"),"Male")</f>
        <v>Male</v>
      </c>
      <c r="Q445" s="5" t="s">
        <v>75</v>
      </c>
      <c r="R445" s="4">
        <v>79387.0</v>
      </c>
      <c r="S445" s="4">
        <v>9773.0</v>
      </c>
      <c r="T445" s="4">
        <v>3570.0</v>
      </c>
      <c r="U445" s="4">
        <v>586.0</v>
      </c>
      <c r="V445" s="10">
        <f t="shared" si="2"/>
        <v>0.7381561213</v>
      </c>
      <c r="W445" s="4">
        <v>9843.87</v>
      </c>
      <c r="X445" s="5" t="s">
        <v>158</v>
      </c>
    </row>
    <row r="446" ht="14.25" customHeight="1">
      <c r="A446" s="4">
        <v>445.0</v>
      </c>
      <c r="B446" s="5" t="s">
        <v>870</v>
      </c>
      <c r="C446" s="11">
        <v>45269.0</v>
      </c>
      <c r="D446" s="11">
        <v>45290.0</v>
      </c>
      <c r="E446" s="5" t="s">
        <v>42</v>
      </c>
      <c r="F446" s="5" t="s">
        <v>294</v>
      </c>
      <c r="G446" s="5" t="s">
        <v>295</v>
      </c>
      <c r="H446" s="5" t="s">
        <v>296</v>
      </c>
      <c r="I446" s="7" t="s">
        <v>297</v>
      </c>
      <c r="J446" s="8" t="str">
        <f t="shared" si="1"/>
        <v>(284) 4015003</v>
      </c>
      <c r="K446" s="5" t="s">
        <v>298</v>
      </c>
      <c r="L446" s="5" t="s">
        <v>47</v>
      </c>
      <c r="M446" s="9" t="str">
        <f>IFERROR(__xludf.DUMMYFUNCTION("IF(OR(REGEXMATCH(L446,""18-40""),REGEXMATCH(L446,""Adults 18-40"")),""18-40"", IF(OR(REGEXMATCH(L446,""40-60""),REGEXMATCH(L446,""Adults 40-60"")),""40-60"", IF(OR(REGEXMATCH(L446,""60\+""),REGEXMATCH(L446,""Seniors 60\+"")),""60+"", IF(OR(REGEXMATCH(L446"&amp;",""13-19""),REGEXMATCH(L446,""Teens 13-19"")),""13-19"",""Unbekannt""))))"),"40-60")</f>
        <v>40-60</v>
      </c>
      <c r="N446" s="8" t="str">
        <f>IFERROR(__xludf.DUMMYFUNCTION("REGEXREPLACE(REGEXREPLACE(O446,""Male"",""unspecific""),""Female"",""unspecific"")"),"unspecific ")</f>
        <v>unspecific </v>
      </c>
      <c r="O446" s="5" t="str">
        <f>IFERROR(__xludf.DUMMYFUNCTION("REGEXEXTRACT(L446,""[A-Za-z ]+"")"),"Male ")</f>
        <v>Male </v>
      </c>
      <c r="P446" s="8" t="str">
        <f>IFERROR(__xludf.DUMMYFUNCTION("IF(REGEXMATCH(L446,""Male""),""Male"",IF(REGEXMATCH(L446,""Female""),""Female"",""unspecific""))"),"Male")</f>
        <v>Male</v>
      </c>
      <c r="Q446" s="5" t="s">
        <v>58</v>
      </c>
      <c r="R446" s="4">
        <v>54337.0</v>
      </c>
      <c r="S446" s="4">
        <v>2912.0</v>
      </c>
      <c r="T446" s="4">
        <v>4798.0</v>
      </c>
      <c r="U446" s="4">
        <v>905.0</v>
      </c>
      <c r="V446" s="10">
        <f t="shared" si="2"/>
        <v>1.665531774</v>
      </c>
      <c r="W446" s="4">
        <v>2673.6</v>
      </c>
      <c r="X446" s="5" t="s">
        <v>49</v>
      </c>
    </row>
    <row r="447" ht="14.25" customHeight="1">
      <c r="A447" s="4">
        <v>446.0</v>
      </c>
      <c r="B447" s="5" t="s">
        <v>871</v>
      </c>
      <c r="C447" s="11">
        <v>45270.0</v>
      </c>
      <c r="D447" s="11">
        <v>45298.0</v>
      </c>
      <c r="E447" s="5" t="s">
        <v>77</v>
      </c>
      <c r="F447" s="5" t="s">
        <v>206</v>
      </c>
      <c r="G447" s="5" t="s">
        <v>207</v>
      </c>
      <c r="H447" s="5" t="s">
        <v>208</v>
      </c>
      <c r="I447" s="7" t="s">
        <v>209</v>
      </c>
      <c r="J447" s="8" t="str">
        <f t="shared" si="1"/>
        <v>Ungültige Nummer</v>
      </c>
      <c r="K447" s="5" t="s">
        <v>210</v>
      </c>
      <c r="L447" s="5" t="s">
        <v>38</v>
      </c>
      <c r="M447" s="9" t="str">
        <f>IFERROR(__xludf.DUMMYFUNCTION("IF(OR(REGEXMATCH(L447,""18-40""),REGEXMATCH(L447,""Adults 18-40"")),""18-40"", IF(OR(REGEXMATCH(L447,""40-60""),REGEXMATCH(L447,""Adults 40-60"")),""40-60"", IF(OR(REGEXMATCH(L447,""60\+""),REGEXMATCH(L447,""Seniors 60\+"")),""60+"", IF(OR(REGEXMATCH(L447"&amp;",""13-19""),REGEXMATCH(L447,""Teens 13-19"")),""13-19"",""Unbekannt""))))"),"60+")</f>
        <v>60+</v>
      </c>
      <c r="N447" s="8" t="str">
        <f>IFERROR(__xludf.DUMMYFUNCTION("REGEXREPLACE(REGEXREPLACE(O447,""Male"",""unspecific""),""Female"",""unspecific"")"),"unspecific ")</f>
        <v>unspecific </v>
      </c>
      <c r="O447" s="5" t="str">
        <f>IFERROR(__xludf.DUMMYFUNCTION("REGEXEXTRACT(L447,""[A-Za-z ]+"")"),"Female ")</f>
        <v>Female </v>
      </c>
      <c r="P447" s="8" t="str">
        <f>IFERROR(__xludf.DUMMYFUNCTION("IF(REGEXMATCH(L447,""Male""),""Male"",IF(REGEXMATCH(L447,""Female""),""Female"",""unspecific""))"),"Female")</f>
        <v>Female</v>
      </c>
      <c r="Q447" s="5" t="s">
        <v>86</v>
      </c>
      <c r="R447" s="4">
        <v>86110.0</v>
      </c>
      <c r="S447" s="4">
        <v>7981.0</v>
      </c>
      <c r="T447" s="4">
        <v>1106.0</v>
      </c>
      <c r="U447" s="4">
        <v>197.0</v>
      </c>
      <c r="V447" s="10">
        <f t="shared" si="2"/>
        <v>0.2287771455</v>
      </c>
      <c r="W447" s="4">
        <v>9066.4</v>
      </c>
      <c r="X447" s="5" t="s">
        <v>99</v>
      </c>
    </row>
    <row r="448" ht="14.25" customHeight="1">
      <c r="A448" s="4">
        <v>447.0</v>
      </c>
      <c r="B448" s="5" t="s">
        <v>872</v>
      </c>
      <c r="C448" s="11">
        <v>45172.0</v>
      </c>
      <c r="D448" s="11">
        <v>45180.0</v>
      </c>
      <c r="E448" s="5" t="s">
        <v>77</v>
      </c>
      <c r="F448" s="5" t="s">
        <v>873</v>
      </c>
      <c r="G448" s="5" t="s">
        <v>874</v>
      </c>
      <c r="H448" s="5" t="s">
        <v>875</v>
      </c>
      <c r="I448" s="7" t="s">
        <v>876</v>
      </c>
      <c r="J448" s="8" t="str">
        <f t="shared" si="1"/>
        <v>(498) 2096317</v>
      </c>
      <c r="K448" s="5" t="s">
        <v>877</v>
      </c>
      <c r="L448" s="5" t="s">
        <v>65</v>
      </c>
      <c r="M448" s="9" t="str">
        <f>IFERROR(__xludf.DUMMYFUNCTION("IF(OR(REGEXMATCH(L448,""18-40""),REGEXMATCH(L448,""Adults 18-40"")),""18-40"", IF(OR(REGEXMATCH(L448,""40-60""),REGEXMATCH(L448,""Adults 40-60"")),""40-60"", IF(OR(REGEXMATCH(L448,""60\+""),REGEXMATCH(L448,""Seniors 60\+"")),""60+"", IF(OR(REGEXMATCH(L448"&amp;",""13-19""),REGEXMATCH(L448,""Teens 13-19"")),""13-19"",""Unbekannt""))))"),"60+")</f>
        <v>60+</v>
      </c>
      <c r="N448" s="8" t="str">
        <f>IFERROR(__xludf.DUMMYFUNCTION("REGEXREPLACE(REGEXREPLACE(O448,""Male"",""unspecific""),""Female"",""unspecific"")"),"unspecific ")</f>
        <v>unspecific </v>
      </c>
      <c r="O448" s="5" t="str">
        <f>IFERROR(__xludf.DUMMYFUNCTION("REGEXEXTRACT(L448,""[A-Za-z ]+"")"),"Male ")</f>
        <v>Male </v>
      </c>
      <c r="P448" s="8" t="str">
        <f>IFERROR(__xludf.DUMMYFUNCTION("IF(REGEXMATCH(L448,""Male""),""Male"",IF(REGEXMATCH(L448,""Female""),""Female"",""unspecific""))"),"Male")</f>
        <v>Male</v>
      </c>
      <c r="Q448" s="5" t="s">
        <v>48</v>
      </c>
      <c r="R448" s="4">
        <v>40725.0</v>
      </c>
      <c r="S448" s="4">
        <v>5893.0</v>
      </c>
      <c r="T448" s="4">
        <v>1823.0</v>
      </c>
      <c r="U448" s="4">
        <v>426.0</v>
      </c>
      <c r="V448" s="10">
        <f t="shared" si="2"/>
        <v>1.046040516</v>
      </c>
      <c r="W448" s="4">
        <v>20962.7</v>
      </c>
      <c r="X448" s="5" t="s">
        <v>40</v>
      </c>
    </row>
    <row r="449" ht="14.25" customHeight="1">
      <c r="A449" s="4">
        <v>448.0</v>
      </c>
      <c r="B449" s="5" t="s">
        <v>878</v>
      </c>
      <c r="C449" s="11">
        <v>45026.0</v>
      </c>
      <c r="D449" s="11">
        <v>45030.0</v>
      </c>
      <c r="E449" s="5" t="s">
        <v>7</v>
      </c>
      <c r="F449" s="5" t="s">
        <v>638</v>
      </c>
      <c r="G449" s="5" t="s">
        <v>639</v>
      </c>
      <c r="H449" s="5" t="s">
        <v>640</v>
      </c>
      <c r="I449" s="7" t="s">
        <v>641</v>
      </c>
      <c r="J449" s="8" t="str">
        <f t="shared" si="1"/>
        <v>(539) 82372697824</v>
      </c>
      <c r="K449" s="5" t="s">
        <v>642</v>
      </c>
      <c r="L449" s="5" t="s">
        <v>38</v>
      </c>
      <c r="M449" s="9" t="str">
        <f>IFERROR(__xludf.DUMMYFUNCTION("IF(OR(REGEXMATCH(L449,""18-40""),REGEXMATCH(L449,""Adults 18-40"")),""18-40"", IF(OR(REGEXMATCH(L449,""40-60""),REGEXMATCH(L449,""Adults 40-60"")),""40-60"", IF(OR(REGEXMATCH(L449,""60\+""),REGEXMATCH(L449,""Seniors 60\+"")),""60+"", IF(OR(REGEXMATCH(L449"&amp;",""13-19""),REGEXMATCH(L449,""Teens 13-19"")),""13-19"",""Unbekannt""))))"),"60+")</f>
        <v>60+</v>
      </c>
      <c r="N449" s="8" t="str">
        <f>IFERROR(__xludf.DUMMYFUNCTION("REGEXREPLACE(REGEXREPLACE(O449,""Male"",""unspecific""),""Female"",""unspecific"")"),"unspecific ")</f>
        <v>unspecific </v>
      </c>
      <c r="O449" s="5" t="str">
        <f>IFERROR(__xludf.DUMMYFUNCTION("REGEXEXTRACT(L449,""[A-Za-z ]+"")"),"Female ")</f>
        <v>Female </v>
      </c>
      <c r="P449" s="8" t="str">
        <f>IFERROR(__xludf.DUMMYFUNCTION("IF(REGEXMATCH(L449,""Male""),""Male"",IF(REGEXMATCH(L449,""Female""),""Female"",""unspecific""))"),"Female")</f>
        <v>Female</v>
      </c>
      <c r="Q449" s="5" t="s">
        <v>31</v>
      </c>
      <c r="R449" s="4">
        <v>55005.0</v>
      </c>
      <c r="S449" s="4">
        <v>9036.0</v>
      </c>
      <c r="T449" s="4">
        <v>2821.0</v>
      </c>
      <c r="U449" s="4">
        <v>8.0</v>
      </c>
      <c r="V449" s="10">
        <f t="shared" si="2"/>
        <v>0.01454413235</v>
      </c>
      <c r="W449" s="4">
        <v>5001.79</v>
      </c>
      <c r="X449" s="5" t="s">
        <v>112</v>
      </c>
    </row>
    <row r="450" ht="14.25" customHeight="1">
      <c r="A450" s="4">
        <v>449.0</v>
      </c>
      <c r="B450" s="5" t="s">
        <v>879</v>
      </c>
      <c r="C450" s="11">
        <v>45119.0</v>
      </c>
      <c r="D450" s="11">
        <v>45125.0</v>
      </c>
      <c r="E450" s="5" t="s">
        <v>51</v>
      </c>
      <c r="F450" s="5" t="s">
        <v>579</v>
      </c>
      <c r="G450" s="5" t="s">
        <v>580</v>
      </c>
      <c r="H450" s="5" t="s">
        <v>581</v>
      </c>
      <c r="I450" s="7" t="s">
        <v>582</v>
      </c>
      <c r="J450" s="8" t="str">
        <f t="shared" si="1"/>
        <v>(941) 072187124451</v>
      </c>
      <c r="K450" s="5" t="s">
        <v>583</v>
      </c>
      <c r="L450" s="5" t="s">
        <v>65</v>
      </c>
      <c r="M450" s="9" t="str">
        <f>IFERROR(__xludf.DUMMYFUNCTION("IF(OR(REGEXMATCH(L450,""18-40""),REGEXMATCH(L450,""Adults 18-40"")),""18-40"", IF(OR(REGEXMATCH(L450,""40-60""),REGEXMATCH(L450,""Adults 40-60"")),""40-60"", IF(OR(REGEXMATCH(L450,""60\+""),REGEXMATCH(L450,""Seniors 60\+"")),""60+"", IF(OR(REGEXMATCH(L450"&amp;",""13-19""),REGEXMATCH(L450,""Teens 13-19"")),""13-19"",""Unbekannt""))))"),"60+")</f>
        <v>60+</v>
      </c>
      <c r="N450" s="8" t="str">
        <f>IFERROR(__xludf.DUMMYFUNCTION("REGEXREPLACE(REGEXREPLACE(O450,""Male"",""unspecific""),""Female"",""unspecific"")"),"unspecific ")</f>
        <v>unspecific </v>
      </c>
      <c r="O450" s="5" t="str">
        <f>IFERROR(__xludf.DUMMYFUNCTION("REGEXEXTRACT(L450,""[A-Za-z ]+"")"),"Male ")</f>
        <v>Male </v>
      </c>
      <c r="P450" s="8" t="str">
        <f>IFERROR(__xludf.DUMMYFUNCTION("IF(REGEXMATCH(L450,""Male""),""Male"",IF(REGEXMATCH(L450,""Female""),""Female"",""unspecific""))"),"Male")</f>
        <v>Male</v>
      </c>
      <c r="Q450" s="5" t="s">
        <v>58</v>
      </c>
      <c r="R450" s="4">
        <v>67359.0</v>
      </c>
      <c r="S450" s="4">
        <v>9113.0</v>
      </c>
      <c r="T450" s="4">
        <v>1051.0</v>
      </c>
      <c r="U450" s="4">
        <v>574.0</v>
      </c>
      <c r="V450" s="10">
        <f t="shared" si="2"/>
        <v>0.8521504179</v>
      </c>
      <c r="W450" s="4">
        <v>21282.52</v>
      </c>
      <c r="X450" s="5" t="s">
        <v>152</v>
      </c>
    </row>
    <row r="451" ht="14.25" customHeight="1">
      <c r="A451" s="4">
        <v>450.0</v>
      </c>
      <c r="B451" s="5" t="s">
        <v>880</v>
      </c>
      <c r="C451" s="11">
        <v>45074.0</v>
      </c>
      <c r="D451" s="11">
        <v>45096.0</v>
      </c>
      <c r="E451" s="5" t="s">
        <v>77</v>
      </c>
      <c r="F451" s="5" t="s">
        <v>374</v>
      </c>
      <c r="G451" s="5" t="s">
        <v>375</v>
      </c>
      <c r="H451" s="5" t="s">
        <v>376</v>
      </c>
      <c r="I451" s="7" t="s">
        <v>377</v>
      </c>
      <c r="J451" s="8" t="str">
        <f t="shared" si="1"/>
        <v>(399) 882061459395</v>
      </c>
      <c r="K451" s="5" t="s">
        <v>378</v>
      </c>
      <c r="L451" s="5" t="s">
        <v>47</v>
      </c>
      <c r="M451" s="9" t="str">
        <f>IFERROR(__xludf.DUMMYFUNCTION("IF(OR(REGEXMATCH(L451,""18-40""),REGEXMATCH(L451,""Adults 18-40"")),""18-40"", IF(OR(REGEXMATCH(L451,""40-60""),REGEXMATCH(L451,""Adults 40-60"")),""40-60"", IF(OR(REGEXMATCH(L451,""60\+""),REGEXMATCH(L451,""Seniors 60\+"")),""60+"", IF(OR(REGEXMATCH(L451"&amp;",""13-19""),REGEXMATCH(L451,""Teens 13-19"")),""13-19"",""Unbekannt""))))"),"40-60")</f>
        <v>40-60</v>
      </c>
      <c r="N451" s="8" t="str">
        <f>IFERROR(__xludf.DUMMYFUNCTION("REGEXREPLACE(REGEXREPLACE(O451,""Male"",""unspecific""),""Female"",""unspecific"")"),"unspecific ")</f>
        <v>unspecific </v>
      </c>
      <c r="O451" s="5" t="str">
        <f>IFERROR(__xludf.DUMMYFUNCTION("REGEXEXTRACT(L451,""[A-Za-z ]+"")"),"Male ")</f>
        <v>Male </v>
      </c>
      <c r="P451" s="8" t="str">
        <f>IFERROR(__xludf.DUMMYFUNCTION("IF(REGEXMATCH(L451,""Male""),""Male"",IF(REGEXMATCH(L451,""Female""),""Female"",""unspecific""))"),"Male")</f>
        <v>Male</v>
      </c>
      <c r="Q451" s="5" t="s">
        <v>75</v>
      </c>
      <c r="R451" s="4">
        <v>13179.0</v>
      </c>
      <c r="S451" s="4">
        <v>9378.0</v>
      </c>
      <c r="T451" s="4">
        <v>2642.0</v>
      </c>
      <c r="U451" s="4">
        <v>865.0</v>
      </c>
      <c r="V451" s="10">
        <f t="shared" si="2"/>
        <v>6.563472191</v>
      </c>
      <c r="W451" s="4">
        <v>18730.82</v>
      </c>
      <c r="X451" s="5" t="s">
        <v>66</v>
      </c>
    </row>
    <row r="452" ht="14.25" customHeight="1">
      <c r="A452" s="4">
        <v>451.0</v>
      </c>
      <c r="B452" s="5" t="s">
        <v>881</v>
      </c>
      <c r="C452" s="11">
        <v>45068.0</v>
      </c>
      <c r="D452" s="11">
        <v>45086.0</v>
      </c>
      <c r="E452" s="5" t="s">
        <v>25</v>
      </c>
      <c r="F452" s="5" t="s">
        <v>374</v>
      </c>
      <c r="G452" s="5" t="s">
        <v>375</v>
      </c>
      <c r="H452" s="5" t="s">
        <v>376</v>
      </c>
      <c r="I452" s="7" t="s">
        <v>377</v>
      </c>
      <c r="J452" s="8" t="str">
        <f t="shared" si="1"/>
        <v>(399) 882061459395</v>
      </c>
      <c r="K452" s="5" t="s">
        <v>378</v>
      </c>
      <c r="L452" s="5" t="s">
        <v>47</v>
      </c>
      <c r="M452" s="9" t="str">
        <f>IFERROR(__xludf.DUMMYFUNCTION("IF(OR(REGEXMATCH(L452,""18-40""),REGEXMATCH(L452,""Adults 18-40"")),""18-40"", IF(OR(REGEXMATCH(L452,""40-60""),REGEXMATCH(L452,""Adults 40-60"")),""40-60"", IF(OR(REGEXMATCH(L452,""60\+""),REGEXMATCH(L452,""Seniors 60\+"")),""60+"", IF(OR(REGEXMATCH(L452"&amp;",""13-19""),REGEXMATCH(L452,""Teens 13-19"")),""13-19"",""Unbekannt""))))"),"40-60")</f>
        <v>40-60</v>
      </c>
      <c r="N452" s="8" t="str">
        <f>IFERROR(__xludf.DUMMYFUNCTION("REGEXREPLACE(REGEXREPLACE(O452,""Male"",""unspecific""),""Female"",""unspecific"")"),"unspecific ")</f>
        <v>unspecific </v>
      </c>
      <c r="O452" s="5" t="str">
        <f>IFERROR(__xludf.DUMMYFUNCTION("REGEXEXTRACT(L452,""[A-Za-z ]+"")"),"Male ")</f>
        <v>Male </v>
      </c>
      <c r="P452" s="8" t="str">
        <f>IFERROR(__xludf.DUMMYFUNCTION("IF(REGEXMATCH(L452,""Male""),""Male"",IF(REGEXMATCH(L452,""Female""),""Female"",""unspecific""))"),"Male")</f>
        <v>Male</v>
      </c>
      <c r="Q452" s="5" t="s">
        <v>86</v>
      </c>
      <c r="R452" s="4">
        <v>80977.0</v>
      </c>
      <c r="S452" s="4">
        <v>9591.0</v>
      </c>
      <c r="T452" s="4">
        <v>1093.0</v>
      </c>
      <c r="U452" s="4">
        <v>60.0</v>
      </c>
      <c r="V452" s="10">
        <f t="shared" si="2"/>
        <v>0.07409511343</v>
      </c>
      <c r="W452" s="4">
        <v>34536.31</v>
      </c>
      <c r="X452" s="5" t="s">
        <v>66</v>
      </c>
    </row>
    <row r="453" ht="14.25" customHeight="1">
      <c r="A453" s="4">
        <v>452.0</v>
      </c>
      <c r="B453" s="5" t="s">
        <v>882</v>
      </c>
      <c r="C453" s="11">
        <v>44965.0</v>
      </c>
      <c r="D453" s="11">
        <v>44980.0</v>
      </c>
      <c r="E453" s="5" t="s">
        <v>42</v>
      </c>
      <c r="F453" s="5" t="s">
        <v>141</v>
      </c>
      <c r="G453" s="5" t="s">
        <v>142</v>
      </c>
      <c r="H453" s="5" t="s">
        <v>143</v>
      </c>
      <c r="I453" s="7" t="s">
        <v>144</v>
      </c>
      <c r="J453" s="8" t="str">
        <f t="shared" si="1"/>
        <v>(557) 6707467238</v>
      </c>
      <c r="K453" s="5" t="s">
        <v>145</v>
      </c>
      <c r="L453" s="5" t="s">
        <v>47</v>
      </c>
      <c r="M453" s="9" t="str">
        <f>IFERROR(__xludf.DUMMYFUNCTION("IF(OR(REGEXMATCH(L453,""18-40""),REGEXMATCH(L453,""Adults 18-40"")),""18-40"", IF(OR(REGEXMATCH(L453,""40-60""),REGEXMATCH(L453,""Adults 40-60"")),""40-60"", IF(OR(REGEXMATCH(L453,""60\+""),REGEXMATCH(L453,""Seniors 60\+"")),""60+"", IF(OR(REGEXMATCH(L453"&amp;",""13-19""),REGEXMATCH(L453,""Teens 13-19"")),""13-19"",""Unbekannt""))))"),"40-60")</f>
        <v>40-60</v>
      </c>
      <c r="N453" s="8" t="str">
        <f>IFERROR(__xludf.DUMMYFUNCTION("REGEXREPLACE(REGEXREPLACE(O453,""Male"",""unspecific""),""Female"",""unspecific"")"),"unspecific ")</f>
        <v>unspecific </v>
      </c>
      <c r="O453" s="5" t="str">
        <f>IFERROR(__xludf.DUMMYFUNCTION("REGEXEXTRACT(L453,""[A-Za-z ]+"")"),"Male ")</f>
        <v>Male </v>
      </c>
      <c r="P453" s="8" t="str">
        <f>IFERROR(__xludf.DUMMYFUNCTION("IF(REGEXMATCH(L453,""Male""),""Male"",IF(REGEXMATCH(L453,""Female""),""Female"",""unspecific""))"),"Male")</f>
        <v>Male</v>
      </c>
      <c r="Q453" s="5" t="s">
        <v>86</v>
      </c>
      <c r="R453" s="4">
        <v>79013.0</v>
      </c>
      <c r="S453" s="4">
        <v>4659.0</v>
      </c>
      <c r="T453" s="4">
        <v>2842.0</v>
      </c>
      <c r="U453" s="4">
        <v>384.0</v>
      </c>
      <c r="V453" s="10">
        <f t="shared" si="2"/>
        <v>0.4859959753</v>
      </c>
      <c r="W453" s="4">
        <v>15874.27</v>
      </c>
      <c r="X453" s="5" t="s">
        <v>49</v>
      </c>
    </row>
    <row r="454" ht="14.25" customHeight="1">
      <c r="A454" s="4">
        <v>453.0</v>
      </c>
      <c r="B454" s="5" t="s">
        <v>883</v>
      </c>
      <c r="C454" s="11">
        <v>45002.0</v>
      </c>
      <c r="D454" s="11">
        <v>45004.0</v>
      </c>
      <c r="E454" s="5" t="s">
        <v>7</v>
      </c>
      <c r="F454" s="5" t="s">
        <v>123</v>
      </c>
      <c r="G454" s="5" t="s">
        <v>124</v>
      </c>
      <c r="H454" s="5" t="s">
        <v>125</v>
      </c>
      <c r="I454" s="7" t="s">
        <v>126</v>
      </c>
      <c r="J454" s="8" t="str">
        <f t="shared" si="1"/>
        <v>(382) 5051266</v>
      </c>
      <c r="K454" s="5" t="s">
        <v>127</v>
      </c>
      <c r="L454" s="5" t="s">
        <v>47</v>
      </c>
      <c r="M454" s="9" t="str">
        <f>IFERROR(__xludf.DUMMYFUNCTION("IF(OR(REGEXMATCH(L454,""18-40""),REGEXMATCH(L454,""Adults 18-40"")),""18-40"", IF(OR(REGEXMATCH(L454,""40-60""),REGEXMATCH(L454,""Adults 40-60"")),""40-60"", IF(OR(REGEXMATCH(L454,""60\+""),REGEXMATCH(L454,""Seniors 60\+"")),""60+"", IF(OR(REGEXMATCH(L454"&amp;",""13-19""),REGEXMATCH(L454,""Teens 13-19"")),""13-19"",""Unbekannt""))))"),"40-60")</f>
        <v>40-60</v>
      </c>
      <c r="N454" s="8" t="str">
        <f>IFERROR(__xludf.DUMMYFUNCTION("REGEXREPLACE(REGEXREPLACE(O454,""Male"",""unspecific""),""Female"",""unspecific"")"),"unspecific ")</f>
        <v>unspecific </v>
      </c>
      <c r="O454" s="5" t="str">
        <f>IFERROR(__xludf.DUMMYFUNCTION("REGEXEXTRACT(L454,""[A-Za-z ]+"")"),"Male ")</f>
        <v>Male </v>
      </c>
      <c r="P454" s="8" t="str">
        <f>IFERROR(__xludf.DUMMYFUNCTION("IF(REGEXMATCH(L454,""Male""),""Male"",IF(REGEXMATCH(L454,""Female""),""Female"",""unspecific""))"),"Male")</f>
        <v>Male</v>
      </c>
      <c r="Q454" s="5" t="s">
        <v>84</v>
      </c>
      <c r="R454" s="4">
        <v>84840.0</v>
      </c>
      <c r="S454" s="4">
        <v>389.0</v>
      </c>
      <c r="T454" s="4">
        <v>3787.0</v>
      </c>
      <c r="U454" s="4">
        <v>100.0</v>
      </c>
      <c r="V454" s="10">
        <f t="shared" si="2"/>
        <v>0.1178689298</v>
      </c>
      <c r="W454" s="4">
        <v>42852.13</v>
      </c>
      <c r="X454" s="5" t="s">
        <v>49</v>
      </c>
    </row>
    <row r="455" ht="14.25" customHeight="1">
      <c r="A455" s="4">
        <v>454.0</v>
      </c>
      <c r="B455" s="5" t="s">
        <v>884</v>
      </c>
      <c r="C455" s="11">
        <v>45197.0</v>
      </c>
      <c r="D455" s="11">
        <v>45222.0</v>
      </c>
      <c r="E455" s="5" t="s">
        <v>42</v>
      </c>
      <c r="F455" s="5" t="s">
        <v>219</v>
      </c>
      <c r="G455" s="5" t="s">
        <v>220</v>
      </c>
      <c r="H455" s="5" t="s">
        <v>221</v>
      </c>
      <c r="I455" s="7">
        <v>5.835472748E9</v>
      </c>
      <c r="J455" s="8" t="str">
        <f t="shared" si="1"/>
        <v>(583) 5472748</v>
      </c>
      <c r="K455" s="5" t="s">
        <v>222</v>
      </c>
      <c r="L455" s="5" t="s">
        <v>47</v>
      </c>
      <c r="M455" s="9" t="str">
        <f>IFERROR(__xludf.DUMMYFUNCTION("IF(OR(REGEXMATCH(L455,""18-40""),REGEXMATCH(L455,""Adults 18-40"")),""18-40"", IF(OR(REGEXMATCH(L455,""40-60""),REGEXMATCH(L455,""Adults 40-60"")),""40-60"", IF(OR(REGEXMATCH(L455,""60\+""),REGEXMATCH(L455,""Seniors 60\+"")),""60+"", IF(OR(REGEXMATCH(L455"&amp;",""13-19""),REGEXMATCH(L455,""Teens 13-19"")),""13-19"",""Unbekannt""))))"),"40-60")</f>
        <v>40-60</v>
      </c>
      <c r="N455" s="8" t="str">
        <f>IFERROR(__xludf.DUMMYFUNCTION("REGEXREPLACE(REGEXREPLACE(O455,""Male"",""unspecific""),""Female"",""unspecific"")"),"unspecific ")</f>
        <v>unspecific </v>
      </c>
      <c r="O455" s="5" t="str">
        <f>IFERROR(__xludf.DUMMYFUNCTION("REGEXEXTRACT(L455,""[A-Za-z ]+"")"),"Male ")</f>
        <v>Male </v>
      </c>
      <c r="P455" s="8" t="str">
        <f>IFERROR(__xludf.DUMMYFUNCTION("IF(REGEXMATCH(L455,""Male""),""Male"",IF(REGEXMATCH(L455,""Female""),""Female"",""unspecific""))"),"Male")</f>
        <v>Male</v>
      </c>
      <c r="Q455" s="5" t="s">
        <v>48</v>
      </c>
      <c r="R455" s="4">
        <v>85029.0</v>
      </c>
      <c r="S455" s="4">
        <v>464.0</v>
      </c>
      <c r="T455" s="4">
        <v>3500.0</v>
      </c>
      <c r="U455" s="4">
        <v>616.0</v>
      </c>
      <c r="V455" s="10">
        <f t="shared" si="2"/>
        <v>0.7244587141</v>
      </c>
      <c r="W455" s="4">
        <v>13072.02</v>
      </c>
      <c r="X455" s="5" t="s">
        <v>152</v>
      </c>
    </row>
    <row r="456" ht="14.25" customHeight="1">
      <c r="A456" s="4">
        <v>455.0</v>
      </c>
      <c r="B456" s="5" t="s">
        <v>885</v>
      </c>
      <c r="C456" s="11">
        <v>45195.0</v>
      </c>
      <c r="D456" s="11">
        <v>45216.0</v>
      </c>
      <c r="E456" s="5" t="s">
        <v>42</v>
      </c>
      <c r="F456" s="5" t="s">
        <v>133</v>
      </c>
      <c r="G456" s="5" t="s">
        <v>134</v>
      </c>
      <c r="H456" s="5" t="s">
        <v>135</v>
      </c>
      <c r="I456" s="7" t="s">
        <v>136</v>
      </c>
      <c r="J456" s="8" t="str">
        <f t="shared" si="1"/>
        <v>(143) 0693791</v>
      </c>
      <c r="K456" s="5" t="s">
        <v>137</v>
      </c>
      <c r="L456" s="5" t="s">
        <v>160</v>
      </c>
      <c r="M456" s="9" t="str">
        <f>IFERROR(__xludf.DUMMYFUNCTION("IF(OR(REGEXMATCH(L456,""18-40""),REGEXMATCH(L456,""Adults 18-40"")),""18-40"", IF(OR(REGEXMATCH(L456,""40-60""),REGEXMATCH(L456,""Adults 40-60"")),""40-60"", IF(OR(REGEXMATCH(L456,""60\+""),REGEXMATCH(L456,""Seniors 60\+"")),""60+"", IF(OR(REGEXMATCH(L456"&amp;",""13-19""),REGEXMATCH(L456,""Teens 13-19"")),""13-19"",""Unbekannt""))))"),"40-60")</f>
        <v>40-60</v>
      </c>
      <c r="N456" s="8" t="str">
        <f>IFERROR(__xludf.DUMMYFUNCTION("REGEXREPLACE(REGEXREPLACE(O456,""Male"",""unspecific""),""Female"",""unspecific"")"),"unspecific ")</f>
        <v>unspecific </v>
      </c>
      <c r="O456" s="5" t="str">
        <f>IFERROR(__xludf.DUMMYFUNCTION("REGEXEXTRACT(L456,""[A-Za-z ]+"")"),"Female ")</f>
        <v>Female </v>
      </c>
      <c r="P456" s="8" t="str">
        <f>IFERROR(__xludf.DUMMYFUNCTION("IF(REGEXMATCH(L456,""Male""),""Male"",IF(REGEXMATCH(L456,""Female""),""Female"",""unspecific""))"),"Female")</f>
        <v>Female</v>
      </c>
      <c r="Q456" s="5" t="s">
        <v>75</v>
      </c>
      <c r="R456" s="4">
        <v>16289.0</v>
      </c>
      <c r="S456" s="4">
        <v>1197.0</v>
      </c>
      <c r="T456" s="4">
        <v>3178.0</v>
      </c>
      <c r="U456" s="4">
        <v>35.0</v>
      </c>
      <c r="V456" s="10">
        <f t="shared" si="2"/>
        <v>0.21486893</v>
      </c>
      <c r="W456" s="4">
        <v>42654.36</v>
      </c>
      <c r="X456" s="5" t="s">
        <v>32</v>
      </c>
    </row>
    <row r="457" ht="14.25" customHeight="1">
      <c r="A457" s="4">
        <v>456.0</v>
      </c>
      <c r="B457" s="5" t="s">
        <v>886</v>
      </c>
      <c r="C457" s="11">
        <v>45162.0</v>
      </c>
      <c r="D457" s="11">
        <v>45189.0</v>
      </c>
      <c r="E457" s="5" t="s">
        <v>51</v>
      </c>
      <c r="F457" s="5" t="s">
        <v>43</v>
      </c>
      <c r="G457" s="5" t="s">
        <v>44</v>
      </c>
      <c r="H457" s="5" t="s">
        <v>45</v>
      </c>
      <c r="I457" s="7">
        <v>2.545622603E9</v>
      </c>
      <c r="J457" s="8" t="str">
        <f t="shared" si="1"/>
        <v>(254) 5622603</v>
      </c>
      <c r="K457" s="5" t="s">
        <v>46</v>
      </c>
      <c r="L457" s="5" t="s">
        <v>131</v>
      </c>
      <c r="M457" s="9" t="str">
        <f>IFERROR(__xludf.DUMMYFUNCTION("IF(OR(REGEXMATCH(L457,""18-40""),REGEXMATCH(L457,""Adults 18-40"")),""18-40"", IF(OR(REGEXMATCH(L457,""40-60""),REGEXMATCH(L457,""Adults 40-60"")),""40-60"", IF(OR(REGEXMATCH(L457,""60\+""),REGEXMATCH(L457,""Seniors 60\+"")),""60+"", IF(OR(REGEXMATCH(L457"&amp;",""13-19""),REGEXMATCH(L457,""Teens 13-19"")),""13-19"",""Unbekannt""))))"),"13-19")</f>
        <v>13-19</v>
      </c>
      <c r="N457" s="8" t="str">
        <f>IFERROR(__xludf.DUMMYFUNCTION("REGEXREPLACE(REGEXREPLACE(O457,""Male"",""unspecific""),""Female"",""unspecific"")"),"Teens ")</f>
        <v>Teens </v>
      </c>
      <c r="O457" s="5" t="str">
        <f>IFERROR(__xludf.DUMMYFUNCTION("REGEXEXTRACT(L457,""[A-Za-z ]+"")"),"Teens ")</f>
        <v>Teens </v>
      </c>
      <c r="P457" s="8" t="str">
        <f>IFERROR(__xludf.DUMMYFUNCTION("IF(REGEXMATCH(L457,""Male""),""Male"",IF(REGEXMATCH(L457,""Female""),""Female"",""unspecific""))"),"unspecific")</f>
        <v>unspecific</v>
      </c>
      <c r="Q457" s="5" t="s">
        <v>48</v>
      </c>
      <c r="R457" s="4">
        <v>23762.0</v>
      </c>
      <c r="S457" s="4">
        <v>7148.0</v>
      </c>
      <c r="T457" s="4">
        <v>2078.0</v>
      </c>
      <c r="U457" s="4">
        <v>748.0</v>
      </c>
      <c r="V457" s="10">
        <f t="shared" si="2"/>
        <v>3.147883175</v>
      </c>
      <c r="W457" s="4">
        <v>592.2</v>
      </c>
      <c r="X457" s="5" t="s">
        <v>49</v>
      </c>
    </row>
    <row r="458" ht="14.25" customHeight="1">
      <c r="A458" s="4">
        <v>457.0</v>
      </c>
      <c r="B458" s="5" t="s">
        <v>887</v>
      </c>
      <c r="C458" s="11">
        <v>44927.0</v>
      </c>
      <c r="D458" s="11">
        <v>44931.0</v>
      </c>
      <c r="E458" s="5" t="s">
        <v>77</v>
      </c>
      <c r="F458" s="5" t="s">
        <v>212</v>
      </c>
      <c r="G458" s="5" t="s">
        <v>213</v>
      </c>
      <c r="H458" s="5" t="s">
        <v>214</v>
      </c>
      <c r="I458" s="7">
        <v>0.0</v>
      </c>
      <c r="J458" s="8">
        <f t="shared" si="1"/>
        <v>0</v>
      </c>
      <c r="K458" s="5" t="s">
        <v>216</v>
      </c>
      <c r="L458" s="5" t="s">
        <v>138</v>
      </c>
      <c r="M458" s="9" t="str">
        <f>IFERROR(__xludf.DUMMYFUNCTION("IF(OR(REGEXMATCH(L458,""18-40""),REGEXMATCH(L458,""Adults 18-40"")),""18-40"", IF(OR(REGEXMATCH(L458,""40-60""),REGEXMATCH(L458,""Adults 40-60"")),""40-60"", IF(OR(REGEXMATCH(L458,""60\+""),REGEXMATCH(L458,""Seniors 60\+"")),""60+"", IF(OR(REGEXMATCH(L458"&amp;",""13-19""),REGEXMATCH(L458,""Teens 13-19"")),""13-19"",""Unbekannt""))))"),"18-40")</f>
        <v>18-40</v>
      </c>
      <c r="N458" s="8" t="str">
        <f>IFERROR(__xludf.DUMMYFUNCTION("REGEXREPLACE(REGEXREPLACE(O458,""Male"",""unspecific""),""Female"",""unspecific"")"),"unspecific ")</f>
        <v>unspecific </v>
      </c>
      <c r="O458" s="5" t="str">
        <f>IFERROR(__xludf.DUMMYFUNCTION("REGEXEXTRACT(L458,""[A-Za-z ]+"")"),"Male ")</f>
        <v>Male </v>
      </c>
      <c r="P458" s="8" t="str">
        <f>IFERROR(__xludf.DUMMYFUNCTION("IF(REGEXMATCH(L458,""Male""),""Male"",IF(REGEXMATCH(L458,""Female""),""Female"",""unspecific""))"),"Male")</f>
        <v>Male</v>
      </c>
      <c r="Q458" s="5" t="s">
        <v>86</v>
      </c>
      <c r="R458" s="4">
        <v>9274.0</v>
      </c>
      <c r="S458" s="4">
        <v>5312.0</v>
      </c>
      <c r="T458" s="4">
        <v>1880.0</v>
      </c>
      <c r="U458" s="4">
        <v>208.0</v>
      </c>
      <c r="V458" s="10">
        <f t="shared" si="2"/>
        <v>2.242829416</v>
      </c>
      <c r="W458" s="4">
        <v>864.06</v>
      </c>
      <c r="X458" s="5" t="s">
        <v>152</v>
      </c>
    </row>
    <row r="459" ht="14.25" customHeight="1">
      <c r="A459" s="4">
        <v>458.0</v>
      </c>
      <c r="B459" s="5" t="s">
        <v>888</v>
      </c>
      <c r="C459" s="11">
        <v>45102.0</v>
      </c>
      <c r="D459" s="11">
        <v>45113.0</v>
      </c>
      <c r="E459" s="5" t="s">
        <v>25</v>
      </c>
      <c r="F459" s="5" t="s">
        <v>306</v>
      </c>
      <c r="G459" s="5" t="s">
        <v>307</v>
      </c>
      <c r="H459" s="5" t="s">
        <v>308</v>
      </c>
      <c r="I459" s="7" t="s">
        <v>309</v>
      </c>
      <c r="J459" s="8" t="str">
        <f t="shared" si="1"/>
        <v>(330) 5264186670</v>
      </c>
      <c r="K459" s="5" t="s">
        <v>310</v>
      </c>
      <c r="L459" s="5" t="s">
        <v>30</v>
      </c>
      <c r="M459" s="9" t="str">
        <f>IFERROR(__xludf.DUMMYFUNCTION("IF(OR(REGEXMATCH(L459,""18-40""),REGEXMATCH(L459,""Adults 18-40"")),""18-40"", IF(OR(REGEXMATCH(L459,""40-60""),REGEXMATCH(L459,""Adults 40-60"")),""40-60"", IF(OR(REGEXMATCH(L459,""60\+""),REGEXMATCH(L459,""Seniors 60\+"")),""60+"", IF(OR(REGEXMATCH(L459"&amp;",""13-19""),REGEXMATCH(L459,""Teens 13-19"")),""13-19"",""Unbekannt""))))"),"18-40")</f>
        <v>18-40</v>
      </c>
      <c r="N459" s="8" t="str">
        <f>IFERROR(__xludf.DUMMYFUNCTION("REGEXREPLACE(REGEXREPLACE(O459,""Male"",""unspecific""),""Female"",""unspecific"")"),"Adults ")</f>
        <v>Adults </v>
      </c>
      <c r="O459" s="5" t="str">
        <f>IFERROR(__xludf.DUMMYFUNCTION("REGEXEXTRACT(L459,""[A-Za-z ]+"")"),"Adults ")</f>
        <v>Adults </v>
      </c>
      <c r="P459" s="8" t="str">
        <f>IFERROR(__xludf.DUMMYFUNCTION("IF(REGEXMATCH(L459,""Male""),""Male"",IF(REGEXMATCH(L459,""Female""),""Female"",""unspecific""))"),"unspecific")</f>
        <v>unspecific</v>
      </c>
      <c r="Q459" s="5" t="s">
        <v>75</v>
      </c>
      <c r="R459" s="4">
        <v>23513.0</v>
      </c>
      <c r="S459" s="4">
        <v>5142.0</v>
      </c>
      <c r="T459" s="4">
        <v>2788.0</v>
      </c>
      <c r="U459" s="4">
        <v>575.0</v>
      </c>
      <c r="V459" s="10">
        <f t="shared" si="2"/>
        <v>2.445455705</v>
      </c>
      <c r="W459" s="4">
        <v>46503.7</v>
      </c>
      <c r="X459" s="5" t="s">
        <v>32</v>
      </c>
    </row>
    <row r="460" ht="14.25" customHeight="1">
      <c r="A460" s="4">
        <v>459.0</v>
      </c>
      <c r="B460" s="5" t="s">
        <v>889</v>
      </c>
      <c r="C460" s="11">
        <v>45115.0</v>
      </c>
      <c r="D460" s="11">
        <v>45132.0</v>
      </c>
      <c r="E460" s="5" t="s">
        <v>77</v>
      </c>
      <c r="F460" s="5" t="s">
        <v>873</v>
      </c>
      <c r="G460" s="5" t="s">
        <v>874</v>
      </c>
      <c r="H460" s="5" t="s">
        <v>875</v>
      </c>
      <c r="I460" s="7" t="s">
        <v>876</v>
      </c>
      <c r="J460" s="8" t="str">
        <f t="shared" si="1"/>
        <v>(498) 2096317</v>
      </c>
      <c r="K460" s="5" t="s">
        <v>877</v>
      </c>
      <c r="L460" s="5" t="s">
        <v>74</v>
      </c>
      <c r="M460" s="9" t="str">
        <f>IFERROR(__xludf.DUMMYFUNCTION("IF(OR(REGEXMATCH(L460,""18-40""),REGEXMATCH(L460,""Adults 18-40"")),""18-40"", IF(OR(REGEXMATCH(L460,""40-60""),REGEXMATCH(L460,""Adults 40-60"")),""40-60"", IF(OR(REGEXMATCH(L460,""60\+""),REGEXMATCH(L460,""Seniors 60\+"")),""60+"", IF(OR(REGEXMATCH(L460"&amp;",""13-19""),REGEXMATCH(L460,""Teens 13-19"")),""13-19"",""Unbekannt""))))"),"60+")</f>
        <v>60+</v>
      </c>
      <c r="N460" s="8" t="str">
        <f>IFERROR(__xludf.DUMMYFUNCTION("REGEXREPLACE(REGEXREPLACE(O460,""Male"",""unspecific""),""Female"",""unspecific"")"),"Seniors ")</f>
        <v>Seniors </v>
      </c>
      <c r="O460" s="5" t="str">
        <f>IFERROR(__xludf.DUMMYFUNCTION("REGEXEXTRACT(L460,""[A-Za-z ]+"")"),"Seniors ")</f>
        <v>Seniors </v>
      </c>
      <c r="P460" s="8" t="str">
        <f>IFERROR(__xludf.DUMMYFUNCTION("IF(REGEXMATCH(L460,""Male""),""Male"",IF(REGEXMATCH(L460,""Female""),""Female"",""unspecific""))"),"unspecific")</f>
        <v>unspecific</v>
      </c>
      <c r="Q460" s="5" t="s">
        <v>39</v>
      </c>
      <c r="R460" s="4">
        <v>64262.0</v>
      </c>
      <c r="S460" s="4">
        <v>8103.0</v>
      </c>
      <c r="T460" s="4">
        <v>3573.0</v>
      </c>
      <c r="U460" s="4">
        <v>344.0</v>
      </c>
      <c r="V460" s="10">
        <f t="shared" si="2"/>
        <v>0.5353085805</v>
      </c>
      <c r="W460" s="4">
        <v>47146.07</v>
      </c>
      <c r="X460" s="5" t="s">
        <v>40</v>
      </c>
    </row>
    <row r="461" ht="14.25" customHeight="1">
      <c r="A461" s="4">
        <v>460.0</v>
      </c>
      <c r="B461" s="5" t="s">
        <v>890</v>
      </c>
      <c r="C461" s="11">
        <v>44951.0</v>
      </c>
      <c r="D461" s="11">
        <v>44974.0</v>
      </c>
      <c r="E461" s="5" t="s">
        <v>25</v>
      </c>
      <c r="F461" s="5" t="s">
        <v>534</v>
      </c>
      <c r="G461" s="5" t="s">
        <v>535</v>
      </c>
      <c r="H461" s="5" t="s">
        <v>536</v>
      </c>
      <c r="I461" s="7" t="s">
        <v>537</v>
      </c>
      <c r="J461" s="8" t="str">
        <f t="shared" si="1"/>
        <v>(698) 5917266697</v>
      </c>
      <c r="K461" s="5" t="s">
        <v>538</v>
      </c>
      <c r="L461" s="5" t="s">
        <v>30</v>
      </c>
      <c r="M461" s="9" t="str">
        <f>IFERROR(__xludf.DUMMYFUNCTION("IF(OR(REGEXMATCH(L461,""18-40""),REGEXMATCH(L461,""Adults 18-40"")),""18-40"", IF(OR(REGEXMATCH(L461,""40-60""),REGEXMATCH(L461,""Adults 40-60"")),""40-60"", IF(OR(REGEXMATCH(L461,""60\+""),REGEXMATCH(L461,""Seniors 60\+"")),""60+"", IF(OR(REGEXMATCH(L461"&amp;",""13-19""),REGEXMATCH(L461,""Teens 13-19"")),""13-19"",""Unbekannt""))))"),"18-40")</f>
        <v>18-40</v>
      </c>
      <c r="N461" s="8" t="str">
        <f>IFERROR(__xludf.DUMMYFUNCTION("REGEXREPLACE(REGEXREPLACE(O461,""Male"",""unspecific""),""Female"",""unspecific"")"),"Adults ")</f>
        <v>Adults </v>
      </c>
      <c r="O461" s="5" t="str">
        <f>IFERROR(__xludf.DUMMYFUNCTION("REGEXEXTRACT(L461,""[A-Za-z ]+"")"),"Adults ")</f>
        <v>Adults </v>
      </c>
      <c r="P461" s="8" t="str">
        <f>IFERROR(__xludf.DUMMYFUNCTION("IF(REGEXMATCH(L461,""Male""),""Male"",IF(REGEXMATCH(L461,""Female""),""Female"",""unspecific""))"),"unspecific")</f>
        <v>unspecific</v>
      </c>
      <c r="Q461" s="5" t="s">
        <v>75</v>
      </c>
      <c r="R461" s="4">
        <v>64878.0</v>
      </c>
      <c r="S461" s="4">
        <v>8111.0</v>
      </c>
      <c r="T461" s="4">
        <v>2255.0</v>
      </c>
      <c r="U461" s="4">
        <v>495.0</v>
      </c>
      <c r="V461" s="10">
        <f t="shared" si="2"/>
        <v>0.7629704985</v>
      </c>
      <c r="W461" s="4">
        <v>32214.88</v>
      </c>
      <c r="X461" s="5" t="s">
        <v>40</v>
      </c>
    </row>
    <row r="462" ht="14.25" customHeight="1">
      <c r="A462" s="4">
        <v>461.0</v>
      </c>
      <c r="B462" s="5" t="s">
        <v>891</v>
      </c>
      <c r="C462" s="11">
        <v>45010.0</v>
      </c>
      <c r="D462" s="11">
        <v>45028.0</v>
      </c>
      <c r="E462" s="5" t="s">
        <v>25</v>
      </c>
      <c r="F462" s="5" t="s">
        <v>162</v>
      </c>
      <c r="G462" s="5" t="s">
        <v>163</v>
      </c>
      <c r="H462" s="5" t="s">
        <v>164</v>
      </c>
      <c r="I462" s="7" t="s">
        <v>165</v>
      </c>
      <c r="J462" s="8" t="str">
        <f t="shared" si="1"/>
        <v>(653) 6891510</v>
      </c>
      <c r="K462" s="5" t="s">
        <v>166</v>
      </c>
      <c r="L462" s="5" t="s">
        <v>57</v>
      </c>
      <c r="M462" s="9" t="str">
        <f>IFERROR(__xludf.DUMMYFUNCTION("IF(OR(REGEXMATCH(L462,""18-40""),REGEXMATCH(L462,""Adults 18-40"")),""18-40"", IF(OR(REGEXMATCH(L462,""40-60""),REGEXMATCH(L462,""Adults 40-60"")),""40-60"", IF(OR(REGEXMATCH(L462,""60\+""),REGEXMATCH(L462,""Seniors 60\+"")),""60+"", IF(OR(REGEXMATCH(L462"&amp;",""13-19""),REGEXMATCH(L462,""Teens 13-19"")),""13-19"",""Unbekannt""))))"),"18-40")</f>
        <v>18-40</v>
      </c>
      <c r="N462" s="8" t="str">
        <f>IFERROR(__xludf.DUMMYFUNCTION("REGEXREPLACE(REGEXREPLACE(O462,""Male"",""unspecific""),""Female"",""unspecific"")"),"unspecific ")</f>
        <v>unspecific </v>
      </c>
      <c r="O462" s="5" t="str">
        <f>IFERROR(__xludf.DUMMYFUNCTION("REGEXEXTRACT(L462,""[A-Za-z ]+"")"),"Female ")</f>
        <v>Female </v>
      </c>
      <c r="P462" s="8" t="str">
        <f>IFERROR(__xludf.DUMMYFUNCTION("IF(REGEXMATCH(L462,""Male""),""Male"",IF(REGEXMATCH(L462,""Female""),""Female"",""unspecific""))"),"Female")</f>
        <v>Female</v>
      </c>
      <c r="Q462" s="5" t="s">
        <v>84</v>
      </c>
      <c r="R462" s="4">
        <v>87850.0</v>
      </c>
      <c r="S462" s="4">
        <v>131.0</v>
      </c>
      <c r="T462" s="4">
        <v>570.0</v>
      </c>
      <c r="U462" s="4">
        <v>226.0</v>
      </c>
      <c r="V462" s="10">
        <f t="shared" si="2"/>
        <v>0.2572566875</v>
      </c>
      <c r="W462" s="4">
        <v>22308.06</v>
      </c>
      <c r="X462" s="5" t="s">
        <v>167</v>
      </c>
    </row>
    <row r="463" ht="14.25" customHeight="1">
      <c r="A463" s="4">
        <v>462.0</v>
      </c>
      <c r="B463" s="5" t="s">
        <v>892</v>
      </c>
      <c r="C463" s="11">
        <v>45099.0</v>
      </c>
      <c r="D463" s="11">
        <v>45104.0</v>
      </c>
      <c r="E463" s="5" t="s">
        <v>25</v>
      </c>
      <c r="F463" s="5" t="s">
        <v>426</v>
      </c>
      <c r="G463" s="5" t="s">
        <v>427</v>
      </c>
      <c r="H463" s="5" t="s">
        <v>428</v>
      </c>
      <c r="I463" s="7">
        <v>0.0</v>
      </c>
      <c r="J463" s="8">
        <f t="shared" si="1"/>
        <v>0</v>
      </c>
      <c r="K463" s="5" t="s">
        <v>429</v>
      </c>
      <c r="L463" s="5" t="s">
        <v>74</v>
      </c>
      <c r="M463" s="9" t="str">
        <f>IFERROR(__xludf.DUMMYFUNCTION("IF(OR(REGEXMATCH(L463,""18-40""),REGEXMATCH(L463,""Adults 18-40"")),""18-40"", IF(OR(REGEXMATCH(L463,""40-60""),REGEXMATCH(L463,""Adults 40-60"")),""40-60"", IF(OR(REGEXMATCH(L463,""60\+""),REGEXMATCH(L463,""Seniors 60\+"")),""60+"", IF(OR(REGEXMATCH(L463"&amp;",""13-19""),REGEXMATCH(L463,""Teens 13-19"")),""13-19"",""Unbekannt""))))"),"60+")</f>
        <v>60+</v>
      </c>
      <c r="N463" s="8" t="str">
        <f>IFERROR(__xludf.DUMMYFUNCTION("REGEXREPLACE(REGEXREPLACE(O463,""Male"",""unspecific""),""Female"",""unspecific"")"),"Seniors ")</f>
        <v>Seniors </v>
      </c>
      <c r="O463" s="5" t="str">
        <f>IFERROR(__xludf.DUMMYFUNCTION("REGEXEXTRACT(L463,""[A-Za-z ]+"")"),"Seniors ")</f>
        <v>Seniors </v>
      </c>
      <c r="P463" s="8" t="str">
        <f>IFERROR(__xludf.DUMMYFUNCTION("IF(REGEXMATCH(L463,""Male""),""Male"",IF(REGEXMATCH(L463,""Female""),""Female"",""unspecific""))"),"unspecific")</f>
        <v>unspecific</v>
      </c>
      <c r="Q463" s="5" t="s">
        <v>86</v>
      </c>
      <c r="R463" s="4">
        <v>29101.0</v>
      </c>
      <c r="S463" s="4">
        <v>1048.0</v>
      </c>
      <c r="T463" s="4">
        <v>3994.0</v>
      </c>
      <c r="U463" s="4">
        <v>288.0</v>
      </c>
      <c r="V463" s="10">
        <f t="shared" si="2"/>
        <v>0.9896567128</v>
      </c>
      <c r="W463" s="4">
        <v>33866.53</v>
      </c>
      <c r="X463" s="5" t="s">
        <v>49</v>
      </c>
    </row>
    <row r="464" ht="14.25" customHeight="1">
      <c r="A464" s="4">
        <v>463.0</v>
      </c>
      <c r="B464" s="5" t="s">
        <v>893</v>
      </c>
      <c r="C464" s="11">
        <v>45206.0</v>
      </c>
      <c r="D464" s="11">
        <v>45220.0</v>
      </c>
      <c r="E464" s="5" t="s">
        <v>25</v>
      </c>
      <c r="F464" s="5" t="s">
        <v>147</v>
      </c>
      <c r="G464" s="5" t="s">
        <v>148</v>
      </c>
      <c r="H464" s="5" t="s">
        <v>149</v>
      </c>
      <c r="I464" s="7" t="s">
        <v>150</v>
      </c>
      <c r="J464" s="8" t="str">
        <f t="shared" si="1"/>
        <v>Ungültige Nummer</v>
      </c>
      <c r="K464" s="5" t="s">
        <v>151</v>
      </c>
      <c r="L464" s="5" t="s">
        <v>74</v>
      </c>
      <c r="M464" s="9" t="str">
        <f>IFERROR(__xludf.DUMMYFUNCTION("IF(OR(REGEXMATCH(L464,""18-40""),REGEXMATCH(L464,""Adults 18-40"")),""18-40"", IF(OR(REGEXMATCH(L464,""40-60""),REGEXMATCH(L464,""Adults 40-60"")),""40-60"", IF(OR(REGEXMATCH(L464,""60\+""),REGEXMATCH(L464,""Seniors 60\+"")),""60+"", IF(OR(REGEXMATCH(L464"&amp;",""13-19""),REGEXMATCH(L464,""Teens 13-19"")),""13-19"",""Unbekannt""))))"),"60+")</f>
        <v>60+</v>
      </c>
      <c r="N464" s="8" t="str">
        <f>IFERROR(__xludf.DUMMYFUNCTION("REGEXREPLACE(REGEXREPLACE(O464,""Male"",""unspecific""),""Female"",""unspecific"")"),"Seniors ")</f>
        <v>Seniors </v>
      </c>
      <c r="O464" s="5" t="str">
        <f>IFERROR(__xludf.DUMMYFUNCTION("REGEXEXTRACT(L464,""[A-Za-z ]+"")"),"Seniors ")</f>
        <v>Seniors </v>
      </c>
      <c r="P464" s="8" t="str">
        <f>IFERROR(__xludf.DUMMYFUNCTION("IF(REGEXMATCH(L464,""Male""),""Male"",IF(REGEXMATCH(L464,""Female""),""Female"",""unspecific""))"),"unspecific")</f>
        <v>unspecific</v>
      </c>
      <c r="Q464" s="5" t="s">
        <v>128</v>
      </c>
      <c r="R464" s="4">
        <v>93631.0</v>
      </c>
      <c r="S464" s="4">
        <v>4821.0</v>
      </c>
      <c r="T464" s="4">
        <v>4899.0</v>
      </c>
      <c r="U464" s="4">
        <v>147.0</v>
      </c>
      <c r="V464" s="10">
        <f t="shared" si="2"/>
        <v>0.1569992844</v>
      </c>
      <c r="W464" s="4">
        <v>29980.64</v>
      </c>
      <c r="X464" s="5" t="s">
        <v>152</v>
      </c>
    </row>
    <row r="465" ht="14.25" customHeight="1">
      <c r="A465" s="4">
        <v>464.0</v>
      </c>
      <c r="B465" s="5" t="s">
        <v>894</v>
      </c>
      <c r="C465" s="11">
        <v>45181.0</v>
      </c>
      <c r="D465" s="11">
        <v>45205.0</v>
      </c>
      <c r="E465" s="5" t="s">
        <v>51</v>
      </c>
      <c r="F465" s="5" t="s">
        <v>426</v>
      </c>
      <c r="G465" s="5" t="s">
        <v>427</v>
      </c>
      <c r="H465" s="5" t="s">
        <v>428</v>
      </c>
      <c r="I465" s="7">
        <v>0.0</v>
      </c>
      <c r="J465" s="8">
        <f t="shared" si="1"/>
        <v>0</v>
      </c>
      <c r="K465" s="5" t="s">
        <v>429</v>
      </c>
      <c r="L465" s="5" t="s">
        <v>47</v>
      </c>
      <c r="M465" s="9" t="str">
        <f>IFERROR(__xludf.DUMMYFUNCTION("IF(OR(REGEXMATCH(L465,""18-40""),REGEXMATCH(L465,""Adults 18-40"")),""18-40"", IF(OR(REGEXMATCH(L465,""40-60""),REGEXMATCH(L465,""Adults 40-60"")),""40-60"", IF(OR(REGEXMATCH(L465,""60\+""),REGEXMATCH(L465,""Seniors 60\+"")),""60+"", IF(OR(REGEXMATCH(L465"&amp;",""13-19""),REGEXMATCH(L465,""Teens 13-19"")),""13-19"",""Unbekannt""))))"),"40-60")</f>
        <v>40-60</v>
      </c>
      <c r="N465" s="8" t="str">
        <f>IFERROR(__xludf.DUMMYFUNCTION("REGEXREPLACE(REGEXREPLACE(O465,""Male"",""unspecific""),""Female"",""unspecific"")"),"unspecific ")</f>
        <v>unspecific </v>
      </c>
      <c r="O465" s="5" t="str">
        <f>IFERROR(__xludf.DUMMYFUNCTION("REGEXEXTRACT(L465,""[A-Za-z ]+"")"),"Male ")</f>
        <v>Male </v>
      </c>
      <c r="P465" s="8" t="str">
        <f>IFERROR(__xludf.DUMMYFUNCTION("IF(REGEXMATCH(L465,""Male""),""Male"",IF(REGEXMATCH(L465,""Female""),""Female"",""unspecific""))"),"Male")</f>
        <v>Male</v>
      </c>
      <c r="Q465" s="5" t="s">
        <v>84</v>
      </c>
      <c r="R465" s="4">
        <v>26281.0</v>
      </c>
      <c r="S465" s="4">
        <v>7558.0</v>
      </c>
      <c r="T465" s="4">
        <v>3498.0</v>
      </c>
      <c r="U465" s="4">
        <v>135.0</v>
      </c>
      <c r="V465" s="10">
        <f t="shared" si="2"/>
        <v>0.5136790837</v>
      </c>
      <c r="W465" s="4">
        <v>7777.75</v>
      </c>
      <c r="X465" s="5" t="s">
        <v>49</v>
      </c>
    </row>
    <row r="466" ht="14.25" customHeight="1">
      <c r="A466" s="4">
        <v>465.0</v>
      </c>
      <c r="B466" s="5" t="s">
        <v>895</v>
      </c>
      <c r="C466" s="11">
        <v>45286.0</v>
      </c>
      <c r="D466" s="11">
        <v>45306.0</v>
      </c>
      <c r="E466" s="5" t="s">
        <v>7</v>
      </c>
      <c r="F466" s="5" t="s">
        <v>320</v>
      </c>
      <c r="G466" s="5" t="s">
        <v>321</v>
      </c>
      <c r="H466" s="5" t="s">
        <v>322</v>
      </c>
      <c r="I466" s="7" t="s">
        <v>323</v>
      </c>
      <c r="J466" s="8" t="str">
        <f t="shared" si="1"/>
        <v>(506) 912217980069</v>
      </c>
      <c r="K466" s="5" t="s">
        <v>324</v>
      </c>
      <c r="L466" s="5" t="s">
        <v>138</v>
      </c>
      <c r="M466" s="9" t="str">
        <f>IFERROR(__xludf.DUMMYFUNCTION("IF(OR(REGEXMATCH(L466,""18-40""),REGEXMATCH(L466,""Adults 18-40"")),""18-40"", IF(OR(REGEXMATCH(L466,""40-60""),REGEXMATCH(L466,""Adults 40-60"")),""40-60"", IF(OR(REGEXMATCH(L466,""60\+""),REGEXMATCH(L466,""Seniors 60\+"")),""60+"", IF(OR(REGEXMATCH(L466"&amp;",""13-19""),REGEXMATCH(L466,""Teens 13-19"")),""13-19"",""Unbekannt""))))"),"18-40")</f>
        <v>18-40</v>
      </c>
      <c r="N466" s="8" t="str">
        <f>IFERROR(__xludf.DUMMYFUNCTION("REGEXREPLACE(REGEXREPLACE(O466,""Male"",""unspecific""),""Female"",""unspecific"")"),"unspecific ")</f>
        <v>unspecific </v>
      </c>
      <c r="O466" s="5" t="str">
        <f>IFERROR(__xludf.DUMMYFUNCTION("REGEXEXTRACT(L466,""[A-Za-z ]+"")"),"Male ")</f>
        <v>Male </v>
      </c>
      <c r="P466" s="8" t="str">
        <f>IFERROR(__xludf.DUMMYFUNCTION("IF(REGEXMATCH(L466,""Male""),""Male"",IF(REGEXMATCH(L466,""Female""),""Female"",""unspecific""))"),"Male")</f>
        <v>Male</v>
      </c>
      <c r="Q466" s="5" t="s">
        <v>128</v>
      </c>
      <c r="R466" s="4">
        <v>60877.0</v>
      </c>
      <c r="S466" s="4">
        <v>9619.0</v>
      </c>
      <c r="T466" s="4">
        <v>3737.0</v>
      </c>
      <c r="U466" s="4">
        <v>170.0</v>
      </c>
      <c r="V466" s="10">
        <f t="shared" si="2"/>
        <v>0.2792516057</v>
      </c>
      <c r="W466" s="4">
        <v>32738.78</v>
      </c>
      <c r="X466" s="5" t="s">
        <v>152</v>
      </c>
    </row>
    <row r="467" ht="14.25" customHeight="1">
      <c r="A467" s="4">
        <v>466.0</v>
      </c>
      <c r="B467" s="5" t="s">
        <v>896</v>
      </c>
      <c r="C467" s="11">
        <v>45253.0</v>
      </c>
      <c r="D467" s="11">
        <v>45264.0</v>
      </c>
      <c r="E467" s="5" t="s">
        <v>42</v>
      </c>
      <c r="F467" s="5" t="s">
        <v>294</v>
      </c>
      <c r="G467" s="5" t="s">
        <v>295</v>
      </c>
      <c r="H467" s="5" t="s">
        <v>296</v>
      </c>
      <c r="I467" s="7" t="s">
        <v>297</v>
      </c>
      <c r="J467" s="8" t="str">
        <f t="shared" si="1"/>
        <v>(284) 4015003</v>
      </c>
      <c r="K467" s="5" t="s">
        <v>298</v>
      </c>
      <c r="L467" s="5" t="s">
        <v>83</v>
      </c>
      <c r="M467" s="9" t="str">
        <f>IFERROR(__xludf.DUMMYFUNCTION("IF(OR(REGEXMATCH(L467,""18-40""),REGEXMATCH(L467,""Adults 18-40"")),""18-40"", IF(OR(REGEXMATCH(L467,""40-60""),REGEXMATCH(L467,""Adults 40-60"")),""40-60"", IF(OR(REGEXMATCH(L467,""60\+""),REGEXMATCH(L467,""Seniors 60\+"")),""60+"", IF(OR(REGEXMATCH(L467"&amp;",""13-19""),REGEXMATCH(L467,""Teens 13-19"")),""13-19"",""Unbekannt""))))"),"40-60")</f>
        <v>40-60</v>
      </c>
      <c r="N467" s="8" t="str">
        <f>IFERROR(__xludf.DUMMYFUNCTION("REGEXREPLACE(REGEXREPLACE(O467,""Male"",""unspecific""),""Female"",""unspecific"")"),"Adults ")</f>
        <v>Adults </v>
      </c>
      <c r="O467" s="5" t="str">
        <f>IFERROR(__xludf.DUMMYFUNCTION("REGEXEXTRACT(L467,""[A-Za-z ]+"")"),"Adults ")</f>
        <v>Adults </v>
      </c>
      <c r="P467" s="8" t="str">
        <f>IFERROR(__xludf.DUMMYFUNCTION("IF(REGEXMATCH(L467,""Male""),""Male"",IF(REGEXMATCH(L467,""Female""),""Female"",""unspecific""))"),"unspecific")</f>
        <v>unspecific</v>
      </c>
      <c r="Q467" s="5" t="s">
        <v>84</v>
      </c>
      <c r="R467" s="4">
        <v>27755.0</v>
      </c>
      <c r="S467" s="4">
        <v>1974.0</v>
      </c>
      <c r="T467" s="4">
        <v>910.0</v>
      </c>
      <c r="U467" s="4">
        <v>754.0</v>
      </c>
      <c r="V467" s="10">
        <f t="shared" si="2"/>
        <v>2.716627635</v>
      </c>
      <c r="W467" s="4">
        <v>22563.25</v>
      </c>
      <c r="X467" s="5" t="s">
        <v>49</v>
      </c>
    </row>
    <row r="468" ht="14.25" customHeight="1">
      <c r="A468" s="4">
        <v>467.0</v>
      </c>
      <c r="B468" s="5" t="s">
        <v>897</v>
      </c>
      <c r="C468" s="11">
        <v>45012.0</v>
      </c>
      <c r="D468" s="11">
        <v>45039.0</v>
      </c>
      <c r="E468" s="5" t="s">
        <v>7</v>
      </c>
      <c r="F468" s="5" t="s">
        <v>238</v>
      </c>
      <c r="G468" s="5" t="s">
        <v>239</v>
      </c>
      <c r="H468" s="5" t="s">
        <v>240</v>
      </c>
      <c r="I468" s="7" t="s">
        <v>241</v>
      </c>
      <c r="J468" s="8" t="str">
        <f t="shared" si="1"/>
        <v>Ungültige Nummer</v>
      </c>
      <c r="K468" s="5" t="s">
        <v>242</v>
      </c>
      <c r="L468" s="5" t="s">
        <v>131</v>
      </c>
      <c r="M468" s="9" t="str">
        <f>IFERROR(__xludf.DUMMYFUNCTION("IF(OR(REGEXMATCH(L468,""18-40""),REGEXMATCH(L468,""Adults 18-40"")),""18-40"", IF(OR(REGEXMATCH(L468,""40-60""),REGEXMATCH(L468,""Adults 40-60"")),""40-60"", IF(OR(REGEXMATCH(L468,""60\+""),REGEXMATCH(L468,""Seniors 60\+"")),""60+"", IF(OR(REGEXMATCH(L468"&amp;",""13-19""),REGEXMATCH(L468,""Teens 13-19"")),""13-19"",""Unbekannt""))))"),"13-19")</f>
        <v>13-19</v>
      </c>
      <c r="N468" s="8" t="str">
        <f>IFERROR(__xludf.DUMMYFUNCTION("REGEXREPLACE(REGEXREPLACE(O468,""Male"",""unspecific""),""Female"",""unspecific"")"),"Teens ")</f>
        <v>Teens </v>
      </c>
      <c r="O468" s="5" t="str">
        <f>IFERROR(__xludf.DUMMYFUNCTION("REGEXEXTRACT(L468,""[A-Za-z ]+"")"),"Teens ")</f>
        <v>Teens </v>
      </c>
      <c r="P468" s="8" t="str">
        <f>IFERROR(__xludf.DUMMYFUNCTION("IF(REGEXMATCH(L468,""Male""),""Male"",IF(REGEXMATCH(L468,""Female""),""Female"",""unspecific""))"),"unspecific")</f>
        <v>unspecific</v>
      </c>
      <c r="Q468" s="5" t="s">
        <v>84</v>
      </c>
      <c r="R468" s="4">
        <v>21508.0</v>
      </c>
      <c r="S468" s="4">
        <v>8361.0</v>
      </c>
      <c r="T468" s="4">
        <v>131.0</v>
      </c>
      <c r="U468" s="4">
        <v>701.0</v>
      </c>
      <c r="V468" s="10">
        <f t="shared" si="2"/>
        <v>3.259252371</v>
      </c>
      <c r="W468" s="4">
        <v>34346.36</v>
      </c>
      <c r="X468" s="5" t="s">
        <v>99</v>
      </c>
    </row>
    <row r="469" ht="14.25" customHeight="1">
      <c r="A469" s="4">
        <v>468.0</v>
      </c>
      <c r="B469" s="5" t="s">
        <v>898</v>
      </c>
      <c r="C469" s="11">
        <v>45149.0</v>
      </c>
      <c r="D469" s="11">
        <v>45175.0</v>
      </c>
      <c r="E469" s="5" t="s">
        <v>77</v>
      </c>
      <c r="F469" s="5" t="s">
        <v>219</v>
      </c>
      <c r="G469" s="5" t="s">
        <v>220</v>
      </c>
      <c r="H469" s="5" t="s">
        <v>221</v>
      </c>
      <c r="I469" s="7">
        <v>5.835472748E9</v>
      </c>
      <c r="J469" s="8" t="str">
        <f t="shared" si="1"/>
        <v>(583) 5472748</v>
      </c>
      <c r="K469" s="5" t="s">
        <v>222</v>
      </c>
      <c r="L469" s="5" t="s">
        <v>38</v>
      </c>
      <c r="M469" s="9" t="str">
        <f>IFERROR(__xludf.DUMMYFUNCTION("IF(OR(REGEXMATCH(L469,""18-40""),REGEXMATCH(L469,""Adults 18-40"")),""18-40"", IF(OR(REGEXMATCH(L469,""40-60""),REGEXMATCH(L469,""Adults 40-60"")),""40-60"", IF(OR(REGEXMATCH(L469,""60\+""),REGEXMATCH(L469,""Seniors 60\+"")),""60+"", IF(OR(REGEXMATCH(L469"&amp;",""13-19""),REGEXMATCH(L469,""Teens 13-19"")),""13-19"",""Unbekannt""))))"),"60+")</f>
        <v>60+</v>
      </c>
      <c r="N469" s="8" t="str">
        <f>IFERROR(__xludf.DUMMYFUNCTION("REGEXREPLACE(REGEXREPLACE(O469,""Male"",""unspecific""),""Female"",""unspecific"")"),"unspecific ")</f>
        <v>unspecific </v>
      </c>
      <c r="O469" s="5" t="str">
        <f>IFERROR(__xludf.DUMMYFUNCTION("REGEXEXTRACT(L469,""[A-Za-z ]+"")"),"Female ")</f>
        <v>Female </v>
      </c>
      <c r="P469" s="8" t="str">
        <f>IFERROR(__xludf.DUMMYFUNCTION("IF(REGEXMATCH(L469,""Male""),""Male"",IF(REGEXMATCH(L469,""Female""),""Female"",""unspecific""))"),"Female")</f>
        <v>Female</v>
      </c>
      <c r="Q469" s="5" t="s">
        <v>75</v>
      </c>
      <c r="R469" s="4">
        <v>41500.0</v>
      </c>
      <c r="S469" s="4">
        <v>3640.0</v>
      </c>
      <c r="T469" s="4">
        <v>1108.0</v>
      </c>
      <c r="U469" s="4">
        <v>240.0</v>
      </c>
      <c r="V469" s="10">
        <f t="shared" si="2"/>
        <v>0.578313253</v>
      </c>
      <c r="W469" s="4">
        <v>22096.29</v>
      </c>
      <c r="X469" s="5" t="s">
        <v>152</v>
      </c>
    </row>
    <row r="470" ht="14.25" customHeight="1">
      <c r="A470" s="4">
        <v>469.0</v>
      </c>
      <c r="B470" s="5" t="s">
        <v>899</v>
      </c>
      <c r="C470" s="11">
        <v>45057.0</v>
      </c>
      <c r="D470" s="11">
        <v>45063.0</v>
      </c>
      <c r="E470" s="5" t="s">
        <v>7</v>
      </c>
      <c r="F470" s="5" t="s">
        <v>410</v>
      </c>
      <c r="G470" s="5" t="s">
        <v>411</v>
      </c>
      <c r="H470" s="5" t="s">
        <v>412</v>
      </c>
      <c r="I470" s="7" t="s">
        <v>413</v>
      </c>
      <c r="J470" s="8" t="str">
        <f t="shared" si="1"/>
        <v>(135) 132085844902</v>
      </c>
      <c r="K470" s="5" t="s">
        <v>414</v>
      </c>
      <c r="L470" s="5" t="s">
        <v>138</v>
      </c>
      <c r="M470" s="9" t="str">
        <f>IFERROR(__xludf.DUMMYFUNCTION("IF(OR(REGEXMATCH(L470,""18-40""),REGEXMATCH(L470,""Adults 18-40"")),""18-40"", IF(OR(REGEXMATCH(L470,""40-60""),REGEXMATCH(L470,""Adults 40-60"")),""40-60"", IF(OR(REGEXMATCH(L470,""60\+""),REGEXMATCH(L470,""Seniors 60\+"")),""60+"", IF(OR(REGEXMATCH(L470"&amp;",""13-19""),REGEXMATCH(L470,""Teens 13-19"")),""13-19"",""Unbekannt""))))"),"18-40")</f>
        <v>18-40</v>
      </c>
      <c r="N470" s="8" t="str">
        <f>IFERROR(__xludf.DUMMYFUNCTION("REGEXREPLACE(REGEXREPLACE(O470,""Male"",""unspecific""),""Female"",""unspecific"")"),"unspecific ")</f>
        <v>unspecific </v>
      </c>
      <c r="O470" s="5" t="str">
        <f>IFERROR(__xludf.DUMMYFUNCTION("REGEXEXTRACT(L470,""[A-Za-z ]+"")"),"Male ")</f>
        <v>Male </v>
      </c>
      <c r="P470" s="8" t="str">
        <f>IFERROR(__xludf.DUMMYFUNCTION("IF(REGEXMATCH(L470,""Male""),""Male"",IF(REGEXMATCH(L470,""Female""),""Female"",""unspecific""))"),"Male")</f>
        <v>Male</v>
      </c>
      <c r="Q470" s="5" t="s">
        <v>31</v>
      </c>
      <c r="R470" s="4">
        <v>64553.0</v>
      </c>
      <c r="S470" s="4">
        <v>6556.0</v>
      </c>
      <c r="T470" s="4">
        <v>4054.0</v>
      </c>
      <c r="U470" s="4">
        <v>618.0</v>
      </c>
      <c r="V470" s="10">
        <f t="shared" si="2"/>
        <v>0.9573528728</v>
      </c>
      <c r="W470" s="4">
        <v>47531.13</v>
      </c>
      <c r="X470" s="5" t="s">
        <v>119</v>
      </c>
    </row>
    <row r="471" ht="14.25" customHeight="1">
      <c r="A471" s="4">
        <v>470.0</v>
      </c>
      <c r="B471" s="5" t="s">
        <v>900</v>
      </c>
      <c r="C471" s="11">
        <v>45199.0</v>
      </c>
      <c r="D471" s="11">
        <v>45212.0</v>
      </c>
      <c r="E471" s="5" t="s">
        <v>25</v>
      </c>
      <c r="F471" s="5" t="s">
        <v>280</v>
      </c>
      <c r="G471" s="5" t="s">
        <v>281</v>
      </c>
      <c r="H471" s="5" t="s">
        <v>282</v>
      </c>
      <c r="I471" s="7" t="s">
        <v>283</v>
      </c>
      <c r="J471" s="8" t="str">
        <f t="shared" si="1"/>
        <v>(958) 8403830</v>
      </c>
      <c r="K471" s="5" t="s">
        <v>284</v>
      </c>
      <c r="L471" s="5" t="s">
        <v>138</v>
      </c>
      <c r="M471" s="9" t="str">
        <f>IFERROR(__xludf.DUMMYFUNCTION("IF(OR(REGEXMATCH(L471,""18-40""),REGEXMATCH(L471,""Adults 18-40"")),""18-40"", IF(OR(REGEXMATCH(L471,""40-60""),REGEXMATCH(L471,""Adults 40-60"")),""40-60"", IF(OR(REGEXMATCH(L471,""60\+""),REGEXMATCH(L471,""Seniors 60\+"")),""60+"", IF(OR(REGEXMATCH(L471"&amp;",""13-19""),REGEXMATCH(L471,""Teens 13-19"")),""13-19"",""Unbekannt""))))"),"18-40")</f>
        <v>18-40</v>
      </c>
      <c r="N471" s="8" t="str">
        <f>IFERROR(__xludf.DUMMYFUNCTION("REGEXREPLACE(REGEXREPLACE(O471,""Male"",""unspecific""),""Female"",""unspecific"")"),"unspecific ")</f>
        <v>unspecific </v>
      </c>
      <c r="O471" s="5" t="str">
        <f>IFERROR(__xludf.DUMMYFUNCTION("REGEXEXTRACT(L471,""[A-Za-z ]+"")"),"Male ")</f>
        <v>Male </v>
      </c>
      <c r="P471" s="8" t="str">
        <f>IFERROR(__xludf.DUMMYFUNCTION("IF(REGEXMATCH(L471,""Male""),""Male"",IF(REGEXMATCH(L471,""Female""),""Female"",""unspecific""))"),"Male")</f>
        <v>Male</v>
      </c>
      <c r="Q471" s="5" t="s">
        <v>86</v>
      </c>
      <c r="R471" s="4">
        <v>96281.0</v>
      </c>
      <c r="S471" s="4">
        <v>7993.0</v>
      </c>
      <c r="T471" s="4">
        <v>2052.0</v>
      </c>
      <c r="U471" s="4">
        <v>174.0</v>
      </c>
      <c r="V471" s="10">
        <f t="shared" si="2"/>
        <v>0.1807210145</v>
      </c>
      <c r="W471" s="4">
        <v>5725.53</v>
      </c>
      <c r="X471" s="5" t="s">
        <v>158</v>
      </c>
    </row>
    <row r="472" ht="14.25" customHeight="1">
      <c r="A472" s="4">
        <v>471.0</v>
      </c>
      <c r="B472" s="5" t="s">
        <v>901</v>
      </c>
      <c r="C472" s="11">
        <v>45272.0</v>
      </c>
      <c r="D472" s="11">
        <v>45281.0</v>
      </c>
      <c r="E472" s="5" t="s">
        <v>77</v>
      </c>
      <c r="F472" s="5" t="s">
        <v>391</v>
      </c>
      <c r="G472" s="5" t="s">
        <v>392</v>
      </c>
      <c r="H472" s="5" t="s">
        <v>393</v>
      </c>
      <c r="I472" s="7" t="s">
        <v>394</v>
      </c>
      <c r="J472" s="8" t="str">
        <f t="shared" si="1"/>
        <v>(151) 947089311832</v>
      </c>
      <c r="K472" s="5" t="s">
        <v>395</v>
      </c>
      <c r="L472" s="5" t="s">
        <v>30</v>
      </c>
      <c r="M472" s="9" t="str">
        <f>IFERROR(__xludf.DUMMYFUNCTION("IF(OR(REGEXMATCH(L472,""18-40""),REGEXMATCH(L472,""Adults 18-40"")),""18-40"", IF(OR(REGEXMATCH(L472,""40-60""),REGEXMATCH(L472,""Adults 40-60"")),""40-60"", IF(OR(REGEXMATCH(L472,""60\+""),REGEXMATCH(L472,""Seniors 60\+"")),""60+"", IF(OR(REGEXMATCH(L472"&amp;",""13-19""),REGEXMATCH(L472,""Teens 13-19"")),""13-19"",""Unbekannt""))))"),"18-40")</f>
        <v>18-40</v>
      </c>
      <c r="N472" s="8" t="str">
        <f>IFERROR(__xludf.DUMMYFUNCTION("REGEXREPLACE(REGEXREPLACE(O472,""Male"",""unspecific""),""Female"",""unspecific"")"),"Adults ")</f>
        <v>Adults </v>
      </c>
      <c r="O472" s="5" t="str">
        <f>IFERROR(__xludf.DUMMYFUNCTION("REGEXEXTRACT(L472,""[A-Za-z ]+"")"),"Adults ")</f>
        <v>Adults </v>
      </c>
      <c r="P472" s="8" t="str">
        <f>IFERROR(__xludf.DUMMYFUNCTION("IF(REGEXMATCH(L472,""Male""),""Male"",IF(REGEXMATCH(L472,""Female""),""Female"",""unspecific""))"),"unspecific")</f>
        <v>unspecific</v>
      </c>
      <c r="Q472" s="5" t="s">
        <v>48</v>
      </c>
      <c r="R472" s="4">
        <v>16896.0</v>
      </c>
      <c r="S472" s="4">
        <v>9076.0</v>
      </c>
      <c r="T472" s="4">
        <v>2450.0</v>
      </c>
      <c r="U472" s="4">
        <v>844.0</v>
      </c>
      <c r="V472" s="10">
        <f t="shared" si="2"/>
        <v>4.995265152</v>
      </c>
      <c r="W472" s="4">
        <v>45265.9</v>
      </c>
      <c r="X472" s="5" t="s">
        <v>152</v>
      </c>
    </row>
    <row r="473" ht="14.25" customHeight="1">
      <c r="A473" s="4">
        <v>472.0</v>
      </c>
      <c r="B473" s="5" t="s">
        <v>902</v>
      </c>
      <c r="C473" s="11">
        <v>45127.0</v>
      </c>
      <c r="D473" s="11">
        <v>45153.0</v>
      </c>
      <c r="E473" s="5" t="s">
        <v>51</v>
      </c>
      <c r="F473" s="5" t="s">
        <v>94</v>
      </c>
      <c r="G473" s="5" t="s">
        <v>95</v>
      </c>
      <c r="H473" s="5" t="s">
        <v>96</v>
      </c>
      <c r="I473" s="7" t="s">
        <v>97</v>
      </c>
      <c r="J473" s="8" t="str">
        <f t="shared" si="1"/>
        <v>(356) 60863350070</v>
      </c>
      <c r="K473" s="5" t="s">
        <v>98</v>
      </c>
      <c r="L473" s="5" t="s">
        <v>83</v>
      </c>
      <c r="M473" s="9" t="str">
        <f>IFERROR(__xludf.DUMMYFUNCTION("IF(OR(REGEXMATCH(L473,""18-40""),REGEXMATCH(L473,""Adults 18-40"")),""18-40"", IF(OR(REGEXMATCH(L473,""40-60""),REGEXMATCH(L473,""Adults 40-60"")),""40-60"", IF(OR(REGEXMATCH(L473,""60\+""),REGEXMATCH(L473,""Seniors 60\+"")),""60+"", IF(OR(REGEXMATCH(L473"&amp;",""13-19""),REGEXMATCH(L473,""Teens 13-19"")),""13-19"",""Unbekannt""))))"),"40-60")</f>
        <v>40-60</v>
      </c>
      <c r="N473" s="8" t="str">
        <f>IFERROR(__xludf.DUMMYFUNCTION("REGEXREPLACE(REGEXREPLACE(O473,""Male"",""unspecific""),""Female"",""unspecific"")"),"Adults ")</f>
        <v>Adults </v>
      </c>
      <c r="O473" s="5" t="str">
        <f>IFERROR(__xludf.DUMMYFUNCTION("REGEXEXTRACT(L473,""[A-Za-z ]+"")"),"Adults ")</f>
        <v>Adults </v>
      </c>
      <c r="P473" s="8" t="str">
        <f>IFERROR(__xludf.DUMMYFUNCTION("IF(REGEXMATCH(L473,""Male""),""Male"",IF(REGEXMATCH(L473,""Female""),""Female"",""unspecific""))"),"unspecific")</f>
        <v>unspecific</v>
      </c>
      <c r="Q473" s="5" t="s">
        <v>75</v>
      </c>
      <c r="R473" s="4">
        <v>52251.0</v>
      </c>
      <c r="S473" s="4">
        <v>8700.0</v>
      </c>
      <c r="T473" s="4">
        <v>4950.0</v>
      </c>
      <c r="U473" s="4">
        <v>985.0</v>
      </c>
      <c r="V473" s="10">
        <f t="shared" si="2"/>
        <v>1.885131385</v>
      </c>
      <c r="W473" s="4">
        <v>34990.79</v>
      </c>
      <c r="X473" s="5" t="s">
        <v>99</v>
      </c>
    </row>
    <row r="474" ht="14.25" customHeight="1">
      <c r="A474" s="4">
        <v>473.0</v>
      </c>
      <c r="B474" s="5" t="s">
        <v>903</v>
      </c>
      <c r="C474" s="11">
        <v>45175.0</v>
      </c>
      <c r="D474" s="11">
        <v>45177.0</v>
      </c>
      <c r="E474" s="5" t="s">
        <v>77</v>
      </c>
      <c r="F474" s="5" t="s">
        <v>275</v>
      </c>
      <c r="G474" s="5" t="s">
        <v>276</v>
      </c>
      <c r="H474" s="5" t="s">
        <v>277</v>
      </c>
      <c r="I474" s="7">
        <v>0.0</v>
      </c>
      <c r="J474" s="8">
        <f t="shared" si="1"/>
        <v>0</v>
      </c>
      <c r="K474" s="5" t="s">
        <v>278</v>
      </c>
      <c r="L474" s="5" t="s">
        <v>57</v>
      </c>
      <c r="M474" s="9" t="str">
        <f>IFERROR(__xludf.DUMMYFUNCTION("IF(OR(REGEXMATCH(L474,""18-40""),REGEXMATCH(L474,""Adults 18-40"")),""18-40"", IF(OR(REGEXMATCH(L474,""40-60""),REGEXMATCH(L474,""Adults 40-60"")),""40-60"", IF(OR(REGEXMATCH(L474,""60\+""),REGEXMATCH(L474,""Seniors 60\+"")),""60+"", IF(OR(REGEXMATCH(L474"&amp;",""13-19""),REGEXMATCH(L474,""Teens 13-19"")),""13-19"",""Unbekannt""))))"),"18-40")</f>
        <v>18-40</v>
      </c>
      <c r="N474" s="8" t="str">
        <f>IFERROR(__xludf.DUMMYFUNCTION("REGEXREPLACE(REGEXREPLACE(O474,""Male"",""unspecific""),""Female"",""unspecific"")"),"unspecific ")</f>
        <v>unspecific </v>
      </c>
      <c r="O474" s="5" t="str">
        <f>IFERROR(__xludf.DUMMYFUNCTION("REGEXEXTRACT(L474,""[A-Za-z ]+"")"),"Female ")</f>
        <v>Female </v>
      </c>
      <c r="P474" s="8" t="str">
        <f>IFERROR(__xludf.DUMMYFUNCTION("IF(REGEXMATCH(L474,""Male""),""Male"",IF(REGEXMATCH(L474,""Female""),""Female"",""unspecific""))"),"Female")</f>
        <v>Female</v>
      </c>
      <c r="Q474" s="5" t="s">
        <v>86</v>
      </c>
      <c r="R474" s="4">
        <v>9327.0</v>
      </c>
      <c r="S474" s="4">
        <v>6514.0</v>
      </c>
      <c r="T474" s="4">
        <v>2424.0</v>
      </c>
      <c r="U474" s="4">
        <v>298.0</v>
      </c>
      <c r="V474" s="10">
        <f t="shared" si="2"/>
        <v>3.195025196</v>
      </c>
      <c r="W474" s="4">
        <v>30876.07</v>
      </c>
      <c r="X474" s="5" t="s">
        <v>158</v>
      </c>
    </row>
    <row r="475" ht="14.25" customHeight="1">
      <c r="A475" s="4">
        <v>474.0</v>
      </c>
      <c r="B475" s="5" t="s">
        <v>904</v>
      </c>
      <c r="C475" s="11">
        <v>44960.0</v>
      </c>
      <c r="D475" s="11">
        <v>44962.0</v>
      </c>
      <c r="E475" s="5" t="s">
        <v>25</v>
      </c>
      <c r="F475" s="5" t="s">
        <v>556</v>
      </c>
      <c r="G475" s="5" t="s">
        <v>557</v>
      </c>
      <c r="H475" s="5" t="s">
        <v>558</v>
      </c>
      <c r="I475" s="7" t="s">
        <v>559</v>
      </c>
      <c r="J475" s="8" t="str">
        <f t="shared" si="1"/>
        <v>(363) 83636475385</v>
      </c>
      <c r="K475" s="5" t="s">
        <v>560</v>
      </c>
      <c r="L475" s="5" t="s">
        <v>30</v>
      </c>
      <c r="M475" s="9" t="str">
        <f>IFERROR(__xludf.DUMMYFUNCTION("IF(OR(REGEXMATCH(L475,""18-40""),REGEXMATCH(L475,""Adults 18-40"")),""18-40"", IF(OR(REGEXMATCH(L475,""40-60""),REGEXMATCH(L475,""Adults 40-60"")),""40-60"", IF(OR(REGEXMATCH(L475,""60\+""),REGEXMATCH(L475,""Seniors 60\+"")),""60+"", IF(OR(REGEXMATCH(L475"&amp;",""13-19""),REGEXMATCH(L475,""Teens 13-19"")),""13-19"",""Unbekannt""))))"),"18-40")</f>
        <v>18-40</v>
      </c>
      <c r="N475" s="8" t="str">
        <f>IFERROR(__xludf.DUMMYFUNCTION("REGEXREPLACE(REGEXREPLACE(O475,""Male"",""unspecific""),""Female"",""unspecific"")"),"Adults ")</f>
        <v>Adults </v>
      </c>
      <c r="O475" s="5" t="str">
        <f>IFERROR(__xludf.DUMMYFUNCTION("REGEXEXTRACT(L475,""[A-Za-z ]+"")"),"Adults ")</f>
        <v>Adults </v>
      </c>
      <c r="P475" s="8" t="str">
        <f>IFERROR(__xludf.DUMMYFUNCTION("IF(REGEXMATCH(L475,""Male""),""Male"",IF(REGEXMATCH(L475,""Female""),""Female"",""unspecific""))"),"unspecific")</f>
        <v>unspecific</v>
      </c>
      <c r="Q475" s="5" t="s">
        <v>31</v>
      </c>
      <c r="R475" s="4">
        <v>89065.0</v>
      </c>
      <c r="S475" s="4">
        <v>9797.0</v>
      </c>
      <c r="T475" s="4">
        <v>3144.0</v>
      </c>
      <c r="U475" s="4">
        <v>10.0</v>
      </c>
      <c r="V475" s="10">
        <f t="shared" si="2"/>
        <v>0.01122775501</v>
      </c>
      <c r="W475" s="4">
        <v>33822.32</v>
      </c>
      <c r="X475" s="5" t="s">
        <v>158</v>
      </c>
    </row>
    <row r="476" ht="14.25" customHeight="1">
      <c r="A476" s="4">
        <v>475.0</v>
      </c>
      <c r="B476" s="5" t="s">
        <v>905</v>
      </c>
      <c r="C476" s="11">
        <v>45161.0</v>
      </c>
      <c r="D476" s="11">
        <v>45181.0</v>
      </c>
      <c r="E476" s="5" t="s">
        <v>25</v>
      </c>
      <c r="F476" s="5" t="s">
        <v>162</v>
      </c>
      <c r="G476" s="5" t="s">
        <v>163</v>
      </c>
      <c r="H476" s="5" t="s">
        <v>164</v>
      </c>
      <c r="I476" s="7" t="s">
        <v>165</v>
      </c>
      <c r="J476" s="8" t="str">
        <f t="shared" si="1"/>
        <v>(653) 6891510</v>
      </c>
      <c r="K476" s="5" t="s">
        <v>166</v>
      </c>
      <c r="L476" s="5" t="s">
        <v>38</v>
      </c>
      <c r="M476" s="9" t="str">
        <f>IFERROR(__xludf.DUMMYFUNCTION("IF(OR(REGEXMATCH(L476,""18-40""),REGEXMATCH(L476,""Adults 18-40"")),""18-40"", IF(OR(REGEXMATCH(L476,""40-60""),REGEXMATCH(L476,""Adults 40-60"")),""40-60"", IF(OR(REGEXMATCH(L476,""60\+""),REGEXMATCH(L476,""Seniors 60\+"")),""60+"", IF(OR(REGEXMATCH(L476"&amp;",""13-19""),REGEXMATCH(L476,""Teens 13-19"")),""13-19"",""Unbekannt""))))"),"60+")</f>
        <v>60+</v>
      </c>
      <c r="N476" s="8" t="str">
        <f>IFERROR(__xludf.DUMMYFUNCTION("REGEXREPLACE(REGEXREPLACE(O476,""Male"",""unspecific""),""Female"",""unspecific"")"),"unspecific ")</f>
        <v>unspecific </v>
      </c>
      <c r="O476" s="5" t="str">
        <f>IFERROR(__xludf.DUMMYFUNCTION("REGEXEXTRACT(L476,""[A-Za-z ]+"")"),"Female ")</f>
        <v>Female </v>
      </c>
      <c r="P476" s="8" t="str">
        <f>IFERROR(__xludf.DUMMYFUNCTION("IF(REGEXMATCH(L476,""Male""),""Male"",IF(REGEXMATCH(L476,""Female""),""Female"",""unspecific""))"),"Female")</f>
        <v>Female</v>
      </c>
      <c r="Q476" s="5" t="s">
        <v>128</v>
      </c>
      <c r="R476" s="4">
        <v>38344.0</v>
      </c>
      <c r="S476" s="4">
        <v>610.0</v>
      </c>
      <c r="T476" s="4">
        <v>2973.0</v>
      </c>
      <c r="U476" s="4">
        <v>717.0</v>
      </c>
      <c r="V476" s="10">
        <f t="shared" si="2"/>
        <v>1.869914459</v>
      </c>
      <c r="W476" s="4">
        <v>38461.72</v>
      </c>
      <c r="X476" s="5" t="s">
        <v>167</v>
      </c>
    </row>
    <row r="477" ht="14.25" customHeight="1">
      <c r="A477" s="4">
        <v>476.0</v>
      </c>
      <c r="B477" s="5" t="s">
        <v>906</v>
      </c>
      <c r="C477" s="11">
        <v>45109.0</v>
      </c>
      <c r="D477" s="11">
        <v>45114.0</v>
      </c>
      <c r="E477" s="5" t="s">
        <v>25</v>
      </c>
      <c r="F477" s="5" t="s">
        <v>212</v>
      </c>
      <c r="G477" s="5" t="s">
        <v>213</v>
      </c>
      <c r="H477" s="5" t="s">
        <v>214</v>
      </c>
      <c r="I477" s="7">
        <v>0.0</v>
      </c>
      <c r="J477" s="8">
        <f t="shared" si="1"/>
        <v>0</v>
      </c>
      <c r="K477" s="5" t="s">
        <v>216</v>
      </c>
      <c r="L477" s="5" t="s">
        <v>65</v>
      </c>
      <c r="M477" s="9" t="str">
        <f>IFERROR(__xludf.DUMMYFUNCTION("IF(OR(REGEXMATCH(L477,""18-40""),REGEXMATCH(L477,""Adults 18-40"")),""18-40"", IF(OR(REGEXMATCH(L477,""40-60""),REGEXMATCH(L477,""Adults 40-60"")),""40-60"", IF(OR(REGEXMATCH(L477,""60\+""),REGEXMATCH(L477,""Seniors 60\+"")),""60+"", IF(OR(REGEXMATCH(L477"&amp;",""13-19""),REGEXMATCH(L477,""Teens 13-19"")),""13-19"",""Unbekannt""))))"),"60+")</f>
        <v>60+</v>
      </c>
      <c r="N477" s="8" t="str">
        <f>IFERROR(__xludf.DUMMYFUNCTION("REGEXREPLACE(REGEXREPLACE(O477,""Male"",""unspecific""),""Female"",""unspecific"")"),"unspecific ")</f>
        <v>unspecific </v>
      </c>
      <c r="O477" s="5" t="str">
        <f>IFERROR(__xludf.DUMMYFUNCTION("REGEXEXTRACT(L477,""[A-Za-z ]+"")"),"Male ")</f>
        <v>Male </v>
      </c>
      <c r="P477" s="8" t="str">
        <f>IFERROR(__xludf.DUMMYFUNCTION("IF(REGEXMATCH(L477,""Male""),""Male"",IF(REGEXMATCH(L477,""Female""),""Female"",""unspecific""))"),"Male")</f>
        <v>Male</v>
      </c>
      <c r="Q477" s="5" t="s">
        <v>86</v>
      </c>
      <c r="R477" s="4">
        <v>12027.0</v>
      </c>
      <c r="S477" s="4">
        <v>8229.0</v>
      </c>
      <c r="T477" s="4">
        <v>720.0</v>
      </c>
      <c r="U477" s="4">
        <v>437.0</v>
      </c>
      <c r="V477" s="10">
        <f t="shared" si="2"/>
        <v>3.633491311</v>
      </c>
      <c r="W477" s="4">
        <v>44001.35</v>
      </c>
      <c r="X477" s="5" t="s">
        <v>152</v>
      </c>
    </row>
    <row r="478" ht="14.25" customHeight="1">
      <c r="A478" s="4">
        <v>477.0</v>
      </c>
      <c r="B478" s="5" t="s">
        <v>907</v>
      </c>
      <c r="C478" s="11">
        <v>44977.0</v>
      </c>
      <c r="D478" s="11">
        <v>44979.0</v>
      </c>
      <c r="E478" s="5" t="s">
        <v>51</v>
      </c>
      <c r="F478" s="5" t="s">
        <v>556</v>
      </c>
      <c r="G478" s="5" t="s">
        <v>557</v>
      </c>
      <c r="H478" s="5" t="s">
        <v>558</v>
      </c>
      <c r="I478" s="7" t="s">
        <v>559</v>
      </c>
      <c r="J478" s="8" t="str">
        <f t="shared" si="1"/>
        <v>(363) 83636475385</v>
      </c>
      <c r="K478" s="5" t="s">
        <v>560</v>
      </c>
      <c r="L478" s="5" t="s">
        <v>47</v>
      </c>
      <c r="M478" s="9" t="str">
        <f>IFERROR(__xludf.DUMMYFUNCTION("IF(OR(REGEXMATCH(L478,""18-40""),REGEXMATCH(L478,""Adults 18-40"")),""18-40"", IF(OR(REGEXMATCH(L478,""40-60""),REGEXMATCH(L478,""Adults 40-60"")),""40-60"", IF(OR(REGEXMATCH(L478,""60\+""),REGEXMATCH(L478,""Seniors 60\+"")),""60+"", IF(OR(REGEXMATCH(L478"&amp;",""13-19""),REGEXMATCH(L478,""Teens 13-19"")),""13-19"",""Unbekannt""))))"),"40-60")</f>
        <v>40-60</v>
      </c>
      <c r="N478" s="8" t="str">
        <f>IFERROR(__xludf.DUMMYFUNCTION("REGEXREPLACE(REGEXREPLACE(O478,""Male"",""unspecific""),""Female"",""unspecific"")"),"unspecific ")</f>
        <v>unspecific </v>
      </c>
      <c r="O478" s="5" t="str">
        <f>IFERROR(__xludf.DUMMYFUNCTION("REGEXEXTRACT(L478,""[A-Za-z ]+"")"),"Male ")</f>
        <v>Male </v>
      </c>
      <c r="P478" s="8" t="str">
        <f>IFERROR(__xludf.DUMMYFUNCTION("IF(REGEXMATCH(L478,""Male""),""Male"",IF(REGEXMATCH(L478,""Female""),""Female"",""unspecific""))"),"Male")</f>
        <v>Male</v>
      </c>
      <c r="Q478" s="5" t="s">
        <v>84</v>
      </c>
      <c r="R478" s="4">
        <v>62975.0</v>
      </c>
      <c r="S478" s="4">
        <v>5867.0</v>
      </c>
      <c r="T478" s="4">
        <v>2083.0</v>
      </c>
      <c r="U478" s="4">
        <v>446.0</v>
      </c>
      <c r="V478" s="10">
        <f t="shared" si="2"/>
        <v>0.7082175466</v>
      </c>
      <c r="W478" s="4">
        <v>45506.88</v>
      </c>
      <c r="X478" s="5" t="s">
        <v>158</v>
      </c>
    </row>
    <row r="479" ht="14.25" customHeight="1">
      <c r="A479" s="4">
        <v>478.0</v>
      </c>
      <c r="B479" s="5" t="s">
        <v>908</v>
      </c>
      <c r="C479" s="11">
        <v>45049.0</v>
      </c>
      <c r="D479" s="11">
        <v>45063.0</v>
      </c>
      <c r="E479" s="5" t="s">
        <v>25</v>
      </c>
      <c r="F479" s="5" t="s">
        <v>300</v>
      </c>
      <c r="G479" s="5" t="s">
        <v>301</v>
      </c>
      <c r="H479" s="5" t="s">
        <v>302</v>
      </c>
      <c r="I479" s="7" t="s">
        <v>303</v>
      </c>
      <c r="J479" s="8" t="str">
        <f t="shared" si="1"/>
        <v>(880) 8919091</v>
      </c>
      <c r="K479" s="5" t="s">
        <v>304</v>
      </c>
      <c r="L479" s="5" t="s">
        <v>38</v>
      </c>
      <c r="M479" s="9" t="str">
        <f>IFERROR(__xludf.DUMMYFUNCTION("IF(OR(REGEXMATCH(L479,""18-40""),REGEXMATCH(L479,""Adults 18-40"")),""18-40"", IF(OR(REGEXMATCH(L479,""40-60""),REGEXMATCH(L479,""Adults 40-60"")),""40-60"", IF(OR(REGEXMATCH(L479,""60\+""),REGEXMATCH(L479,""Seniors 60\+"")),""60+"", IF(OR(REGEXMATCH(L479"&amp;",""13-19""),REGEXMATCH(L479,""Teens 13-19"")),""13-19"",""Unbekannt""))))"),"60+")</f>
        <v>60+</v>
      </c>
      <c r="N479" s="8" t="str">
        <f>IFERROR(__xludf.DUMMYFUNCTION("REGEXREPLACE(REGEXREPLACE(O479,""Male"",""unspecific""),""Female"",""unspecific"")"),"unspecific ")</f>
        <v>unspecific </v>
      </c>
      <c r="O479" s="5" t="str">
        <f>IFERROR(__xludf.DUMMYFUNCTION("REGEXEXTRACT(L479,""[A-Za-z ]+"")"),"Female ")</f>
        <v>Female </v>
      </c>
      <c r="P479" s="8" t="str">
        <f>IFERROR(__xludf.DUMMYFUNCTION("IF(REGEXMATCH(L479,""Male""),""Male"",IF(REGEXMATCH(L479,""Female""),""Female"",""unspecific""))"),"Female")</f>
        <v>Female</v>
      </c>
      <c r="Q479" s="5" t="s">
        <v>58</v>
      </c>
      <c r="R479" s="4">
        <v>60112.0</v>
      </c>
      <c r="S479" s="4">
        <v>4127.0</v>
      </c>
      <c r="T479" s="4">
        <v>2615.0</v>
      </c>
      <c r="U479" s="4">
        <v>417.0</v>
      </c>
      <c r="V479" s="10">
        <f t="shared" si="2"/>
        <v>0.6937050838</v>
      </c>
      <c r="W479" s="4">
        <v>34949.67</v>
      </c>
      <c r="X479" s="5" t="s">
        <v>99</v>
      </c>
    </row>
    <row r="480" ht="14.25" customHeight="1">
      <c r="A480" s="4">
        <v>479.0</v>
      </c>
      <c r="B480" s="5" t="s">
        <v>909</v>
      </c>
      <c r="C480" s="11">
        <v>45068.0</v>
      </c>
      <c r="D480" s="11">
        <v>45077.0</v>
      </c>
      <c r="E480" s="5" t="s">
        <v>25</v>
      </c>
      <c r="F480" s="5" t="s">
        <v>269</v>
      </c>
      <c r="G480" s="5" t="s">
        <v>270</v>
      </c>
      <c r="H480" s="5" t="s">
        <v>271</v>
      </c>
      <c r="I480" s="7" t="s">
        <v>272</v>
      </c>
      <c r="J480" s="8" t="str">
        <f t="shared" si="1"/>
        <v>(363) 95706167906</v>
      </c>
      <c r="K480" s="5" t="s">
        <v>273</v>
      </c>
      <c r="L480" s="5" t="s">
        <v>138</v>
      </c>
      <c r="M480" s="9" t="str">
        <f>IFERROR(__xludf.DUMMYFUNCTION("IF(OR(REGEXMATCH(L480,""18-40""),REGEXMATCH(L480,""Adults 18-40"")),""18-40"", IF(OR(REGEXMATCH(L480,""40-60""),REGEXMATCH(L480,""Adults 40-60"")),""40-60"", IF(OR(REGEXMATCH(L480,""60\+""),REGEXMATCH(L480,""Seniors 60\+"")),""60+"", IF(OR(REGEXMATCH(L480"&amp;",""13-19""),REGEXMATCH(L480,""Teens 13-19"")),""13-19"",""Unbekannt""))))"),"18-40")</f>
        <v>18-40</v>
      </c>
      <c r="N480" s="8" t="str">
        <f>IFERROR(__xludf.DUMMYFUNCTION("REGEXREPLACE(REGEXREPLACE(O480,""Male"",""unspecific""),""Female"",""unspecific"")"),"unspecific ")</f>
        <v>unspecific </v>
      </c>
      <c r="O480" s="5" t="str">
        <f>IFERROR(__xludf.DUMMYFUNCTION("REGEXEXTRACT(L480,""[A-Za-z ]+"")"),"Male ")</f>
        <v>Male </v>
      </c>
      <c r="P480" s="8" t="str">
        <f>IFERROR(__xludf.DUMMYFUNCTION("IF(REGEXMATCH(L480,""Male""),""Male"",IF(REGEXMATCH(L480,""Female""),""Female"",""unspecific""))"),"Male")</f>
        <v>Male</v>
      </c>
      <c r="Q480" s="5" t="s">
        <v>48</v>
      </c>
      <c r="R480" s="4">
        <v>98449.0</v>
      </c>
      <c r="S480" s="4">
        <v>4709.0</v>
      </c>
      <c r="T480" s="4">
        <v>4091.0</v>
      </c>
      <c r="U480" s="4">
        <v>539.0</v>
      </c>
      <c r="V480" s="10">
        <f t="shared" si="2"/>
        <v>0.5474915946</v>
      </c>
      <c r="W480" s="4">
        <v>22987.9</v>
      </c>
      <c r="X480" s="5" t="s">
        <v>158</v>
      </c>
    </row>
    <row r="481" ht="14.25" customHeight="1">
      <c r="A481" s="4">
        <v>480.0</v>
      </c>
      <c r="B481" s="5" t="s">
        <v>910</v>
      </c>
      <c r="C481" s="11">
        <v>45270.0</v>
      </c>
      <c r="D481" s="11">
        <v>45293.0</v>
      </c>
      <c r="E481" s="5" t="s">
        <v>51</v>
      </c>
      <c r="F481" s="5" t="s">
        <v>78</v>
      </c>
      <c r="G481" s="5" t="s">
        <v>79</v>
      </c>
      <c r="H481" s="5" t="s">
        <v>80</v>
      </c>
      <c r="I481" s="7" t="s">
        <v>81</v>
      </c>
      <c r="J481" s="8" t="str">
        <f t="shared" si="1"/>
        <v>(574) 1894981166</v>
      </c>
      <c r="K481" s="5" t="s">
        <v>82</v>
      </c>
      <c r="L481" s="5" t="s">
        <v>83</v>
      </c>
      <c r="M481" s="9" t="str">
        <f>IFERROR(__xludf.DUMMYFUNCTION("IF(OR(REGEXMATCH(L481,""18-40""),REGEXMATCH(L481,""Adults 18-40"")),""18-40"", IF(OR(REGEXMATCH(L481,""40-60""),REGEXMATCH(L481,""Adults 40-60"")),""40-60"", IF(OR(REGEXMATCH(L481,""60\+""),REGEXMATCH(L481,""Seniors 60\+"")),""60+"", IF(OR(REGEXMATCH(L481"&amp;",""13-19""),REGEXMATCH(L481,""Teens 13-19"")),""13-19"",""Unbekannt""))))"),"40-60")</f>
        <v>40-60</v>
      </c>
      <c r="N481" s="8" t="str">
        <f>IFERROR(__xludf.DUMMYFUNCTION("REGEXREPLACE(REGEXREPLACE(O481,""Male"",""unspecific""),""Female"",""unspecific"")"),"Adults ")</f>
        <v>Adults </v>
      </c>
      <c r="O481" s="5" t="str">
        <f>IFERROR(__xludf.DUMMYFUNCTION("REGEXEXTRACT(L481,""[A-Za-z ]+"")"),"Adults ")</f>
        <v>Adults </v>
      </c>
      <c r="P481" s="8" t="str">
        <f>IFERROR(__xludf.DUMMYFUNCTION("IF(REGEXMATCH(L481,""Male""),""Male"",IF(REGEXMATCH(L481,""Female""),""Female"",""unspecific""))"),"unspecific")</f>
        <v>unspecific</v>
      </c>
      <c r="Q481" s="5" t="s">
        <v>75</v>
      </c>
      <c r="R481" s="4">
        <v>3091.0</v>
      </c>
      <c r="S481" s="4">
        <v>6185.0</v>
      </c>
      <c r="T481" s="4">
        <v>2400.0</v>
      </c>
      <c r="U481" s="4">
        <v>168.0</v>
      </c>
      <c r="V481" s="10">
        <f t="shared" si="2"/>
        <v>5.435134261</v>
      </c>
      <c r="W481" s="4">
        <v>48184.77</v>
      </c>
      <c r="X481" s="5" t="s">
        <v>40</v>
      </c>
    </row>
    <row r="482" ht="14.25" customHeight="1">
      <c r="A482" s="4">
        <v>481.0</v>
      </c>
      <c r="B482" s="5" t="s">
        <v>911</v>
      </c>
      <c r="C482" s="11">
        <v>45071.0</v>
      </c>
      <c r="D482" s="11">
        <v>45073.0</v>
      </c>
      <c r="E482" s="5" t="s">
        <v>42</v>
      </c>
      <c r="F482" s="5" t="s">
        <v>445</v>
      </c>
      <c r="G482" s="5" t="s">
        <v>446</v>
      </c>
      <c r="H482" s="5" t="s">
        <v>447</v>
      </c>
      <c r="I482" s="7" t="s">
        <v>448</v>
      </c>
      <c r="J482" s="8" t="str">
        <f t="shared" si="1"/>
        <v>(163) 276214014577</v>
      </c>
      <c r="K482" s="5" t="s">
        <v>449</v>
      </c>
      <c r="L482" s="5" t="s">
        <v>131</v>
      </c>
      <c r="M482" s="9" t="str">
        <f>IFERROR(__xludf.DUMMYFUNCTION("IF(OR(REGEXMATCH(L482,""18-40""),REGEXMATCH(L482,""Adults 18-40"")),""18-40"", IF(OR(REGEXMATCH(L482,""40-60""),REGEXMATCH(L482,""Adults 40-60"")),""40-60"", IF(OR(REGEXMATCH(L482,""60\+""),REGEXMATCH(L482,""Seniors 60\+"")),""60+"", IF(OR(REGEXMATCH(L482"&amp;",""13-19""),REGEXMATCH(L482,""Teens 13-19"")),""13-19"",""Unbekannt""))))"),"13-19")</f>
        <v>13-19</v>
      </c>
      <c r="N482" s="8" t="str">
        <f>IFERROR(__xludf.DUMMYFUNCTION("REGEXREPLACE(REGEXREPLACE(O482,""Male"",""unspecific""),""Female"",""unspecific"")"),"Teens ")</f>
        <v>Teens </v>
      </c>
      <c r="O482" s="5" t="str">
        <f>IFERROR(__xludf.DUMMYFUNCTION("REGEXEXTRACT(L482,""[A-Za-z ]+"")"),"Teens ")</f>
        <v>Teens </v>
      </c>
      <c r="P482" s="8" t="str">
        <f>IFERROR(__xludf.DUMMYFUNCTION("IF(REGEXMATCH(L482,""Male""),""Male"",IF(REGEXMATCH(L482,""Female""),""Female"",""unspecific""))"),"unspecific")</f>
        <v>unspecific</v>
      </c>
      <c r="Q482" s="5" t="s">
        <v>48</v>
      </c>
      <c r="R482" s="4">
        <v>29533.0</v>
      </c>
      <c r="S482" s="4">
        <v>4523.0</v>
      </c>
      <c r="T482" s="4">
        <v>4816.0</v>
      </c>
      <c r="U482" s="4">
        <v>55.0</v>
      </c>
      <c r="V482" s="10">
        <f t="shared" si="2"/>
        <v>0.1862323503</v>
      </c>
      <c r="W482" s="4">
        <v>25895.84</v>
      </c>
      <c r="X482" s="5" t="s">
        <v>158</v>
      </c>
    </row>
    <row r="483" ht="14.25" customHeight="1">
      <c r="A483" s="4">
        <v>482.0</v>
      </c>
      <c r="B483" s="5" t="s">
        <v>912</v>
      </c>
      <c r="C483" s="11">
        <v>45171.0</v>
      </c>
      <c r="D483" s="11">
        <v>45190.0</v>
      </c>
      <c r="E483" s="5" t="s">
        <v>42</v>
      </c>
      <c r="F483" s="5" t="s">
        <v>200</v>
      </c>
      <c r="G483" s="5" t="s">
        <v>201</v>
      </c>
      <c r="H483" s="5" t="s">
        <v>202</v>
      </c>
      <c r="I483" s="7">
        <v>1.728597837E9</v>
      </c>
      <c r="J483" s="8" t="str">
        <f t="shared" si="1"/>
        <v>(172) 8597837</v>
      </c>
      <c r="K483" s="5" t="s">
        <v>203</v>
      </c>
      <c r="L483" s="5" t="s">
        <v>160</v>
      </c>
      <c r="M483" s="9" t="str">
        <f>IFERROR(__xludf.DUMMYFUNCTION("IF(OR(REGEXMATCH(L483,""18-40""),REGEXMATCH(L483,""Adults 18-40"")),""18-40"", IF(OR(REGEXMATCH(L483,""40-60""),REGEXMATCH(L483,""Adults 40-60"")),""40-60"", IF(OR(REGEXMATCH(L483,""60\+""),REGEXMATCH(L483,""Seniors 60\+"")),""60+"", IF(OR(REGEXMATCH(L483"&amp;",""13-19""),REGEXMATCH(L483,""Teens 13-19"")),""13-19"",""Unbekannt""))))"),"40-60")</f>
        <v>40-60</v>
      </c>
      <c r="N483" s="8" t="str">
        <f>IFERROR(__xludf.DUMMYFUNCTION("REGEXREPLACE(REGEXREPLACE(O483,""Male"",""unspecific""),""Female"",""unspecific"")"),"unspecific ")</f>
        <v>unspecific </v>
      </c>
      <c r="O483" s="5" t="str">
        <f>IFERROR(__xludf.DUMMYFUNCTION("REGEXEXTRACT(L483,""[A-Za-z ]+"")"),"Female ")</f>
        <v>Female </v>
      </c>
      <c r="P483" s="8" t="str">
        <f>IFERROR(__xludf.DUMMYFUNCTION("IF(REGEXMATCH(L483,""Male""),""Male"",IF(REGEXMATCH(L483,""Female""),""Female"",""unspecific""))"),"Female")</f>
        <v>Female</v>
      </c>
      <c r="Q483" s="5" t="s">
        <v>86</v>
      </c>
      <c r="R483" s="4">
        <v>45593.0</v>
      </c>
      <c r="S483" s="4">
        <v>3214.0</v>
      </c>
      <c r="T483" s="4">
        <v>4125.0</v>
      </c>
      <c r="U483" s="4">
        <v>411.0</v>
      </c>
      <c r="V483" s="10">
        <f t="shared" si="2"/>
        <v>0.9014541706</v>
      </c>
      <c r="W483" s="4">
        <v>19649.27</v>
      </c>
      <c r="X483" s="5" t="s">
        <v>66</v>
      </c>
    </row>
    <row r="484" ht="14.25" customHeight="1">
      <c r="A484" s="4">
        <v>483.0</v>
      </c>
      <c r="B484" s="5" t="s">
        <v>913</v>
      </c>
      <c r="C484" s="11">
        <v>45278.0</v>
      </c>
      <c r="D484" s="11">
        <v>45308.0</v>
      </c>
      <c r="E484" s="5" t="s">
        <v>25</v>
      </c>
      <c r="F484" s="5" t="s">
        <v>251</v>
      </c>
      <c r="G484" s="5" t="s">
        <v>252</v>
      </c>
      <c r="H484" s="5" t="s">
        <v>253</v>
      </c>
      <c r="I484" s="7">
        <v>0.0</v>
      </c>
      <c r="J484" s="8">
        <f t="shared" si="1"/>
        <v>0</v>
      </c>
      <c r="K484" s="5" t="s">
        <v>254</v>
      </c>
      <c r="L484" s="5" t="s">
        <v>38</v>
      </c>
      <c r="M484" s="9" t="str">
        <f>IFERROR(__xludf.DUMMYFUNCTION("IF(OR(REGEXMATCH(L484,""18-40""),REGEXMATCH(L484,""Adults 18-40"")),""18-40"", IF(OR(REGEXMATCH(L484,""40-60""),REGEXMATCH(L484,""Adults 40-60"")),""40-60"", IF(OR(REGEXMATCH(L484,""60\+""),REGEXMATCH(L484,""Seniors 60\+"")),""60+"", IF(OR(REGEXMATCH(L484"&amp;",""13-19""),REGEXMATCH(L484,""Teens 13-19"")),""13-19"",""Unbekannt""))))"),"60+")</f>
        <v>60+</v>
      </c>
      <c r="N484" s="8" t="str">
        <f>IFERROR(__xludf.DUMMYFUNCTION("REGEXREPLACE(REGEXREPLACE(O484,""Male"",""unspecific""),""Female"",""unspecific"")"),"unspecific ")</f>
        <v>unspecific </v>
      </c>
      <c r="O484" s="5" t="str">
        <f>IFERROR(__xludf.DUMMYFUNCTION("REGEXEXTRACT(L484,""[A-Za-z ]+"")"),"Female ")</f>
        <v>Female </v>
      </c>
      <c r="P484" s="8" t="str">
        <f>IFERROR(__xludf.DUMMYFUNCTION("IF(REGEXMATCH(L484,""Male""),""Male"",IF(REGEXMATCH(L484,""Female""),""Female"",""unspecific""))"),"Female")</f>
        <v>Female</v>
      </c>
      <c r="Q484" s="5" t="s">
        <v>39</v>
      </c>
      <c r="R484" s="4">
        <v>27573.0</v>
      </c>
      <c r="S484" s="4">
        <v>5847.0</v>
      </c>
      <c r="T484" s="4">
        <v>100.0</v>
      </c>
      <c r="U484" s="4">
        <v>235.0</v>
      </c>
      <c r="V484" s="10">
        <f t="shared" si="2"/>
        <v>0.8522830305</v>
      </c>
      <c r="W484" s="4">
        <v>4424.17</v>
      </c>
      <c r="X484" s="5" t="s">
        <v>32</v>
      </c>
    </row>
    <row r="485" ht="14.25" customHeight="1">
      <c r="A485" s="4">
        <v>484.0</v>
      </c>
      <c r="B485" s="5" t="s">
        <v>914</v>
      </c>
      <c r="C485" s="11">
        <v>45094.0</v>
      </c>
      <c r="D485" s="11">
        <v>45096.0</v>
      </c>
      <c r="E485" s="5" t="s">
        <v>7</v>
      </c>
      <c r="F485" s="5" t="s">
        <v>43</v>
      </c>
      <c r="G485" s="5" t="s">
        <v>44</v>
      </c>
      <c r="H485" s="5" t="s">
        <v>45</v>
      </c>
      <c r="I485" s="7">
        <v>2.545622603E9</v>
      </c>
      <c r="J485" s="8" t="str">
        <f t="shared" si="1"/>
        <v>(254) 5622603</v>
      </c>
      <c r="K485" s="5" t="s">
        <v>46</v>
      </c>
      <c r="L485" s="5" t="s">
        <v>30</v>
      </c>
      <c r="M485" s="9" t="str">
        <f>IFERROR(__xludf.DUMMYFUNCTION("IF(OR(REGEXMATCH(L485,""18-40""),REGEXMATCH(L485,""Adults 18-40"")),""18-40"", IF(OR(REGEXMATCH(L485,""40-60""),REGEXMATCH(L485,""Adults 40-60"")),""40-60"", IF(OR(REGEXMATCH(L485,""60\+""),REGEXMATCH(L485,""Seniors 60\+"")),""60+"", IF(OR(REGEXMATCH(L485"&amp;",""13-19""),REGEXMATCH(L485,""Teens 13-19"")),""13-19"",""Unbekannt""))))"),"18-40")</f>
        <v>18-40</v>
      </c>
      <c r="N485" s="8" t="str">
        <f>IFERROR(__xludf.DUMMYFUNCTION("REGEXREPLACE(REGEXREPLACE(O485,""Male"",""unspecific""),""Female"",""unspecific"")"),"Adults ")</f>
        <v>Adults </v>
      </c>
      <c r="O485" s="5" t="str">
        <f>IFERROR(__xludf.DUMMYFUNCTION("REGEXEXTRACT(L485,""[A-Za-z ]+"")"),"Adults ")</f>
        <v>Adults </v>
      </c>
      <c r="P485" s="8" t="str">
        <f>IFERROR(__xludf.DUMMYFUNCTION("IF(REGEXMATCH(L485,""Male""),""Male"",IF(REGEXMATCH(L485,""Female""),""Female"",""unspecific""))"),"unspecific")</f>
        <v>unspecific</v>
      </c>
      <c r="Q485" s="5" t="s">
        <v>39</v>
      </c>
      <c r="R485" s="4">
        <v>31939.0</v>
      </c>
      <c r="S485" s="4">
        <v>6216.0</v>
      </c>
      <c r="T485" s="4">
        <v>1248.0</v>
      </c>
      <c r="U485" s="4">
        <v>930.0</v>
      </c>
      <c r="V485" s="10">
        <f t="shared" si="2"/>
        <v>2.91180062</v>
      </c>
      <c r="W485" s="4">
        <v>45788.59</v>
      </c>
      <c r="X485" s="5" t="s">
        <v>49</v>
      </c>
    </row>
    <row r="486" ht="14.25" customHeight="1">
      <c r="A486" s="4">
        <v>485.0</v>
      </c>
      <c r="B486" s="5" t="s">
        <v>915</v>
      </c>
      <c r="C486" s="11">
        <v>45271.0</v>
      </c>
      <c r="D486" s="11">
        <v>45286.0</v>
      </c>
      <c r="E486" s="5" t="s">
        <v>25</v>
      </c>
      <c r="F486" s="5" t="s">
        <v>133</v>
      </c>
      <c r="G486" s="5" t="s">
        <v>134</v>
      </c>
      <c r="H486" s="5" t="s">
        <v>135</v>
      </c>
      <c r="I486" s="7" t="s">
        <v>136</v>
      </c>
      <c r="J486" s="8" t="str">
        <f t="shared" si="1"/>
        <v>(143) 0693791</v>
      </c>
      <c r="K486" s="5" t="s">
        <v>137</v>
      </c>
      <c r="L486" s="5" t="s">
        <v>138</v>
      </c>
      <c r="M486" s="9" t="str">
        <f>IFERROR(__xludf.DUMMYFUNCTION("IF(OR(REGEXMATCH(L486,""18-40""),REGEXMATCH(L486,""Adults 18-40"")),""18-40"", IF(OR(REGEXMATCH(L486,""40-60""),REGEXMATCH(L486,""Adults 40-60"")),""40-60"", IF(OR(REGEXMATCH(L486,""60\+""),REGEXMATCH(L486,""Seniors 60\+"")),""60+"", IF(OR(REGEXMATCH(L486"&amp;",""13-19""),REGEXMATCH(L486,""Teens 13-19"")),""13-19"",""Unbekannt""))))"),"18-40")</f>
        <v>18-40</v>
      </c>
      <c r="N486" s="8" t="str">
        <f>IFERROR(__xludf.DUMMYFUNCTION("REGEXREPLACE(REGEXREPLACE(O486,""Male"",""unspecific""),""Female"",""unspecific"")"),"unspecific ")</f>
        <v>unspecific </v>
      </c>
      <c r="O486" s="5" t="str">
        <f>IFERROR(__xludf.DUMMYFUNCTION("REGEXEXTRACT(L486,""[A-Za-z ]+"")"),"Male ")</f>
        <v>Male </v>
      </c>
      <c r="P486" s="8" t="str">
        <f>IFERROR(__xludf.DUMMYFUNCTION("IF(REGEXMATCH(L486,""Male""),""Male"",IF(REGEXMATCH(L486,""Female""),""Female"",""unspecific""))"),"Male")</f>
        <v>Male</v>
      </c>
      <c r="Q486" s="5" t="s">
        <v>128</v>
      </c>
      <c r="R486" s="4">
        <v>11890.0</v>
      </c>
      <c r="S486" s="4">
        <v>1473.0</v>
      </c>
      <c r="T486" s="4">
        <v>2731.0</v>
      </c>
      <c r="U486" s="4">
        <v>961.0</v>
      </c>
      <c r="V486" s="10">
        <f t="shared" si="2"/>
        <v>8.082422204</v>
      </c>
      <c r="W486" s="4">
        <v>34988.95</v>
      </c>
      <c r="X486" s="5" t="s">
        <v>32</v>
      </c>
    </row>
    <row r="487" ht="14.25" customHeight="1">
      <c r="A487" s="4">
        <v>486.0</v>
      </c>
      <c r="B487" s="5" t="s">
        <v>916</v>
      </c>
      <c r="C487" s="11">
        <v>45100.0</v>
      </c>
      <c r="D487" s="11">
        <v>45117.0</v>
      </c>
      <c r="E487" s="5" t="s">
        <v>51</v>
      </c>
      <c r="F487" s="5" t="s">
        <v>269</v>
      </c>
      <c r="G487" s="5" t="s">
        <v>270</v>
      </c>
      <c r="H487" s="5" t="s">
        <v>271</v>
      </c>
      <c r="I487" s="7" t="s">
        <v>272</v>
      </c>
      <c r="J487" s="8" t="str">
        <f t="shared" si="1"/>
        <v>(363) 95706167906</v>
      </c>
      <c r="K487" s="5" t="s">
        <v>273</v>
      </c>
      <c r="L487" s="5" t="s">
        <v>138</v>
      </c>
      <c r="M487" s="9" t="str">
        <f>IFERROR(__xludf.DUMMYFUNCTION("IF(OR(REGEXMATCH(L487,""18-40""),REGEXMATCH(L487,""Adults 18-40"")),""18-40"", IF(OR(REGEXMATCH(L487,""40-60""),REGEXMATCH(L487,""Adults 40-60"")),""40-60"", IF(OR(REGEXMATCH(L487,""60\+""),REGEXMATCH(L487,""Seniors 60\+"")),""60+"", IF(OR(REGEXMATCH(L487"&amp;",""13-19""),REGEXMATCH(L487,""Teens 13-19"")),""13-19"",""Unbekannt""))))"),"18-40")</f>
        <v>18-40</v>
      </c>
      <c r="N487" s="8" t="str">
        <f>IFERROR(__xludf.DUMMYFUNCTION("REGEXREPLACE(REGEXREPLACE(O487,""Male"",""unspecific""),""Female"",""unspecific"")"),"unspecific ")</f>
        <v>unspecific </v>
      </c>
      <c r="O487" s="5" t="str">
        <f>IFERROR(__xludf.DUMMYFUNCTION("REGEXEXTRACT(L487,""[A-Za-z ]+"")"),"Male ")</f>
        <v>Male </v>
      </c>
      <c r="P487" s="8" t="str">
        <f>IFERROR(__xludf.DUMMYFUNCTION("IF(REGEXMATCH(L487,""Male""),""Male"",IF(REGEXMATCH(L487,""Female""),""Female"",""unspecific""))"),"Male")</f>
        <v>Male</v>
      </c>
      <c r="Q487" s="5" t="s">
        <v>48</v>
      </c>
      <c r="R487" s="4">
        <v>87589.0</v>
      </c>
      <c r="S487" s="4">
        <v>246.0</v>
      </c>
      <c r="T487" s="4">
        <v>162.0</v>
      </c>
      <c r="U487" s="4">
        <v>913.0</v>
      </c>
      <c r="V487" s="10">
        <f t="shared" si="2"/>
        <v>1.042368334</v>
      </c>
      <c r="W487" s="4">
        <v>47925.74</v>
      </c>
      <c r="X487" s="5" t="s">
        <v>158</v>
      </c>
    </row>
    <row r="488" ht="14.25" customHeight="1">
      <c r="A488" s="4">
        <v>487.0</v>
      </c>
      <c r="B488" s="5" t="s">
        <v>917</v>
      </c>
      <c r="C488" s="11">
        <v>45226.0</v>
      </c>
      <c r="D488" s="11">
        <v>45230.0</v>
      </c>
      <c r="E488" s="5" t="s">
        <v>42</v>
      </c>
      <c r="F488" s="5" t="s">
        <v>485</v>
      </c>
      <c r="G488" s="5" t="s">
        <v>486</v>
      </c>
      <c r="H488" s="5" t="s">
        <v>487</v>
      </c>
      <c r="I488" s="7" t="s">
        <v>488</v>
      </c>
      <c r="J488" s="8" t="str">
        <f t="shared" si="1"/>
        <v>(881) 58970981186</v>
      </c>
      <c r="K488" s="5" t="s">
        <v>489</v>
      </c>
      <c r="L488" s="5" t="s">
        <v>138</v>
      </c>
      <c r="M488" s="9" t="str">
        <f>IFERROR(__xludf.DUMMYFUNCTION("IF(OR(REGEXMATCH(L488,""18-40""),REGEXMATCH(L488,""Adults 18-40"")),""18-40"", IF(OR(REGEXMATCH(L488,""40-60""),REGEXMATCH(L488,""Adults 40-60"")),""40-60"", IF(OR(REGEXMATCH(L488,""60\+""),REGEXMATCH(L488,""Seniors 60\+"")),""60+"", IF(OR(REGEXMATCH(L488"&amp;",""13-19""),REGEXMATCH(L488,""Teens 13-19"")),""13-19"",""Unbekannt""))))"),"18-40")</f>
        <v>18-40</v>
      </c>
      <c r="N488" s="8" t="str">
        <f>IFERROR(__xludf.DUMMYFUNCTION("REGEXREPLACE(REGEXREPLACE(O488,""Male"",""unspecific""),""Female"",""unspecific"")"),"unspecific ")</f>
        <v>unspecific </v>
      </c>
      <c r="O488" s="5" t="str">
        <f>IFERROR(__xludf.DUMMYFUNCTION("REGEXEXTRACT(L488,""[A-Za-z ]+"")"),"Male ")</f>
        <v>Male </v>
      </c>
      <c r="P488" s="8" t="str">
        <f>IFERROR(__xludf.DUMMYFUNCTION("IF(REGEXMATCH(L488,""Male""),""Male"",IF(REGEXMATCH(L488,""Female""),""Female"",""unspecific""))"),"Male")</f>
        <v>Male</v>
      </c>
      <c r="Q488" s="5" t="s">
        <v>48</v>
      </c>
      <c r="R488" s="4">
        <v>69587.0</v>
      </c>
      <c r="S488" s="4">
        <v>2809.0</v>
      </c>
      <c r="T488" s="4">
        <v>3741.0</v>
      </c>
      <c r="U488" s="4">
        <v>841.0</v>
      </c>
      <c r="V488" s="10">
        <f t="shared" si="2"/>
        <v>1.20855907</v>
      </c>
      <c r="W488" s="4">
        <v>39179.98</v>
      </c>
      <c r="X488" s="5" t="s">
        <v>119</v>
      </c>
    </row>
    <row r="489" ht="14.25" customHeight="1">
      <c r="A489" s="4">
        <v>488.0</v>
      </c>
      <c r="B489" s="5" t="s">
        <v>918</v>
      </c>
      <c r="C489" s="11">
        <v>45205.0</v>
      </c>
      <c r="D489" s="11">
        <v>45229.0</v>
      </c>
      <c r="E489" s="5" t="s">
        <v>7</v>
      </c>
      <c r="F489" s="5" t="s">
        <v>473</v>
      </c>
      <c r="G489" s="5" t="s">
        <v>474</v>
      </c>
      <c r="H489" s="5" t="s">
        <v>475</v>
      </c>
      <c r="I489" s="7" t="s">
        <v>476</v>
      </c>
      <c r="J489" s="8" t="str">
        <f t="shared" si="1"/>
        <v>(314) 858550923447</v>
      </c>
      <c r="K489" s="5" t="s">
        <v>477</v>
      </c>
      <c r="L489" s="5" t="s">
        <v>74</v>
      </c>
      <c r="M489" s="9" t="str">
        <f>IFERROR(__xludf.DUMMYFUNCTION("IF(OR(REGEXMATCH(L489,""18-40""),REGEXMATCH(L489,""Adults 18-40"")),""18-40"", IF(OR(REGEXMATCH(L489,""40-60""),REGEXMATCH(L489,""Adults 40-60"")),""40-60"", IF(OR(REGEXMATCH(L489,""60\+""),REGEXMATCH(L489,""Seniors 60\+"")),""60+"", IF(OR(REGEXMATCH(L489"&amp;",""13-19""),REGEXMATCH(L489,""Teens 13-19"")),""13-19"",""Unbekannt""))))"),"60+")</f>
        <v>60+</v>
      </c>
      <c r="N489" s="8" t="str">
        <f>IFERROR(__xludf.DUMMYFUNCTION("REGEXREPLACE(REGEXREPLACE(O489,""Male"",""unspecific""),""Female"",""unspecific"")"),"Seniors ")</f>
        <v>Seniors </v>
      </c>
      <c r="O489" s="5" t="str">
        <f>IFERROR(__xludf.DUMMYFUNCTION("REGEXEXTRACT(L489,""[A-Za-z ]+"")"),"Seniors ")</f>
        <v>Seniors </v>
      </c>
      <c r="P489" s="8" t="str">
        <f>IFERROR(__xludf.DUMMYFUNCTION("IF(REGEXMATCH(L489,""Male""),""Male"",IF(REGEXMATCH(L489,""Female""),""Female"",""unspecific""))"),"unspecific")</f>
        <v>unspecific</v>
      </c>
      <c r="Q489" s="5" t="s">
        <v>31</v>
      </c>
      <c r="R489" s="4">
        <v>65513.0</v>
      </c>
      <c r="S489" s="4">
        <v>9485.0</v>
      </c>
      <c r="T489" s="4">
        <v>4034.0</v>
      </c>
      <c r="U489" s="4">
        <v>709.0</v>
      </c>
      <c r="V489" s="10">
        <f t="shared" si="2"/>
        <v>1.082227955</v>
      </c>
      <c r="W489" s="4">
        <v>48453.46</v>
      </c>
      <c r="X489" s="5" t="s">
        <v>66</v>
      </c>
    </row>
    <row r="490" ht="14.25" customHeight="1">
      <c r="A490" s="4">
        <v>489.0</v>
      </c>
      <c r="B490" s="5" t="s">
        <v>919</v>
      </c>
      <c r="C490" s="11">
        <v>45107.0</v>
      </c>
      <c r="D490" s="11">
        <v>45128.0</v>
      </c>
      <c r="E490" s="5" t="s">
        <v>25</v>
      </c>
      <c r="F490" s="5" t="s">
        <v>410</v>
      </c>
      <c r="G490" s="5" t="s">
        <v>411</v>
      </c>
      <c r="H490" s="5" t="s">
        <v>412</v>
      </c>
      <c r="I490" s="7" t="s">
        <v>413</v>
      </c>
      <c r="J490" s="8" t="str">
        <f t="shared" si="1"/>
        <v>(135) 132085844902</v>
      </c>
      <c r="K490" s="5" t="s">
        <v>414</v>
      </c>
      <c r="L490" s="5" t="s">
        <v>160</v>
      </c>
      <c r="M490" s="9" t="str">
        <f>IFERROR(__xludf.DUMMYFUNCTION("IF(OR(REGEXMATCH(L490,""18-40""),REGEXMATCH(L490,""Adults 18-40"")),""18-40"", IF(OR(REGEXMATCH(L490,""40-60""),REGEXMATCH(L490,""Adults 40-60"")),""40-60"", IF(OR(REGEXMATCH(L490,""60\+""),REGEXMATCH(L490,""Seniors 60\+"")),""60+"", IF(OR(REGEXMATCH(L490"&amp;",""13-19""),REGEXMATCH(L490,""Teens 13-19"")),""13-19"",""Unbekannt""))))"),"40-60")</f>
        <v>40-60</v>
      </c>
      <c r="N490" s="8" t="str">
        <f>IFERROR(__xludf.DUMMYFUNCTION("REGEXREPLACE(REGEXREPLACE(O490,""Male"",""unspecific""),""Female"",""unspecific"")"),"unspecific ")</f>
        <v>unspecific </v>
      </c>
      <c r="O490" s="5" t="str">
        <f>IFERROR(__xludf.DUMMYFUNCTION("REGEXEXTRACT(L490,""[A-Za-z ]+"")"),"Female ")</f>
        <v>Female </v>
      </c>
      <c r="P490" s="8" t="str">
        <f>IFERROR(__xludf.DUMMYFUNCTION("IF(REGEXMATCH(L490,""Male""),""Male"",IF(REGEXMATCH(L490,""Female""),""Female"",""unspecific""))"),"Female")</f>
        <v>Female</v>
      </c>
      <c r="Q490" s="5" t="s">
        <v>128</v>
      </c>
      <c r="R490" s="4">
        <v>16473.0</v>
      </c>
      <c r="S490" s="4">
        <v>1135.0</v>
      </c>
      <c r="T490" s="4">
        <v>2697.0</v>
      </c>
      <c r="U490" s="4">
        <v>653.0</v>
      </c>
      <c r="V490" s="10">
        <f t="shared" si="2"/>
        <v>3.964062405</v>
      </c>
      <c r="W490" s="4">
        <v>7211.94</v>
      </c>
      <c r="X490" s="5" t="s">
        <v>119</v>
      </c>
    </row>
    <row r="491" ht="14.25" customHeight="1">
      <c r="A491" s="4">
        <v>490.0</v>
      </c>
      <c r="B491" s="5" t="s">
        <v>920</v>
      </c>
      <c r="C491" s="11">
        <v>45043.0</v>
      </c>
      <c r="D491" s="11">
        <v>45045.0</v>
      </c>
      <c r="E491" s="5" t="s">
        <v>25</v>
      </c>
      <c r="F491" s="5" t="s">
        <v>565</v>
      </c>
      <c r="G491" s="5" t="s">
        <v>566</v>
      </c>
      <c r="H491" s="5" t="s">
        <v>567</v>
      </c>
      <c r="I491" s="7">
        <v>0.0</v>
      </c>
      <c r="J491" s="8">
        <f t="shared" si="1"/>
        <v>0</v>
      </c>
      <c r="K491" s="5" t="s">
        <v>568</v>
      </c>
      <c r="L491" s="5" t="s">
        <v>160</v>
      </c>
      <c r="M491" s="9" t="str">
        <f>IFERROR(__xludf.DUMMYFUNCTION("IF(OR(REGEXMATCH(L491,""18-40""),REGEXMATCH(L491,""Adults 18-40"")),""18-40"", IF(OR(REGEXMATCH(L491,""40-60""),REGEXMATCH(L491,""Adults 40-60"")),""40-60"", IF(OR(REGEXMATCH(L491,""60\+""),REGEXMATCH(L491,""Seniors 60\+"")),""60+"", IF(OR(REGEXMATCH(L491"&amp;",""13-19""),REGEXMATCH(L491,""Teens 13-19"")),""13-19"",""Unbekannt""))))"),"40-60")</f>
        <v>40-60</v>
      </c>
      <c r="N491" s="8" t="str">
        <f>IFERROR(__xludf.DUMMYFUNCTION("REGEXREPLACE(REGEXREPLACE(O491,""Male"",""unspecific""),""Female"",""unspecific"")"),"unspecific ")</f>
        <v>unspecific </v>
      </c>
      <c r="O491" s="5" t="str">
        <f>IFERROR(__xludf.DUMMYFUNCTION("REGEXEXTRACT(L491,""[A-Za-z ]+"")"),"Female ")</f>
        <v>Female </v>
      </c>
      <c r="P491" s="8" t="str">
        <f>IFERROR(__xludf.DUMMYFUNCTION("IF(REGEXMATCH(L491,""Male""),""Male"",IF(REGEXMATCH(L491,""Female""),""Female"",""unspecific""))"),"Female")</f>
        <v>Female</v>
      </c>
      <c r="Q491" s="5" t="s">
        <v>86</v>
      </c>
      <c r="R491" s="4">
        <v>13030.0</v>
      </c>
      <c r="S491" s="4">
        <v>9949.0</v>
      </c>
      <c r="T491" s="4">
        <v>2192.0</v>
      </c>
      <c r="U491" s="4">
        <v>123.0</v>
      </c>
      <c r="V491" s="10">
        <f t="shared" si="2"/>
        <v>0.9439754413</v>
      </c>
      <c r="W491" s="4">
        <v>19759.83</v>
      </c>
      <c r="X491" s="5" t="s">
        <v>49</v>
      </c>
    </row>
    <row r="492" ht="14.25" customHeight="1">
      <c r="A492" s="4">
        <v>491.0</v>
      </c>
      <c r="B492" s="5" t="s">
        <v>921</v>
      </c>
      <c r="C492" s="11">
        <v>45287.0</v>
      </c>
      <c r="D492" s="11">
        <v>45316.0</v>
      </c>
      <c r="E492" s="5" t="s">
        <v>42</v>
      </c>
      <c r="F492" s="5" t="s">
        <v>467</v>
      </c>
      <c r="G492" s="5" t="s">
        <v>468</v>
      </c>
      <c r="H492" s="5" t="s">
        <v>469</v>
      </c>
      <c r="I492" s="7" t="s">
        <v>470</v>
      </c>
      <c r="J492" s="8" t="str">
        <f t="shared" si="1"/>
        <v>(698) 872596657978</v>
      </c>
      <c r="K492" s="5" t="s">
        <v>471</v>
      </c>
      <c r="L492" s="5" t="s">
        <v>30</v>
      </c>
      <c r="M492" s="9" t="str">
        <f>IFERROR(__xludf.DUMMYFUNCTION("IF(OR(REGEXMATCH(L492,""18-40""),REGEXMATCH(L492,""Adults 18-40"")),""18-40"", IF(OR(REGEXMATCH(L492,""40-60""),REGEXMATCH(L492,""Adults 40-60"")),""40-60"", IF(OR(REGEXMATCH(L492,""60\+""),REGEXMATCH(L492,""Seniors 60\+"")),""60+"", IF(OR(REGEXMATCH(L492"&amp;",""13-19""),REGEXMATCH(L492,""Teens 13-19"")),""13-19"",""Unbekannt""))))"),"18-40")</f>
        <v>18-40</v>
      </c>
      <c r="N492" s="8" t="str">
        <f>IFERROR(__xludf.DUMMYFUNCTION("REGEXREPLACE(REGEXREPLACE(O492,""Male"",""unspecific""),""Female"",""unspecific"")"),"Adults ")</f>
        <v>Adults </v>
      </c>
      <c r="O492" s="5" t="str">
        <f>IFERROR(__xludf.DUMMYFUNCTION("REGEXEXTRACT(L492,""[A-Za-z ]+"")"),"Adults ")</f>
        <v>Adults </v>
      </c>
      <c r="P492" s="8" t="str">
        <f>IFERROR(__xludf.DUMMYFUNCTION("IF(REGEXMATCH(L492,""Male""),""Male"",IF(REGEXMATCH(L492,""Female""),""Female"",""unspecific""))"),"unspecific")</f>
        <v>unspecific</v>
      </c>
      <c r="Q492" s="5" t="s">
        <v>128</v>
      </c>
      <c r="R492" s="4">
        <v>82951.0</v>
      </c>
      <c r="S492" s="4">
        <v>432.0</v>
      </c>
      <c r="T492" s="4">
        <v>3604.0</v>
      </c>
      <c r="U492" s="4">
        <v>462.0</v>
      </c>
      <c r="V492" s="10">
        <f t="shared" si="2"/>
        <v>0.556955311</v>
      </c>
      <c r="W492" s="4">
        <v>38453.07</v>
      </c>
      <c r="X492" s="5" t="s">
        <v>40</v>
      </c>
    </row>
    <row r="493" ht="14.25" customHeight="1">
      <c r="A493" s="4">
        <v>492.0</v>
      </c>
      <c r="B493" s="5" t="s">
        <v>922</v>
      </c>
      <c r="C493" s="11">
        <v>45068.0</v>
      </c>
      <c r="D493" s="11">
        <v>45075.0</v>
      </c>
      <c r="E493" s="5" t="s">
        <v>42</v>
      </c>
      <c r="F493" s="5" t="s">
        <v>367</v>
      </c>
      <c r="G493" s="5" t="s">
        <v>368</v>
      </c>
      <c r="H493" s="5" t="s">
        <v>369</v>
      </c>
      <c r="I493" s="7" t="s">
        <v>370</v>
      </c>
      <c r="J493" s="8" t="str">
        <f t="shared" si="1"/>
        <v>(644) 5688783</v>
      </c>
      <c r="K493" s="5" t="s">
        <v>371</v>
      </c>
      <c r="L493" s="5" t="s">
        <v>47</v>
      </c>
      <c r="M493" s="9" t="str">
        <f>IFERROR(__xludf.DUMMYFUNCTION("IF(OR(REGEXMATCH(L493,""18-40""),REGEXMATCH(L493,""Adults 18-40"")),""18-40"", IF(OR(REGEXMATCH(L493,""40-60""),REGEXMATCH(L493,""Adults 40-60"")),""40-60"", IF(OR(REGEXMATCH(L493,""60\+""),REGEXMATCH(L493,""Seniors 60\+"")),""60+"", IF(OR(REGEXMATCH(L493"&amp;",""13-19""),REGEXMATCH(L493,""Teens 13-19"")),""13-19"",""Unbekannt""))))"),"40-60")</f>
        <v>40-60</v>
      </c>
      <c r="N493" s="8" t="str">
        <f>IFERROR(__xludf.DUMMYFUNCTION("REGEXREPLACE(REGEXREPLACE(O493,""Male"",""unspecific""),""Female"",""unspecific"")"),"unspecific ")</f>
        <v>unspecific </v>
      </c>
      <c r="O493" s="5" t="str">
        <f>IFERROR(__xludf.DUMMYFUNCTION("REGEXEXTRACT(L493,""[A-Za-z ]+"")"),"Male ")</f>
        <v>Male </v>
      </c>
      <c r="P493" s="8" t="str">
        <f>IFERROR(__xludf.DUMMYFUNCTION("IF(REGEXMATCH(L493,""Male""),""Male"",IF(REGEXMATCH(L493,""Female""),""Female"",""unspecific""))"),"Male")</f>
        <v>Male</v>
      </c>
      <c r="Q493" s="5" t="s">
        <v>128</v>
      </c>
      <c r="R493" s="4">
        <v>18825.0</v>
      </c>
      <c r="S493" s="4">
        <v>2232.0</v>
      </c>
      <c r="T493" s="4">
        <v>1071.0</v>
      </c>
      <c r="U493" s="4">
        <v>470.0</v>
      </c>
      <c r="V493" s="10">
        <f t="shared" si="2"/>
        <v>2.496679947</v>
      </c>
      <c r="W493" s="4">
        <v>11488.98</v>
      </c>
      <c r="X493" s="5" t="s">
        <v>99</v>
      </c>
    </row>
    <row r="494" ht="14.25" customHeight="1">
      <c r="A494" s="4">
        <v>493.0</v>
      </c>
      <c r="B494" s="5" t="s">
        <v>923</v>
      </c>
      <c r="C494" s="11">
        <v>45005.0</v>
      </c>
      <c r="D494" s="11">
        <v>45034.0</v>
      </c>
      <c r="E494" s="5" t="s">
        <v>51</v>
      </c>
      <c r="F494" s="5" t="s">
        <v>251</v>
      </c>
      <c r="G494" s="5" t="s">
        <v>252</v>
      </c>
      <c r="H494" s="5" t="s">
        <v>253</v>
      </c>
      <c r="I494" s="7">
        <v>0.0</v>
      </c>
      <c r="J494" s="8">
        <f t="shared" si="1"/>
        <v>0</v>
      </c>
      <c r="K494" s="5" t="s">
        <v>254</v>
      </c>
      <c r="L494" s="5" t="s">
        <v>65</v>
      </c>
      <c r="M494" s="9" t="str">
        <f>IFERROR(__xludf.DUMMYFUNCTION("IF(OR(REGEXMATCH(L494,""18-40""),REGEXMATCH(L494,""Adults 18-40"")),""18-40"", IF(OR(REGEXMATCH(L494,""40-60""),REGEXMATCH(L494,""Adults 40-60"")),""40-60"", IF(OR(REGEXMATCH(L494,""60\+""),REGEXMATCH(L494,""Seniors 60\+"")),""60+"", IF(OR(REGEXMATCH(L494"&amp;",""13-19""),REGEXMATCH(L494,""Teens 13-19"")),""13-19"",""Unbekannt""))))"),"60+")</f>
        <v>60+</v>
      </c>
      <c r="N494" s="8" t="str">
        <f>IFERROR(__xludf.DUMMYFUNCTION("REGEXREPLACE(REGEXREPLACE(O494,""Male"",""unspecific""),""Female"",""unspecific"")"),"unspecific ")</f>
        <v>unspecific </v>
      </c>
      <c r="O494" s="5" t="str">
        <f>IFERROR(__xludf.DUMMYFUNCTION("REGEXEXTRACT(L494,""[A-Za-z ]+"")"),"Male ")</f>
        <v>Male </v>
      </c>
      <c r="P494" s="8" t="str">
        <f>IFERROR(__xludf.DUMMYFUNCTION("IF(REGEXMATCH(L494,""Male""),""Male"",IF(REGEXMATCH(L494,""Female""),""Female"",""unspecific""))"),"Male")</f>
        <v>Male</v>
      </c>
      <c r="Q494" s="5" t="s">
        <v>31</v>
      </c>
      <c r="R494" s="4">
        <v>25328.0</v>
      </c>
      <c r="S494" s="4">
        <v>9309.0</v>
      </c>
      <c r="T494" s="4">
        <v>223.0</v>
      </c>
      <c r="U494" s="4">
        <v>899.0</v>
      </c>
      <c r="V494" s="10">
        <f t="shared" si="2"/>
        <v>3.549431459</v>
      </c>
      <c r="W494" s="4">
        <v>31204.31</v>
      </c>
      <c r="X494" s="5" t="s">
        <v>32</v>
      </c>
    </row>
    <row r="495" ht="14.25" customHeight="1">
      <c r="A495" s="4">
        <v>494.0</v>
      </c>
      <c r="B495" s="5" t="s">
        <v>924</v>
      </c>
      <c r="C495" s="11">
        <v>45278.0</v>
      </c>
      <c r="D495" s="11">
        <v>45305.0</v>
      </c>
      <c r="E495" s="5" t="s">
        <v>25</v>
      </c>
      <c r="F495" s="5" t="s">
        <v>565</v>
      </c>
      <c r="G495" s="5" t="s">
        <v>566</v>
      </c>
      <c r="H495" s="5" t="s">
        <v>567</v>
      </c>
      <c r="I495" s="7">
        <v>0.0</v>
      </c>
      <c r="J495" s="8">
        <f t="shared" si="1"/>
        <v>0</v>
      </c>
      <c r="K495" s="5" t="s">
        <v>568</v>
      </c>
      <c r="L495" s="5" t="s">
        <v>131</v>
      </c>
      <c r="M495" s="9" t="str">
        <f>IFERROR(__xludf.DUMMYFUNCTION("IF(OR(REGEXMATCH(L495,""18-40""),REGEXMATCH(L495,""Adults 18-40"")),""18-40"", IF(OR(REGEXMATCH(L495,""40-60""),REGEXMATCH(L495,""Adults 40-60"")),""40-60"", IF(OR(REGEXMATCH(L495,""60\+""),REGEXMATCH(L495,""Seniors 60\+"")),""60+"", IF(OR(REGEXMATCH(L495"&amp;",""13-19""),REGEXMATCH(L495,""Teens 13-19"")),""13-19"",""Unbekannt""))))"),"13-19")</f>
        <v>13-19</v>
      </c>
      <c r="N495" s="8" t="str">
        <f>IFERROR(__xludf.DUMMYFUNCTION("REGEXREPLACE(REGEXREPLACE(O495,""Male"",""unspecific""),""Female"",""unspecific"")"),"Teens ")</f>
        <v>Teens </v>
      </c>
      <c r="O495" s="5" t="str">
        <f>IFERROR(__xludf.DUMMYFUNCTION("REGEXEXTRACT(L495,""[A-Za-z ]+"")"),"Teens ")</f>
        <v>Teens </v>
      </c>
      <c r="P495" s="8" t="str">
        <f>IFERROR(__xludf.DUMMYFUNCTION("IF(REGEXMATCH(L495,""Male""),""Male"",IF(REGEXMATCH(L495,""Female""),""Female"",""unspecific""))"),"unspecific")</f>
        <v>unspecific</v>
      </c>
      <c r="Q495" s="5" t="s">
        <v>31</v>
      </c>
      <c r="R495" s="4">
        <v>33195.0</v>
      </c>
      <c r="S495" s="4">
        <v>3478.0</v>
      </c>
      <c r="T495" s="4">
        <v>626.0</v>
      </c>
      <c r="U495" s="4">
        <v>242.0</v>
      </c>
      <c r="V495" s="10">
        <f t="shared" si="2"/>
        <v>0.7290254556</v>
      </c>
      <c r="W495" s="4">
        <v>49669.98</v>
      </c>
      <c r="X495" s="5" t="s">
        <v>49</v>
      </c>
    </row>
    <row r="496" ht="14.25" customHeight="1">
      <c r="A496" s="4">
        <v>495.0</v>
      </c>
      <c r="B496" s="5" t="s">
        <v>925</v>
      </c>
      <c r="C496" s="11">
        <v>45261.0</v>
      </c>
      <c r="D496" s="11">
        <v>45271.0</v>
      </c>
      <c r="E496" s="5" t="s">
        <v>25</v>
      </c>
      <c r="F496" s="5" t="s">
        <v>262</v>
      </c>
      <c r="G496" s="5" t="s">
        <v>263</v>
      </c>
      <c r="H496" s="5" t="s">
        <v>264</v>
      </c>
      <c r="I496" s="7" t="s">
        <v>265</v>
      </c>
      <c r="J496" s="8" t="str">
        <f t="shared" si="1"/>
        <v>(358) 4216618006</v>
      </c>
      <c r="K496" s="5" t="s">
        <v>266</v>
      </c>
      <c r="L496" s="5" t="s">
        <v>30</v>
      </c>
      <c r="M496" s="9" t="str">
        <f>IFERROR(__xludf.DUMMYFUNCTION("IF(OR(REGEXMATCH(L496,""18-40""),REGEXMATCH(L496,""Adults 18-40"")),""18-40"", IF(OR(REGEXMATCH(L496,""40-60""),REGEXMATCH(L496,""Adults 40-60"")),""40-60"", IF(OR(REGEXMATCH(L496,""60\+""),REGEXMATCH(L496,""Seniors 60\+"")),""60+"", IF(OR(REGEXMATCH(L496"&amp;",""13-19""),REGEXMATCH(L496,""Teens 13-19"")),""13-19"",""Unbekannt""))))"),"18-40")</f>
        <v>18-40</v>
      </c>
      <c r="N496" s="8" t="str">
        <f>IFERROR(__xludf.DUMMYFUNCTION("REGEXREPLACE(REGEXREPLACE(O496,""Male"",""unspecific""),""Female"",""unspecific"")"),"Adults ")</f>
        <v>Adults </v>
      </c>
      <c r="O496" s="5" t="str">
        <f>IFERROR(__xludf.DUMMYFUNCTION("REGEXEXTRACT(L496,""[A-Za-z ]+"")"),"Adults ")</f>
        <v>Adults </v>
      </c>
      <c r="P496" s="8" t="str">
        <f>IFERROR(__xludf.DUMMYFUNCTION("IF(REGEXMATCH(L496,""Male""),""Male"",IF(REGEXMATCH(L496,""Female""),""Female"",""unspecific""))"),"unspecific")</f>
        <v>unspecific</v>
      </c>
      <c r="Q496" s="5" t="s">
        <v>31</v>
      </c>
      <c r="R496" s="4">
        <v>27553.0</v>
      </c>
      <c r="S496" s="4">
        <v>2995.0</v>
      </c>
      <c r="T496" s="4">
        <v>4162.0</v>
      </c>
      <c r="U496" s="4">
        <v>167.0</v>
      </c>
      <c r="V496" s="10">
        <f t="shared" si="2"/>
        <v>0.6061045984</v>
      </c>
      <c r="W496" s="4">
        <v>7770.28</v>
      </c>
      <c r="X496" s="5" t="s">
        <v>49</v>
      </c>
    </row>
    <row r="497" ht="14.25" customHeight="1">
      <c r="A497" s="4">
        <v>496.0</v>
      </c>
      <c r="B497" s="5" t="s">
        <v>926</v>
      </c>
      <c r="C497" s="11">
        <v>45166.0</v>
      </c>
      <c r="D497" s="11">
        <v>45167.0</v>
      </c>
      <c r="E497" s="5" t="s">
        <v>7</v>
      </c>
      <c r="F497" s="5" t="s">
        <v>206</v>
      </c>
      <c r="G497" s="5" t="s">
        <v>207</v>
      </c>
      <c r="H497" s="5" t="s">
        <v>208</v>
      </c>
      <c r="I497" s="7" t="s">
        <v>209</v>
      </c>
      <c r="J497" s="8" t="str">
        <f t="shared" si="1"/>
        <v>Ungültige Nummer</v>
      </c>
      <c r="K497" s="5" t="s">
        <v>210</v>
      </c>
      <c r="L497" s="5" t="s">
        <v>30</v>
      </c>
      <c r="M497" s="9" t="str">
        <f>IFERROR(__xludf.DUMMYFUNCTION("IF(OR(REGEXMATCH(L497,""18-40""),REGEXMATCH(L497,""Adults 18-40"")),""18-40"", IF(OR(REGEXMATCH(L497,""40-60""),REGEXMATCH(L497,""Adults 40-60"")),""40-60"", IF(OR(REGEXMATCH(L497,""60\+""),REGEXMATCH(L497,""Seniors 60\+"")),""60+"", IF(OR(REGEXMATCH(L497"&amp;",""13-19""),REGEXMATCH(L497,""Teens 13-19"")),""13-19"",""Unbekannt""))))"),"18-40")</f>
        <v>18-40</v>
      </c>
      <c r="N497" s="8" t="str">
        <f>IFERROR(__xludf.DUMMYFUNCTION("REGEXREPLACE(REGEXREPLACE(O497,""Male"",""unspecific""),""Female"",""unspecific"")"),"Adults ")</f>
        <v>Adults </v>
      </c>
      <c r="O497" s="5" t="str">
        <f>IFERROR(__xludf.DUMMYFUNCTION("REGEXEXTRACT(L497,""[A-Za-z ]+"")"),"Adults ")</f>
        <v>Adults </v>
      </c>
      <c r="P497" s="8" t="str">
        <f>IFERROR(__xludf.DUMMYFUNCTION("IF(REGEXMATCH(L497,""Male""),""Male"",IF(REGEXMATCH(L497,""Female""),""Female"",""unspecific""))"),"unspecific")</f>
        <v>unspecific</v>
      </c>
      <c r="Q497" s="5" t="s">
        <v>86</v>
      </c>
      <c r="R497" s="4">
        <v>25825.0</v>
      </c>
      <c r="S497" s="4">
        <v>3705.0</v>
      </c>
      <c r="T497" s="4">
        <v>2671.0</v>
      </c>
      <c r="U497" s="4">
        <v>664.0</v>
      </c>
      <c r="V497" s="10">
        <f t="shared" si="2"/>
        <v>2.571151985</v>
      </c>
      <c r="W497" s="4">
        <v>34975.09</v>
      </c>
      <c r="X497" s="5" t="s">
        <v>99</v>
      </c>
    </row>
    <row r="498" ht="14.25" customHeight="1">
      <c r="A498" s="4">
        <v>497.0</v>
      </c>
      <c r="B498" s="5" t="s">
        <v>927</v>
      </c>
      <c r="C498" s="11">
        <v>45019.0</v>
      </c>
      <c r="D498" s="11">
        <v>45047.0</v>
      </c>
      <c r="E498" s="5" t="s">
        <v>7</v>
      </c>
      <c r="F498" s="5" t="s">
        <v>154</v>
      </c>
      <c r="G498" s="5" t="s">
        <v>155</v>
      </c>
      <c r="H498" s="5" t="s">
        <v>156</v>
      </c>
      <c r="I498" s="7">
        <v>4.034303913E9</v>
      </c>
      <c r="J498" s="8" t="str">
        <f t="shared" si="1"/>
        <v>(403) 4303913</v>
      </c>
      <c r="K498" s="5" t="s">
        <v>157</v>
      </c>
      <c r="L498" s="5" t="s">
        <v>74</v>
      </c>
      <c r="M498" s="9" t="str">
        <f>IFERROR(__xludf.DUMMYFUNCTION("IF(OR(REGEXMATCH(L498,""18-40""),REGEXMATCH(L498,""Adults 18-40"")),""18-40"", IF(OR(REGEXMATCH(L498,""40-60""),REGEXMATCH(L498,""Adults 40-60"")),""40-60"", IF(OR(REGEXMATCH(L498,""60\+""),REGEXMATCH(L498,""Seniors 60\+"")),""60+"", IF(OR(REGEXMATCH(L498"&amp;",""13-19""),REGEXMATCH(L498,""Teens 13-19"")),""13-19"",""Unbekannt""))))"),"60+")</f>
        <v>60+</v>
      </c>
      <c r="N498" s="8" t="str">
        <f>IFERROR(__xludf.DUMMYFUNCTION("REGEXREPLACE(REGEXREPLACE(O498,""Male"",""unspecific""),""Female"",""unspecific"")"),"Seniors ")</f>
        <v>Seniors </v>
      </c>
      <c r="O498" s="5" t="str">
        <f>IFERROR(__xludf.DUMMYFUNCTION("REGEXEXTRACT(L498,""[A-Za-z ]+"")"),"Seniors ")</f>
        <v>Seniors </v>
      </c>
      <c r="P498" s="8" t="str">
        <f>IFERROR(__xludf.DUMMYFUNCTION("IF(REGEXMATCH(L498,""Male""),""Male"",IF(REGEXMATCH(L498,""Female""),""Female"",""unspecific""))"),"unspecific")</f>
        <v>unspecific</v>
      </c>
      <c r="Q498" s="5" t="s">
        <v>31</v>
      </c>
      <c r="R498" s="4">
        <v>75445.0</v>
      </c>
      <c r="S498" s="4">
        <v>3803.0</v>
      </c>
      <c r="T498" s="4">
        <v>4450.0</v>
      </c>
      <c r="U498" s="4">
        <v>994.0</v>
      </c>
      <c r="V498" s="10">
        <f t="shared" si="2"/>
        <v>1.317516071</v>
      </c>
      <c r="W498" s="4">
        <v>2592.59</v>
      </c>
      <c r="X498" s="5" t="s">
        <v>158</v>
      </c>
    </row>
    <row r="499" ht="14.25" customHeight="1">
      <c r="A499" s="4">
        <v>498.0</v>
      </c>
      <c r="B499" s="5" t="s">
        <v>928</v>
      </c>
      <c r="C499" s="11">
        <v>44998.0</v>
      </c>
      <c r="D499" s="11">
        <v>45020.0</v>
      </c>
      <c r="E499" s="5" t="s">
        <v>42</v>
      </c>
      <c r="F499" s="5" t="s">
        <v>262</v>
      </c>
      <c r="G499" s="5" t="s">
        <v>263</v>
      </c>
      <c r="H499" s="5" t="s">
        <v>264</v>
      </c>
      <c r="I499" s="7" t="s">
        <v>265</v>
      </c>
      <c r="J499" s="8" t="str">
        <f t="shared" si="1"/>
        <v>(358) 4216618006</v>
      </c>
      <c r="K499" s="5" t="s">
        <v>266</v>
      </c>
      <c r="L499" s="5" t="s">
        <v>83</v>
      </c>
      <c r="M499" s="9" t="str">
        <f>IFERROR(__xludf.DUMMYFUNCTION("IF(OR(REGEXMATCH(L499,""18-40""),REGEXMATCH(L499,""Adults 18-40"")),""18-40"", IF(OR(REGEXMATCH(L499,""40-60""),REGEXMATCH(L499,""Adults 40-60"")),""40-60"", IF(OR(REGEXMATCH(L499,""60\+""),REGEXMATCH(L499,""Seniors 60\+"")),""60+"", IF(OR(REGEXMATCH(L499"&amp;",""13-19""),REGEXMATCH(L499,""Teens 13-19"")),""13-19"",""Unbekannt""))))"),"40-60")</f>
        <v>40-60</v>
      </c>
      <c r="N499" s="8" t="str">
        <f>IFERROR(__xludf.DUMMYFUNCTION("REGEXREPLACE(REGEXREPLACE(O499,""Male"",""unspecific""),""Female"",""unspecific"")"),"Adults ")</f>
        <v>Adults </v>
      </c>
      <c r="O499" s="5" t="str">
        <f>IFERROR(__xludf.DUMMYFUNCTION("REGEXEXTRACT(L499,""[A-Za-z ]+"")"),"Adults ")</f>
        <v>Adults </v>
      </c>
      <c r="P499" s="8" t="str">
        <f>IFERROR(__xludf.DUMMYFUNCTION("IF(REGEXMATCH(L499,""Male""),""Male"",IF(REGEXMATCH(L499,""Female""),""Female"",""unspecific""))"),"unspecific")</f>
        <v>unspecific</v>
      </c>
      <c r="Q499" s="5" t="s">
        <v>58</v>
      </c>
      <c r="R499" s="4">
        <v>36828.0</v>
      </c>
      <c r="S499" s="4">
        <v>5200.0</v>
      </c>
      <c r="T499" s="4">
        <v>1830.0</v>
      </c>
      <c r="U499" s="4">
        <v>363.0</v>
      </c>
      <c r="V499" s="10">
        <f t="shared" si="2"/>
        <v>0.9856630824</v>
      </c>
      <c r="W499" s="4">
        <v>34219.4</v>
      </c>
      <c r="X499" s="5" t="s">
        <v>49</v>
      </c>
    </row>
    <row r="500" ht="14.25" customHeight="1">
      <c r="A500" s="4">
        <v>499.0</v>
      </c>
      <c r="B500" s="5" t="s">
        <v>929</v>
      </c>
      <c r="C500" s="11">
        <v>45054.0</v>
      </c>
      <c r="D500" s="11">
        <v>45059.0</v>
      </c>
      <c r="E500" s="5" t="s">
        <v>7</v>
      </c>
      <c r="F500" s="5" t="s">
        <v>219</v>
      </c>
      <c r="G500" s="5" t="s">
        <v>220</v>
      </c>
      <c r="H500" s="5" t="s">
        <v>221</v>
      </c>
      <c r="I500" s="7">
        <v>5.835472748E9</v>
      </c>
      <c r="J500" s="8" t="str">
        <f t="shared" si="1"/>
        <v>(583) 5472748</v>
      </c>
      <c r="K500" s="5" t="s">
        <v>222</v>
      </c>
      <c r="L500" s="5" t="s">
        <v>65</v>
      </c>
      <c r="M500" s="9" t="str">
        <f>IFERROR(__xludf.DUMMYFUNCTION("IF(OR(REGEXMATCH(L500,""18-40""),REGEXMATCH(L500,""Adults 18-40"")),""18-40"", IF(OR(REGEXMATCH(L500,""40-60""),REGEXMATCH(L500,""Adults 40-60"")),""40-60"", IF(OR(REGEXMATCH(L500,""60\+""),REGEXMATCH(L500,""Seniors 60\+"")),""60+"", IF(OR(REGEXMATCH(L500"&amp;",""13-19""),REGEXMATCH(L500,""Teens 13-19"")),""13-19"",""Unbekannt""))))"),"60+")</f>
        <v>60+</v>
      </c>
      <c r="N500" s="8" t="str">
        <f>IFERROR(__xludf.DUMMYFUNCTION("REGEXREPLACE(REGEXREPLACE(O500,""Male"",""unspecific""),""Female"",""unspecific"")"),"unspecific ")</f>
        <v>unspecific </v>
      </c>
      <c r="O500" s="5" t="str">
        <f>IFERROR(__xludf.DUMMYFUNCTION("REGEXEXTRACT(L500,""[A-Za-z ]+"")"),"Male ")</f>
        <v>Male </v>
      </c>
      <c r="P500" s="8" t="str">
        <f>IFERROR(__xludf.DUMMYFUNCTION("IF(REGEXMATCH(L500,""Male""),""Male"",IF(REGEXMATCH(L500,""Female""),""Female"",""unspecific""))"),"Male")</f>
        <v>Male</v>
      </c>
      <c r="Q500" s="5" t="s">
        <v>128</v>
      </c>
      <c r="R500" s="4">
        <v>27050.0</v>
      </c>
      <c r="S500" s="4">
        <v>1773.0</v>
      </c>
      <c r="T500" s="4">
        <v>4978.0</v>
      </c>
      <c r="U500" s="4">
        <v>665.0</v>
      </c>
      <c r="V500" s="10">
        <f t="shared" si="2"/>
        <v>2.458410351</v>
      </c>
      <c r="W500" s="4">
        <v>44276.09</v>
      </c>
      <c r="X500" s="5" t="s">
        <v>152</v>
      </c>
    </row>
    <row r="501" ht="14.25" customHeight="1">
      <c r="A501" s="4">
        <v>500.0</v>
      </c>
      <c r="B501" s="5" t="s">
        <v>930</v>
      </c>
      <c r="C501" s="11">
        <v>45010.0</v>
      </c>
      <c r="D501" s="11">
        <v>45038.0</v>
      </c>
      <c r="E501" s="5" t="s">
        <v>42</v>
      </c>
      <c r="F501" s="5" t="s">
        <v>354</v>
      </c>
      <c r="G501" s="5" t="s">
        <v>355</v>
      </c>
      <c r="H501" s="5" t="s">
        <v>356</v>
      </c>
      <c r="I501" s="7" t="s">
        <v>357</v>
      </c>
      <c r="J501" s="8" t="str">
        <f t="shared" si="1"/>
        <v>(562) 29307994586</v>
      </c>
      <c r="K501" s="5" t="s">
        <v>358</v>
      </c>
      <c r="L501" s="5" t="s">
        <v>131</v>
      </c>
      <c r="M501" s="9" t="str">
        <f>IFERROR(__xludf.DUMMYFUNCTION("IF(OR(REGEXMATCH(L501,""18-40""),REGEXMATCH(L501,""Adults 18-40"")),""18-40"", IF(OR(REGEXMATCH(L501,""40-60""),REGEXMATCH(L501,""Adults 40-60"")),""40-60"", IF(OR(REGEXMATCH(L501,""60\+""),REGEXMATCH(L501,""Seniors 60\+"")),""60+"", IF(OR(REGEXMATCH(L501"&amp;",""13-19""),REGEXMATCH(L501,""Teens 13-19"")),""13-19"",""Unbekannt""))))"),"13-19")</f>
        <v>13-19</v>
      </c>
      <c r="N501" s="8" t="str">
        <f>IFERROR(__xludf.DUMMYFUNCTION("REGEXREPLACE(REGEXREPLACE(O501,""Male"",""unspecific""),""Female"",""unspecific"")"),"Teens ")</f>
        <v>Teens </v>
      </c>
      <c r="O501" s="5" t="str">
        <f>IFERROR(__xludf.DUMMYFUNCTION("REGEXEXTRACT(L501,""[A-Za-z ]+"")"),"Teens ")</f>
        <v>Teens </v>
      </c>
      <c r="P501" s="8" t="str">
        <f>IFERROR(__xludf.DUMMYFUNCTION("IF(REGEXMATCH(L501,""Male""),""Male"",IF(REGEXMATCH(L501,""Female""),""Female"",""unspecific""))"),"unspecific")</f>
        <v>unspecific</v>
      </c>
      <c r="Q501" s="5" t="s">
        <v>48</v>
      </c>
      <c r="R501" s="4">
        <v>28525.0</v>
      </c>
      <c r="S501" s="4">
        <v>8245.0</v>
      </c>
      <c r="T501" s="4">
        <v>3024.0</v>
      </c>
      <c r="U501" s="4">
        <v>942.0</v>
      </c>
      <c r="V501" s="10">
        <f t="shared" si="2"/>
        <v>3.302366345</v>
      </c>
      <c r="W501" s="4">
        <v>16985.61</v>
      </c>
      <c r="X501" s="5" t="s">
        <v>66</v>
      </c>
    </row>
    <row r="502" ht="14.25" customHeight="1">
      <c r="A502" s="4">
        <v>501.0</v>
      </c>
      <c r="B502" s="5" t="s">
        <v>931</v>
      </c>
      <c r="C502" s="11">
        <v>45244.0</v>
      </c>
      <c r="D502" s="11">
        <v>45248.0</v>
      </c>
      <c r="E502" s="5" t="s">
        <v>77</v>
      </c>
      <c r="F502" s="5" t="s">
        <v>94</v>
      </c>
      <c r="G502" s="5" t="s">
        <v>95</v>
      </c>
      <c r="H502" s="5" t="s">
        <v>96</v>
      </c>
      <c r="I502" s="7" t="s">
        <v>97</v>
      </c>
      <c r="J502" s="8" t="str">
        <f t="shared" si="1"/>
        <v>(356) 60863350070</v>
      </c>
      <c r="K502" s="5" t="s">
        <v>98</v>
      </c>
      <c r="L502" s="5" t="s">
        <v>160</v>
      </c>
      <c r="M502" s="9" t="str">
        <f>IFERROR(__xludf.DUMMYFUNCTION("IF(OR(REGEXMATCH(L502,""18-40""),REGEXMATCH(L502,""Adults 18-40"")),""18-40"", IF(OR(REGEXMATCH(L502,""40-60""),REGEXMATCH(L502,""Adults 40-60"")),""40-60"", IF(OR(REGEXMATCH(L502,""60\+""),REGEXMATCH(L502,""Seniors 60\+"")),""60+"", IF(OR(REGEXMATCH(L502"&amp;",""13-19""),REGEXMATCH(L502,""Teens 13-19"")),""13-19"",""Unbekannt""))))"),"40-60")</f>
        <v>40-60</v>
      </c>
      <c r="N502" s="8" t="str">
        <f>IFERROR(__xludf.DUMMYFUNCTION("REGEXREPLACE(REGEXREPLACE(O502,""Male"",""unspecific""),""Female"",""unspecific"")"),"unspecific ")</f>
        <v>unspecific </v>
      </c>
      <c r="O502" s="5" t="str">
        <f>IFERROR(__xludf.DUMMYFUNCTION("REGEXEXTRACT(L502,""[A-Za-z ]+"")"),"Female ")</f>
        <v>Female </v>
      </c>
      <c r="P502" s="8" t="str">
        <f>IFERROR(__xludf.DUMMYFUNCTION("IF(REGEXMATCH(L502,""Male""),""Male"",IF(REGEXMATCH(L502,""Female""),""Female"",""unspecific""))"),"Female")</f>
        <v>Female</v>
      </c>
      <c r="Q502" s="5" t="s">
        <v>31</v>
      </c>
      <c r="R502" s="4">
        <v>45801.0</v>
      </c>
      <c r="S502" s="4">
        <v>5956.0</v>
      </c>
      <c r="T502" s="4">
        <v>750.0</v>
      </c>
      <c r="U502" s="4">
        <v>260.0</v>
      </c>
      <c r="V502" s="10">
        <f t="shared" si="2"/>
        <v>0.5676731949</v>
      </c>
      <c r="W502" s="4">
        <v>4259.12</v>
      </c>
      <c r="X502" s="5" t="s">
        <v>99</v>
      </c>
    </row>
    <row r="503" ht="14.25" customHeight="1">
      <c r="A503" s="4">
        <v>502.0</v>
      </c>
      <c r="B503" s="5" t="s">
        <v>932</v>
      </c>
      <c r="C503" s="11">
        <v>44953.0</v>
      </c>
      <c r="D503" s="11">
        <v>44964.0</v>
      </c>
      <c r="E503" s="5" t="s">
        <v>51</v>
      </c>
      <c r="F503" s="5" t="s">
        <v>188</v>
      </c>
      <c r="G503" s="5" t="s">
        <v>189</v>
      </c>
      <c r="H503" s="5" t="s">
        <v>190</v>
      </c>
      <c r="I503" s="7" t="s">
        <v>191</v>
      </c>
      <c r="J503" s="8" t="str">
        <f t="shared" si="1"/>
        <v>(496) 4036865</v>
      </c>
      <c r="K503" s="5" t="s">
        <v>192</v>
      </c>
      <c r="L503" s="5" t="s">
        <v>160</v>
      </c>
      <c r="M503" s="9" t="str">
        <f>IFERROR(__xludf.DUMMYFUNCTION("IF(OR(REGEXMATCH(L503,""18-40""),REGEXMATCH(L503,""Adults 18-40"")),""18-40"", IF(OR(REGEXMATCH(L503,""40-60""),REGEXMATCH(L503,""Adults 40-60"")),""40-60"", IF(OR(REGEXMATCH(L503,""60\+""),REGEXMATCH(L503,""Seniors 60\+"")),""60+"", IF(OR(REGEXMATCH(L503"&amp;",""13-19""),REGEXMATCH(L503,""Teens 13-19"")),""13-19"",""Unbekannt""))))"),"40-60")</f>
        <v>40-60</v>
      </c>
      <c r="N503" s="8" t="str">
        <f>IFERROR(__xludf.DUMMYFUNCTION("REGEXREPLACE(REGEXREPLACE(O503,""Male"",""unspecific""),""Female"",""unspecific"")"),"unspecific ")</f>
        <v>unspecific </v>
      </c>
      <c r="O503" s="5" t="str">
        <f>IFERROR(__xludf.DUMMYFUNCTION("REGEXEXTRACT(L503,""[A-Za-z ]+"")"),"Female ")</f>
        <v>Female </v>
      </c>
      <c r="P503" s="8" t="str">
        <f>IFERROR(__xludf.DUMMYFUNCTION("IF(REGEXMATCH(L503,""Male""),""Male"",IF(REGEXMATCH(L503,""Female""),""Female"",""unspecific""))"),"Female")</f>
        <v>Female</v>
      </c>
      <c r="Q503" s="5" t="s">
        <v>58</v>
      </c>
      <c r="R503" s="4">
        <v>91082.0</v>
      </c>
      <c r="S503" s="4">
        <v>4847.0</v>
      </c>
      <c r="T503" s="4">
        <v>105.0</v>
      </c>
      <c r="U503" s="4">
        <v>262.0</v>
      </c>
      <c r="V503" s="10">
        <f t="shared" si="2"/>
        <v>0.2876528842</v>
      </c>
      <c r="W503" s="4">
        <v>17928.5</v>
      </c>
      <c r="X503" s="5" t="s">
        <v>32</v>
      </c>
    </row>
    <row r="504" ht="14.25" customHeight="1">
      <c r="A504" s="4">
        <v>503.0</v>
      </c>
      <c r="B504" s="5" t="s">
        <v>933</v>
      </c>
      <c r="C504" s="11">
        <v>44939.0</v>
      </c>
      <c r="D504" s="11">
        <v>44959.0</v>
      </c>
      <c r="E504" s="5" t="s">
        <v>42</v>
      </c>
      <c r="F504" s="5" t="s">
        <v>212</v>
      </c>
      <c r="G504" s="5" t="s">
        <v>213</v>
      </c>
      <c r="H504" s="5" t="s">
        <v>214</v>
      </c>
      <c r="I504" s="7">
        <v>0.0</v>
      </c>
      <c r="J504" s="8">
        <f t="shared" si="1"/>
        <v>0</v>
      </c>
      <c r="K504" s="5" t="s">
        <v>216</v>
      </c>
      <c r="L504" s="5" t="s">
        <v>65</v>
      </c>
      <c r="M504" s="9" t="str">
        <f>IFERROR(__xludf.DUMMYFUNCTION("IF(OR(REGEXMATCH(L504,""18-40""),REGEXMATCH(L504,""Adults 18-40"")),""18-40"", IF(OR(REGEXMATCH(L504,""40-60""),REGEXMATCH(L504,""Adults 40-60"")),""40-60"", IF(OR(REGEXMATCH(L504,""60\+""),REGEXMATCH(L504,""Seniors 60\+"")),""60+"", IF(OR(REGEXMATCH(L504"&amp;",""13-19""),REGEXMATCH(L504,""Teens 13-19"")),""13-19"",""Unbekannt""))))"),"60+")</f>
        <v>60+</v>
      </c>
      <c r="N504" s="8" t="str">
        <f>IFERROR(__xludf.DUMMYFUNCTION("REGEXREPLACE(REGEXREPLACE(O504,""Male"",""unspecific""),""Female"",""unspecific"")"),"unspecific ")</f>
        <v>unspecific </v>
      </c>
      <c r="O504" s="5" t="str">
        <f>IFERROR(__xludf.DUMMYFUNCTION("REGEXEXTRACT(L504,""[A-Za-z ]+"")"),"Male ")</f>
        <v>Male </v>
      </c>
      <c r="P504" s="8" t="str">
        <f>IFERROR(__xludf.DUMMYFUNCTION("IF(REGEXMATCH(L504,""Male""),""Male"",IF(REGEXMATCH(L504,""Female""),""Female"",""unspecific""))"),"Male")</f>
        <v>Male</v>
      </c>
      <c r="Q504" s="5" t="s">
        <v>86</v>
      </c>
      <c r="R504" s="4">
        <v>1025.0</v>
      </c>
      <c r="S504" s="4">
        <v>604.0</v>
      </c>
      <c r="T504" s="4">
        <v>1468.0</v>
      </c>
      <c r="U504" s="4">
        <v>354.0</v>
      </c>
      <c r="V504" s="10">
        <f t="shared" si="2"/>
        <v>34.53658537</v>
      </c>
      <c r="W504" s="4">
        <v>29787.51</v>
      </c>
      <c r="X504" s="5" t="s">
        <v>152</v>
      </c>
    </row>
    <row r="505" ht="14.25" customHeight="1">
      <c r="A505" s="4">
        <v>504.0</v>
      </c>
      <c r="B505" s="5" t="s">
        <v>934</v>
      </c>
      <c r="C505" s="11">
        <v>44951.0</v>
      </c>
      <c r="D505" s="11">
        <v>44970.0</v>
      </c>
      <c r="E505" s="5" t="s">
        <v>42</v>
      </c>
      <c r="F505" s="5" t="s">
        <v>391</v>
      </c>
      <c r="G505" s="5" t="s">
        <v>392</v>
      </c>
      <c r="H505" s="5" t="s">
        <v>393</v>
      </c>
      <c r="I505" s="7" t="s">
        <v>394</v>
      </c>
      <c r="J505" s="8" t="str">
        <f t="shared" si="1"/>
        <v>(151) 947089311832</v>
      </c>
      <c r="K505" s="5" t="s">
        <v>395</v>
      </c>
      <c r="L505" s="5" t="s">
        <v>160</v>
      </c>
      <c r="M505" s="9" t="str">
        <f>IFERROR(__xludf.DUMMYFUNCTION("IF(OR(REGEXMATCH(L505,""18-40""),REGEXMATCH(L505,""Adults 18-40"")),""18-40"", IF(OR(REGEXMATCH(L505,""40-60""),REGEXMATCH(L505,""Adults 40-60"")),""40-60"", IF(OR(REGEXMATCH(L505,""60\+""),REGEXMATCH(L505,""Seniors 60\+"")),""60+"", IF(OR(REGEXMATCH(L505"&amp;",""13-19""),REGEXMATCH(L505,""Teens 13-19"")),""13-19"",""Unbekannt""))))"),"40-60")</f>
        <v>40-60</v>
      </c>
      <c r="N505" s="8" t="str">
        <f>IFERROR(__xludf.DUMMYFUNCTION("REGEXREPLACE(REGEXREPLACE(O505,""Male"",""unspecific""),""Female"",""unspecific"")"),"unspecific ")</f>
        <v>unspecific </v>
      </c>
      <c r="O505" s="5" t="str">
        <f>IFERROR(__xludf.DUMMYFUNCTION("REGEXEXTRACT(L505,""[A-Za-z ]+"")"),"Female ")</f>
        <v>Female </v>
      </c>
      <c r="P505" s="8" t="str">
        <f>IFERROR(__xludf.DUMMYFUNCTION("IF(REGEXMATCH(L505,""Male""),""Male"",IF(REGEXMATCH(L505,""Female""),""Female"",""unspecific""))"),"Female")</f>
        <v>Female</v>
      </c>
      <c r="Q505" s="5" t="s">
        <v>39</v>
      </c>
      <c r="R505" s="4">
        <v>81191.0</v>
      </c>
      <c r="S505" s="4">
        <v>5184.0</v>
      </c>
      <c r="T505" s="4">
        <v>1478.0</v>
      </c>
      <c r="U505" s="4">
        <v>548.0</v>
      </c>
      <c r="V505" s="10">
        <f t="shared" si="2"/>
        <v>0.6749516572</v>
      </c>
      <c r="W505" s="4">
        <v>22718.62</v>
      </c>
      <c r="X505" s="5" t="s">
        <v>152</v>
      </c>
    </row>
    <row r="506" ht="14.25" customHeight="1">
      <c r="A506" s="4">
        <v>505.0</v>
      </c>
      <c r="B506" s="5" t="s">
        <v>935</v>
      </c>
      <c r="C506" s="11">
        <v>45112.0</v>
      </c>
      <c r="D506" s="11">
        <v>45141.0</v>
      </c>
      <c r="E506" s="5" t="s">
        <v>51</v>
      </c>
      <c r="F506" s="5" t="s">
        <v>133</v>
      </c>
      <c r="G506" s="5" t="s">
        <v>134</v>
      </c>
      <c r="H506" s="5" t="s">
        <v>135</v>
      </c>
      <c r="I506" s="7" t="s">
        <v>136</v>
      </c>
      <c r="J506" s="8" t="str">
        <f t="shared" si="1"/>
        <v>(143) 0693791</v>
      </c>
      <c r="K506" s="5" t="s">
        <v>137</v>
      </c>
      <c r="L506" s="5" t="s">
        <v>30</v>
      </c>
      <c r="M506" s="9" t="str">
        <f>IFERROR(__xludf.DUMMYFUNCTION("IF(OR(REGEXMATCH(L506,""18-40""),REGEXMATCH(L506,""Adults 18-40"")),""18-40"", IF(OR(REGEXMATCH(L506,""40-60""),REGEXMATCH(L506,""Adults 40-60"")),""40-60"", IF(OR(REGEXMATCH(L506,""60\+""),REGEXMATCH(L506,""Seniors 60\+"")),""60+"", IF(OR(REGEXMATCH(L506"&amp;",""13-19""),REGEXMATCH(L506,""Teens 13-19"")),""13-19"",""Unbekannt""))))"),"18-40")</f>
        <v>18-40</v>
      </c>
      <c r="N506" s="8" t="str">
        <f>IFERROR(__xludf.DUMMYFUNCTION("REGEXREPLACE(REGEXREPLACE(O506,""Male"",""unspecific""),""Female"",""unspecific"")"),"Adults ")</f>
        <v>Adults </v>
      </c>
      <c r="O506" s="5" t="str">
        <f>IFERROR(__xludf.DUMMYFUNCTION("REGEXEXTRACT(L506,""[A-Za-z ]+"")"),"Adults ")</f>
        <v>Adults </v>
      </c>
      <c r="P506" s="8" t="str">
        <f>IFERROR(__xludf.DUMMYFUNCTION("IF(REGEXMATCH(L506,""Male""),""Male"",IF(REGEXMATCH(L506,""Female""),""Female"",""unspecific""))"),"unspecific")</f>
        <v>unspecific</v>
      </c>
      <c r="Q506" s="5" t="s">
        <v>84</v>
      </c>
      <c r="R506" s="4">
        <v>77496.0</v>
      </c>
      <c r="S506" s="4">
        <v>509.0</v>
      </c>
      <c r="T506" s="4">
        <v>3957.0</v>
      </c>
      <c r="U506" s="4">
        <v>252.0</v>
      </c>
      <c r="V506" s="10">
        <f t="shared" si="2"/>
        <v>0.3251780737</v>
      </c>
      <c r="W506" s="4">
        <v>10008.32</v>
      </c>
      <c r="X506" s="5" t="s">
        <v>32</v>
      </c>
    </row>
    <row r="507" ht="14.25" customHeight="1">
      <c r="A507" s="4">
        <v>506.0</v>
      </c>
      <c r="B507" s="5" t="s">
        <v>936</v>
      </c>
      <c r="C507" s="11">
        <v>44999.0</v>
      </c>
      <c r="D507" s="11">
        <v>45023.0</v>
      </c>
      <c r="E507" s="5" t="s">
        <v>77</v>
      </c>
      <c r="F507" s="5" t="s">
        <v>344</v>
      </c>
      <c r="G507" s="5" t="s">
        <v>345</v>
      </c>
      <c r="H507" s="5" t="s">
        <v>346</v>
      </c>
      <c r="I507" s="7" t="s">
        <v>347</v>
      </c>
      <c r="J507" s="8" t="str">
        <f t="shared" si="1"/>
        <v>(011) 8358647901</v>
      </c>
      <c r="K507" s="5" t="s">
        <v>348</v>
      </c>
      <c r="L507" s="5" t="s">
        <v>65</v>
      </c>
      <c r="M507" s="9" t="str">
        <f>IFERROR(__xludf.DUMMYFUNCTION("IF(OR(REGEXMATCH(L507,""18-40""),REGEXMATCH(L507,""Adults 18-40"")),""18-40"", IF(OR(REGEXMATCH(L507,""40-60""),REGEXMATCH(L507,""Adults 40-60"")),""40-60"", IF(OR(REGEXMATCH(L507,""60\+""),REGEXMATCH(L507,""Seniors 60\+"")),""60+"", IF(OR(REGEXMATCH(L507"&amp;",""13-19""),REGEXMATCH(L507,""Teens 13-19"")),""13-19"",""Unbekannt""))))"),"60+")</f>
        <v>60+</v>
      </c>
      <c r="N507" s="8" t="str">
        <f>IFERROR(__xludf.DUMMYFUNCTION("REGEXREPLACE(REGEXREPLACE(O507,""Male"",""unspecific""),""Female"",""unspecific"")"),"unspecific ")</f>
        <v>unspecific </v>
      </c>
      <c r="O507" s="5" t="str">
        <f>IFERROR(__xludf.DUMMYFUNCTION("REGEXEXTRACT(L507,""[A-Za-z ]+"")"),"Male ")</f>
        <v>Male </v>
      </c>
      <c r="P507" s="8" t="str">
        <f>IFERROR(__xludf.DUMMYFUNCTION("IF(REGEXMATCH(L507,""Male""),""Male"",IF(REGEXMATCH(L507,""Female""),""Female"",""unspecific""))"),"Male")</f>
        <v>Male</v>
      </c>
      <c r="Q507" s="5" t="s">
        <v>39</v>
      </c>
      <c r="R507" s="4">
        <v>35326.0</v>
      </c>
      <c r="S507" s="4">
        <v>7840.0</v>
      </c>
      <c r="T507" s="4">
        <v>3323.0</v>
      </c>
      <c r="U507" s="4">
        <v>447.0</v>
      </c>
      <c r="V507" s="10">
        <f t="shared" si="2"/>
        <v>1.265356961</v>
      </c>
      <c r="W507" s="4">
        <v>34654.96</v>
      </c>
      <c r="X507" s="5" t="s">
        <v>40</v>
      </c>
    </row>
    <row r="508" ht="14.25" customHeight="1">
      <c r="A508" s="4">
        <v>507.0</v>
      </c>
      <c r="B508" s="5" t="s">
        <v>937</v>
      </c>
      <c r="C508" s="11">
        <v>45033.0</v>
      </c>
      <c r="D508" s="11">
        <v>45047.0</v>
      </c>
      <c r="E508" s="5" t="s">
        <v>42</v>
      </c>
      <c r="F508" s="5" t="s">
        <v>426</v>
      </c>
      <c r="G508" s="5" t="s">
        <v>427</v>
      </c>
      <c r="H508" s="5" t="s">
        <v>428</v>
      </c>
      <c r="I508" s="7">
        <v>0.0</v>
      </c>
      <c r="J508" s="8">
        <f t="shared" si="1"/>
        <v>0</v>
      </c>
      <c r="K508" s="5" t="s">
        <v>429</v>
      </c>
      <c r="L508" s="5" t="s">
        <v>74</v>
      </c>
      <c r="M508" s="9" t="str">
        <f>IFERROR(__xludf.DUMMYFUNCTION("IF(OR(REGEXMATCH(L508,""18-40""),REGEXMATCH(L508,""Adults 18-40"")),""18-40"", IF(OR(REGEXMATCH(L508,""40-60""),REGEXMATCH(L508,""Adults 40-60"")),""40-60"", IF(OR(REGEXMATCH(L508,""60\+""),REGEXMATCH(L508,""Seniors 60\+"")),""60+"", IF(OR(REGEXMATCH(L508"&amp;",""13-19""),REGEXMATCH(L508,""Teens 13-19"")),""13-19"",""Unbekannt""))))"),"60+")</f>
        <v>60+</v>
      </c>
      <c r="N508" s="8" t="str">
        <f>IFERROR(__xludf.DUMMYFUNCTION("REGEXREPLACE(REGEXREPLACE(O508,""Male"",""unspecific""),""Female"",""unspecific"")"),"Seniors ")</f>
        <v>Seniors </v>
      </c>
      <c r="O508" s="5" t="str">
        <f>IFERROR(__xludf.DUMMYFUNCTION("REGEXEXTRACT(L508,""[A-Za-z ]+"")"),"Seniors ")</f>
        <v>Seniors </v>
      </c>
      <c r="P508" s="8" t="str">
        <f>IFERROR(__xludf.DUMMYFUNCTION("IF(REGEXMATCH(L508,""Male""),""Male"",IF(REGEXMATCH(L508,""Female""),""Female"",""unspecific""))"),"unspecific")</f>
        <v>unspecific</v>
      </c>
      <c r="Q508" s="5" t="s">
        <v>75</v>
      </c>
      <c r="R508" s="4">
        <v>40991.0</v>
      </c>
      <c r="S508" s="4">
        <v>7887.0</v>
      </c>
      <c r="T508" s="4">
        <v>2576.0</v>
      </c>
      <c r="U508" s="4">
        <v>196.0</v>
      </c>
      <c r="V508" s="10">
        <f t="shared" si="2"/>
        <v>0.4781537411</v>
      </c>
      <c r="W508" s="4">
        <v>6905.82</v>
      </c>
      <c r="X508" s="5" t="s">
        <v>49</v>
      </c>
    </row>
    <row r="509" ht="14.25" customHeight="1">
      <c r="A509" s="4">
        <v>508.0</v>
      </c>
      <c r="B509" s="5" t="s">
        <v>938</v>
      </c>
      <c r="C509" s="11">
        <v>44964.0</v>
      </c>
      <c r="D509" s="11">
        <v>44994.0</v>
      </c>
      <c r="E509" s="5" t="s">
        <v>7</v>
      </c>
      <c r="F509" s="5" t="s">
        <v>451</v>
      </c>
      <c r="G509" s="5" t="s">
        <v>452</v>
      </c>
      <c r="H509" s="5" t="s">
        <v>453</v>
      </c>
      <c r="I509" s="7">
        <v>0.0</v>
      </c>
      <c r="J509" s="8">
        <f t="shared" si="1"/>
        <v>0</v>
      </c>
      <c r="K509" s="5" t="s">
        <v>454</v>
      </c>
      <c r="L509" s="5" t="s">
        <v>65</v>
      </c>
      <c r="M509" s="9" t="str">
        <f>IFERROR(__xludf.DUMMYFUNCTION("IF(OR(REGEXMATCH(L509,""18-40""),REGEXMATCH(L509,""Adults 18-40"")),""18-40"", IF(OR(REGEXMATCH(L509,""40-60""),REGEXMATCH(L509,""Adults 40-60"")),""40-60"", IF(OR(REGEXMATCH(L509,""60\+""),REGEXMATCH(L509,""Seniors 60\+"")),""60+"", IF(OR(REGEXMATCH(L509"&amp;",""13-19""),REGEXMATCH(L509,""Teens 13-19"")),""13-19"",""Unbekannt""))))"),"60+")</f>
        <v>60+</v>
      </c>
      <c r="N509" s="8" t="str">
        <f>IFERROR(__xludf.DUMMYFUNCTION("REGEXREPLACE(REGEXREPLACE(O509,""Male"",""unspecific""),""Female"",""unspecific"")"),"unspecific ")</f>
        <v>unspecific </v>
      </c>
      <c r="O509" s="5" t="str">
        <f>IFERROR(__xludf.DUMMYFUNCTION("REGEXEXTRACT(L509,""[A-Za-z ]+"")"),"Male ")</f>
        <v>Male </v>
      </c>
      <c r="P509" s="8" t="str">
        <f>IFERROR(__xludf.DUMMYFUNCTION("IF(REGEXMATCH(L509,""Male""),""Male"",IF(REGEXMATCH(L509,""Female""),""Female"",""unspecific""))"),"Male")</f>
        <v>Male</v>
      </c>
      <c r="Q509" s="5" t="s">
        <v>31</v>
      </c>
      <c r="R509" s="4">
        <v>73480.0</v>
      </c>
      <c r="S509" s="4">
        <v>2539.0</v>
      </c>
      <c r="T509" s="4">
        <v>1229.0</v>
      </c>
      <c r="U509" s="4">
        <v>394.0</v>
      </c>
      <c r="V509" s="10">
        <f t="shared" si="2"/>
        <v>0.5362003266</v>
      </c>
      <c r="W509" s="4">
        <v>23611.62</v>
      </c>
      <c r="X509" s="5" t="s">
        <v>66</v>
      </c>
    </row>
    <row r="510" ht="14.25" customHeight="1">
      <c r="A510" s="4">
        <v>509.0</v>
      </c>
      <c r="B510" s="5" t="s">
        <v>939</v>
      </c>
      <c r="C510" s="11">
        <v>45043.0</v>
      </c>
      <c r="D510" s="11">
        <v>45063.0</v>
      </c>
      <c r="E510" s="5" t="s">
        <v>7</v>
      </c>
      <c r="F510" s="5" t="s">
        <v>873</v>
      </c>
      <c r="G510" s="5" t="s">
        <v>874</v>
      </c>
      <c r="H510" s="5" t="s">
        <v>875</v>
      </c>
      <c r="I510" s="7" t="s">
        <v>876</v>
      </c>
      <c r="J510" s="8" t="str">
        <f t="shared" si="1"/>
        <v>(498) 2096317</v>
      </c>
      <c r="K510" s="5" t="s">
        <v>877</v>
      </c>
      <c r="L510" s="5" t="s">
        <v>57</v>
      </c>
      <c r="M510" s="9" t="str">
        <f>IFERROR(__xludf.DUMMYFUNCTION("IF(OR(REGEXMATCH(L510,""18-40""),REGEXMATCH(L510,""Adults 18-40"")),""18-40"", IF(OR(REGEXMATCH(L510,""40-60""),REGEXMATCH(L510,""Adults 40-60"")),""40-60"", IF(OR(REGEXMATCH(L510,""60\+""),REGEXMATCH(L510,""Seniors 60\+"")),""60+"", IF(OR(REGEXMATCH(L510"&amp;",""13-19""),REGEXMATCH(L510,""Teens 13-19"")),""13-19"",""Unbekannt""))))"),"18-40")</f>
        <v>18-40</v>
      </c>
      <c r="N510" s="8" t="str">
        <f>IFERROR(__xludf.DUMMYFUNCTION("REGEXREPLACE(REGEXREPLACE(O510,""Male"",""unspecific""),""Female"",""unspecific"")"),"unspecific ")</f>
        <v>unspecific </v>
      </c>
      <c r="O510" s="5" t="str">
        <f>IFERROR(__xludf.DUMMYFUNCTION("REGEXEXTRACT(L510,""[A-Za-z ]+"")"),"Female ")</f>
        <v>Female </v>
      </c>
      <c r="P510" s="8" t="str">
        <f>IFERROR(__xludf.DUMMYFUNCTION("IF(REGEXMATCH(L510,""Male""),""Male"",IF(REGEXMATCH(L510,""Female""),""Female"",""unspecific""))"),"Female")</f>
        <v>Female</v>
      </c>
      <c r="Q510" s="5" t="s">
        <v>48</v>
      </c>
      <c r="R510" s="4">
        <v>87797.0</v>
      </c>
      <c r="S510" s="4">
        <v>2203.0</v>
      </c>
      <c r="T510" s="4">
        <v>673.0</v>
      </c>
      <c r="U510" s="4">
        <v>150.0</v>
      </c>
      <c r="V510" s="10">
        <f t="shared" si="2"/>
        <v>0.1708486623</v>
      </c>
      <c r="W510" s="4">
        <v>45722.87</v>
      </c>
      <c r="X510" s="5" t="s">
        <v>40</v>
      </c>
    </row>
    <row r="511" ht="14.25" customHeight="1">
      <c r="A511" s="4">
        <v>510.0</v>
      </c>
      <c r="B511" s="5" t="s">
        <v>940</v>
      </c>
      <c r="C511" s="11">
        <v>44984.0</v>
      </c>
      <c r="D511" s="11">
        <v>45010.0</v>
      </c>
      <c r="E511" s="5" t="s">
        <v>42</v>
      </c>
      <c r="F511" s="5" t="s">
        <v>496</v>
      </c>
      <c r="G511" s="5" t="s">
        <v>497</v>
      </c>
      <c r="H511" s="5" t="s">
        <v>498</v>
      </c>
      <c r="I511" s="7" t="s">
        <v>499</v>
      </c>
      <c r="J511" s="8" t="str">
        <f t="shared" si="1"/>
        <v>(580) 28199762452</v>
      </c>
      <c r="K511" s="5" t="s">
        <v>500</v>
      </c>
      <c r="L511" s="5" t="s">
        <v>30</v>
      </c>
      <c r="M511" s="9" t="str">
        <f>IFERROR(__xludf.DUMMYFUNCTION("IF(OR(REGEXMATCH(L511,""18-40""),REGEXMATCH(L511,""Adults 18-40"")),""18-40"", IF(OR(REGEXMATCH(L511,""40-60""),REGEXMATCH(L511,""Adults 40-60"")),""40-60"", IF(OR(REGEXMATCH(L511,""60\+""),REGEXMATCH(L511,""Seniors 60\+"")),""60+"", IF(OR(REGEXMATCH(L511"&amp;",""13-19""),REGEXMATCH(L511,""Teens 13-19"")),""13-19"",""Unbekannt""))))"),"18-40")</f>
        <v>18-40</v>
      </c>
      <c r="N511" s="8" t="str">
        <f>IFERROR(__xludf.DUMMYFUNCTION("REGEXREPLACE(REGEXREPLACE(O511,""Male"",""unspecific""),""Female"",""unspecific"")"),"Adults ")</f>
        <v>Adults </v>
      </c>
      <c r="O511" s="5" t="str">
        <f>IFERROR(__xludf.DUMMYFUNCTION("REGEXEXTRACT(L511,""[A-Za-z ]+"")"),"Adults ")</f>
        <v>Adults </v>
      </c>
      <c r="P511" s="8" t="str">
        <f>IFERROR(__xludf.DUMMYFUNCTION("IF(REGEXMATCH(L511,""Male""),""Male"",IF(REGEXMATCH(L511,""Female""),""Female"",""unspecific""))"),"unspecific")</f>
        <v>unspecific</v>
      </c>
      <c r="Q511" s="5" t="s">
        <v>84</v>
      </c>
      <c r="R511" s="4">
        <v>21115.0</v>
      </c>
      <c r="S511" s="4">
        <v>3073.0</v>
      </c>
      <c r="T511" s="4">
        <v>3909.0</v>
      </c>
      <c r="U511" s="4">
        <v>940.0</v>
      </c>
      <c r="V511" s="10">
        <f t="shared" si="2"/>
        <v>4.451811508</v>
      </c>
      <c r="W511" s="4">
        <v>15351.2</v>
      </c>
      <c r="X511" s="5" t="s">
        <v>66</v>
      </c>
    </row>
    <row r="512" ht="14.25" customHeight="1">
      <c r="A512" s="4">
        <v>511.0</v>
      </c>
      <c r="B512" s="5" t="s">
        <v>941</v>
      </c>
      <c r="C512" s="11">
        <v>45077.0</v>
      </c>
      <c r="D512" s="11">
        <v>45085.0</v>
      </c>
      <c r="E512" s="5" t="s">
        <v>77</v>
      </c>
      <c r="F512" s="5" t="s">
        <v>206</v>
      </c>
      <c r="G512" s="5" t="s">
        <v>207</v>
      </c>
      <c r="H512" s="5" t="s">
        <v>208</v>
      </c>
      <c r="I512" s="7" t="s">
        <v>209</v>
      </c>
      <c r="J512" s="8" t="str">
        <f t="shared" si="1"/>
        <v>Ungültige Nummer</v>
      </c>
      <c r="K512" s="5" t="s">
        <v>210</v>
      </c>
      <c r="L512" s="5" t="s">
        <v>74</v>
      </c>
      <c r="M512" s="9" t="str">
        <f>IFERROR(__xludf.DUMMYFUNCTION("IF(OR(REGEXMATCH(L512,""18-40""),REGEXMATCH(L512,""Adults 18-40"")),""18-40"", IF(OR(REGEXMATCH(L512,""40-60""),REGEXMATCH(L512,""Adults 40-60"")),""40-60"", IF(OR(REGEXMATCH(L512,""60\+""),REGEXMATCH(L512,""Seniors 60\+"")),""60+"", IF(OR(REGEXMATCH(L512"&amp;",""13-19""),REGEXMATCH(L512,""Teens 13-19"")),""13-19"",""Unbekannt""))))"),"60+")</f>
        <v>60+</v>
      </c>
      <c r="N512" s="8" t="str">
        <f>IFERROR(__xludf.DUMMYFUNCTION("REGEXREPLACE(REGEXREPLACE(O512,""Male"",""unspecific""),""Female"",""unspecific"")"),"Seniors ")</f>
        <v>Seniors </v>
      </c>
      <c r="O512" s="5" t="str">
        <f>IFERROR(__xludf.DUMMYFUNCTION("REGEXEXTRACT(L512,""[A-Za-z ]+"")"),"Seniors ")</f>
        <v>Seniors </v>
      </c>
      <c r="P512" s="8" t="str">
        <f>IFERROR(__xludf.DUMMYFUNCTION("IF(REGEXMATCH(L512,""Male""),""Male"",IF(REGEXMATCH(L512,""Female""),""Female"",""unspecific""))"),"unspecific")</f>
        <v>unspecific</v>
      </c>
      <c r="Q512" s="5" t="s">
        <v>84</v>
      </c>
      <c r="R512" s="4">
        <v>86512.0</v>
      </c>
      <c r="S512" s="4">
        <v>5480.0</v>
      </c>
      <c r="T512" s="4">
        <v>3885.0</v>
      </c>
      <c r="U512" s="4">
        <v>641.0</v>
      </c>
      <c r="V512" s="10">
        <f t="shared" si="2"/>
        <v>0.7409376734</v>
      </c>
      <c r="W512" s="4">
        <v>35513.81</v>
      </c>
      <c r="X512" s="5" t="s">
        <v>99</v>
      </c>
    </row>
    <row r="513" ht="14.25" customHeight="1">
      <c r="A513" s="4">
        <v>512.0</v>
      </c>
      <c r="B513" s="5" t="s">
        <v>942</v>
      </c>
      <c r="C513" s="11">
        <v>44963.0</v>
      </c>
      <c r="D513" s="11">
        <v>44972.0</v>
      </c>
      <c r="E513" s="5" t="s">
        <v>25</v>
      </c>
      <c r="F513" s="5" t="s">
        <v>344</v>
      </c>
      <c r="G513" s="5" t="s">
        <v>345</v>
      </c>
      <c r="H513" s="5" t="s">
        <v>346</v>
      </c>
      <c r="I513" s="7" t="s">
        <v>347</v>
      </c>
      <c r="J513" s="8" t="str">
        <f t="shared" si="1"/>
        <v>(011) 8358647901</v>
      </c>
      <c r="K513" s="5" t="s">
        <v>348</v>
      </c>
      <c r="L513" s="5" t="s">
        <v>138</v>
      </c>
      <c r="M513" s="9" t="str">
        <f>IFERROR(__xludf.DUMMYFUNCTION("IF(OR(REGEXMATCH(L513,""18-40""),REGEXMATCH(L513,""Adults 18-40"")),""18-40"", IF(OR(REGEXMATCH(L513,""40-60""),REGEXMATCH(L513,""Adults 40-60"")),""40-60"", IF(OR(REGEXMATCH(L513,""60\+""),REGEXMATCH(L513,""Seniors 60\+"")),""60+"", IF(OR(REGEXMATCH(L513"&amp;",""13-19""),REGEXMATCH(L513,""Teens 13-19"")),""13-19"",""Unbekannt""))))"),"18-40")</f>
        <v>18-40</v>
      </c>
      <c r="N513" s="8" t="str">
        <f>IFERROR(__xludf.DUMMYFUNCTION("REGEXREPLACE(REGEXREPLACE(O513,""Male"",""unspecific""),""Female"",""unspecific"")"),"unspecific ")</f>
        <v>unspecific </v>
      </c>
      <c r="O513" s="5" t="str">
        <f>IFERROR(__xludf.DUMMYFUNCTION("REGEXEXTRACT(L513,""[A-Za-z ]+"")"),"Male ")</f>
        <v>Male </v>
      </c>
      <c r="P513" s="8" t="str">
        <f>IFERROR(__xludf.DUMMYFUNCTION("IF(REGEXMATCH(L513,""Male""),""Male"",IF(REGEXMATCH(L513,""Female""),""Female"",""unspecific""))"),"Male")</f>
        <v>Male</v>
      </c>
      <c r="Q513" s="5" t="s">
        <v>84</v>
      </c>
      <c r="R513" s="4">
        <v>51129.0</v>
      </c>
      <c r="S513" s="4">
        <v>4112.0</v>
      </c>
      <c r="T513" s="4">
        <v>868.0</v>
      </c>
      <c r="U513" s="4">
        <v>492.0</v>
      </c>
      <c r="V513" s="10">
        <f t="shared" si="2"/>
        <v>0.9622719005</v>
      </c>
      <c r="W513" s="4">
        <v>37925.11</v>
      </c>
      <c r="X513" s="5" t="s">
        <v>40</v>
      </c>
    </row>
    <row r="514" ht="14.25" customHeight="1">
      <c r="A514" s="4">
        <v>513.0</v>
      </c>
      <c r="B514" s="5" t="s">
        <v>943</v>
      </c>
      <c r="C514" s="11">
        <v>45017.0</v>
      </c>
      <c r="D514" s="11">
        <v>45045.0</v>
      </c>
      <c r="E514" s="5" t="s">
        <v>51</v>
      </c>
      <c r="F514" s="5" t="s">
        <v>286</v>
      </c>
      <c r="G514" s="5" t="s">
        <v>287</v>
      </c>
      <c r="H514" s="5" t="s">
        <v>288</v>
      </c>
      <c r="I514" s="7" t="s">
        <v>289</v>
      </c>
      <c r="J514" s="8" t="str">
        <f t="shared" si="1"/>
        <v>(123) 8005701</v>
      </c>
      <c r="K514" s="5" t="s">
        <v>290</v>
      </c>
      <c r="L514" s="5" t="s">
        <v>57</v>
      </c>
      <c r="M514" s="9" t="str">
        <f>IFERROR(__xludf.DUMMYFUNCTION("IF(OR(REGEXMATCH(L514,""18-40""),REGEXMATCH(L514,""Adults 18-40"")),""18-40"", IF(OR(REGEXMATCH(L514,""40-60""),REGEXMATCH(L514,""Adults 40-60"")),""40-60"", IF(OR(REGEXMATCH(L514,""60\+""),REGEXMATCH(L514,""Seniors 60\+"")),""60+"", IF(OR(REGEXMATCH(L514"&amp;",""13-19""),REGEXMATCH(L514,""Teens 13-19"")),""13-19"",""Unbekannt""))))"),"18-40")</f>
        <v>18-40</v>
      </c>
      <c r="N514" s="8" t="str">
        <f>IFERROR(__xludf.DUMMYFUNCTION("REGEXREPLACE(REGEXREPLACE(O514,""Male"",""unspecific""),""Female"",""unspecific"")"),"unspecific ")</f>
        <v>unspecific </v>
      </c>
      <c r="O514" s="5" t="str">
        <f>IFERROR(__xludf.DUMMYFUNCTION("REGEXEXTRACT(L514,""[A-Za-z ]+"")"),"Female ")</f>
        <v>Female </v>
      </c>
      <c r="P514" s="8" t="str">
        <f>IFERROR(__xludf.DUMMYFUNCTION("IF(REGEXMATCH(L514,""Male""),""Male"",IF(REGEXMATCH(L514,""Female""),""Female"",""unspecific""))"),"Female")</f>
        <v>Female</v>
      </c>
      <c r="Q514" s="5" t="s">
        <v>39</v>
      </c>
      <c r="R514" s="4">
        <v>5158.0</v>
      </c>
      <c r="S514" s="4">
        <v>8481.0</v>
      </c>
      <c r="T514" s="4">
        <v>797.0</v>
      </c>
      <c r="U514" s="4">
        <v>117.0</v>
      </c>
      <c r="V514" s="10">
        <f t="shared" si="2"/>
        <v>2.268321055</v>
      </c>
      <c r="W514" s="4">
        <v>18699.48</v>
      </c>
      <c r="X514" s="5" t="s">
        <v>119</v>
      </c>
    </row>
    <row r="515" ht="14.25" customHeight="1">
      <c r="A515" s="4">
        <v>514.0</v>
      </c>
      <c r="B515" s="5" t="s">
        <v>944</v>
      </c>
      <c r="C515" s="11">
        <v>44976.0</v>
      </c>
      <c r="D515" s="11">
        <v>44977.0</v>
      </c>
      <c r="E515" s="5" t="s">
        <v>7</v>
      </c>
      <c r="F515" s="5" t="s">
        <v>527</v>
      </c>
      <c r="G515" s="5" t="s">
        <v>528</v>
      </c>
      <c r="H515" s="5" t="s">
        <v>529</v>
      </c>
      <c r="I515" s="7" t="s">
        <v>530</v>
      </c>
      <c r="J515" s="8" t="str">
        <f t="shared" si="1"/>
        <v>(880) 002060856308</v>
      </c>
      <c r="K515" s="5" t="s">
        <v>531</v>
      </c>
      <c r="L515" s="5" t="s">
        <v>57</v>
      </c>
      <c r="M515" s="9" t="str">
        <f>IFERROR(__xludf.DUMMYFUNCTION("IF(OR(REGEXMATCH(L515,""18-40""),REGEXMATCH(L515,""Adults 18-40"")),""18-40"", IF(OR(REGEXMATCH(L515,""40-60""),REGEXMATCH(L515,""Adults 40-60"")),""40-60"", IF(OR(REGEXMATCH(L515,""60\+""),REGEXMATCH(L515,""Seniors 60\+"")),""60+"", IF(OR(REGEXMATCH(L515"&amp;",""13-19""),REGEXMATCH(L515,""Teens 13-19"")),""13-19"",""Unbekannt""))))"),"18-40")</f>
        <v>18-40</v>
      </c>
      <c r="N515" s="8" t="str">
        <f>IFERROR(__xludf.DUMMYFUNCTION("REGEXREPLACE(REGEXREPLACE(O515,""Male"",""unspecific""),""Female"",""unspecific"")"),"unspecific ")</f>
        <v>unspecific </v>
      </c>
      <c r="O515" s="5" t="str">
        <f>IFERROR(__xludf.DUMMYFUNCTION("REGEXEXTRACT(L515,""[A-Za-z ]+"")"),"Female ")</f>
        <v>Female </v>
      </c>
      <c r="P515" s="8" t="str">
        <f>IFERROR(__xludf.DUMMYFUNCTION("IF(REGEXMATCH(L515,""Male""),""Male"",IF(REGEXMATCH(L515,""Female""),""Female"",""unspecific""))"),"Female")</f>
        <v>Female</v>
      </c>
      <c r="Q515" s="5" t="s">
        <v>58</v>
      </c>
      <c r="R515" s="4">
        <v>23084.0</v>
      </c>
      <c r="S515" s="4">
        <v>4180.0</v>
      </c>
      <c r="T515" s="4">
        <v>4345.0</v>
      </c>
      <c r="U515" s="4">
        <v>229.0</v>
      </c>
      <c r="V515" s="10">
        <f t="shared" si="2"/>
        <v>0.9920291111</v>
      </c>
      <c r="W515" s="4">
        <v>38984.91</v>
      </c>
      <c r="X515" s="5" t="s">
        <v>40</v>
      </c>
    </row>
    <row r="516" ht="14.25" customHeight="1">
      <c r="A516" s="4">
        <v>515.0</v>
      </c>
      <c r="B516" s="5" t="s">
        <v>945</v>
      </c>
      <c r="C516" s="11">
        <v>44964.0</v>
      </c>
      <c r="D516" s="11">
        <v>44968.0</v>
      </c>
      <c r="E516" s="5" t="s">
        <v>25</v>
      </c>
      <c r="F516" s="5" t="s">
        <v>451</v>
      </c>
      <c r="G516" s="5" t="s">
        <v>452</v>
      </c>
      <c r="H516" s="5" t="s">
        <v>453</v>
      </c>
      <c r="I516" s="7">
        <v>0.0</v>
      </c>
      <c r="J516" s="8">
        <f t="shared" si="1"/>
        <v>0</v>
      </c>
      <c r="K516" s="5" t="s">
        <v>454</v>
      </c>
      <c r="L516" s="5" t="s">
        <v>131</v>
      </c>
      <c r="M516" s="9" t="str">
        <f>IFERROR(__xludf.DUMMYFUNCTION("IF(OR(REGEXMATCH(L516,""18-40""),REGEXMATCH(L516,""Adults 18-40"")),""18-40"", IF(OR(REGEXMATCH(L516,""40-60""),REGEXMATCH(L516,""Adults 40-60"")),""40-60"", IF(OR(REGEXMATCH(L516,""60\+""),REGEXMATCH(L516,""Seniors 60\+"")),""60+"", IF(OR(REGEXMATCH(L516"&amp;",""13-19""),REGEXMATCH(L516,""Teens 13-19"")),""13-19"",""Unbekannt""))))"),"13-19")</f>
        <v>13-19</v>
      </c>
      <c r="N516" s="8" t="str">
        <f>IFERROR(__xludf.DUMMYFUNCTION("REGEXREPLACE(REGEXREPLACE(O516,""Male"",""unspecific""),""Female"",""unspecific"")"),"Teens ")</f>
        <v>Teens </v>
      </c>
      <c r="O516" s="5" t="str">
        <f>IFERROR(__xludf.DUMMYFUNCTION("REGEXEXTRACT(L516,""[A-Za-z ]+"")"),"Teens ")</f>
        <v>Teens </v>
      </c>
      <c r="P516" s="8" t="str">
        <f>IFERROR(__xludf.DUMMYFUNCTION("IF(REGEXMATCH(L516,""Male""),""Male"",IF(REGEXMATCH(L516,""Female""),""Female"",""unspecific""))"),"unspecific")</f>
        <v>unspecific</v>
      </c>
      <c r="Q516" s="5" t="s">
        <v>31</v>
      </c>
      <c r="R516" s="4">
        <v>40088.0</v>
      </c>
      <c r="S516" s="4">
        <v>3475.0</v>
      </c>
      <c r="T516" s="4">
        <v>1577.0</v>
      </c>
      <c r="U516" s="4">
        <v>78.0</v>
      </c>
      <c r="V516" s="10">
        <f t="shared" si="2"/>
        <v>0.1945719417</v>
      </c>
      <c r="W516" s="4">
        <v>10448.16</v>
      </c>
      <c r="X516" s="5" t="s">
        <v>66</v>
      </c>
    </row>
    <row r="517" ht="14.25" customHeight="1">
      <c r="A517" s="4">
        <v>516.0</v>
      </c>
      <c r="B517" s="5" t="s">
        <v>946</v>
      </c>
      <c r="C517" s="11">
        <v>45229.0</v>
      </c>
      <c r="D517" s="11">
        <v>45249.0</v>
      </c>
      <c r="E517" s="5" t="s">
        <v>25</v>
      </c>
      <c r="F517" s="5" t="s">
        <v>251</v>
      </c>
      <c r="G517" s="5" t="s">
        <v>252</v>
      </c>
      <c r="H517" s="5" t="s">
        <v>253</v>
      </c>
      <c r="I517" s="7">
        <v>0.0</v>
      </c>
      <c r="J517" s="8">
        <f t="shared" si="1"/>
        <v>0</v>
      </c>
      <c r="K517" s="5" t="s">
        <v>254</v>
      </c>
      <c r="L517" s="5" t="s">
        <v>47</v>
      </c>
      <c r="M517" s="9" t="str">
        <f>IFERROR(__xludf.DUMMYFUNCTION("IF(OR(REGEXMATCH(L517,""18-40""),REGEXMATCH(L517,""Adults 18-40"")),""18-40"", IF(OR(REGEXMATCH(L517,""40-60""),REGEXMATCH(L517,""Adults 40-60"")),""40-60"", IF(OR(REGEXMATCH(L517,""60\+""),REGEXMATCH(L517,""Seniors 60\+"")),""60+"", IF(OR(REGEXMATCH(L517"&amp;",""13-19""),REGEXMATCH(L517,""Teens 13-19"")),""13-19"",""Unbekannt""))))"),"40-60")</f>
        <v>40-60</v>
      </c>
      <c r="N517" s="8" t="str">
        <f>IFERROR(__xludf.DUMMYFUNCTION("REGEXREPLACE(REGEXREPLACE(O517,""Male"",""unspecific""),""Female"",""unspecific"")"),"unspecific ")</f>
        <v>unspecific </v>
      </c>
      <c r="O517" s="5" t="str">
        <f>IFERROR(__xludf.DUMMYFUNCTION("REGEXEXTRACT(L517,""[A-Za-z ]+"")"),"Male ")</f>
        <v>Male </v>
      </c>
      <c r="P517" s="8" t="str">
        <f>IFERROR(__xludf.DUMMYFUNCTION("IF(REGEXMATCH(L517,""Male""),""Male"",IF(REGEXMATCH(L517,""Female""),""Female"",""unspecific""))"),"Male")</f>
        <v>Male</v>
      </c>
      <c r="Q517" s="5" t="s">
        <v>58</v>
      </c>
      <c r="R517" s="4">
        <v>47451.0</v>
      </c>
      <c r="S517" s="4">
        <v>4528.0</v>
      </c>
      <c r="T517" s="4">
        <v>1025.0</v>
      </c>
      <c r="U517" s="4">
        <v>922.0</v>
      </c>
      <c r="V517" s="10">
        <f t="shared" si="2"/>
        <v>1.943057048</v>
      </c>
      <c r="W517" s="4">
        <v>28584.68</v>
      </c>
      <c r="X517" s="5" t="s">
        <v>32</v>
      </c>
    </row>
    <row r="518" ht="14.25" customHeight="1">
      <c r="A518" s="4">
        <v>517.0</v>
      </c>
      <c r="B518" s="5" t="s">
        <v>947</v>
      </c>
      <c r="C518" s="11">
        <v>45257.0</v>
      </c>
      <c r="D518" s="11">
        <v>45273.0</v>
      </c>
      <c r="E518" s="5" t="s">
        <v>25</v>
      </c>
      <c r="F518" s="5" t="s">
        <v>873</v>
      </c>
      <c r="G518" s="5" t="s">
        <v>874</v>
      </c>
      <c r="H518" s="5" t="s">
        <v>875</v>
      </c>
      <c r="I518" s="7" t="s">
        <v>876</v>
      </c>
      <c r="J518" s="8" t="str">
        <f t="shared" si="1"/>
        <v>(498) 2096317</v>
      </c>
      <c r="K518" s="5" t="s">
        <v>877</v>
      </c>
      <c r="L518" s="5" t="s">
        <v>160</v>
      </c>
      <c r="M518" s="9" t="str">
        <f>IFERROR(__xludf.DUMMYFUNCTION("IF(OR(REGEXMATCH(L518,""18-40""),REGEXMATCH(L518,""Adults 18-40"")),""18-40"", IF(OR(REGEXMATCH(L518,""40-60""),REGEXMATCH(L518,""Adults 40-60"")),""40-60"", IF(OR(REGEXMATCH(L518,""60\+""),REGEXMATCH(L518,""Seniors 60\+"")),""60+"", IF(OR(REGEXMATCH(L518"&amp;",""13-19""),REGEXMATCH(L518,""Teens 13-19"")),""13-19"",""Unbekannt""))))"),"40-60")</f>
        <v>40-60</v>
      </c>
      <c r="N518" s="8" t="str">
        <f>IFERROR(__xludf.DUMMYFUNCTION("REGEXREPLACE(REGEXREPLACE(O518,""Male"",""unspecific""),""Female"",""unspecific"")"),"unspecific ")</f>
        <v>unspecific </v>
      </c>
      <c r="O518" s="5" t="str">
        <f>IFERROR(__xludf.DUMMYFUNCTION("REGEXEXTRACT(L518,""[A-Za-z ]+"")"),"Female ")</f>
        <v>Female </v>
      </c>
      <c r="P518" s="8" t="str">
        <f>IFERROR(__xludf.DUMMYFUNCTION("IF(REGEXMATCH(L518,""Male""),""Male"",IF(REGEXMATCH(L518,""Female""),""Female"",""unspecific""))"),"Female")</f>
        <v>Female</v>
      </c>
      <c r="Q518" s="5" t="s">
        <v>31</v>
      </c>
      <c r="R518" s="4">
        <v>98070.0</v>
      </c>
      <c r="S518" s="4">
        <v>4008.0</v>
      </c>
      <c r="T518" s="4">
        <v>4672.0</v>
      </c>
      <c r="U518" s="4">
        <v>160.0</v>
      </c>
      <c r="V518" s="10">
        <f t="shared" si="2"/>
        <v>0.1631487713</v>
      </c>
      <c r="W518" s="4">
        <v>6708.46</v>
      </c>
      <c r="X518" s="5" t="s">
        <v>40</v>
      </c>
    </row>
    <row r="519" ht="14.25" customHeight="1">
      <c r="A519" s="4">
        <v>518.0</v>
      </c>
      <c r="B519" s="5" t="s">
        <v>948</v>
      </c>
      <c r="C519" s="11">
        <v>45030.0</v>
      </c>
      <c r="D519" s="11">
        <v>45042.0</v>
      </c>
      <c r="E519" s="5" t="s">
        <v>25</v>
      </c>
      <c r="F519" s="5" t="s">
        <v>664</v>
      </c>
      <c r="G519" s="5" t="s">
        <v>665</v>
      </c>
      <c r="H519" s="5" t="s">
        <v>666</v>
      </c>
      <c r="I519" s="7" t="s">
        <v>667</v>
      </c>
      <c r="J519" s="8" t="str">
        <f t="shared" si="1"/>
        <v>Ungültige Nummer</v>
      </c>
      <c r="K519" s="5" t="s">
        <v>668</v>
      </c>
      <c r="L519" s="5" t="s">
        <v>131</v>
      </c>
      <c r="M519" s="9" t="str">
        <f>IFERROR(__xludf.DUMMYFUNCTION("IF(OR(REGEXMATCH(L519,""18-40""),REGEXMATCH(L519,""Adults 18-40"")),""18-40"", IF(OR(REGEXMATCH(L519,""40-60""),REGEXMATCH(L519,""Adults 40-60"")),""40-60"", IF(OR(REGEXMATCH(L519,""60\+""),REGEXMATCH(L519,""Seniors 60\+"")),""60+"", IF(OR(REGEXMATCH(L519"&amp;",""13-19""),REGEXMATCH(L519,""Teens 13-19"")),""13-19"",""Unbekannt""))))"),"13-19")</f>
        <v>13-19</v>
      </c>
      <c r="N519" s="8" t="str">
        <f>IFERROR(__xludf.DUMMYFUNCTION("REGEXREPLACE(REGEXREPLACE(O519,""Male"",""unspecific""),""Female"",""unspecific"")"),"Teens ")</f>
        <v>Teens </v>
      </c>
      <c r="O519" s="5" t="str">
        <f>IFERROR(__xludf.DUMMYFUNCTION("REGEXEXTRACT(L519,""[A-Za-z ]+"")"),"Teens ")</f>
        <v>Teens </v>
      </c>
      <c r="P519" s="8" t="str">
        <f>IFERROR(__xludf.DUMMYFUNCTION("IF(REGEXMATCH(L519,""Male""),""Male"",IF(REGEXMATCH(L519,""Female""),""Female"",""unspecific""))"),"unspecific")</f>
        <v>unspecific</v>
      </c>
      <c r="Q519" s="5" t="s">
        <v>84</v>
      </c>
      <c r="R519" s="4">
        <v>17621.0</v>
      </c>
      <c r="S519" s="4">
        <v>5194.0</v>
      </c>
      <c r="T519" s="4">
        <v>1547.0</v>
      </c>
      <c r="U519" s="4">
        <v>322.0</v>
      </c>
      <c r="V519" s="10">
        <f t="shared" si="2"/>
        <v>1.827365076</v>
      </c>
      <c r="W519" s="4">
        <v>23214.58</v>
      </c>
      <c r="X519" s="5" t="s">
        <v>167</v>
      </c>
    </row>
    <row r="520" ht="14.25" customHeight="1">
      <c r="A520" s="4">
        <v>519.0</v>
      </c>
      <c r="B520" s="5" t="s">
        <v>949</v>
      </c>
      <c r="C520" s="11">
        <v>45075.0</v>
      </c>
      <c r="D520" s="11">
        <v>45102.0</v>
      </c>
      <c r="E520" s="5" t="s">
        <v>42</v>
      </c>
      <c r="F520" s="5" t="s">
        <v>280</v>
      </c>
      <c r="G520" s="5" t="s">
        <v>281</v>
      </c>
      <c r="H520" s="5" t="s">
        <v>282</v>
      </c>
      <c r="I520" s="7" t="s">
        <v>283</v>
      </c>
      <c r="J520" s="8" t="str">
        <f t="shared" si="1"/>
        <v>(958) 8403830</v>
      </c>
      <c r="K520" s="5" t="s">
        <v>284</v>
      </c>
      <c r="L520" s="5" t="s">
        <v>65</v>
      </c>
      <c r="M520" s="9" t="str">
        <f>IFERROR(__xludf.DUMMYFUNCTION("IF(OR(REGEXMATCH(L520,""18-40""),REGEXMATCH(L520,""Adults 18-40"")),""18-40"", IF(OR(REGEXMATCH(L520,""40-60""),REGEXMATCH(L520,""Adults 40-60"")),""40-60"", IF(OR(REGEXMATCH(L520,""60\+""),REGEXMATCH(L520,""Seniors 60\+"")),""60+"", IF(OR(REGEXMATCH(L520"&amp;",""13-19""),REGEXMATCH(L520,""Teens 13-19"")),""13-19"",""Unbekannt""))))"),"60+")</f>
        <v>60+</v>
      </c>
      <c r="N520" s="8" t="str">
        <f>IFERROR(__xludf.DUMMYFUNCTION("REGEXREPLACE(REGEXREPLACE(O520,""Male"",""unspecific""),""Female"",""unspecific"")"),"unspecific ")</f>
        <v>unspecific </v>
      </c>
      <c r="O520" s="5" t="str">
        <f>IFERROR(__xludf.DUMMYFUNCTION("REGEXEXTRACT(L520,""[A-Za-z ]+"")"),"Male ")</f>
        <v>Male </v>
      </c>
      <c r="P520" s="8" t="str">
        <f>IFERROR(__xludf.DUMMYFUNCTION("IF(REGEXMATCH(L520,""Male""),""Male"",IF(REGEXMATCH(L520,""Female""),""Female"",""unspecific""))"),"Male")</f>
        <v>Male</v>
      </c>
      <c r="Q520" s="5" t="s">
        <v>48</v>
      </c>
      <c r="R520" s="4">
        <v>22146.0</v>
      </c>
      <c r="S520" s="4">
        <v>466.0</v>
      </c>
      <c r="T520" s="4">
        <v>796.0</v>
      </c>
      <c r="U520" s="4">
        <v>565.0</v>
      </c>
      <c r="V520" s="10">
        <f t="shared" si="2"/>
        <v>2.55125079</v>
      </c>
      <c r="W520" s="4">
        <v>24724.64</v>
      </c>
      <c r="X520" s="5" t="s">
        <v>158</v>
      </c>
    </row>
    <row r="521" ht="14.25" customHeight="1">
      <c r="A521" s="4">
        <v>520.0</v>
      </c>
      <c r="B521" s="5" t="s">
        <v>950</v>
      </c>
      <c r="C521" s="11">
        <v>45067.0</v>
      </c>
      <c r="D521" s="11">
        <v>45096.0</v>
      </c>
      <c r="E521" s="5" t="s">
        <v>42</v>
      </c>
      <c r="F521" s="5" t="s">
        <v>182</v>
      </c>
      <c r="G521" s="5" t="s">
        <v>183</v>
      </c>
      <c r="H521" s="5" t="s">
        <v>184</v>
      </c>
      <c r="I521" s="7" t="s">
        <v>185</v>
      </c>
      <c r="J521" s="8" t="str">
        <f t="shared" si="1"/>
        <v>(322) 61892539220</v>
      </c>
      <c r="K521" s="5" t="s">
        <v>186</v>
      </c>
      <c r="L521" s="5" t="s">
        <v>160</v>
      </c>
      <c r="M521" s="9" t="str">
        <f>IFERROR(__xludf.DUMMYFUNCTION("IF(OR(REGEXMATCH(L521,""18-40""),REGEXMATCH(L521,""Adults 18-40"")),""18-40"", IF(OR(REGEXMATCH(L521,""40-60""),REGEXMATCH(L521,""Adults 40-60"")),""40-60"", IF(OR(REGEXMATCH(L521,""60\+""),REGEXMATCH(L521,""Seniors 60\+"")),""60+"", IF(OR(REGEXMATCH(L521"&amp;",""13-19""),REGEXMATCH(L521,""Teens 13-19"")),""13-19"",""Unbekannt""))))"),"40-60")</f>
        <v>40-60</v>
      </c>
      <c r="N521" s="8" t="str">
        <f>IFERROR(__xludf.DUMMYFUNCTION("REGEXREPLACE(REGEXREPLACE(O521,""Male"",""unspecific""),""Female"",""unspecific"")"),"unspecific ")</f>
        <v>unspecific </v>
      </c>
      <c r="O521" s="5" t="str">
        <f>IFERROR(__xludf.DUMMYFUNCTION("REGEXEXTRACT(L521,""[A-Za-z ]+"")"),"Female ")</f>
        <v>Female </v>
      </c>
      <c r="P521" s="8" t="str">
        <f>IFERROR(__xludf.DUMMYFUNCTION("IF(REGEXMATCH(L521,""Male""),""Male"",IF(REGEXMATCH(L521,""Female""),""Female"",""unspecific""))"),"Female")</f>
        <v>Female</v>
      </c>
      <c r="Q521" s="5" t="s">
        <v>128</v>
      </c>
      <c r="R521" s="4">
        <v>32285.0</v>
      </c>
      <c r="S521" s="4">
        <v>3446.0</v>
      </c>
      <c r="T521" s="4">
        <v>464.0</v>
      </c>
      <c r="U521" s="4">
        <v>141.0</v>
      </c>
      <c r="V521" s="10">
        <f t="shared" si="2"/>
        <v>0.436735326</v>
      </c>
      <c r="W521" s="4">
        <v>16098.17</v>
      </c>
      <c r="X521" s="5" t="s">
        <v>167</v>
      </c>
    </row>
    <row r="522" ht="14.25" customHeight="1">
      <c r="A522" s="4">
        <v>521.0</v>
      </c>
      <c r="B522" s="5" t="s">
        <v>951</v>
      </c>
      <c r="C522" s="11">
        <v>45107.0</v>
      </c>
      <c r="D522" s="11">
        <v>45116.0</v>
      </c>
      <c r="E522" s="5" t="s">
        <v>42</v>
      </c>
      <c r="F522" s="5" t="s">
        <v>169</v>
      </c>
      <c r="G522" s="5" t="s">
        <v>170</v>
      </c>
      <c r="H522" s="5" t="s">
        <v>171</v>
      </c>
      <c r="I522" s="7" t="s">
        <v>172</v>
      </c>
      <c r="J522" s="8" t="str">
        <f t="shared" si="1"/>
        <v>(625) 9188416213</v>
      </c>
      <c r="K522" s="5" t="s">
        <v>173</v>
      </c>
      <c r="L522" s="5" t="s">
        <v>57</v>
      </c>
      <c r="M522" s="9" t="str">
        <f>IFERROR(__xludf.DUMMYFUNCTION("IF(OR(REGEXMATCH(L522,""18-40""),REGEXMATCH(L522,""Adults 18-40"")),""18-40"", IF(OR(REGEXMATCH(L522,""40-60""),REGEXMATCH(L522,""Adults 40-60"")),""40-60"", IF(OR(REGEXMATCH(L522,""60\+""),REGEXMATCH(L522,""Seniors 60\+"")),""60+"", IF(OR(REGEXMATCH(L522"&amp;",""13-19""),REGEXMATCH(L522,""Teens 13-19"")),""13-19"",""Unbekannt""))))"),"18-40")</f>
        <v>18-40</v>
      </c>
      <c r="N522" s="8" t="str">
        <f>IFERROR(__xludf.DUMMYFUNCTION("REGEXREPLACE(REGEXREPLACE(O522,""Male"",""unspecific""),""Female"",""unspecific"")"),"unspecific ")</f>
        <v>unspecific </v>
      </c>
      <c r="O522" s="5" t="str">
        <f>IFERROR(__xludf.DUMMYFUNCTION("REGEXEXTRACT(L522,""[A-Za-z ]+"")"),"Female ")</f>
        <v>Female </v>
      </c>
      <c r="P522" s="8" t="str">
        <f>IFERROR(__xludf.DUMMYFUNCTION("IF(REGEXMATCH(L522,""Male""),""Male"",IF(REGEXMATCH(L522,""Female""),""Female"",""unspecific""))"),"Female")</f>
        <v>Female</v>
      </c>
      <c r="Q522" s="5" t="s">
        <v>48</v>
      </c>
      <c r="R522" s="4">
        <v>93631.0</v>
      </c>
      <c r="S522" s="4">
        <v>6624.0</v>
      </c>
      <c r="T522" s="4">
        <v>4879.0</v>
      </c>
      <c r="U522" s="4">
        <v>575.0</v>
      </c>
      <c r="V522" s="10">
        <f t="shared" si="2"/>
        <v>0.6141128472</v>
      </c>
      <c r="W522" s="4">
        <v>8447.78</v>
      </c>
      <c r="X522" s="5" t="s">
        <v>49</v>
      </c>
    </row>
    <row r="523" ht="14.25" customHeight="1">
      <c r="A523" s="4">
        <v>522.0</v>
      </c>
      <c r="B523" s="5" t="s">
        <v>952</v>
      </c>
      <c r="C523" s="11">
        <v>45108.0</v>
      </c>
      <c r="D523" s="11">
        <v>45120.0</v>
      </c>
      <c r="E523" s="5" t="s">
        <v>51</v>
      </c>
      <c r="F523" s="5" t="s">
        <v>43</v>
      </c>
      <c r="G523" s="5" t="s">
        <v>44</v>
      </c>
      <c r="H523" s="5" t="s">
        <v>45</v>
      </c>
      <c r="I523" s="7">
        <v>2.545622603E9</v>
      </c>
      <c r="J523" s="8" t="str">
        <f t="shared" si="1"/>
        <v>(254) 5622603</v>
      </c>
      <c r="K523" s="5" t="s">
        <v>46</v>
      </c>
      <c r="L523" s="5" t="s">
        <v>47</v>
      </c>
      <c r="M523" s="9" t="str">
        <f>IFERROR(__xludf.DUMMYFUNCTION("IF(OR(REGEXMATCH(L523,""18-40""),REGEXMATCH(L523,""Adults 18-40"")),""18-40"", IF(OR(REGEXMATCH(L523,""40-60""),REGEXMATCH(L523,""Adults 40-60"")),""40-60"", IF(OR(REGEXMATCH(L523,""60\+""),REGEXMATCH(L523,""Seniors 60\+"")),""60+"", IF(OR(REGEXMATCH(L523"&amp;",""13-19""),REGEXMATCH(L523,""Teens 13-19"")),""13-19"",""Unbekannt""))))"),"40-60")</f>
        <v>40-60</v>
      </c>
      <c r="N523" s="8" t="str">
        <f>IFERROR(__xludf.DUMMYFUNCTION("REGEXREPLACE(REGEXREPLACE(O523,""Male"",""unspecific""),""Female"",""unspecific"")"),"unspecific ")</f>
        <v>unspecific </v>
      </c>
      <c r="O523" s="5" t="str">
        <f>IFERROR(__xludf.DUMMYFUNCTION("REGEXEXTRACT(L523,""[A-Za-z ]+"")"),"Male ")</f>
        <v>Male </v>
      </c>
      <c r="P523" s="8" t="str">
        <f>IFERROR(__xludf.DUMMYFUNCTION("IF(REGEXMATCH(L523,""Male""),""Male"",IF(REGEXMATCH(L523,""Female""),""Female"",""unspecific""))"),"Male")</f>
        <v>Male</v>
      </c>
      <c r="Q523" s="5" t="s">
        <v>39</v>
      </c>
      <c r="R523" s="4">
        <v>98967.0</v>
      </c>
      <c r="S523" s="4">
        <v>9994.0</v>
      </c>
      <c r="T523" s="4">
        <v>1398.0</v>
      </c>
      <c r="U523" s="4">
        <v>405.0</v>
      </c>
      <c r="V523" s="10">
        <f t="shared" si="2"/>
        <v>0.4092273182</v>
      </c>
      <c r="W523" s="4">
        <v>28786.24</v>
      </c>
      <c r="X523" s="5" t="s">
        <v>49</v>
      </c>
    </row>
    <row r="524" ht="14.25" customHeight="1">
      <c r="A524" s="4">
        <v>523.0</v>
      </c>
      <c r="B524" s="5" t="s">
        <v>953</v>
      </c>
      <c r="C524" s="11">
        <v>45184.0</v>
      </c>
      <c r="D524" s="11">
        <v>45192.0</v>
      </c>
      <c r="E524" s="5" t="s">
        <v>7</v>
      </c>
      <c r="F524" s="5" t="s">
        <v>556</v>
      </c>
      <c r="G524" s="5" t="s">
        <v>557</v>
      </c>
      <c r="H524" s="5" t="s">
        <v>558</v>
      </c>
      <c r="I524" s="7" t="s">
        <v>559</v>
      </c>
      <c r="J524" s="8" t="str">
        <f t="shared" si="1"/>
        <v>(363) 83636475385</v>
      </c>
      <c r="K524" s="5" t="s">
        <v>560</v>
      </c>
      <c r="L524" s="5" t="s">
        <v>30</v>
      </c>
      <c r="M524" s="9" t="str">
        <f>IFERROR(__xludf.DUMMYFUNCTION("IF(OR(REGEXMATCH(L524,""18-40""),REGEXMATCH(L524,""Adults 18-40"")),""18-40"", IF(OR(REGEXMATCH(L524,""40-60""),REGEXMATCH(L524,""Adults 40-60"")),""40-60"", IF(OR(REGEXMATCH(L524,""60\+""),REGEXMATCH(L524,""Seniors 60\+"")),""60+"", IF(OR(REGEXMATCH(L524"&amp;",""13-19""),REGEXMATCH(L524,""Teens 13-19"")),""13-19"",""Unbekannt""))))"),"18-40")</f>
        <v>18-40</v>
      </c>
      <c r="N524" s="8" t="str">
        <f>IFERROR(__xludf.DUMMYFUNCTION("REGEXREPLACE(REGEXREPLACE(O524,""Male"",""unspecific""),""Female"",""unspecific"")"),"Adults ")</f>
        <v>Adults </v>
      </c>
      <c r="O524" s="5" t="str">
        <f>IFERROR(__xludf.DUMMYFUNCTION("REGEXEXTRACT(L524,""[A-Za-z ]+"")"),"Adults ")</f>
        <v>Adults </v>
      </c>
      <c r="P524" s="8" t="str">
        <f>IFERROR(__xludf.DUMMYFUNCTION("IF(REGEXMATCH(L524,""Male""),""Male"",IF(REGEXMATCH(L524,""Female""),""Female"",""unspecific""))"),"unspecific")</f>
        <v>unspecific</v>
      </c>
      <c r="Q524" s="5" t="s">
        <v>75</v>
      </c>
      <c r="R524" s="4">
        <v>26488.0</v>
      </c>
      <c r="S524" s="4">
        <v>4215.0</v>
      </c>
      <c r="T524" s="4">
        <v>3710.0</v>
      </c>
      <c r="U524" s="4">
        <v>963.0</v>
      </c>
      <c r="V524" s="10">
        <f t="shared" si="2"/>
        <v>3.635608577</v>
      </c>
      <c r="W524" s="4">
        <v>20125.89</v>
      </c>
      <c r="X524" s="5" t="s">
        <v>158</v>
      </c>
    </row>
    <row r="525" ht="14.25" customHeight="1">
      <c r="A525" s="4">
        <v>524.0</v>
      </c>
      <c r="B525" s="5" t="s">
        <v>954</v>
      </c>
      <c r="C525" s="11">
        <v>45219.0</v>
      </c>
      <c r="D525" s="11">
        <v>45231.0</v>
      </c>
      <c r="E525" s="5" t="s">
        <v>7</v>
      </c>
      <c r="F525" s="5" t="s">
        <v>361</v>
      </c>
      <c r="G525" s="5" t="s">
        <v>362</v>
      </c>
      <c r="H525" s="5" t="s">
        <v>363</v>
      </c>
      <c r="I525" s="7" t="s">
        <v>364</v>
      </c>
      <c r="J525" s="8" t="str">
        <f t="shared" si="1"/>
        <v>(405) 1640984570</v>
      </c>
      <c r="K525" s="5" t="s">
        <v>365</v>
      </c>
      <c r="L525" s="5" t="s">
        <v>160</v>
      </c>
      <c r="M525" s="9" t="str">
        <f>IFERROR(__xludf.DUMMYFUNCTION("IF(OR(REGEXMATCH(L525,""18-40""),REGEXMATCH(L525,""Adults 18-40"")),""18-40"", IF(OR(REGEXMATCH(L525,""40-60""),REGEXMATCH(L525,""Adults 40-60"")),""40-60"", IF(OR(REGEXMATCH(L525,""60\+""),REGEXMATCH(L525,""Seniors 60\+"")),""60+"", IF(OR(REGEXMATCH(L525"&amp;",""13-19""),REGEXMATCH(L525,""Teens 13-19"")),""13-19"",""Unbekannt""))))"),"40-60")</f>
        <v>40-60</v>
      </c>
      <c r="N525" s="8" t="str">
        <f>IFERROR(__xludf.DUMMYFUNCTION("REGEXREPLACE(REGEXREPLACE(O525,""Male"",""unspecific""),""Female"",""unspecific"")"),"unspecific ")</f>
        <v>unspecific </v>
      </c>
      <c r="O525" s="5" t="str">
        <f>IFERROR(__xludf.DUMMYFUNCTION("REGEXEXTRACT(L525,""[A-Za-z ]+"")"),"Female ")</f>
        <v>Female </v>
      </c>
      <c r="P525" s="8" t="str">
        <f>IFERROR(__xludf.DUMMYFUNCTION("IF(REGEXMATCH(L525,""Male""),""Male"",IF(REGEXMATCH(L525,""Female""),""Female"",""unspecific""))"),"Female")</f>
        <v>Female</v>
      </c>
      <c r="Q525" s="5" t="s">
        <v>75</v>
      </c>
      <c r="R525" s="4">
        <v>83320.0</v>
      </c>
      <c r="S525" s="4">
        <v>6709.0</v>
      </c>
      <c r="T525" s="4">
        <v>3000.0</v>
      </c>
      <c r="U525" s="4">
        <v>111.0</v>
      </c>
      <c r="V525" s="10">
        <f t="shared" si="2"/>
        <v>0.1332213154</v>
      </c>
      <c r="W525" s="4">
        <v>2636.02</v>
      </c>
      <c r="X525" s="5" t="s">
        <v>66</v>
      </c>
    </row>
    <row r="526" ht="14.25" customHeight="1">
      <c r="A526" s="4">
        <v>525.0</v>
      </c>
      <c r="B526" s="5" t="s">
        <v>955</v>
      </c>
      <c r="C526" s="11">
        <v>44928.0</v>
      </c>
      <c r="D526" s="11">
        <v>44933.0</v>
      </c>
      <c r="E526" s="5" t="s">
        <v>77</v>
      </c>
      <c r="F526" s="5" t="s">
        <v>169</v>
      </c>
      <c r="G526" s="5" t="s">
        <v>170</v>
      </c>
      <c r="H526" s="5" t="s">
        <v>171</v>
      </c>
      <c r="I526" s="7" t="s">
        <v>172</v>
      </c>
      <c r="J526" s="8" t="str">
        <f t="shared" si="1"/>
        <v>(625) 9188416213</v>
      </c>
      <c r="K526" s="5" t="s">
        <v>173</v>
      </c>
      <c r="L526" s="5" t="s">
        <v>47</v>
      </c>
      <c r="M526" s="9" t="str">
        <f>IFERROR(__xludf.DUMMYFUNCTION("IF(OR(REGEXMATCH(L526,""18-40""),REGEXMATCH(L526,""Adults 18-40"")),""18-40"", IF(OR(REGEXMATCH(L526,""40-60""),REGEXMATCH(L526,""Adults 40-60"")),""40-60"", IF(OR(REGEXMATCH(L526,""60\+""),REGEXMATCH(L526,""Seniors 60\+"")),""60+"", IF(OR(REGEXMATCH(L526"&amp;",""13-19""),REGEXMATCH(L526,""Teens 13-19"")),""13-19"",""Unbekannt""))))"),"40-60")</f>
        <v>40-60</v>
      </c>
      <c r="N526" s="8" t="str">
        <f>IFERROR(__xludf.DUMMYFUNCTION("REGEXREPLACE(REGEXREPLACE(O526,""Male"",""unspecific""),""Female"",""unspecific"")"),"unspecific ")</f>
        <v>unspecific </v>
      </c>
      <c r="O526" s="5" t="str">
        <f>IFERROR(__xludf.DUMMYFUNCTION("REGEXEXTRACT(L526,""[A-Za-z ]+"")"),"Male ")</f>
        <v>Male </v>
      </c>
      <c r="P526" s="8" t="str">
        <f>IFERROR(__xludf.DUMMYFUNCTION("IF(REGEXMATCH(L526,""Male""),""Male"",IF(REGEXMATCH(L526,""Female""),""Female"",""unspecific""))"),"Male")</f>
        <v>Male</v>
      </c>
      <c r="Q526" s="5" t="s">
        <v>39</v>
      </c>
      <c r="R526" s="4">
        <v>17434.0</v>
      </c>
      <c r="S526" s="4">
        <v>8058.0</v>
      </c>
      <c r="T526" s="4">
        <v>4913.0</v>
      </c>
      <c r="U526" s="4">
        <v>903.0</v>
      </c>
      <c r="V526" s="10">
        <f t="shared" si="2"/>
        <v>5.179534243</v>
      </c>
      <c r="W526" s="4">
        <v>33197.16</v>
      </c>
      <c r="X526" s="5" t="s">
        <v>49</v>
      </c>
    </row>
    <row r="527" ht="14.25" customHeight="1">
      <c r="A527" s="4">
        <v>526.0</v>
      </c>
      <c r="B527" s="5" t="s">
        <v>956</v>
      </c>
      <c r="C527" s="11">
        <v>45015.0</v>
      </c>
      <c r="D527" s="11">
        <v>45039.0</v>
      </c>
      <c r="E527" s="5" t="s">
        <v>25</v>
      </c>
      <c r="F527" s="5" t="s">
        <v>381</v>
      </c>
      <c r="G527" s="5" t="s">
        <v>382</v>
      </c>
      <c r="H527" s="5" t="s">
        <v>383</v>
      </c>
      <c r="I527" s="7" t="s">
        <v>384</v>
      </c>
      <c r="J527" s="8" t="str">
        <f t="shared" si="1"/>
        <v>Ungültige Nummer</v>
      </c>
      <c r="K527" s="5" t="s">
        <v>385</v>
      </c>
      <c r="L527" s="5" t="s">
        <v>131</v>
      </c>
      <c r="M527" s="9" t="str">
        <f>IFERROR(__xludf.DUMMYFUNCTION("IF(OR(REGEXMATCH(L527,""18-40""),REGEXMATCH(L527,""Adults 18-40"")),""18-40"", IF(OR(REGEXMATCH(L527,""40-60""),REGEXMATCH(L527,""Adults 40-60"")),""40-60"", IF(OR(REGEXMATCH(L527,""60\+""),REGEXMATCH(L527,""Seniors 60\+"")),""60+"", IF(OR(REGEXMATCH(L527"&amp;",""13-19""),REGEXMATCH(L527,""Teens 13-19"")),""13-19"",""Unbekannt""))))"),"13-19")</f>
        <v>13-19</v>
      </c>
      <c r="N527" s="8" t="str">
        <f>IFERROR(__xludf.DUMMYFUNCTION("REGEXREPLACE(REGEXREPLACE(O527,""Male"",""unspecific""),""Female"",""unspecific"")"),"Teens ")</f>
        <v>Teens </v>
      </c>
      <c r="O527" s="5" t="str">
        <f>IFERROR(__xludf.DUMMYFUNCTION("REGEXEXTRACT(L527,""[A-Za-z ]+"")"),"Teens ")</f>
        <v>Teens </v>
      </c>
      <c r="P527" s="8" t="str">
        <f>IFERROR(__xludf.DUMMYFUNCTION("IF(REGEXMATCH(L527,""Male""),""Male"",IF(REGEXMATCH(L527,""Female""),""Female"",""unspecific""))"),"unspecific")</f>
        <v>unspecific</v>
      </c>
      <c r="Q527" s="5" t="s">
        <v>86</v>
      </c>
      <c r="R527" s="4">
        <v>30372.0</v>
      </c>
      <c r="S527" s="4">
        <v>9774.0</v>
      </c>
      <c r="T527" s="4">
        <v>4169.0</v>
      </c>
      <c r="U527" s="4">
        <v>283.0</v>
      </c>
      <c r="V527" s="10">
        <f t="shared" si="2"/>
        <v>0.9317792704</v>
      </c>
      <c r="W527" s="4">
        <v>22544.06</v>
      </c>
      <c r="X527" s="5" t="s">
        <v>66</v>
      </c>
    </row>
    <row r="528" ht="14.25" customHeight="1">
      <c r="A528" s="4">
        <v>527.0</v>
      </c>
      <c r="B528" s="5" t="s">
        <v>957</v>
      </c>
      <c r="C528" s="11">
        <v>45286.0</v>
      </c>
      <c r="D528" s="11">
        <v>45293.0</v>
      </c>
      <c r="E528" s="5" t="s">
        <v>42</v>
      </c>
      <c r="F528" s="5" t="s">
        <v>147</v>
      </c>
      <c r="G528" s="5" t="s">
        <v>148</v>
      </c>
      <c r="H528" s="5" t="s">
        <v>149</v>
      </c>
      <c r="I528" s="7" t="s">
        <v>150</v>
      </c>
      <c r="J528" s="8" t="str">
        <f t="shared" si="1"/>
        <v>Ungültige Nummer</v>
      </c>
      <c r="K528" s="5" t="s">
        <v>151</v>
      </c>
      <c r="L528" s="5" t="s">
        <v>38</v>
      </c>
      <c r="M528" s="9" t="str">
        <f>IFERROR(__xludf.DUMMYFUNCTION("IF(OR(REGEXMATCH(L528,""18-40""),REGEXMATCH(L528,""Adults 18-40"")),""18-40"", IF(OR(REGEXMATCH(L528,""40-60""),REGEXMATCH(L528,""Adults 40-60"")),""40-60"", IF(OR(REGEXMATCH(L528,""60\+""),REGEXMATCH(L528,""Seniors 60\+"")),""60+"", IF(OR(REGEXMATCH(L528"&amp;",""13-19""),REGEXMATCH(L528,""Teens 13-19"")),""13-19"",""Unbekannt""))))"),"60+")</f>
        <v>60+</v>
      </c>
      <c r="N528" s="8" t="str">
        <f>IFERROR(__xludf.DUMMYFUNCTION("REGEXREPLACE(REGEXREPLACE(O528,""Male"",""unspecific""),""Female"",""unspecific"")"),"unspecific ")</f>
        <v>unspecific </v>
      </c>
      <c r="O528" s="5" t="str">
        <f>IFERROR(__xludf.DUMMYFUNCTION("REGEXEXTRACT(L528,""[A-Za-z ]+"")"),"Female ")</f>
        <v>Female </v>
      </c>
      <c r="P528" s="8" t="str">
        <f>IFERROR(__xludf.DUMMYFUNCTION("IF(REGEXMATCH(L528,""Male""),""Male"",IF(REGEXMATCH(L528,""Female""),""Female"",""unspecific""))"),"Female")</f>
        <v>Female</v>
      </c>
      <c r="Q528" s="5" t="s">
        <v>31</v>
      </c>
      <c r="R528" s="4">
        <v>53283.0</v>
      </c>
      <c r="S528" s="4">
        <v>6082.0</v>
      </c>
      <c r="T528" s="4">
        <v>3783.0</v>
      </c>
      <c r="U528" s="4">
        <v>960.0</v>
      </c>
      <c r="V528" s="10">
        <f t="shared" si="2"/>
        <v>1.801700355</v>
      </c>
      <c r="W528" s="4">
        <v>24511.44</v>
      </c>
      <c r="X528" s="5" t="s">
        <v>152</v>
      </c>
    </row>
    <row r="529" ht="14.25" customHeight="1">
      <c r="A529" s="4">
        <v>528.0</v>
      </c>
      <c r="B529" s="5" t="s">
        <v>958</v>
      </c>
      <c r="C529" s="11">
        <v>45170.0</v>
      </c>
      <c r="D529" s="11">
        <v>45171.0</v>
      </c>
      <c r="E529" s="5" t="s">
        <v>77</v>
      </c>
      <c r="F529" s="5" t="s">
        <v>175</v>
      </c>
      <c r="G529" s="5" t="s">
        <v>176</v>
      </c>
      <c r="H529" s="5" t="s">
        <v>177</v>
      </c>
      <c r="I529" s="7" t="s">
        <v>178</v>
      </c>
      <c r="J529" s="8" t="str">
        <f t="shared" si="1"/>
        <v>(186) 4384897</v>
      </c>
      <c r="K529" s="5" t="s">
        <v>179</v>
      </c>
      <c r="L529" s="5" t="s">
        <v>160</v>
      </c>
      <c r="M529" s="9" t="str">
        <f>IFERROR(__xludf.DUMMYFUNCTION("IF(OR(REGEXMATCH(L529,""18-40""),REGEXMATCH(L529,""Adults 18-40"")),""18-40"", IF(OR(REGEXMATCH(L529,""40-60""),REGEXMATCH(L529,""Adults 40-60"")),""40-60"", IF(OR(REGEXMATCH(L529,""60\+""),REGEXMATCH(L529,""Seniors 60\+"")),""60+"", IF(OR(REGEXMATCH(L529"&amp;",""13-19""),REGEXMATCH(L529,""Teens 13-19"")),""13-19"",""Unbekannt""))))"),"40-60")</f>
        <v>40-60</v>
      </c>
      <c r="N529" s="8" t="str">
        <f>IFERROR(__xludf.DUMMYFUNCTION("REGEXREPLACE(REGEXREPLACE(O529,""Male"",""unspecific""),""Female"",""unspecific"")"),"unspecific ")</f>
        <v>unspecific </v>
      </c>
      <c r="O529" s="5" t="str">
        <f>IFERROR(__xludf.DUMMYFUNCTION("REGEXEXTRACT(L529,""[A-Za-z ]+"")"),"Female ")</f>
        <v>Female </v>
      </c>
      <c r="P529" s="8" t="str">
        <f>IFERROR(__xludf.DUMMYFUNCTION("IF(REGEXMATCH(L529,""Male""),""Male"",IF(REGEXMATCH(L529,""Female""),""Female"",""unspecific""))"),"Female")</f>
        <v>Female</v>
      </c>
      <c r="Q529" s="5" t="s">
        <v>39</v>
      </c>
      <c r="R529" s="4">
        <v>70975.0</v>
      </c>
      <c r="S529" s="4">
        <v>3098.0</v>
      </c>
      <c r="T529" s="4">
        <v>2857.0</v>
      </c>
      <c r="U529" s="4">
        <v>289.0</v>
      </c>
      <c r="V529" s="10">
        <f t="shared" si="2"/>
        <v>0.4071856287</v>
      </c>
      <c r="W529" s="4">
        <v>29042.22</v>
      </c>
      <c r="X529" s="5" t="s">
        <v>99</v>
      </c>
    </row>
    <row r="530" ht="14.25" customHeight="1">
      <c r="A530" s="4">
        <v>529.0</v>
      </c>
      <c r="B530" s="5" t="s">
        <v>959</v>
      </c>
      <c r="C530" s="11">
        <v>45287.0</v>
      </c>
      <c r="D530" s="11">
        <v>45314.0</v>
      </c>
      <c r="E530" s="5" t="s">
        <v>77</v>
      </c>
      <c r="F530" s="5" t="s">
        <v>182</v>
      </c>
      <c r="G530" s="5" t="s">
        <v>183</v>
      </c>
      <c r="H530" s="5" t="s">
        <v>184</v>
      </c>
      <c r="I530" s="7" t="s">
        <v>185</v>
      </c>
      <c r="J530" s="8" t="str">
        <f t="shared" si="1"/>
        <v>(322) 61892539220</v>
      </c>
      <c r="K530" s="5" t="s">
        <v>186</v>
      </c>
      <c r="L530" s="5" t="s">
        <v>138</v>
      </c>
      <c r="M530" s="9" t="str">
        <f>IFERROR(__xludf.DUMMYFUNCTION("IF(OR(REGEXMATCH(L530,""18-40""),REGEXMATCH(L530,""Adults 18-40"")),""18-40"", IF(OR(REGEXMATCH(L530,""40-60""),REGEXMATCH(L530,""Adults 40-60"")),""40-60"", IF(OR(REGEXMATCH(L530,""60\+""),REGEXMATCH(L530,""Seniors 60\+"")),""60+"", IF(OR(REGEXMATCH(L530"&amp;",""13-19""),REGEXMATCH(L530,""Teens 13-19"")),""13-19"",""Unbekannt""))))"),"18-40")</f>
        <v>18-40</v>
      </c>
      <c r="N530" s="8" t="str">
        <f>IFERROR(__xludf.DUMMYFUNCTION("REGEXREPLACE(REGEXREPLACE(O530,""Male"",""unspecific""),""Female"",""unspecific"")"),"unspecific ")</f>
        <v>unspecific </v>
      </c>
      <c r="O530" s="5" t="str">
        <f>IFERROR(__xludf.DUMMYFUNCTION("REGEXEXTRACT(L530,""[A-Za-z ]+"")"),"Male ")</f>
        <v>Male </v>
      </c>
      <c r="P530" s="8" t="str">
        <f>IFERROR(__xludf.DUMMYFUNCTION("IF(REGEXMATCH(L530,""Male""),""Male"",IF(REGEXMATCH(L530,""Female""),""Female"",""unspecific""))"),"Male")</f>
        <v>Male</v>
      </c>
      <c r="Q530" s="5" t="s">
        <v>31</v>
      </c>
      <c r="R530" s="4">
        <v>24082.0</v>
      </c>
      <c r="S530" s="4">
        <v>4912.0</v>
      </c>
      <c r="T530" s="4">
        <v>650.0</v>
      </c>
      <c r="U530" s="4">
        <v>518.0</v>
      </c>
      <c r="V530" s="10">
        <f t="shared" si="2"/>
        <v>2.150984138</v>
      </c>
      <c r="W530" s="4">
        <v>40666.82</v>
      </c>
      <c r="X530" s="5" t="s">
        <v>167</v>
      </c>
    </row>
    <row r="531" ht="14.25" customHeight="1">
      <c r="A531" s="4">
        <v>530.0</v>
      </c>
      <c r="B531" s="5" t="s">
        <v>960</v>
      </c>
      <c r="C531" s="11">
        <v>45136.0</v>
      </c>
      <c r="D531" s="11">
        <v>45165.0</v>
      </c>
      <c r="E531" s="5" t="s">
        <v>51</v>
      </c>
      <c r="F531" s="5" t="s">
        <v>256</v>
      </c>
      <c r="G531" s="5" t="s">
        <v>257</v>
      </c>
      <c r="H531" s="5" t="s">
        <v>258</v>
      </c>
      <c r="I531" s="7">
        <v>1.17217573E9</v>
      </c>
      <c r="J531" s="8" t="str">
        <f t="shared" si="1"/>
        <v>(117) 2175730</v>
      </c>
      <c r="K531" s="5" t="s">
        <v>259</v>
      </c>
      <c r="L531" s="5" t="s">
        <v>38</v>
      </c>
      <c r="M531" s="9" t="str">
        <f>IFERROR(__xludf.DUMMYFUNCTION("IF(OR(REGEXMATCH(L531,""18-40""),REGEXMATCH(L531,""Adults 18-40"")),""18-40"", IF(OR(REGEXMATCH(L531,""40-60""),REGEXMATCH(L531,""Adults 40-60"")),""40-60"", IF(OR(REGEXMATCH(L531,""60\+""),REGEXMATCH(L531,""Seniors 60\+"")),""60+"", IF(OR(REGEXMATCH(L531"&amp;",""13-19""),REGEXMATCH(L531,""Teens 13-19"")),""13-19"",""Unbekannt""))))"),"60+")</f>
        <v>60+</v>
      </c>
      <c r="N531" s="8" t="str">
        <f>IFERROR(__xludf.DUMMYFUNCTION("REGEXREPLACE(REGEXREPLACE(O531,""Male"",""unspecific""),""Female"",""unspecific"")"),"unspecific ")</f>
        <v>unspecific </v>
      </c>
      <c r="O531" s="5" t="str">
        <f>IFERROR(__xludf.DUMMYFUNCTION("REGEXEXTRACT(L531,""[A-Za-z ]+"")"),"Female ")</f>
        <v>Female </v>
      </c>
      <c r="P531" s="8" t="str">
        <f>IFERROR(__xludf.DUMMYFUNCTION("IF(REGEXMATCH(L531,""Male""),""Male"",IF(REGEXMATCH(L531,""Female""),""Female"",""unspecific""))"),"Female")</f>
        <v>Female</v>
      </c>
      <c r="Q531" s="5" t="s">
        <v>86</v>
      </c>
      <c r="R531" s="4">
        <v>58154.0</v>
      </c>
      <c r="S531" s="4">
        <v>7801.0</v>
      </c>
      <c r="T531" s="4">
        <v>3685.0</v>
      </c>
      <c r="U531" s="4">
        <v>834.0</v>
      </c>
      <c r="V531" s="10">
        <f t="shared" si="2"/>
        <v>1.43412319</v>
      </c>
      <c r="W531" s="4">
        <v>45403.99</v>
      </c>
      <c r="X531" s="5" t="s">
        <v>40</v>
      </c>
    </row>
    <row r="532" ht="14.25" customHeight="1">
      <c r="A532" s="4">
        <v>531.0</v>
      </c>
      <c r="B532" s="5" t="s">
        <v>961</v>
      </c>
      <c r="C532" s="11">
        <v>45192.0</v>
      </c>
      <c r="D532" s="11">
        <v>45201.0</v>
      </c>
      <c r="E532" s="5" t="s">
        <v>25</v>
      </c>
      <c r="F532" s="5" t="s">
        <v>638</v>
      </c>
      <c r="G532" s="5" t="s">
        <v>639</v>
      </c>
      <c r="H532" s="5" t="s">
        <v>640</v>
      </c>
      <c r="I532" s="7" t="s">
        <v>641</v>
      </c>
      <c r="J532" s="8" t="str">
        <f t="shared" si="1"/>
        <v>(539) 82372697824</v>
      </c>
      <c r="K532" s="5" t="s">
        <v>642</v>
      </c>
      <c r="L532" s="5" t="s">
        <v>65</v>
      </c>
      <c r="M532" s="9" t="str">
        <f>IFERROR(__xludf.DUMMYFUNCTION("IF(OR(REGEXMATCH(L532,""18-40""),REGEXMATCH(L532,""Adults 18-40"")),""18-40"", IF(OR(REGEXMATCH(L532,""40-60""),REGEXMATCH(L532,""Adults 40-60"")),""40-60"", IF(OR(REGEXMATCH(L532,""60\+""),REGEXMATCH(L532,""Seniors 60\+"")),""60+"", IF(OR(REGEXMATCH(L532"&amp;",""13-19""),REGEXMATCH(L532,""Teens 13-19"")),""13-19"",""Unbekannt""))))"),"60+")</f>
        <v>60+</v>
      </c>
      <c r="N532" s="8" t="str">
        <f>IFERROR(__xludf.DUMMYFUNCTION("REGEXREPLACE(REGEXREPLACE(O532,""Male"",""unspecific""),""Female"",""unspecific"")"),"unspecific ")</f>
        <v>unspecific </v>
      </c>
      <c r="O532" s="5" t="str">
        <f>IFERROR(__xludf.DUMMYFUNCTION("REGEXEXTRACT(L532,""[A-Za-z ]+"")"),"Male ")</f>
        <v>Male </v>
      </c>
      <c r="P532" s="8" t="str">
        <f>IFERROR(__xludf.DUMMYFUNCTION("IF(REGEXMATCH(L532,""Male""),""Male"",IF(REGEXMATCH(L532,""Female""),""Female"",""unspecific""))"),"Male")</f>
        <v>Male</v>
      </c>
      <c r="Q532" s="5" t="s">
        <v>75</v>
      </c>
      <c r="R532" s="4">
        <v>57788.0</v>
      </c>
      <c r="S532" s="4">
        <v>1904.0</v>
      </c>
      <c r="T532" s="4">
        <v>4492.0</v>
      </c>
      <c r="U532" s="4">
        <v>264.0</v>
      </c>
      <c r="V532" s="10">
        <f t="shared" si="2"/>
        <v>0.456842251</v>
      </c>
      <c r="W532" s="4">
        <v>36423.99</v>
      </c>
      <c r="X532" s="5" t="s">
        <v>112</v>
      </c>
    </row>
    <row r="533" ht="14.25" customHeight="1">
      <c r="A533" s="4">
        <v>532.0</v>
      </c>
      <c r="B533" s="5" t="s">
        <v>962</v>
      </c>
      <c r="C533" s="11">
        <v>44941.0</v>
      </c>
      <c r="D533" s="11">
        <v>44951.0</v>
      </c>
      <c r="E533" s="5" t="s">
        <v>77</v>
      </c>
      <c r="F533" s="5" t="s">
        <v>354</v>
      </c>
      <c r="G533" s="5" t="s">
        <v>355</v>
      </c>
      <c r="H533" s="5" t="s">
        <v>356</v>
      </c>
      <c r="I533" s="7" t="s">
        <v>357</v>
      </c>
      <c r="J533" s="8" t="str">
        <f t="shared" si="1"/>
        <v>(562) 29307994586</v>
      </c>
      <c r="K533" s="5" t="s">
        <v>358</v>
      </c>
      <c r="L533" s="5" t="s">
        <v>83</v>
      </c>
      <c r="M533" s="9" t="str">
        <f>IFERROR(__xludf.DUMMYFUNCTION("IF(OR(REGEXMATCH(L533,""18-40""),REGEXMATCH(L533,""Adults 18-40"")),""18-40"", IF(OR(REGEXMATCH(L533,""40-60""),REGEXMATCH(L533,""Adults 40-60"")),""40-60"", IF(OR(REGEXMATCH(L533,""60\+""),REGEXMATCH(L533,""Seniors 60\+"")),""60+"", IF(OR(REGEXMATCH(L533"&amp;",""13-19""),REGEXMATCH(L533,""Teens 13-19"")),""13-19"",""Unbekannt""))))"),"40-60")</f>
        <v>40-60</v>
      </c>
      <c r="N533" s="8" t="str">
        <f>IFERROR(__xludf.DUMMYFUNCTION("REGEXREPLACE(REGEXREPLACE(O533,""Male"",""unspecific""),""Female"",""unspecific"")"),"Adults ")</f>
        <v>Adults </v>
      </c>
      <c r="O533" s="5" t="str">
        <f>IFERROR(__xludf.DUMMYFUNCTION("REGEXEXTRACT(L533,""[A-Za-z ]+"")"),"Adults ")</f>
        <v>Adults </v>
      </c>
      <c r="P533" s="8" t="str">
        <f>IFERROR(__xludf.DUMMYFUNCTION("IF(REGEXMATCH(L533,""Male""),""Male"",IF(REGEXMATCH(L533,""Female""),""Female"",""unspecific""))"),"unspecific")</f>
        <v>unspecific</v>
      </c>
      <c r="Q533" s="5" t="s">
        <v>58</v>
      </c>
      <c r="R533" s="4">
        <v>35782.0</v>
      </c>
      <c r="S533" s="4">
        <v>7277.0</v>
      </c>
      <c r="T533" s="4">
        <v>1257.0</v>
      </c>
      <c r="U533" s="4">
        <v>48.0</v>
      </c>
      <c r="V533" s="10">
        <f t="shared" si="2"/>
        <v>0.1341456598</v>
      </c>
      <c r="W533" s="4">
        <v>12829.76</v>
      </c>
      <c r="X533" s="5" t="s">
        <v>66</v>
      </c>
    </row>
    <row r="534" ht="14.25" customHeight="1">
      <c r="A534" s="4">
        <v>533.0</v>
      </c>
      <c r="B534" s="5" t="s">
        <v>963</v>
      </c>
      <c r="C534" s="11">
        <v>45041.0</v>
      </c>
      <c r="D534" s="11">
        <v>45066.0</v>
      </c>
      <c r="E534" s="5" t="s">
        <v>7</v>
      </c>
      <c r="F534" s="5" t="s">
        <v>534</v>
      </c>
      <c r="G534" s="5" t="s">
        <v>535</v>
      </c>
      <c r="H534" s="5" t="s">
        <v>536</v>
      </c>
      <c r="I534" s="7" t="s">
        <v>537</v>
      </c>
      <c r="J534" s="8" t="str">
        <f t="shared" si="1"/>
        <v>(698) 5917266697</v>
      </c>
      <c r="K534" s="5" t="s">
        <v>538</v>
      </c>
      <c r="L534" s="5" t="s">
        <v>30</v>
      </c>
      <c r="M534" s="9" t="str">
        <f>IFERROR(__xludf.DUMMYFUNCTION("IF(OR(REGEXMATCH(L534,""18-40""),REGEXMATCH(L534,""Adults 18-40"")),""18-40"", IF(OR(REGEXMATCH(L534,""40-60""),REGEXMATCH(L534,""Adults 40-60"")),""40-60"", IF(OR(REGEXMATCH(L534,""60\+""),REGEXMATCH(L534,""Seniors 60\+"")),""60+"", IF(OR(REGEXMATCH(L534"&amp;",""13-19""),REGEXMATCH(L534,""Teens 13-19"")),""13-19"",""Unbekannt""))))"),"18-40")</f>
        <v>18-40</v>
      </c>
      <c r="N534" s="8" t="str">
        <f>IFERROR(__xludf.DUMMYFUNCTION("REGEXREPLACE(REGEXREPLACE(O534,""Male"",""unspecific""),""Female"",""unspecific"")"),"Adults ")</f>
        <v>Adults </v>
      </c>
      <c r="O534" s="5" t="str">
        <f>IFERROR(__xludf.DUMMYFUNCTION("REGEXEXTRACT(L534,""[A-Za-z ]+"")"),"Adults ")</f>
        <v>Adults </v>
      </c>
      <c r="P534" s="8" t="str">
        <f>IFERROR(__xludf.DUMMYFUNCTION("IF(REGEXMATCH(L534,""Male""),""Male"",IF(REGEXMATCH(L534,""Female""),""Female"",""unspecific""))"),"unspecific")</f>
        <v>unspecific</v>
      </c>
      <c r="Q534" s="5" t="s">
        <v>48</v>
      </c>
      <c r="R534" s="4">
        <v>68780.0</v>
      </c>
      <c r="S534" s="4">
        <v>4304.0</v>
      </c>
      <c r="T534" s="4">
        <v>947.0</v>
      </c>
      <c r="U534" s="4">
        <v>385.0</v>
      </c>
      <c r="V534" s="10">
        <f t="shared" si="2"/>
        <v>0.5597557429</v>
      </c>
      <c r="W534" s="4">
        <v>1383.25</v>
      </c>
      <c r="X534" s="5" t="s">
        <v>40</v>
      </c>
    </row>
    <row r="535" ht="14.25" customHeight="1">
      <c r="A535" s="4">
        <v>534.0</v>
      </c>
      <c r="B535" s="5" t="s">
        <v>964</v>
      </c>
      <c r="C535" s="11">
        <v>45098.0</v>
      </c>
      <c r="D535" s="11">
        <v>45099.0</v>
      </c>
      <c r="E535" s="5" t="s">
        <v>42</v>
      </c>
      <c r="F535" s="5" t="s">
        <v>34</v>
      </c>
      <c r="G535" s="5" t="s">
        <v>35</v>
      </c>
      <c r="H535" s="5" t="s">
        <v>36</v>
      </c>
      <c r="I535" s="7" t="s">
        <v>388</v>
      </c>
      <c r="J535" s="8" t="str">
        <f t="shared" si="1"/>
        <v>(498) 9787718501</v>
      </c>
      <c r="K535" s="5" t="s">
        <v>37</v>
      </c>
      <c r="L535" s="5" t="s">
        <v>83</v>
      </c>
      <c r="M535" s="9" t="str">
        <f>IFERROR(__xludf.DUMMYFUNCTION("IF(OR(REGEXMATCH(L535,""18-40""),REGEXMATCH(L535,""Adults 18-40"")),""18-40"", IF(OR(REGEXMATCH(L535,""40-60""),REGEXMATCH(L535,""Adults 40-60"")),""40-60"", IF(OR(REGEXMATCH(L535,""60\+""),REGEXMATCH(L535,""Seniors 60\+"")),""60+"", IF(OR(REGEXMATCH(L535"&amp;",""13-19""),REGEXMATCH(L535,""Teens 13-19"")),""13-19"",""Unbekannt""))))"),"40-60")</f>
        <v>40-60</v>
      </c>
      <c r="N535" s="8" t="str">
        <f>IFERROR(__xludf.DUMMYFUNCTION("REGEXREPLACE(REGEXREPLACE(O535,""Male"",""unspecific""),""Female"",""unspecific"")"),"Adults ")</f>
        <v>Adults </v>
      </c>
      <c r="O535" s="5" t="str">
        <f>IFERROR(__xludf.DUMMYFUNCTION("REGEXEXTRACT(L535,""[A-Za-z ]+"")"),"Adults ")</f>
        <v>Adults </v>
      </c>
      <c r="P535" s="8" t="str">
        <f>IFERROR(__xludf.DUMMYFUNCTION("IF(REGEXMATCH(L535,""Male""),""Male"",IF(REGEXMATCH(L535,""Female""),""Female"",""unspecific""))"),"unspecific")</f>
        <v>unspecific</v>
      </c>
      <c r="Q535" s="5" t="s">
        <v>86</v>
      </c>
      <c r="R535" s="4">
        <v>8588.0</v>
      </c>
      <c r="S535" s="4">
        <v>3026.0</v>
      </c>
      <c r="T535" s="4">
        <v>2834.0</v>
      </c>
      <c r="U535" s="4">
        <v>494.0</v>
      </c>
      <c r="V535" s="10">
        <f t="shared" si="2"/>
        <v>5.752212389</v>
      </c>
      <c r="W535" s="4">
        <v>42958.17</v>
      </c>
      <c r="X535" s="5" t="s">
        <v>40</v>
      </c>
    </row>
    <row r="536" ht="14.25" customHeight="1">
      <c r="A536" s="4">
        <v>535.0</v>
      </c>
      <c r="B536" s="5" t="s">
        <v>965</v>
      </c>
      <c r="C536" s="11">
        <v>45011.0</v>
      </c>
      <c r="D536" s="11">
        <v>45015.0</v>
      </c>
      <c r="E536" s="5" t="s">
        <v>51</v>
      </c>
      <c r="F536" s="5" t="s">
        <v>275</v>
      </c>
      <c r="G536" s="5" t="s">
        <v>276</v>
      </c>
      <c r="H536" s="5" t="s">
        <v>277</v>
      </c>
      <c r="I536" s="7">
        <v>0.0</v>
      </c>
      <c r="J536" s="8">
        <f t="shared" si="1"/>
        <v>0</v>
      </c>
      <c r="K536" s="5" t="s">
        <v>278</v>
      </c>
      <c r="L536" s="5" t="s">
        <v>160</v>
      </c>
      <c r="M536" s="9" t="str">
        <f>IFERROR(__xludf.DUMMYFUNCTION("IF(OR(REGEXMATCH(L536,""18-40""),REGEXMATCH(L536,""Adults 18-40"")),""18-40"", IF(OR(REGEXMATCH(L536,""40-60""),REGEXMATCH(L536,""Adults 40-60"")),""40-60"", IF(OR(REGEXMATCH(L536,""60\+""),REGEXMATCH(L536,""Seniors 60\+"")),""60+"", IF(OR(REGEXMATCH(L536"&amp;",""13-19""),REGEXMATCH(L536,""Teens 13-19"")),""13-19"",""Unbekannt""))))"),"40-60")</f>
        <v>40-60</v>
      </c>
      <c r="N536" s="8" t="str">
        <f>IFERROR(__xludf.DUMMYFUNCTION("REGEXREPLACE(REGEXREPLACE(O536,""Male"",""unspecific""),""Female"",""unspecific"")"),"unspecific ")</f>
        <v>unspecific </v>
      </c>
      <c r="O536" s="5" t="str">
        <f>IFERROR(__xludf.DUMMYFUNCTION("REGEXEXTRACT(L536,""[A-Za-z ]+"")"),"Female ")</f>
        <v>Female </v>
      </c>
      <c r="P536" s="8" t="str">
        <f>IFERROR(__xludf.DUMMYFUNCTION("IF(REGEXMATCH(L536,""Male""),""Male"",IF(REGEXMATCH(L536,""Female""),""Female"",""unspecific""))"),"Female")</f>
        <v>Female</v>
      </c>
      <c r="Q536" s="5" t="s">
        <v>48</v>
      </c>
      <c r="R536" s="4">
        <v>2032.0</v>
      </c>
      <c r="S536" s="4">
        <v>8324.0</v>
      </c>
      <c r="T536" s="4">
        <v>3692.0</v>
      </c>
      <c r="U536" s="4">
        <v>494.0</v>
      </c>
      <c r="V536" s="10">
        <f t="shared" si="2"/>
        <v>24.31102362</v>
      </c>
      <c r="W536" s="4">
        <v>17958.56</v>
      </c>
      <c r="X536" s="5" t="s">
        <v>158</v>
      </c>
    </row>
    <row r="537" ht="14.25" customHeight="1">
      <c r="A537" s="4">
        <v>536.0</v>
      </c>
      <c r="B537" s="5" t="s">
        <v>966</v>
      </c>
      <c r="C537" s="11">
        <v>45068.0</v>
      </c>
      <c r="D537" s="11">
        <v>45086.0</v>
      </c>
      <c r="E537" s="5" t="s">
        <v>7</v>
      </c>
      <c r="F537" s="5" t="s">
        <v>300</v>
      </c>
      <c r="G537" s="5" t="s">
        <v>301</v>
      </c>
      <c r="H537" s="5" t="s">
        <v>302</v>
      </c>
      <c r="I537" s="7" t="s">
        <v>303</v>
      </c>
      <c r="J537" s="8" t="str">
        <f t="shared" si="1"/>
        <v>(880) 8919091</v>
      </c>
      <c r="K537" s="5" t="s">
        <v>304</v>
      </c>
      <c r="L537" s="5" t="s">
        <v>131</v>
      </c>
      <c r="M537" s="9" t="str">
        <f>IFERROR(__xludf.DUMMYFUNCTION("IF(OR(REGEXMATCH(L537,""18-40""),REGEXMATCH(L537,""Adults 18-40"")),""18-40"", IF(OR(REGEXMATCH(L537,""40-60""),REGEXMATCH(L537,""Adults 40-60"")),""40-60"", IF(OR(REGEXMATCH(L537,""60\+""),REGEXMATCH(L537,""Seniors 60\+"")),""60+"", IF(OR(REGEXMATCH(L537"&amp;",""13-19""),REGEXMATCH(L537,""Teens 13-19"")),""13-19"",""Unbekannt""))))"),"13-19")</f>
        <v>13-19</v>
      </c>
      <c r="N537" s="8" t="str">
        <f>IFERROR(__xludf.DUMMYFUNCTION("REGEXREPLACE(REGEXREPLACE(O537,""Male"",""unspecific""),""Female"",""unspecific"")"),"Teens ")</f>
        <v>Teens </v>
      </c>
      <c r="O537" s="5" t="str">
        <f>IFERROR(__xludf.DUMMYFUNCTION("REGEXEXTRACT(L537,""[A-Za-z ]+"")"),"Teens ")</f>
        <v>Teens </v>
      </c>
      <c r="P537" s="8" t="str">
        <f>IFERROR(__xludf.DUMMYFUNCTION("IF(REGEXMATCH(L537,""Male""),""Male"",IF(REGEXMATCH(L537,""Female""),""Female"",""unspecific""))"),"unspecific")</f>
        <v>unspecific</v>
      </c>
      <c r="Q537" s="5" t="s">
        <v>75</v>
      </c>
      <c r="R537" s="4">
        <v>40314.0</v>
      </c>
      <c r="S537" s="4">
        <v>2283.0</v>
      </c>
      <c r="T537" s="4">
        <v>1137.0</v>
      </c>
      <c r="U537" s="4">
        <v>97.0</v>
      </c>
      <c r="V537" s="10">
        <f t="shared" si="2"/>
        <v>0.2406112021</v>
      </c>
      <c r="W537" s="4">
        <v>7948.59</v>
      </c>
      <c r="X537" s="5" t="s">
        <v>99</v>
      </c>
    </row>
    <row r="538" ht="14.25" customHeight="1">
      <c r="A538" s="4">
        <v>537.0</v>
      </c>
      <c r="B538" s="5" t="s">
        <v>967</v>
      </c>
      <c r="C538" s="11">
        <v>45252.0</v>
      </c>
      <c r="D538" s="11">
        <v>45274.0</v>
      </c>
      <c r="E538" s="5" t="s">
        <v>51</v>
      </c>
      <c r="F538" s="5" t="s">
        <v>485</v>
      </c>
      <c r="G538" s="5" t="s">
        <v>486</v>
      </c>
      <c r="H538" s="5" t="s">
        <v>487</v>
      </c>
      <c r="I538" s="7" t="s">
        <v>488</v>
      </c>
      <c r="J538" s="8" t="str">
        <f t="shared" si="1"/>
        <v>(881) 58970981186</v>
      </c>
      <c r="K538" s="5" t="s">
        <v>489</v>
      </c>
      <c r="L538" s="5" t="s">
        <v>38</v>
      </c>
      <c r="M538" s="9" t="str">
        <f>IFERROR(__xludf.DUMMYFUNCTION("IF(OR(REGEXMATCH(L538,""18-40""),REGEXMATCH(L538,""Adults 18-40"")),""18-40"", IF(OR(REGEXMATCH(L538,""40-60""),REGEXMATCH(L538,""Adults 40-60"")),""40-60"", IF(OR(REGEXMATCH(L538,""60\+""),REGEXMATCH(L538,""Seniors 60\+"")),""60+"", IF(OR(REGEXMATCH(L538"&amp;",""13-19""),REGEXMATCH(L538,""Teens 13-19"")),""13-19"",""Unbekannt""))))"),"60+")</f>
        <v>60+</v>
      </c>
      <c r="N538" s="8" t="str">
        <f>IFERROR(__xludf.DUMMYFUNCTION("REGEXREPLACE(REGEXREPLACE(O538,""Male"",""unspecific""),""Female"",""unspecific"")"),"unspecific ")</f>
        <v>unspecific </v>
      </c>
      <c r="O538" s="5" t="str">
        <f>IFERROR(__xludf.DUMMYFUNCTION("REGEXEXTRACT(L538,""[A-Za-z ]+"")"),"Female ")</f>
        <v>Female </v>
      </c>
      <c r="P538" s="8" t="str">
        <f>IFERROR(__xludf.DUMMYFUNCTION("IF(REGEXMATCH(L538,""Male""),""Male"",IF(REGEXMATCH(L538,""Female""),""Female"",""unspecific""))"),"Female")</f>
        <v>Female</v>
      </c>
      <c r="Q538" s="5" t="s">
        <v>48</v>
      </c>
      <c r="R538" s="4">
        <v>47633.0</v>
      </c>
      <c r="S538" s="4">
        <v>2473.0</v>
      </c>
      <c r="T538" s="4">
        <v>3114.0</v>
      </c>
      <c r="U538" s="4">
        <v>969.0</v>
      </c>
      <c r="V538" s="10">
        <f t="shared" si="2"/>
        <v>2.034303949</v>
      </c>
      <c r="W538" s="4">
        <v>28810.28</v>
      </c>
      <c r="X538" s="5" t="s">
        <v>119</v>
      </c>
    </row>
    <row r="539" ht="14.25" customHeight="1">
      <c r="A539" s="4">
        <v>538.0</v>
      </c>
      <c r="B539" s="5" t="s">
        <v>968</v>
      </c>
      <c r="C539" s="11">
        <v>45159.0</v>
      </c>
      <c r="D539" s="11">
        <v>45177.0</v>
      </c>
      <c r="E539" s="5" t="s">
        <v>51</v>
      </c>
      <c r="F539" s="5" t="s">
        <v>251</v>
      </c>
      <c r="G539" s="5" t="s">
        <v>252</v>
      </c>
      <c r="H539" s="5" t="s">
        <v>253</v>
      </c>
      <c r="I539" s="7">
        <v>0.0</v>
      </c>
      <c r="J539" s="8">
        <f t="shared" si="1"/>
        <v>0</v>
      </c>
      <c r="K539" s="5" t="s">
        <v>254</v>
      </c>
      <c r="L539" s="5" t="s">
        <v>160</v>
      </c>
      <c r="M539" s="9" t="str">
        <f>IFERROR(__xludf.DUMMYFUNCTION("IF(OR(REGEXMATCH(L539,""18-40""),REGEXMATCH(L539,""Adults 18-40"")),""18-40"", IF(OR(REGEXMATCH(L539,""40-60""),REGEXMATCH(L539,""Adults 40-60"")),""40-60"", IF(OR(REGEXMATCH(L539,""60\+""),REGEXMATCH(L539,""Seniors 60\+"")),""60+"", IF(OR(REGEXMATCH(L539"&amp;",""13-19""),REGEXMATCH(L539,""Teens 13-19"")),""13-19"",""Unbekannt""))))"),"40-60")</f>
        <v>40-60</v>
      </c>
      <c r="N539" s="8" t="str">
        <f>IFERROR(__xludf.DUMMYFUNCTION("REGEXREPLACE(REGEXREPLACE(O539,""Male"",""unspecific""),""Female"",""unspecific"")"),"unspecific ")</f>
        <v>unspecific </v>
      </c>
      <c r="O539" s="5" t="str">
        <f>IFERROR(__xludf.DUMMYFUNCTION("REGEXEXTRACT(L539,""[A-Za-z ]+"")"),"Female ")</f>
        <v>Female </v>
      </c>
      <c r="P539" s="8" t="str">
        <f>IFERROR(__xludf.DUMMYFUNCTION("IF(REGEXMATCH(L539,""Male""),""Male"",IF(REGEXMATCH(L539,""Female""),""Female"",""unspecific""))"),"Female")</f>
        <v>Female</v>
      </c>
      <c r="Q539" s="5" t="s">
        <v>39</v>
      </c>
      <c r="R539" s="4">
        <v>80744.0</v>
      </c>
      <c r="S539" s="4">
        <v>9567.0</v>
      </c>
      <c r="T539" s="4">
        <v>3831.0</v>
      </c>
      <c r="U539" s="4">
        <v>300.0</v>
      </c>
      <c r="V539" s="10">
        <f t="shared" si="2"/>
        <v>0.3715446349</v>
      </c>
      <c r="W539" s="4">
        <v>21503.77</v>
      </c>
      <c r="X539" s="5" t="s">
        <v>32</v>
      </c>
    </row>
    <row r="540" ht="14.25" customHeight="1">
      <c r="A540" s="4">
        <v>539.0</v>
      </c>
      <c r="B540" s="5" t="s">
        <v>969</v>
      </c>
      <c r="C540" s="11">
        <v>45131.0</v>
      </c>
      <c r="D540" s="11">
        <v>45133.0</v>
      </c>
      <c r="E540" s="5" t="s">
        <v>25</v>
      </c>
      <c r="F540" s="5" t="s">
        <v>300</v>
      </c>
      <c r="G540" s="5" t="s">
        <v>301</v>
      </c>
      <c r="H540" s="5" t="s">
        <v>302</v>
      </c>
      <c r="I540" s="7" t="s">
        <v>303</v>
      </c>
      <c r="J540" s="8" t="str">
        <f t="shared" si="1"/>
        <v>(880) 8919091</v>
      </c>
      <c r="K540" s="5" t="s">
        <v>304</v>
      </c>
      <c r="L540" s="5" t="s">
        <v>160</v>
      </c>
      <c r="M540" s="9" t="str">
        <f>IFERROR(__xludf.DUMMYFUNCTION("IF(OR(REGEXMATCH(L540,""18-40""),REGEXMATCH(L540,""Adults 18-40"")),""18-40"", IF(OR(REGEXMATCH(L540,""40-60""),REGEXMATCH(L540,""Adults 40-60"")),""40-60"", IF(OR(REGEXMATCH(L540,""60\+""),REGEXMATCH(L540,""Seniors 60\+"")),""60+"", IF(OR(REGEXMATCH(L540"&amp;",""13-19""),REGEXMATCH(L540,""Teens 13-19"")),""13-19"",""Unbekannt""))))"),"40-60")</f>
        <v>40-60</v>
      </c>
      <c r="N540" s="8" t="str">
        <f>IFERROR(__xludf.DUMMYFUNCTION("REGEXREPLACE(REGEXREPLACE(O540,""Male"",""unspecific""),""Female"",""unspecific"")"),"unspecific ")</f>
        <v>unspecific </v>
      </c>
      <c r="O540" s="5" t="str">
        <f>IFERROR(__xludf.DUMMYFUNCTION("REGEXEXTRACT(L540,""[A-Za-z ]+"")"),"Female ")</f>
        <v>Female </v>
      </c>
      <c r="P540" s="8" t="str">
        <f>IFERROR(__xludf.DUMMYFUNCTION("IF(REGEXMATCH(L540,""Male""),""Male"",IF(REGEXMATCH(L540,""Female""),""Female"",""unspecific""))"),"Female")</f>
        <v>Female</v>
      </c>
      <c r="Q540" s="5" t="s">
        <v>39</v>
      </c>
      <c r="R540" s="4">
        <v>31148.0</v>
      </c>
      <c r="S540" s="4">
        <v>9685.0</v>
      </c>
      <c r="T540" s="4">
        <v>4695.0</v>
      </c>
      <c r="U540" s="4">
        <v>443.0</v>
      </c>
      <c r="V540" s="10">
        <f t="shared" si="2"/>
        <v>1.422242199</v>
      </c>
      <c r="W540" s="4">
        <v>11770.88</v>
      </c>
      <c r="X540" s="5" t="s">
        <v>99</v>
      </c>
    </row>
    <row r="541" ht="14.25" customHeight="1">
      <c r="A541" s="4">
        <v>540.0</v>
      </c>
      <c r="B541" s="5" t="s">
        <v>970</v>
      </c>
      <c r="C541" s="11">
        <v>45225.0</v>
      </c>
      <c r="D541" s="11">
        <v>45226.0</v>
      </c>
      <c r="E541" s="5" t="s">
        <v>25</v>
      </c>
      <c r="F541" s="5" t="s">
        <v>527</v>
      </c>
      <c r="G541" s="5" t="s">
        <v>528</v>
      </c>
      <c r="H541" s="5" t="s">
        <v>529</v>
      </c>
      <c r="I541" s="7" t="s">
        <v>530</v>
      </c>
      <c r="J541" s="8" t="str">
        <f t="shared" si="1"/>
        <v>(880) 002060856308</v>
      </c>
      <c r="K541" s="5" t="s">
        <v>531</v>
      </c>
      <c r="L541" s="5" t="s">
        <v>30</v>
      </c>
      <c r="M541" s="9" t="str">
        <f>IFERROR(__xludf.DUMMYFUNCTION("IF(OR(REGEXMATCH(L541,""18-40""),REGEXMATCH(L541,""Adults 18-40"")),""18-40"", IF(OR(REGEXMATCH(L541,""40-60""),REGEXMATCH(L541,""Adults 40-60"")),""40-60"", IF(OR(REGEXMATCH(L541,""60\+""),REGEXMATCH(L541,""Seniors 60\+"")),""60+"", IF(OR(REGEXMATCH(L541"&amp;",""13-19""),REGEXMATCH(L541,""Teens 13-19"")),""13-19"",""Unbekannt""))))"),"18-40")</f>
        <v>18-40</v>
      </c>
      <c r="N541" s="8" t="str">
        <f>IFERROR(__xludf.DUMMYFUNCTION("REGEXREPLACE(REGEXREPLACE(O541,""Male"",""unspecific""),""Female"",""unspecific"")"),"Adults ")</f>
        <v>Adults </v>
      </c>
      <c r="O541" s="5" t="str">
        <f>IFERROR(__xludf.DUMMYFUNCTION("REGEXEXTRACT(L541,""[A-Za-z ]+"")"),"Adults ")</f>
        <v>Adults </v>
      </c>
      <c r="P541" s="8" t="str">
        <f>IFERROR(__xludf.DUMMYFUNCTION("IF(REGEXMATCH(L541,""Male""),""Male"",IF(REGEXMATCH(L541,""Female""),""Female"",""unspecific""))"),"unspecific")</f>
        <v>unspecific</v>
      </c>
      <c r="Q541" s="5" t="s">
        <v>58</v>
      </c>
      <c r="R541" s="4">
        <v>54126.0</v>
      </c>
      <c r="S541" s="4">
        <v>3241.0</v>
      </c>
      <c r="T541" s="4">
        <v>3876.0</v>
      </c>
      <c r="U541" s="4">
        <v>417.0</v>
      </c>
      <c r="V541" s="10">
        <f t="shared" si="2"/>
        <v>0.7704245649</v>
      </c>
      <c r="W541" s="4">
        <v>12363.43</v>
      </c>
      <c r="X541" s="5" t="s">
        <v>40</v>
      </c>
    </row>
    <row r="542" ht="14.25" customHeight="1">
      <c r="A542" s="4">
        <v>541.0</v>
      </c>
      <c r="B542" s="5" t="s">
        <v>971</v>
      </c>
      <c r="C542" s="11">
        <v>45291.0</v>
      </c>
      <c r="D542" s="11">
        <v>45307.0</v>
      </c>
      <c r="E542" s="5" t="s">
        <v>77</v>
      </c>
      <c r="F542" s="5" t="s">
        <v>224</v>
      </c>
      <c r="G542" s="5" t="s">
        <v>225</v>
      </c>
      <c r="H542" s="5" t="s">
        <v>226</v>
      </c>
      <c r="I542" s="7">
        <v>0.0</v>
      </c>
      <c r="J542" s="8">
        <f t="shared" si="1"/>
        <v>0</v>
      </c>
      <c r="K542" s="5" t="s">
        <v>227</v>
      </c>
      <c r="L542" s="5" t="s">
        <v>74</v>
      </c>
      <c r="M542" s="9" t="str">
        <f>IFERROR(__xludf.DUMMYFUNCTION("IF(OR(REGEXMATCH(L542,""18-40""),REGEXMATCH(L542,""Adults 18-40"")),""18-40"", IF(OR(REGEXMATCH(L542,""40-60""),REGEXMATCH(L542,""Adults 40-60"")),""40-60"", IF(OR(REGEXMATCH(L542,""60\+""),REGEXMATCH(L542,""Seniors 60\+"")),""60+"", IF(OR(REGEXMATCH(L542"&amp;",""13-19""),REGEXMATCH(L542,""Teens 13-19"")),""13-19"",""Unbekannt""))))"),"60+")</f>
        <v>60+</v>
      </c>
      <c r="N542" s="8" t="str">
        <f>IFERROR(__xludf.DUMMYFUNCTION("REGEXREPLACE(REGEXREPLACE(O542,""Male"",""unspecific""),""Female"",""unspecific"")"),"Seniors ")</f>
        <v>Seniors </v>
      </c>
      <c r="O542" s="5" t="str">
        <f>IFERROR(__xludf.DUMMYFUNCTION("REGEXEXTRACT(L542,""[A-Za-z ]+"")"),"Seniors ")</f>
        <v>Seniors </v>
      </c>
      <c r="P542" s="8" t="str">
        <f>IFERROR(__xludf.DUMMYFUNCTION("IF(REGEXMATCH(L542,""Male""),""Male"",IF(REGEXMATCH(L542,""Female""),""Female"",""unspecific""))"),"unspecific")</f>
        <v>unspecific</v>
      </c>
      <c r="Q542" s="5" t="s">
        <v>48</v>
      </c>
      <c r="R542" s="4">
        <v>3141.0</v>
      </c>
      <c r="S542" s="4">
        <v>2066.0</v>
      </c>
      <c r="T542" s="4">
        <v>4858.0</v>
      </c>
      <c r="U542" s="4">
        <v>707.0</v>
      </c>
      <c r="V542" s="10">
        <f t="shared" si="2"/>
        <v>22.50875517</v>
      </c>
      <c r="W542" s="4">
        <v>33079.51</v>
      </c>
      <c r="X542" s="5" t="s">
        <v>40</v>
      </c>
    </row>
    <row r="543" ht="14.25" customHeight="1">
      <c r="A543" s="4">
        <v>542.0</v>
      </c>
      <c r="B543" s="5" t="s">
        <v>972</v>
      </c>
      <c r="C543" s="11">
        <v>45028.0</v>
      </c>
      <c r="D543" s="11">
        <v>45052.0</v>
      </c>
      <c r="E543" s="5" t="s">
        <v>7</v>
      </c>
      <c r="F543" s="5" t="s">
        <v>169</v>
      </c>
      <c r="G543" s="5" t="s">
        <v>170</v>
      </c>
      <c r="H543" s="5" t="s">
        <v>171</v>
      </c>
      <c r="I543" s="7" t="s">
        <v>172</v>
      </c>
      <c r="J543" s="8" t="str">
        <f t="shared" si="1"/>
        <v>(625) 9188416213</v>
      </c>
      <c r="K543" s="5" t="s">
        <v>173</v>
      </c>
      <c r="L543" s="5" t="s">
        <v>57</v>
      </c>
      <c r="M543" s="9" t="str">
        <f>IFERROR(__xludf.DUMMYFUNCTION("IF(OR(REGEXMATCH(L543,""18-40""),REGEXMATCH(L543,""Adults 18-40"")),""18-40"", IF(OR(REGEXMATCH(L543,""40-60""),REGEXMATCH(L543,""Adults 40-60"")),""40-60"", IF(OR(REGEXMATCH(L543,""60\+""),REGEXMATCH(L543,""Seniors 60\+"")),""60+"", IF(OR(REGEXMATCH(L543"&amp;",""13-19""),REGEXMATCH(L543,""Teens 13-19"")),""13-19"",""Unbekannt""))))"),"18-40")</f>
        <v>18-40</v>
      </c>
      <c r="N543" s="8" t="str">
        <f>IFERROR(__xludf.DUMMYFUNCTION("REGEXREPLACE(REGEXREPLACE(O543,""Male"",""unspecific""),""Female"",""unspecific"")"),"unspecific ")</f>
        <v>unspecific </v>
      </c>
      <c r="O543" s="5" t="str">
        <f>IFERROR(__xludf.DUMMYFUNCTION("REGEXEXTRACT(L543,""[A-Za-z ]+"")"),"Female ")</f>
        <v>Female </v>
      </c>
      <c r="P543" s="8" t="str">
        <f>IFERROR(__xludf.DUMMYFUNCTION("IF(REGEXMATCH(L543,""Male""),""Male"",IF(REGEXMATCH(L543,""Female""),""Female"",""unspecific""))"),"Female")</f>
        <v>Female</v>
      </c>
      <c r="Q543" s="5" t="s">
        <v>48</v>
      </c>
      <c r="R543" s="4">
        <v>71363.0</v>
      </c>
      <c r="S543" s="4">
        <v>4901.0</v>
      </c>
      <c r="T543" s="4">
        <v>2954.0</v>
      </c>
      <c r="U543" s="4">
        <v>229.0</v>
      </c>
      <c r="V543" s="10">
        <f t="shared" si="2"/>
        <v>0.3208945812</v>
      </c>
      <c r="W543" s="4">
        <v>42744.36</v>
      </c>
      <c r="X543" s="5" t="s">
        <v>49</v>
      </c>
    </row>
    <row r="544" ht="14.25" customHeight="1">
      <c r="A544" s="4">
        <v>543.0</v>
      </c>
      <c r="B544" s="5" t="s">
        <v>973</v>
      </c>
      <c r="C544" s="11">
        <v>45024.0</v>
      </c>
      <c r="D544" s="11">
        <v>45028.0</v>
      </c>
      <c r="E544" s="5" t="s">
        <v>51</v>
      </c>
      <c r="F544" s="5" t="s">
        <v>294</v>
      </c>
      <c r="G544" s="5" t="s">
        <v>295</v>
      </c>
      <c r="H544" s="5" t="s">
        <v>296</v>
      </c>
      <c r="I544" s="7" t="s">
        <v>297</v>
      </c>
      <c r="J544" s="8" t="str">
        <f t="shared" si="1"/>
        <v>(284) 4015003</v>
      </c>
      <c r="K544" s="5" t="s">
        <v>298</v>
      </c>
      <c r="L544" s="5" t="s">
        <v>138</v>
      </c>
      <c r="M544" s="9" t="str">
        <f>IFERROR(__xludf.DUMMYFUNCTION("IF(OR(REGEXMATCH(L544,""18-40""),REGEXMATCH(L544,""Adults 18-40"")),""18-40"", IF(OR(REGEXMATCH(L544,""40-60""),REGEXMATCH(L544,""Adults 40-60"")),""40-60"", IF(OR(REGEXMATCH(L544,""60\+""),REGEXMATCH(L544,""Seniors 60\+"")),""60+"", IF(OR(REGEXMATCH(L544"&amp;",""13-19""),REGEXMATCH(L544,""Teens 13-19"")),""13-19"",""Unbekannt""))))"),"18-40")</f>
        <v>18-40</v>
      </c>
      <c r="N544" s="8" t="str">
        <f>IFERROR(__xludf.DUMMYFUNCTION("REGEXREPLACE(REGEXREPLACE(O544,""Male"",""unspecific""),""Female"",""unspecific"")"),"unspecific ")</f>
        <v>unspecific </v>
      </c>
      <c r="O544" s="5" t="str">
        <f>IFERROR(__xludf.DUMMYFUNCTION("REGEXEXTRACT(L544,""[A-Za-z ]+"")"),"Male ")</f>
        <v>Male </v>
      </c>
      <c r="P544" s="8" t="str">
        <f>IFERROR(__xludf.DUMMYFUNCTION("IF(REGEXMATCH(L544,""Male""),""Male"",IF(REGEXMATCH(L544,""Female""),""Female"",""unspecific""))"),"Male")</f>
        <v>Male</v>
      </c>
      <c r="Q544" s="5" t="s">
        <v>58</v>
      </c>
      <c r="R544" s="4">
        <v>77069.0</v>
      </c>
      <c r="S544" s="4">
        <v>4269.0</v>
      </c>
      <c r="T544" s="4">
        <v>3216.0</v>
      </c>
      <c r="U544" s="4">
        <v>647.0</v>
      </c>
      <c r="V544" s="10">
        <f t="shared" si="2"/>
        <v>0.8395074544</v>
      </c>
      <c r="W544" s="4">
        <v>22090.59</v>
      </c>
      <c r="X544" s="5" t="s">
        <v>49</v>
      </c>
    </row>
    <row r="545" ht="14.25" customHeight="1">
      <c r="A545" s="4">
        <v>544.0</v>
      </c>
      <c r="B545" s="5" t="s">
        <v>974</v>
      </c>
      <c r="C545" s="11">
        <v>45037.0</v>
      </c>
      <c r="D545" s="11">
        <v>45066.0</v>
      </c>
      <c r="E545" s="5" t="s">
        <v>42</v>
      </c>
      <c r="F545" s="5" t="s">
        <v>374</v>
      </c>
      <c r="G545" s="5" t="s">
        <v>375</v>
      </c>
      <c r="H545" s="5" t="s">
        <v>376</v>
      </c>
      <c r="I545" s="7" t="s">
        <v>377</v>
      </c>
      <c r="J545" s="8" t="str">
        <f t="shared" si="1"/>
        <v>(399) 882061459395</v>
      </c>
      <c r="K545" s="5" t="s">
        <v>378</v>
      </c>
      <c r="L545" s="5" t="s">
        <v>83</v>
      </c>
      <c r="M545" s="9" t="str">
        <f>IFERROR(__xludf.DUMMYFUNCTION("IF(OR(REGEXMATCH(L545,""18-40""),REGEXMATCH(L545,""Adults 18-40"")),""18-40"", IF(OR(REGEXMATCH(L545,""40-60""),REGEXMATCH(L545,""Adults 40-60"")),""40-60"", IF(OR(REGEXMATCH(L545,""60\+""),REGEXMATCH(L545,""Seniors 60\+"")),""60+"", IF(OR(REGEXMATCH(L545"&amp;",""13-19""),REGEXMATCH(L545,""Teens 13-19"")),""13-19"",""Unbekannt""))))"),"40-60")</f>
        <v>40-60</v>
      </c>
      <c r="N545" s="8" t="str">
        <f>IFERROR(__xludf.DUMMYFUNCTION("REGEXREPLACE(REGEXREPLACE(O545,""Male"",""unspecific""),""Female"",""unspecific"")"),"Adults ")</f>
        <v>Adults </v>
      </c>
      <c r="O545" s="5" t="str">
        <f>IFERROR(__xludf.DUMMYFUNCTION("REGEXEXTRACT(L545,""[A-Za-z ]+"")"),"Adults ")</f>
        <v>Adults </v>
      </c>
      <c r="P545" s="8" t="str">
        <f>IFERROR(__xludf.DUMMYFUNCTION("IF(REGEXMATCH(L545,""Male""),""Male"",IF(REGEXMATCH(L545,""Female""),""Female"",""unspecific""))"),"unspecific")</f>
        <v>unspecific</v>
      </c>
      <c r="Q545" s="5" t="s">
        <v>58</v>
      </c>
      <c r="R545" s="4">
        <v>58876.0</v>
      </c>
      <c r="S545" s="4">
        <v>3430.0</v>
      </c>
      <c r="T545" s="4">
        <v>2111.0</v>
      </c>
      <c r="U545" s="4">
        <v>19.0</v>
      </c>
      <c r="V545" s="10">
        <f t="shared" si="2"/>
        <v>0.03227121408</v>
      </c>
      <c r="W545" s="4">
        <v>39613.38</v>
      </c>
      <c r="X545" s="5" t="s">
        <v>66</v>
      </c>
    </row>
    <row r="546" ht="14.25" customHeight="1">
      <c r="A546" s="4">
        <v>545.0</v>
      </c>
      <c r="B546" s="5" t="s">
        <v>975</v>
      </c>
      <c r="C546" s="11">
        <v>45269.0</v>
      </c>
      <c r="D546" s="11">
        <v>45281.0</v>
      </c>
      <c r="E546" s="5" t="s">
        <v>42</v>
      </c>
      <c r="F546" s="5" t="s">
        <v>194</v>
      </c>
      <c r="G546" s="5" t="s">
        <v>195</v>
      </c>
      <c r="H546" s="5" t="s">
        <v>196</v>
      </c>
      <c r="I546" s="7" t="s">
        <v>197</v>
      </c>
      <c r="J546" s="8" t="str">
        <f t="shared" si="1"/>
        <v>(118) 51687120</v>
      </c>
      <c r="K546" s="5" t="s">
        <v>198</v>
      </c>
      <c r="L546" s="5" t="s">
        <v>30</v>
      </c>
      <c r="M546" s="9" t="str">
        <f>IFERROR(__xludf.DUMMYFUNCTION("IF(OR(REGEXMATCH(L546,""18-40""),REGEXMATCH(L546,""Adults 18-40"")),""18-40"", IF(OR(REGEXMATCH(L546,""40-60""),REGEXMATCH(L546,""Adults 40-60"")),""40-60"", IF(OR(REGEXMATCH(L546,""60\+""),REGEXMATCH(L546,""Seniors 60\+"")),""60+"", IF(OR(REGEXMATCH(L546"&amp;",""13-19""),REGEXMATCH(L546,""Teens 13-19"")),""13-19"",""Unbekannt""))))"),"18-40")</f>
        <v>18-40</v>
      </c>
      <c r="N546" s="8" t="str">
        <f>IFERROR(__xludf.DUMMYFUNCTION("REGEXREPLACE(REGEXREPLACE(O546,""Male"",""unspecific""),""Female"",""unspecific"")"),"Adults ")</f>
        <v>Adults </v>
      </c>
      <c r="O546" s="5" t="str">
        <f>IFERROR(__xludf.DUMMYFUNCTION("REGEXEXTRACT(L546,""[A-Za-z ]+"")"),"Adults ")</f>
        <v>Adults </v>
      </c>
      <c r="P546" s="8" t="str">
        <f>IFERROR(__xludf.DUMMYFUNCTION("IF(REGEXMATCH(L546,""Male""),""Male"",IF(REGEXMATCH(L546,""Female""),""Female"",""unspecific""))"),"unspecific")</f>
        <v>unspecific</v>
      </c>
      <c r="Q546" s="5" t="s">
        <v>84</v>
      </c>
      <c r="R546" s="4">
        <v>45538.0</v>
      </c>
      <c r="S546" s="4">
        <v>4754.0</v>
      </c>
      <c r="T546" s="4">
        <v>1731.0</v>
      </c>
      <c r="U546" s="4">
        <v>825.0</v>
      </c>
      <c r="V546" s="10">
        <f t="shared" si="2"/>
        <v>1.811673767</v>
      </c>
      <c r="W546" s="4">
        <v>44619.17</v>
      </c>
      <c r="X546" s="5" t="s">
        <v>152</v>
      </c>
    </row>
    <row r="547" ht="14.25" customHeight="1">
      <c r="A547" s="4">
        <v>546.0</v>
      </c>
      <c r="B547" s="5" t="s">
        <v>976</v>
      </c>
      <c r="C547" s="11">
        <v>45240.0</v>
      </c>
      <c r="D547" s="11">
        <v>45246.0</v>
      </c>
      <c r="E547" s="5" t="s">
        <v>51</v>
      </c>
      <c r="F547" s="5" t="s">
        <v>114</v>
      </c>
      <c r="G547" s="5" t="s">
        <v>115</v>
      </c>
      <c r="H547" s="5" t="s">
        <v>116</v>
      </c>
      <c r="I547" s="7" t="s">
        <v>117</v>
      </c>
      <c r="J547" s="8" t="str">
        <f t="shared" si="1"/>
        <v>(054) 49561427992</v>
      </c>
      <c r="K547" s="5" t="s">
        <v>118</v>
      </c>
      <c r="L547" s="5" t="s">
        <v>65</v>
      </c>
      <c r="M547" s="9" t="str">
        <f>IFERROR(__xludf.DUMMYFUNCTION("IF(OR(REGEXMATCH(L547,""18-40""),REGEXMATCH(L547,""Adults 18-40"")),""18-40"", IF(OR(REGEXMATCH(L547,""40-60""),REGEXMATCH(L547,""Adults 40-60"")),""40-60"", IF(OR(REGEXMATCH(L547,""60\+""),REGEXMATCH(L547,""Seniors 60\+"")),""60+"", IF(OR(REGEXMATCH(L547"&amp;",""13-19""),REGEXMATCH(L547,""Teens 13-19"")),""13-19"",""Unbekannt""))))"),"60+")</f>
        <v>60+</v>
      </c>
      <c r="N547" s="8" t="str">
        <f>IFERROR(__xludf.DUMMYFUNCTION("REGEXREPLACE(REGEXREPLACE(O547,""Male"",""unspecific""),""Female"",""unspecific"")"),"unspecific ")</f>
        <v>unspecific </v>
      </c>
      <c r="O547" s="5" t="str">
        <f>IFERROR(__xludf.DUMMYFUNCTION("REGEXEXTRACT(L547,""[A-Za-z ]+"")"),"Male ")</f>
        <v>Male </v>
      </c>
      <c r="P547" s="8" t="str">
        <f>IFERROR(__xludf.DUMMYFUNCTION("IF(REGEXMATCH(L547,""Male""),""Male"",IF(REGEXMATCH(L547,""Female""),""Female"",""unspecific""))"),"Male")</f>
        <v>Male</v>
      </c>
      <c r="Q547" s="5" t="s">
        <v>86</v>
      </c>
      <c r="R547" s="4">
        <v>89920.0</v>
      </c>
      <c r="S547" s="4">
        <v>6865.0</v>
      </c>
      <c r="T547" s="4">
        <v>1180.0</v>
      </c>
      <c r="U547" s="4">
        <v>635.0</v>
      </c>
      <c r="V547" s="10">
        <f t="shared" si="2"/>
        <v>0.706183274</v>
      </c>
      <c r="W547" s="4">
        <v>17851.68</v>
      </c>
      <c r="X547" s="5" t="s">
        <v>119</v>
      </c>
    </row>
    <row r="548" ht="14.25" customHeight="1">
      <c r="A548" s="4">
        <v>547.0</v>
      </c>
      <c r="B548" s="5" t="s">
        <v>977</v>
      </c>
      <c r="C548" s="11">
        <v>45269.0</v>
      </c>
      <c r="D548" s="11">
        <v>45299.0</v>
      </c>
      <c r="E548" s="5" t="s">
        <v>77</v>
      </c>
      <c r="F548" s="5" t="s">
        <v>587</v>
      </c>
      <c r="G548" s="5" t="s">
        <v>588</v>
      </c>
      <c r="H548" s="5" t="s">
        <v>589</v>
      </c>
      <c r="I548" s="7" t="s">
        <v>590</v>
      </c>
      <c r="J548" s="8" t="str">
        <f t="shared" si="1"/>
        <v>(152) 23213506854</v>
      </c>
      <c r="K548" s="5" t="s">
        <v>591</v>
      </c>
      <c r="L548" s="5" t="s">
        <v>38</v>
      </c>
      <c r="M548" s="9" t="str">
        <f>IFERROR(__xludf.DUMMYFUNCTION("IF(OR(REGEXMATCH(L548,""18-40""),REGEXMATCH(L548,""Adults 18-40"")),""18-40"", IF(OR(REGEXMATCH(L548,""40-60""),REGEXMATCH(L548,""Adults 40-60"")),""40-60"", IF(OR(REGEXMATCH(L548,""60\+""),REGEXMATCH(L548,""Seniors 60\+"")),""60+"", IF(OR(REGEXMATCH(L548"&amp;",""13-19""),REGEXMATCH(L548,""Teens 13-19"")),""13-19"",""Unbekannt""))))"),"60+")</f>
        <v>60+</v>
      </c>
      <c r="N548" s="8" t="str">
        <f>IFERROR(__xludf.DUMMYFUNCTION("REGEXREPLACE(REGEXREPLACE(O548,""Male"",""unspecific""),""Female"",""unspecific"")"),"unspecific ")</f>
        <v>unspecific </v>
      </c>
      <c r="O548" s="5" t="str">
        <f>IFERROR(__xludf.DUMMYFUNCTION("REGEXEXTRACT(L548,""[A-Za-z ]+"")"),"Female ")</f>
        <v>Female </v>
      </c>
      <c r="P548" s="8" t="str">
        <f>IFERROR(__xludf.DUMMYFUNCTION("IF(REGEXMATCH(L548,""Male""),""Male"",IF(REGEXMATCH(L548,""Female""),""Female"",""unspecific""))"),"Female")</f>
        <v>Female</v>
      </c>
      <c r="Q548" s="5" t="s">
        <v>75</v>
      </c>
      <c r="R548" s="4">
        <v>19751.0</v>
      </c>
      <c r="S548" s="4">
        <v>105.0</v>
      </c>
      <c r="T548" s="4">
        <v>2064.0</v>
      </c>
      <c r="U548" s="4">
        <v>390.0</v>
      </c>
      <c r="V548" s="10">
        <f t="shared" si="2"/>
        <v>1.974583565</v>
      </c>
      <c r="W548" s="4">
        <v>39438.63</v>
      </c>
      <c r="X548" s="5" t="s">
        <v>112</v>
      </c>
    </row>
    <row r="549" ht="14.25" customHeight="1">
      <c r="A549" s="4">
        <v>548.0</v>
      </c>
      <c r="B549" s="5" t="s">
        <v>978</v>
      </c>
      <c r="C549" s="11">
        <v>45245.0</v>
      </c>
      <c r="D549" s="11">
        <v>45251.0</v>
      </c>
      <c r="E549" s="5" t="s">
        <v>51</v>
      </c>
      <c r="F549" s="5" t="s">
        <v>262</v>
      </c>
      <c r="G549" s="5" t="s">
        <v>263</v>
      </c>
      <c r="H549" s="5" t="s">
        <v>264</v>
      </c>
      <c r="I549" s="7" t="s">
        <v>265</v>
      </c>
      <c r="J549" s="8" t="str">
        <f t="shared" si="1"/>
        <v>(358) 4216618006</v>
      </c>
      <c r="K549" s="5" t="s">
        <v>266</v>
      </c>
      <c r="L549" s="5" t="s">
        <v>65</v>
      </c>
      <c r="M549" s="9" t="str">
        <f>IFERROR(__xludf.DUMMYFUNCTION("IF(OR(REGEXMATCH(L549,""18-40""),REGEXMATCH(L549,""Adults 18-40"")),""18-40"", IF(OR(REGEXMATCH(L549,""40-60""),REGEXMATCH(L549,""Adults 40-60"")),""40-60"", IF(OR(REGEXMATCH(L549,""60\+""),REGEXMATCH(L549,""Seniors 60\+"")),""60+"", IF(OR(REGEXMATCH(L549"&amp;",""13-19""),REGEXMATCH(L549,""Teens 13-19"")),""13-19"",""Unbekannt""))))"),"60+")</f>
        <v>60+</v>
      </c>
      <c r="N549" s="8" t="str">
        <f>IFERROR(__xludf.DUMMYFUNCTION("REGEXREPLACE(REGEXREPLACE(O549,""Male"",""unspecific""),""Female"",""unspecific"")"),"unspecific ")</f>
        <v>unspecific </v>
      </c>
      <c r="O549" s="5" t="str">
        <f>IFERROR(__xludf.DUMMYFUNCTION("REGEXEXTRACT(L549,""[A-Za-z ]+"")"),"Male ")</f>
        <v>Male </v>
      </c>
      <c r="P549" s="8" t="str">
        <f>IFERROR(__xludf.DUMMYFUNCTION("IF(REGEXMATCH(L549,""Male""),""Male"",IF(REGEXMATCH(L549,""Female""),""Female"",""unspecific""))"),"Male")</f>
        <v>Male</v>
      </c>
      <c r="Q549" s="5" t="s">
        <v>84</v>
      </c>
      <c r="R549" s="4">
        <v>8239.0</v>
      </c>
      <c r="S549" s="4">
        <v>7428.0</v>
      </c>
      <c r="T549" s="4">
        <v>1891.0</v>
      </c>
      <c r="U549" s="4">
        <v>418.0</v>
      </c>
      <c r="V549" s="10">
        <f t="shared" si="2"/>
        <v>5.073431242</v>
      </c>
      <c r="W549" s="4">
        <v>11415.21</v>
      </c>
      <c r="X549" s="5" t="s">
        <v>49</v>
      </c>
    </row>
    <row r="550" ht="14.25" customHeight="1">
      <c r="A550" s="4">
        <v>549.0</v>
      </c>
      <c r="B550" s="5" t="s">
        <v>979</v>
      </c>
      <c r="C550" s="11">
        <v>45082.0</v>
      </c>
      <c r="D550" s="11">
        <v>45107.0</v>
      </c>
      <c r="E550" s="5" t="s">
        <v>77</v>
      </c>
      <c r="F550" s="5" t="s">
        <v>262</v>
      </c>
      <c r="G550" s="5" t="s">
        <v>263</v>
      </c>
      <c r="H550" s="5" t="s">
        <v>264</v>
      </c>
      <c r="I550" s="7" t="s">
        <v>265</v>
      </c>
      <c r="J550" s="8" t="str">
        <f t="shared" si="1"/>
        <v>(358) 4216618006</v>
      </c>
      <c r="K550" s="5" t="s">
        <v>266</v>
      </c>
      <c r="L550" s="5" t="s">
        <v>47</v>
      </c>
      <c r="M550" s="9" t="str">
        <f>IFERROR(__xludf.DUMMYFUNCTION("IF(OR(REGEXMATCH(L550,""18-40""),REGEXMATCH(L550,""Adults 18-40"")),""18-40"", IF(OR(REGEXMATCH(L550,""40-60""),REGEXMATCH(L550,""Adults 40-60"")),""40-60"", IF(OR(REGEXMATCH(L550,""60\+""),REGEXMATCH(L550,""Seniors 60\+"")),""60+"", IF(OR(REGEXMATCH(L550"&amp;",""13-19""),REGEXMATCH(L550,""Teens 13-19"")),""13-19"",""Unbekannt""))))"),"40-60")</f>
        <v>40-60</v>
      </c>
      <c r="N550" s="8" t="str">
        <f>IFERROR(__xludf.DUMMYFUNCTION("REGEXREPLACE(REGEXREPLACE(O550,""Male"",""unspecific""),""Female"",""unspecific"")"),"unspecific ")</f>
        <v>unspecific </v>
      </c>
      <c r="O550" s="5" t="str">
        <f>IFERROR(__xludf.DUMMYFUNCTION("REGEXEXTRACT(L550,""[A-Za-z ]+"")"),"Male ")</f>
        <v>Male </v>
      </c>
      <c r="P550" s="8" t="str">
        <f>IFERROR(__xludf.DUMMYFUNCTION("IF(REGEXMATCH(L550,""Male""),""Male"",IF(REGEXMATCH(L550,""Female""),""Female"",""unspecific""))"),"Male")</f>
        <v>Male</v>
      </c>
      <c r="Q550" s="5" t="s">
        <v>86</v>
      </c>
      <c r="R550" s="4">
        <v>37914.0</v>
      </c>
      <c r="S550" s="4">
        <v>3566.0</v>
      </c>
      <c r="T550" s="4">
        <v>3760.0</v>
      </c>
      <c r="U550" s="4">
        <v>192.0</v>
      </c>
      <c r="V550" s="10">
        <f t="shared" si="2"/>
        <v>0.506409242</v>
      </c>
      <c r="W550" s="4">
        <v>40046.15</v>
      </c>
      <c r="X550" s="5" t="s">
        <v>49</v>
      </c>
    </row>
    <row r="551" ht="14.25" customHeight="1">
      <c r="A551" s="4">
        <v>550.0</v>
      </c>
      <c r="B551" s="5" t="s">
        <v>980</v>
      </c>
      <c r="C551" s="11">
        <v>45204.0</v>
      </c>
      <c r="D551" s="11">
        <v>45205.0</v>
      </c>
      <c r="E551" s="5" t="s">
        <v>42</v>
      </c>
      <c r="F551" s="5" t="s">
        <v>230</v>
      </c>
      <c r="G551" s="5" t="s">
        <v>231</v>
      </c>
      <c r="H551" s="5" t="s">
        <v>232</v>
      </c>
      <c r="I551" s="7" t="s">
        <v>233</v>
      </c>
      <c r="J551" s="8" t="str">
        <f t="shared" si="1"/>
        <v>(856) 4145259269</v>
      </c>
      <c r="K551" s="5" t="s">
        <v>234</v>
      </c>
      <c r="L551" s="5" t="s">
        <v>83</v>
      </c>
      <c r="M551" s="9" t="str">
        <f>IFERROR(__xludf.DUMMYFUNCTION("IF(OR(REGEXMATCH(L551,""18-40""),REGEXMATCH(L551,""Adults 18-40"")),""18-40"", IF(OR(REGEXMATCH(L551,""40-60""),REGEXMATCH(L551,""Adults 40-60"")),""40-60"", IF(OR(REGEXMATCH(L551,""60\+""),REGEXMATCH(L551,""Seniors 60\+"")),""60+"", IF(OR(REGEXMATCH(L551"&amp;",""13-19""),REGEXMATCH(L551,""Teens 13-19"")),""13-19"",""Unbekannt""))))"),"40-60")</f>
        <v>40-60</v>
      </c>
      <c r="N551" s="8" t="str">
        <f>IFERROR(__xludf.DUMMYFUNCTION("REGEXREPLACE(REGEXREPLACE(O551,""Male"",""unspecific""),""Female"",""unspecific"")"),"Adults ")</f>
        <v>Adults </v>
      </c>
      <c r="O551" s="5" t="str">
        <f>IFERROR(__xludf.DUMMYFUNCTION("REGEXEXTRACT(L551,""[A-Za-z ]+"")"),"Adults ")</f>
        <v>Adults </v>
      </c>
      <c r="P551" s="8" t="str">
        <f>IFERROR(__xludf.DUMMYFUNCTION("IF(REGEXMATCH(L551,""Male""),""Male"",IF(REGEXMATCH(L551,""Female""),""Female"",""unspecific""))"),"unspecific")</f>
        <v>unspecific</v>
      </c>
      <c r="Q551" s="5" t="s">
        <v>128</v>
      </c>
      <c r="R551" s="4">
        <v>85675.0</v>
      </c>
      <c r="S551" s="4">
        <v>1929.0</v>
      </c>
      <c r="T551" s="4">
        <v>371.0</v>
      </c>
      <c r="U551" s="4">
        <v>482.0</v>
      </c>
      <c r="V551" s="10">
        <f t="shared" si="2"/>
        <v>0.5625911876</v>
      </c>
      <c r="W551" s="4">
        <v>2333.47</v>
      </c>
      <c r="X551" s="5" t="s">
        <v>66</v>
      </c>
    </row>
    <row r="552" ht="14.25" customHeight="1">
      <c r="A552" s="4">
        <v>551.0</v>
      </c>
      <c r="B552" s="5" t="s">
        <v>981</v>
      </c>
      <c r="C552" s="11">
        <v>45026.0</v>
      </c>
      <c r="D552" s="11">
        <v>45048.0</v>
      </c>
      <c r="E552" s="5" t="s">
        <v>42</v>
      </c>
      <c r="F552" s="5" t="s">
        <v>354</v>
      </c>
      <c r="G552" s="5" t="s">
        <v>355</v>
      </c>
      <c r="H552" s="5" t="s">
        <v>356</v>
      </c>
      <c r="I552" s="7" t="s">
        <v>357</v>
      </c>
      <c r="J552" s="8" t="str">
        <f t="shared" si="1"/>
        <v>(562) 29307994586</v>
      </c>
      <c r="K552" s="5" t="s">
        <v>358</v>
      </c>
      <c r="L552" s="5" t="s">
        <v>57</v>
      </c>
      <c r="M552" s="9" t="str">
        <f>IFERROR(__xludf.DUMMYFUNCTION("IF(OR(REGEXMATCH(L552,""18-40""),REGEXMATCH(L552,""Adults 18-40"")),""18-40"", IF(OR(REGEXMATCH(L552,""40-60""),REGEXMATCH(L552,""Adults 40-60"")),""40-60"", IF(OR(REGEXMATCH(L552,""60\+""),REGEXMATCH(L552,""Seniors 60\+"")),""60+"", IF(OR(REGEXMATCH(L552"&amp;",""13-19""),REGEXMATCH(L552,""Teens 13-19"")),""13-19"",""Unbekannt""))))"),"18-40")</f>
        <v>18-40</v>
      </c>
      <c r="N552" s="8" t="str">
        <f>IFERROR(__xludf.DUMMYFUNCTION("REGEXREPLACE(REGEXREPLACE(O552,""Male"",""unspecific""),""Female"",""unspecific"")"),"unspecific ")</f>
        <v>unspecific </v>
      </c>
      <c r="O552" s="5" t="str">
        <f>IFERROR(__xludf.DUMMYFUNCTION("REGEXEXTRACT(L552,""[A-Za-z ]+"")"),"Female ")</f>
        <v>Female </v>
      </c>
      <c r="P552" s="8" t="str">
        <f>IFERROR(__xludf.DUMMYFUNCTION("IF(REGEXMATCH(L552,""Male""),""Male"",IF(REGEXMATCH(L552,""Female""),""Female"",""unspecific""))"),"Female")</f>
        <v>Female</v>
      </c>
      <c r="Q552" s="5" t="s">
        <v>84</v>
      </c>
      <c r="R552" s="4">
        <v>59750.0</v>
      </c>
      <c r="S552" s="4">
        <v>5191.0</v>
      </c>
      <c r="T552" s="4">
        <v>4322.0</v>
      </c>
      <c r="U552" s="4">
        <v>179.0</v>
      </c>
      <c r="V552" s="10">
        <f t="shared" si="2"/>
        <v>0.29958159</v>
      </c>
      <c r="W552" s="4">
        <v>11171.37</v>
      </c>
      <c r="X552" s="5" t="s">
        <v>66</v>
      </c>
    </row>
    <row r="553" ht="14.25" customHeight="1">
      <c r="A553" s="4">
        <v>552.0</v>
      </c>
      <c r="B553" s="5" t="s">
        <v>982</v>
      </c>
      <c r="C553" s="11">
        <v>45109.0</v>
      </c>
      <c r="D553" s="11">
        <v>45111.0</v>
      </c>
      <c r="E553" s="5" t="s">
        <v>25</v>
      </c>
      <c r="F553" s="5" t="s">
        <v>133</v>
      </c>
      <c r="G553" s="5" t="s">
        <v>134</v>
      </c>
      <c r="H553" s="5" t="s">
        <v>135</v>
      </c>
      <c r="I553" s="7" t="s">
        <v>136</v>
      </c>
      <c r="J553" s="8" t="str">
        <f t="shared" si="1"/>
        <v>(143) 0693791</v>
      </c>
      <c r="K553" s="5" t="s">
        <v>137</v>
      </c>
      <c r="L553" s="5" t="s">
        <v>138</v>
      </c>
      <c r="M553" s="9" t="str">
        <f>IFERROR(__xludf.DUMMYFUNCTION("IF(OR(REGEXMATCH(L553,""18-40""),REGEXMATCH(L553,""Adults 18-40"")),""18-40"", IF(OR(REGEXMATCH(L553,""40-60""),REGEXMATCH(L553,""Adults 40-60"")),""40-60"", IF(OR(REGEXMATCH(L553,""60\+""),REGEXMATCH(L553,""Seniors 60\+"")),""60+"", IF(OR(REGEXMATCH(L553"&amp;",""13-19""),REGEXMATCH(L553,""Teens 13-19"")),""13-19"",""Unbekannt""))))"),"18-40")</f>
        <v>18-40</v>
      </c>
      <c r="N553" s="8" t="str">
        <f>IFERROR(__xludf.DUMMYFUNCTION("REGEXREPLACE(REGEXREPLACE(O553,""Male"",""unspecific""),""Female"",""unspecific"")"),"unspecific ")</f>
        <v>unspecific </v>
      </c>
      <c r="O553" s="5" t="str">
        <f>IFERROR(__xludf.DUMMYFUNCTION("REGEXEXTRACT(L553,""[A-Za-z ]+"")"),"Male ")</f>
        <v>Male </v>
      </c>
      <c r="P553" s="8" t="str">
        <f>IFERROR(__xludf.DUMMYFUNCTION("IF(REGEXMATCH(L553,""Male""),""Male"",IF(REGEXMATCH(L553,""Female""),""Female"",""unspecific""))"),"Male")</f>
        <v>Male</v>
      </c>
      <c r="Q553" s="5" t="s">
        <v>75</v>
      </c>
      <c r="R553" s="4">
        <v>8281.0</v>
      </c>
      <c r="S553" s="4">
        <v>2729.0</v>
      </c>
      <c r="T553" s="4">
        <v>2207.0</v>
      </c>
      <c r="U553" s="4">
        <v>590.0</v>
      </c>
      <c r="V553" s="10">
        <f t="shared" si="2"/>
        <v>7.124743388</v>
      </c>
      <c r="W553" s="4">
        <v>33766.67</v>
      </c>
      <c r="X553" s="5" t="s">
        <v>32</v>
      </c>
    </row>
    <row r="554" ht="14.25" customHeight="1">
      <c r="A554" s="4">
        <v>553.0</v>
      </c>
      <c r="B554" s="5" t="s">
        <v>983</v>
      </c>
      <c r="C554" s="11">
        <v>44942.0</v>
      </c>
      <c r="D554" s="11">
        <v>44959.0</v>
      </c>
      <c r="E554" s="5" t="s">
        <v>77</v>
      </c>
      <c r="F554" s="5" t="s">
        <v>141</v>
      </c>
      <c r="G554" s="5" t="s">
        <v>142</v>
      </c>
      <c r="H554" s="5" t="s">
        <v>143</v>
      </c>
      <c r="I554" s="7" t="s">
        <v>144</v>
      </c>
      <c r="J554" s="8" t="str">
        <f t="shared" si="1"/>
        <v>(557) 6707467238</v>
      </c>
      <c r="K554" s="5" t="s">
        <v>145</v>
      </c>
      <c r="L554" s="5" t="s">
        <v>65</v>
      </c>
      <c r="M554" s="9" t="str">
        <f>IFERROR(__xludf.DUMMYFUNCTION("IF(OR(REGEXMATCH(L554,""18-40""),REGEXMATCH(L554,""Adults 18-40"")),""18-40"", IF(OR(REGEXMATCH(L554,""40-60""),REGEXMATCH(L554,""Adults 40-60"")),""40-60"", IF(OR(REGEXMATCH(L554,""60\+""),REGEXMATCH(L554,""Seniors 60\+"")),""60+"", IF(OR(REGEXMATCH(L554"&amp;",""13-19""),REGEXMATCH(L554,""Teens 13-19"")),""13-19"",""Unbekannt""))))"),"60+")</f>
        <v>60+</v>
      </c>
      <c r="N554" s="8" t="str">
        <f>IFERROR(__xludf.DUMMYFUNCTION("REGEXREPLACE(REGEXREPLACE(O554,""Male"",""unspecific""),""Female"",""unspecific"")"),"unspecific ")</f>
        <v>unspecific </v>
      </c>
      <c r="O554" s="5" t="str">
        <f>IFERROR(__xludf.DUMMYFUNCTION("REGEXEXTRACT(L554,""[A-Za-z ]+"")"),"Male ")</f>
        <v>Male </v>
      </c>
      <c r="P554" s="8" t="str">
        <f>IFERROR(__xludf.DUMMYFUNCTION("IF(REGEXMATCH(L554,""Male""),""Male"",IF(REGEXMATCH(L554,""Female""),""Female"",""unspecific""))"),"Male")</f>
        <v>Male</v>
      </c>
      <c r="Q554" s="5" t="s">
        <v>48</v>
      </c>
      <c r="R554" s="4">
        <v>92881.0</v>
      </c>
      <c r="S554" s="4">
        <v>8244.0</v>
      </c>
      <c r="T554" s="4">
        <v>1048.0</v>
      </c>
      <c r="U554" s="4">
        <v>597.0</v>
      </c>
      <c r="V554" s="10">
        <f t="shared" si="2"/>
        <v>0.6427579376</v>
      </c>
      <c r="W554" s="4">
        <v>30183.91</v>
      </c>
      <c r="X554" s="5" t="s">
        <v>49</v>
      </c>
    </row>
    <row r="555" ht="14.25" customHeight="1">
      <c r="A555" s="4">
        <v>554.0</v>
      </c>
      <c r="B555" s="5" t="s">
        <v>984</v>
      </c>
      <c r="C555" s="11">
        <v>45010.0</v>
      </c>
      <c r="D555" s="11">
        <v>45022.0</v>
      </c>
      <c r="E555" s="5" t="s">
        <v>77</v>
      </c>
      <c r="F555" s="5" t="s">
        <v>256</v>
      </c>
      <c r="G555" s="5" t="s">
        <v>257</v>
      </c>
      <c r="H555" s="5" t="s">
        <v>258</v>
      </c>
      <c r="I555" s="7">
        <v>1.17217573E9</v>
      </c>
      <c r="J555" s="8" t="str">
        <f t="shared" si="1"/>
        <v>(117) 2175730</v>
      </c>
      <c r="K555" s="5" t="s">
        <v>259</v>
      </c>
      <c r="L555" s="5" t="s">
        <v>57</v>
      </c>
      <c r="M555" s="9" t="str">
        <f>IFERROR(__xludf.DUMMYFUNCTION("IF(OR(REGEXMATCH(L555,""18-40""),REGEXMATCH(L555,""Adults 18-40"")),""18-40"", IF(OR(REGEXMATCH(L555,""40-60""),REGEXMATCH(L555,""Adults 40-60"")),""40-60"", IF(OR(REGEXMATCH(L555,""60\+""),REGEXMATCH(L555,""Seniors 60\+"")),""60+"", IF(OR(REGEXMATCH(L555"&amp;",""13-19""),REGEXMATCH(L555,""Teens 13-19"")),""13-19"",""Unbekannt""))))"),"18-40")</f>
        <v>18-40</v>
      </c>
      <c r="N555" s="8" t="str">
        <f>IFERROR(__xludf.DUMMYFUNCTION("REGEXREPLACE(REGEXREPLACE(O555,""Male"",""unspecific""),""Female"",""unspecific"")"),"unspecific ")</f>
        <v>unspecific </v>
      </c>
      <c r="O555" s="5" t="str">
        <f>IFERROR(__xludf.DUMMYFUNCTION("REGEXEXTRACT(L555,""[A-Za-z ]+"")"),"Female ")</f>
        <v>Female </v>
      </c>
      <c r="P555" s="8" t="str">
        <f>IFERROR(__xludf.DUMMYFUNCTION("IF(REGEXMATCH(L555,""Male""),""Male"",IF(REGEXMATCH(L555,""Female""),""Female"",""unspecific""))"),"Female")</f>
        <v>Female</v>
      </c>
      <c r="Q555" s="5" t="s">
        <v>31</v>
      </c>
      <c r="R555" s="4">
        <v>25102.0</v>
      </c>
      <c r="S555" s="4">
        <v>423.0</v>
      </c>
      <c r="T555" s="4">
        <v>2306.0</v>
      </c>
      <c r="U555" s="4">
        <v>115.0</v>
      </c>
      <c r="V555" s="10">
        <f t="shared" si="2"/>
        <v>0.4581308262</v>
      </c>
      <c r="W555" s="4">
        <v>21717.1</v>
      </c>
      <c r="X555" s="5" t="s">
        <v>40</v>
      </c>
    </row>
    <row r="556" ht="14.25" customHeight="1">
      <c r="A556" s="4">
        <v>555.0</v>
      </c>
      <c r="B556" s="5" t="s">
        <v>985</v>
      </c>
      <c r="C556" s="11">
        <v>45256.0</v>
      </c>
      <c r="D556" s="11">
        <v>45259.0</v>
      </c>
      <c r="E556" s="5" t="s">
        <v>7</v>
      </c>
      <c r="F556" s="5" t="s">
        <v>60</v>
      </c>
      <c r="G556" s="5" t="s">
        <v>61</v>
      </c>
      <c r="H556" s="5" t="s">
        <v>62</v>
      </c>
      <c r="I556" s="7" t="s">
        <v>63</v>
      </c>
      <c r="J556" s="8" t="str">
        <f t="shared" si="1"/>
        <v>(320) 1853187395</v>
      </c>
      <c r="K556" s="5" t="s">
        <v>64</v>
      </c>
      <c r="L556" s="5" t="s">
        <v>131</v>
      </c>
      <c r="M556" s="9" t="str">
        <f>IFERROR(__xludf.DUMMYFUNCTION("IF(OR(REGEXMATCH(L556,""18-40""),REGEXMATCH(L556,""Adults 18-40"")),""18-40"", IF(OR(REGEXMATCH(L556,""40-60""),REGEXMATCH(L556,""Adults 40-60"")),""40-60"", IF(OR(REGEXMATCH(L556,""60\+""),REGEXMATCH(L556,""Seniors 60\+"")),""60+"", IF(OR(REGEXMATCH(L556"&amp;",""13-19""),REGEXMATCH(L556,""Teens 13-19"")),""13-19"",""Unbekannt""))))"),"13-19")</f>
        <v>13-19</v>
      </c>
      <c r="N556" s="8" t="str">
        <f>IFERROR(__xludf.DUMMYFUNCTION("REGEXREPLACE(REGEXREPLACE(O556,""Male"",""unspecific""),""Female"",""unspecific"")"),"Teens ")</f>
        <v>Teens </v>
      </c>
      <c r="O556" s="5" t="str">
        <f>IFERROR(__xludf.DUMMYFUNCTION("REGEXEXTRACT(L556,""[A-Za-z ]+"")"),"Teens ")</f>
        <v>Teens </v>
      </c>
      <c r="P556" s="8" t="str">
        <f>IFERROR(__xludf.DUMMYFUNCTION("IF(REGEXMATCH(L556,""Male""),""Male"",IF(REGEXMATCH(L556,""Female""),""Female"",""unspecific""))"),"unspecific")</f>
        <v>unspecific</v>
      </c>
      <c r="Q556" s="5" t="s">
        <v>31</v>
      </c>
      <c r="R556" s="4">
        <v>28434.0</v>
      </c>
      <c r="S556" s="4">
        <v>5705.0</v>
      </c>
      <c r="T556" s="4">
        <v>2762.0</v>
      </c>
      <c r="U556" s="4">
        <v>611.0</v>
      </c>
      <c r="V556" s="10">
        <f t="shared" si="2"/>
        <v>2.148835901</v>
      </c>
      <c r="W556" s="4">
        <v>38953.97</v>
      </c>
      <c r="X556" s="5" t="s">
        <v>66</v>
      </c>
    </row>
    <row r="557" ht="14.25" customHeight="1">
      <c r="A557" s="4">
        <v>556.0</v>
      </c>
      <c r="B557" s="5" t="s">
        <v>986</v>
      </c>
      <c r="C557" s="11">
        <v>45171.0</v>
      </c>
      <c r="D557" s="11">
        <v>45189.0</v>
      </c>
      <c r="E557" s="5" t="s">
        <v>42</v>
      </c>
      <c r="F557" s="5" t="s">
        <v>154</v>
      </c>
      <c r="G557" s="5" t="s">
        <v>155</v>
      </c>
      <c r="H557" s="5" t="s">
        <v>156</v>
      </c>
      <c r="I557" s="7">
        <v>4.034303913E9</v>
      </c>
      <c r="J557" s="8" t="str">
        <f t="shared" si="1"/>
        <v>(403) 4303913</v>
      </c>
      <c r="K557" s="5" t="s">
        <v>157</v>
      </c>
      <c r="L557" s="5" t="s">
        <v>160</v>
      </c>
      <c r="M557" s="9" t="str">
        <f>IFERROR(__xludf.DUMMYFUNCTION("IF(OR(REGEXMATCH(L557,""18-40""),REGEXMATCH(L557,""Adults 18-40"")),""18-40"", IF(OR(REGEXMATCH(L557,""40-60""),REGEXMATCH(L557,""Adults 40-60"")),""40-60"", IF(OR(REGEXMATCH(L557,""60\+""),REGEXMATCH(L557,""Seniors 60\+"")),""60+"", IF(OR(REGEXMATCH(L557"&amp;",""13-19""),REGEXMATCH(L557,""Teens 13-19"")),""13-19"",""Unbekannt""))))"),"40-60")</f>
        <v>40-60</v>
      </c>
      <c r="N557" s="8" t="str">
        <f>IFERROR(__xludf.DUMMYFUNCTION("REGEXREPLACE(REGEXREPLACE(O557,""Male"",""unspecific""),""Female"",""unspecific"")"),"unspecific ")</f>
        <v>unspecific </v>
      </c>
      <c r="O557" s="5" t="str">
        <f>IFERROR(__xludf.DUMMYFUNCTION("REGEXEXTRACT(L557,""[A-Za-z ]+"")"),"Female ")</f>
        <v>Female </v>
      </c>
      <c r="P557" s="8" t="str">
        <f>IFERROR(__xludf.DUMMYFUNCTION("IF(REGEXMATCH(L557,""Male""),""Male"",IF(REGEXMATCH(L557,""Female""),""Female"",""unspecific""))"),"Female")</f>
        <v>Female</v>
      </c>
      <c r="Q557" s="5" t="s">
        <v>75</v>
      </c>
      <c r="R557" s="4">
        <v>77248.0</v>
      </c>
      <c r="S557" s="4">
        <v>7277.0</v>
      </c>
      <c r="T557" s="4">
        <v>2513.0</v>
      </c>
      <c r="U557" s="4">
        <v>645.0</v>
      </c>
      <c r="V557" s="10">
        <f t="shared" si="2"/>
        <v>0.8349730737</v>
      </c>
      <c r="W557" s="4">
        <v>31711.24</v>
      </c>
      <c r="X557" s="5" t="s">
        <v>158</v>
      </c>
    </row>
    <row r="558" ht="14.25" customHeight="1">
      <c r="A558" s="4">
        <v>557.0</v>
      </c>
      <c r="B558" s="5" t="s">
        <v>987</v>
      </c>
      <c r="C558" s="11">
        <v>45267.0</v>
      </c>
      <c r="D558" s="11">
        <v>45284.0</v>
      </c>
      <c r="E558" s="5" t="s">
        <v>42</v>
      </c>
      <c r="F558" s="5" t="s">
        <v>445</v>
      </c>
      <c r="G558" s="5" t="s">
        <v>446</v>
      </c>
      <c r="H558" s="5" t="s">
        <v>447</v>
      </c>
      <c r="I558" s="7" t="s">
        <v>448</v>
      </c>
      <c r="J558" s="8" t="str">
        <f t="shared" si="1"/>
        <v>(163) 276214014577</v>
      </c>
      <c r="K558" s="5" t="s">
        <v>449</v>
      </c>
      <c r="L558" s="5" t="s">
        <v>57</v>
      </c>
      <c r="M558" s="9" t="str">
        <f>IFERROR(__xludf.DUMMYFUNCTION("IF(OR(REGEXMATCH(L558,""18-40""),REGEXMATCH(L558,""Adults 18-40"")),""18-40"", IF(OR(REGEXMATCH(L558,""40-60""),REGEXMATCH(L558,""Adults 40-60"")),""40-60"", IF(OR(REGEXMATCH(L558,""60\+""),REGEXMATCH(L558,""Seniors 60\+"")),""60+"", IF(OR(REGEXMATCH(L558"&amp;",""13-19""),REGEXMATCH(L558,""Teens 13-19"")),""13-19"",""Unbekannt""))))"),"18-40")</f>
        <v>18-40</v>
      </c>
      <c r="N558" s="8" t="str">
        <f>IFERROR(__xludf.DUMMYFUNCTION("REGEXREPLACE(REGEXREPLACE(O558,""Male"",""unspecific""),""Female"",""unspecific"")"),"unspecific ")</f>
        <v>unspecific </v>
      </c>
      <c r="O558" s="5" t="str">
        <f>IFERROR(__xludf.DUMMYFUNCTION("REGEXEXTRACT(L558,""[A-Za-z ]+"")"),"Female ")</f>
        <v>Female </v>
      </c>
      <c r="P558" s="8" t="str">
        <f>IFERROR(__xludf.DUMMYFUNCTION("IF(REGEXMATCH(L558,""Male""),""Male"",IF(REGEXMATCH(L558,""Female""),""Female"",""unspecific""))"),"Female")</f>
        <v>Female</v>
      </c>
      <c r="Q558" s="5" t="s">
        <v>58</v>
      </c>
      <c r="R558" s="4">
        <v>64760.0</v>
      </c>
      <c r="S558" s="4">
        <v>6901.0</v>
      </c>
      <c r="T558" s="4">
        <v>592.0</v>
      </c>
      <c r="U558" s="4">
        <v>357.0</v>
      </c>
      <c r="V558" s="10">
        <f t="shared" si="2"/>
        <v>0.5512662137</v>
      </c>
      <c r="W558" s="4">
        <v>2343.95</v>
      </c>
      <c r="X558" s="5" t="s">
        <v>158</v>
      </c>
    </row>
    <row r="559" ht="14.25" customHeight="1">
      <c r="A559" s="4">
        <v>558.0</v>
      </c>
      <c r="B559" s="5" t="s">
        <v>988</v>
      </c>
      <c r="C559" s="11">
        <v>45081.0</v>
      </c>
      <c r="D559" s="11">
        <v>45108.0</v>
      </c>
      <c r="E559" s="5" t="s">
        <v>77</v>
      </c>
      <c r="F559" s="5" t="s">
        <v>300</v>
      </c>
      <c r="G559" s="5" t="s">
        <v>301</v>
      </c>
      <c r="H559" s="5" t="s">
        <v>302</v>
      </c>
      <c r="I559" s="7" t="s">
        <v>303</v>
      </c>
      <c r="J559" s="8" t="str">
        <f t="shared" si="1"/>
        <v>(880) 8919091</v>
      </c>
      <c r="K559" s="5" t="s">
        <v>304</v>
      </c>
      <c r="L559" s="5" t="s">
        <v>83</v>
      </c>
      <c r="M559" s="9" t="str">
        <f>IFERROR(__xludf.DUMMYFUNCTION("IF(OR(REGEXMATCH(L559,""18-40""),REGEXMATCH(L559,""Adults 18-40"")),""18-40"", IF(OR(REGEXMATCH(L559,""40-60""),REGEXMATCH(L559,""Adults 40-60"")),""40-60"", IF(OR(REGEXMATCH(L559,""60\+""),REGEXMATCH(L559,""Seniors 60\+"")),""60+"", IF(OR(REGEXMATCH(L559"&amp;",""13-19""),REGEXMATCH(L559,""Teens 13-19"")),""13-19"",""Unbekannt""))))"),"40-60")</f>
        <v>40-60</v>
      </c>
      <c r="N559" s="8" t="str">
        <f>IFERROR(__xludf.DUMMYFUNCTION("REGEXREPLACE(REGEXREPLACE(O559,""Male"",""unspecific""),""Female"",""unspecific"")"),"Adults ")</f>
        <v>Adults </v>
      </c>
      <c r="O559" s="5" t="str">
        <f>IFERROR(__xludf.DUMMYFUNCTION("REGEXEXTRACT(L559,""[A-Za-z ]+"")"),"Adults ")</f>
        <v>Adults </v>
      </c>
      <c r="P559" s="8" t="str">
        <f>IFERROR(__xludf.DUMMYFUNCTION("IF(REGEXMATCH(L559,""Male""),""Male"",IF(REGEXMATCH(L559,""Female""),""Female"",""unspecific""))"),"unspecific")</f>
        <v>unspecific</v>
      </c>
      <c r="Q559" s="5" t="s">
        <v>75</v>
      </c>
      <c r="R559" s="4">
        <v>30243.0</v>
      </c>
      <c r="S559" s="4">
        <v>7311.0</v>
      </c>
      <c r="T559" s="4">
        <v>3013.0</v>
      </c>
      <c r="U559" s="4">
        <v>543.0</v>
      </c>
      <c r="V559" s="10">
        <f t="shared" si="2"/>
        <v>1.7954568</v>
      </c>
      <c r="W559" s="4">
        <v>12348.63</v>
      </c>
      <c r="X559" s="5" t="s">
        <v>99</v>
      </c>
    </row>
    <row r="560" ht="14.25" customHeight="1">
      <c r="A560" s="4">
        <v>559.0</v>
      </c>
      <c r="B560" s="5" t="s">
        <v>989</v>
      </c>
      <c r="C560" s="11">
        <v>45238.0</v>
      </c>
      <c r="D560" s="11">
        <v>45241.0</v>
      </c>
      <c r="E560" s="5" t="s">
        <v>25</v>
      </c>
      <c r="F560" s="5" t="s">
        <v>194</v>
      </c>
      <c r="G560" s="5" t="s">
        <v>195</v>
      </c>
      <c r="H560" s="5" t="s">
        <v>196</v>
      </c>
      <c r="I560" s="7" t="s">
        <v>197</v>
      </c>
      <c r="J560" s="8" t="str">
        <f t="shared" si="1"/>
        <v>(118) 51687120</v>
      </c>
      <c r="K560" s="5" t="s">
        <v>198</v>
      </c>
      <c r="L560" s="5" t="s">
        <v>38</v>
      </c>
      <c r="M560" s="9" t="str">
        <f>IFERROR(__xludf.DUMMYFUNCTION("IF(OR(REGEXMATCH(L560,""18-40""),REGEXMATCH(L560,""Adults 18-40"")),""18-40"", IF(OR(REGEXMATCH(L560,""40-60""),REGEXMATCH(L560,""Adults 40-60"")),""40-60"", IF(OR(REGEXMATCH(L560,""60\+""),REGEXMATCH(L560,""Seniors 60\+"")),""60+"", IF(OR(REGEXMATCH(L560"&amp;",""13-19""),REGEXMATCH(L560,""Teens 13-19"")),""13-19"",""Unbekannt""))))"),"60+")</f>
        <v>60+</v>
      </c>
      <c r="N560" s="8" t="str">
        <f>IFERROR(__xludf.DUMMYFUNCTION("REGEXREPLACE(REGEXREPLACE(O560,""Male"",""unspecific""),""Female"",""unspecific"")"),"unspecific ")</f>
        <v>unspecific </v>
      </c>
      <c r="O560" s="5" t="str">
        <f>IFERROR(__xludf.DUMMYFUNCTION("REGEXEXTRACT(L560,""[A-Za-z ]+"")"),"Female ")</f>
        <v>Female </v>
      </c>
      <c r="P560" s="8" t="str">
        <f>IFERROR(__xludf.DUMMYFUNCTION("IF(REGEXMATCH(L560,""Male""),""Male"",IF(REGEXMATCH(L560,""Female""),""Female"",""unspecific""))"),"Female")</f>
        <v>Female</v>
      </c>
      <c r="Q560" s="5" t="s">
        <v>84</v>
      </c>
      <c r="R560" s="4">
        <v>75884.0</v>
      </c>
      <c r="S560" s="4">
        <v>1346.0</v>
      </c>
      <c r="T560" s="4">
        <v>579.0</v>
      </c>
      <c r="U560" s="4">
        <v>747.0</v>
      </c>
      <c r="V560" s="10">
        <f t="shared" si="2"/>
        <v>0.9843972379</v>
      </c>
      <c r="W560" s="4">
        <v>16583.39</v>
      </c>
      <c r="X560" s="5" t="s">
        <v>152</v>
      </c>
    </row>
    <row r="561" ht="14.25" customHeight="1">
      <c r="A561" s="4">
        <v>560.0</v>
      </c>
      <c r="B561" s="5" t="s">
        <v>990</v>
      </c>
      <c r="C561" s="11">
        <v>45198.0</v>
      </c>
      <c r="D561" s="11">
        <v>45223.0</v>
      </c>
      <c r="E561" s="5" t="s">
        <v>7</v>
      </c>
      <c r="F561" s="5" t="s">
        <v>262</v>
      </c>
      <c r="G561" s="5" t="s">
        <v>263</v>
      </c>
      <c r="H561" s="5" t="s">
        <v>264</v>
      </c>
      <c r="I561" s="7" t="s">
        <v>265</v>
      </c>
      <c r="J561" s="8" t="str">
        <f t="shared" si="1"/>
        <v>(358) 4216618006</v>
      </c>
      <c r="K561" s="5" t="s">
        <v>266</v>
      </c>
      <c r="L561" s="5" t="s">
        <v>83</v>
      </c>
      <c r="M561" s="9" t="str">
        <f>IFERROR(__xludf.DUMMYFUNCTION("IF(OR(REGEXMATCH(L561,""18-40""),REGEXMATCH(L561,""Adults 18-40"")),""18-40"", IF(OR(REGEXMATCH(L561,""40-60""),REGEXMATCH(L561,""Adults 40-60"")),""40-60"", IF(OR(REGEXMATCH(L561,""60\+""),REGEXMATCH(L561,""Seniors 60\+"")),""60+"", IF(OR(REGEXMATCH(L561"&amp;",""13-19""),REGEXMATCH(L561,""Teens 13-19"")),""13-19"",""Unbekannt""))))"),"40-60")</f>
        <v>40-60</v>
      </c>
      <c r="N561" s="8" t="str">
        <f>IFERROR(__xludf.DUMMYFUNCTION("REGEXREPLACE(REGEXREPLACE(O561,""Male"",""unspecific""),""Female"",""unspecific"")"),"Adults ")</f>
        <v>Adults </v>
      </c>
      <c r="O561" s="5" t="str">
        <f>IFERROR(__xludf.DUMMYFUNCTION("REGEXEXTRACT(L561,""[A-Za-z ]+"")"),"Adults ")</f>
        <v>Adults </v>
      </c>
      <c r="P561" s="8" t="str">
        <f>IFERROR(__xludf.DUMMYFUNCTION("IF(REGEXMATCH(L561,""Male""),""Male"",IF(REGEXMATCH(L561,""Female""),""Female"",""unspecific""))"),"unspecific")</f>
        <v>unspecific</v>
      </c>
      <c r="Q561" s="5" t="s">
        <v>84</v>
      </c>
      <c r="R561" s="4">
        <v>61132.0</v>
      </c>
      <c r="S561" s="4">
        <v>7347.0</v>
      </c>
      <c r="T561" s="4">
        <v>583.0</v>
      </c>
      <c r="U561" s="4">
        <v>771.0</v>
      </c>
      <c r="V561" s="10">
        <f t="shared" si="2"/>
        <v>1.261205261</v>
      </c>
      <c r="W561" s="4">
        <v>36681.7</v>
      </c>
      <c r="X561" s="5" t="s">
        <v>49</v>
      </c>
    </row>
    <row r="562" ht="14.25" customHeight="1">
      <c r="A562" s="4">
        <v>561.0</v>
      </c>
      <c r="B562" s="5" t="s">
        <v>991</v>
      </c>
      <c r="C562" s="11">
        <v>44929.0</v>
      </c>
      <c r="D562" s="11">
        <v>44932.0</v>
      </c>
      <c r="E562" s="5" t="s">
        <v>77</v>
      </c>
      <c r="F562" s="5" t="s">
        <v>175</v>
      </c>
      <c r="G562" s="5" t="s">
        <v>176</v>
      </c>
      <c r="H562" s="5" t="s">
        <v>177</v>
      </c>
      <c r="I562" s="7" t="s">
        <v>178</v>
      </c>
      <c r="J562" s="8" t="str">
        <f t="shared" si="1"/>
        <v>(186) 4384897</v>
      </c>
      <c r="K562" s="5" t="s">
        <v>179</v>
      </c>
      <c r="L562" s="5" t="s">
        <v>74</v>
      </c>
      <c r="M562" s="9" t="str">
        <f>IFERROR(__xludf.DUMMYFUNCTION("IF(OR(REGEXMATCH(L562,""18-40""),REGEXMATCH(L562,""Adults 18-40"")),""18-40"", IF(OR(REGEXMATCH(L562,""40-60""),REGEXMATCH(L562,""Adults 40-60"")),""40-60"", IF(OR(REGEXMATCH(L562,""60\+""),REGEXMATCH(L562,""Seniors 60\+"")),""60+"", IF(OR(REGEXMATCH(L562"&amp;",""13-19""),REGEXMATCH(L562,""Teens 13-19"")),""13-19"",""Unbekannt""))))"),"60+")</f>
        <v>60+</v>
      </c>
      <c r="N562" s="8" t="str">
        <f>IFERROR(__xludf.DUMMYFUNCTION("REGEXREPLACE(REGEXREPLACE(O562,""Male"",""unspecific""),""Female"",""unspecific"")"),"Seniors ")</f>
        <v>Seniors </v>
      </c>
      <c r="O562" s="5" t="str">
        <f>IFERROR(__xludf.DUMMYFUNCTION("REGEXEXTRACT(L562,""[A-Za-z ]+"")"),"Seniors ")</f>
        <v>Seniors </v>
      </c>
      <c r="P562" s="8" t="str">
        <f>IFERROR(__xludf.DUMMYFUNCTION("IF(REGEXMATCH(L562,""Male""),""Male"",IF(REGEXMATCH(L562,""Female""),""Female"",""unspecific""))"),"unspecific")</f>
        <v>unspecific</v>
      </c>
      <c r="Q562" s="5" t="s">
        <v>86</v>
      </c>
      <c r="R562" s="4">
        <v>91198.0</v>
      </c>
      <c r="S562" s="4">
        <v>1427.0</v>
      </c>
      <c r="T562" s="4">
        <v>2362.0</v>
      </c>
      <c r="U562" s="4">
        <v>70.0</v>
      </c>
      <c r="V562" s="10">
        <f t="shared" si="2"/>
        <v>0.07675606921</v>
      </c>
      <c r="W562" s="4">
        <v>41732.19</v>
      </c>
      <c r="X562" s="5" t="s">
        <v>99</v>
      </c>
    </row>
    <row r="563" ht="14.25" customHeight="1">
      <c r="A563" s="4">
        <v>562.0</v>
      </c>
      <c r="B563" s="5" t="s">
        <v>992</v>
      </c>
      <c r="C563" s="11">
        <v>44929.0</v>
      </c>
      <c r="D563" s="11">
        <v>44933.0</v>
      </c>
      <c r="E563" s="5" t="s">
        <v>25</v>
      </c>
      <c r="F563" s="5" t="s">
        <v>381</v>
      </c>
      <c r="G563" s="5" t="s">
        <v>382</v>
      </c>
      <c r="H563" s="5" t="s">
        <v>383</v>
      </c>
      <c r="I563" s="7" t="s">
        <v>384</v>
      </c>
      <c r="J563" s="8" t="str">
        <f t="shared" si="1"/>
        <v>Ungültige Nummer</v>
      </c>
      <c r="K563" s="5" t="s">
        <v>385</v>
      </c>
      <c r="L563" s="5" t="s">
        <v>83</v>
      </c>
      <c r="M563" s="9" t="str">
        <f>IFERROR(__xludf.DUMMYFUNCTION("IF(OR(REGEXMATCH(L563,""18-40""),REGEXMATCH(L563,""Adults 18-40"")),""18-40"", IF(OR(REGEXMATCH(L563,""40-60""),REGEXMATCH(L563,""Adults 40-60"")),""40-60"", IF(OR(REGEXMATCH(L563,""60\+""),REGEXMATCH(L563,""Seniors 60\+"")),""60+"", IF(OR(REGEXMATCH(L563"&amp;",""13-19""),REGEXMATCH(L563,""Teens 13-19"")),""13-19"",""Unbekannt""))))"),"40-60")</f>
        <v>40-60</v>
      </c>
      <c r="N563" s="8" t="str">
        <f>IFERROR(__xludf.DUMMYFUNCTION("REGEXREPLACE(REGEXREPLACE(O563,""Male"",""unspecific""),""Female"",""unspecific"")"),"Adults ")</f>
        <v>Adults </v>
      </c>
      <c r="O563" s="5" t="str">
        <f>IFERROR(__xludf.DUMMYFUNCTION("REGEXEXTRACT(L563,""[A-Za-z ]+"")"),"Adults ")</f>
        <v>Adults </v>
      </c>
      <c r="P563" s="8" t="str">
        <f>IFERROR(__xludf.DUMMYFUNCTION("IF(REGEXMATCH(L563,""Male""),""Male"",IF(REGEXMATCH(L563,""Female""),""Female"",""unspecific""))"),"unspecific")</f>
        <v>unspecific</v>
      </c>
      <c r="Q563" s="5" t="s">
        <v>39</v>
      </c>
      <c r="R563" s="4">
        <v>95668.0</v>
      </c>
      <c r="S563" s="4">
        <v>4575.0</v>
      </c>
      <c r="T563" s="4">
        <v>3630.0</v>
      </c>
      <c r="U563" s="4">
        <v>641.0</v>
      </c>
      <c r="V563" s="10">
        <f t="shared" si="2"/>
        <v>0.6700255049</v>
      </c>
      <c r="W563" s="4">
        <v>35713.13</v>
      </c>
      <c r="X563" s="5" t="s">
        <v>66</v>
      </c>
    </row>
    <row r="564" ht="14.25" customHeight="1">
      <c r="A564" s="4">
        <v>563.0</v>
      </c>
      <c r="B564" s="5" t="s">
        <v>993</v>
      </c>
      <c r="C564" s="11">
        <v>45283.0</v>
      </c>
      <c r="D564" s="11">
        <v>45299.0</v>
      </c>
      <c r="E564" s="5" t="s">
        <v>7</v>
      </c>
      <c r="F564" s="5" t="s">
        <v>256</v>
      </c>
      <c r="G564" s="5" t="s">
        <v>257</v>
      </c>
      <c r="H564" s="5" t="s">
        <v>258</v>
      </c>
      <c r="I564" s="7">
        <v>1.17217573E9</v>
      </c>
      <c r="J564" s="8" t="str">
        <f t="shared" si="1"/>
        <v>(117) 2175730</v>
      </c>
      <c r="K564" s="5" t="s">
        <v>259</v>
      </c>
      <c r="L564" s="5" t="s">
        <v>83</v>
      </c>
      <c r="M564" s="9" t="str">
        <f>IFERROR(__xludf.DUMMYFUNCTION("IF(OR(REGEXMATCH(L564,""18-40""),REGEXMATCH(L564,""Adults 18-40"")),""18-40"", IF(OR(REGEXMATCH(L564,""40-60""),REGEXMATCH(L564,""Adults 40-60"")),""40-60"", IF(OR(REGEXMATCH(L564,""60\+""),REGEXMATCH(L564,""Seniors 60\+"")),""60+"", IF(OR(REGEXMATCH(L564"&amp;",""13-19""),REGEXMATCH(L564,""Teens 13-19"")),""13-19"",""Unbekannt""))))"),"40-60")</f>
        <v>40-60</v>
      </c>
      <c r="N564" s="8" t="str">
        <f>IFERROR(__xludf.DUMMYFUNCTION("REGEXREPLACE(REGEXREPLACE(O564,""Male"",""unspecific""),""Female"",""unspecific"")"),"Adults ")</f>
        <v>Adults </v>
      </c>
      <c r="O564" s="5" t="str">
        <f>IFERROR(__xludf.DUMMYFUNCTION("REGEXEXTRACT(L564,""[A-Za-z ]+"")"),"Adults ")</f>
        <v>Adults </v>
      </c>
      <c r="P564" s="8" t="str">
        <f>IFERROR(__xludf.DUMMYFUNCTION("IF(REGEXMATCH(L564,""Male""),""Male"",IF(REGEXMATCH(L564,""Female""),""Female"",""unspecific""))"),"unspecific")</f>
        <v>unspecific</v>
      </c>
      <c r="Q564" s="5" t="s">
        <v>31</v>
      </c>
      <c r="R564" s="4">
        <v>30742.0</v>
      </c>
      <c r="S564" s="4">
        <v>3986.0</v>
      </c>
      <c r="T564" s="4">
        <v>2245.0</v>
      </c>
      <c r="U564" s="4">
        <v>266.0</v>
      </c>
      <c r="V564" s="10">
        <f t="shared" si="2"/>
        <v>0.8652657602</v>
      </c>
      <c r="W564" s="4">
        <v>9993.61</v>
      </c>
      <c r="X564" s="5" t="s">
        <v>40</v>
      </c>
    </row>
    <row r="565" ht="14.25" customHeight="1">
      <c r="A565" s="4">
        <v>564.0</v>
      </c>
      <c r="B565" s="5" t="s">
        <v>994</v>
      </c>
      <c r="C565" s="11">
        <v>45236.0</v>
      </c>
      <c r="D565" s="11">
        <v>45266.0</v>
      </c>
      <c r="E565" s="5" t="s">
        <v>77</v>
      </c>
      <c r="F565" s="5" t="s">
        <v>269</v>
      </c>
      <c r="G565" s="5" t="s">
        <v>270</v>
      </c>
      <c r="H565" s="5" t="s">
        <v>271</v>
      </c>
      <c r="I565" s="7" t="s">
        <v>272</v>
      </c>
      <c r="J565" s="8" t="str">
        <f t="shared" si="1"/>
        <v>(363) 95706167906</v>
      </c>
      <c r="K565" s="5" t="s">
        <v>273</v>
      </c>
      <c r="L565" s="5" t="s">
        <v>83</v>
      </c>
      <c r="M565" s="9" t="str">
        <f>IFERROR(__xludf.DUMMYFUNCTION("IF(OR(REGEXMATCH(L565,""18-40""),REGEXMATCH(L565,""Adults 18-40"")),""18-40"", IF(OR(REGEXMATCH(L565,""40-60""),REGEXMATCH(L565,""Adults 40-60"")),""40-60"", IF(OR(REGEXMATCH(L565,""60\+""),REGEXMATCH(L565,""Seniors 60\+"")),""60+"", IF(OR(REGEXMATCH(L565"&amp;",""13-19""),REGEXMATCH(L565,""Teens 13-19"")),""13-19"",""Unbekannt""))))"),"40-60")</f>
        <v>40-60</v>
      </c>
      <c r="N565" s="8" t="str">
        <f>IFERROR(__xludf.DUMMYFUNCTION("REGEXREPLACE(REGEXREPLACE(O565,""Male"",""unspecific""),""Female"",""unspecific"")"),"Adults ")</f>
        <v>Adults </v>
      </c>
      <c r="O565" s="5" t="str">
        <f>IFERROR(__xludf.DUMMYFUNCTION("REGEXEXTRACT(L565,""[A-Za-z ]+"")"),"Adults ")</f>
        <v>Adults </v>
      </c>
      <c r="P565" s="8" t="str">
        <f>IFERROR(__xludf.DUMMYFUNCTION("IF(REGEXMATCH(L565,""Male""),""Male"",IF(REGEXMATCH(L565,""Female""),""Female"",""unspecific""))"),"unspecific")</f>
        <v>unspecific</v>
      </c>
      <c r="Q565" s="5" t="s">
        <v>58</v>
      </c>
      <c r="R565" s="4">
        <v>1686.0</v>
      </c>
      <c r="S565" s="4">
        <v>9974.0</v>
      </c>
      <c r="T565" s="4">
        <v>1657.0</v>
      </c>
      <c r="U565" s="4">
        <v>504.0</v>
      </c>
      <c r="V565" s="10">
        <f t="shared" si="2"/>
        <v>29.89323843</v>
      </c>
      <c r="W565" s="4">
        <v>24402.45</v>
      </c>
      <c r="X565" s="5" t="s">
        <v>158</v>
      </c>
    </row>
    <row r="566" ht="14.25" customHeight="1">
      <c r="A566" s="4">
        <v>565.0</v>
      </c>
      <c r="B566" s="5" t="s">
        <v>995</v>
      </c>
      <c r="C566" s="11">
        <v>45259.0</v>
      </c>
      <c r="D566" s="11">
        <v>45272.0</v>
      </c>
      <c r="E566" s="5" t="s">
        <v>42</v>
      </c>
      <c r="F566" s="5" t="s">
        <v>147</v>
      </c>
      <c r="G566" s="5" t="s">
        <v>148</v>
      </c>
      <c r="H566" s="5" t="s">
        <v>149</v>
      </c>
      <c r="I566" s="7" t="s">
        <v>150</v>
      </c>
      <c r="J566" s="8" t="str">
        <f t="shared" si="1"/>
        <v>Ungültige Nummer</v>
      </c>
      <c r="K566" s="5" t="s">
        <v>151</v>
      </c>
      <c r="L566" s="5" t="s">
        <v>47</v>
      </c>
      <c r="M566" s="9" t="str">
        <f>IFERROR(__xludf.DUMMYFUNCTION("IF(OR(REGEXMATCH(L566,""18-40""),REGEXMATCH(L566,""Adults 18-40"")),""18-40"", IF(OR(REGEXMATCH(L566,""40-60""),REGEXMATCH(L566,""Adults 40-60"")),""40-60"", IF(OR(REGEXMATCH(L566,""60\+""),REGEXMATCH(L566,""Seniors 60\+"")),""60+"", IF(OR(REGEXMATCH(L566"&amp;",""13-19""),REGEXMATCH(L566,""Teens 13-19"")),""13-19"",""Unbekannt""))))"),"40-60")</f>
        <v>40-60</v>
      </c>
      <c r="N566" s="8" t="str">
        <f>IFERROR(__xludf.DUMMYFUNCTION("REGEXREPLACE(REGEXREPLACE(O566,""Male"",""unspecific""),""Female"",""unspecific"")"),"unspecific ")</f>
        <v>unspecific </v>
      </c>
      <c r="O566" s="5" t="str">
        <f>IFERROR(__xludf.DUMMYFUNCTION("REGEXEXTRACT(L566,""[A-Za-z ]+"")"),"Male ")</f>
        <v>Male </v>
      </c>
      <c r="P566" s="8" t="str">
        <f>IFERROR(__xludf.DUMMYFUNCTION("IF(REGEXMATCH(L566,""Male""),""Male"",IF(REGEXMATCH(L566,""Female""),""Female"",""unspecific""))"),"Male")</f>
        <v>Male</v>
      </c>
      <c r="Q566" s="5" t="s">
        <v>48</v>
      </c>
      <c r="R566" s="4">
        <v>99064.0</v>
      </c>
      <c r="S566" s="4">
        <v>6800.0</v>
      </c>
      <c r="T566" s="4">
        <v>2348.0</v>
      </c>
      <c r="U566" s="4">
        <v>920.0</v>
      </c>
      <c r="V566" s="10">
        <f t="shared" si="2"/>
        <v>0.9286925624</v>
      </c>
      <c r="W566" s="4">
        <v>33158.28</v>
      </c>
      <c r="X566" s="5" t="s">
        <v>152</v>
      </c>
    </row>
    <row r="567" ht="14.25" customHeight="1">
      <c r="A567" s="4">
        <v>566.0</v>
      </c>
      <c r="B567" s="5" t="s">
        <v>996</v>
      </c>
      <c r="C567" s="11">
        <v>45050.0</v>
      </c>
      <c r="D567" s="11">
        <v>45065.0</v>
      </c>
      <c r="E567" s="5" t="s">
        <v>42</v>
      </c>
      <c r="F567" s="5" t="s">
        <v>262</v>
      </c>
      <c r="G567" s="5" t="s">
        <v>263</v>
      </c>
      <c r="H567" s="5" t="s">
        <v>264</v>
      </c>
      <c r="I567" s="7" t="s">
        <v>265</v>
      </c>
      <c r="J567" s="8" t="str">
        <f t="shared" si="1"/>
        <v>(358) 4216618006</v>
      </c>
      <c r="K567" s="5" t="s">
        <v>266</v>
      </c>
      <c r="L567" s="5" t="s">
        <v>74</v>
      </c>
      <c r="M567" s="9" t="str">
        <f>IFERROR(__xludf.DUMMYFUNCTION("IF(OR(REGEXMATCH(L567,""18-40""),REGEXMATCH(L567,""Adults 18-40"")),""18-40"", IF(OR(REGEXMATCH(L567,""40-60""),REGEXMATCH(L567,""Adults 40-60"")),""40-60"", IF(OR(REGEXMATCH(L567,""60\+""),REGEXMATCH(L567,""Seniors 60\+"")),""60+"", IF(OR(REGEXMATCH(L567"&amp;",""13-19""),REGEXMATCH(L567,""Teens 13-19"")),""13-19"",""Unbekannt""))))"),"60+")</f>
        <v>60+</v>
      </c>
      <c r="N567" s="8" t="str">
        <f>IFERROR(__xludf.DUMMYFUNCTION("REGEXREPLACE(REGEXREPLACE(O567,""Male"",""unspecific""),""Female"",""unspecific"")"),"Seniors ")</f>
        <v>Seniors </v>
      </c>
      <c r="O567" s="5" t="str">
        <f>IFERROR(__xludf.DUMMYFUNCTION("REGEXEXTRACT(L567,""[A-Za-z ]+"")"),"Seniors ")</f>
        <v>Seniors </v>
      </c>
      <c r="P567" s="8" t="str">
        <f>IFERROR(__xludf.DUMMYFUNCTION("IF(REGEXMATCH(L567,""Male""),""Male"",IF(REGEXMATCH(L567,""Female""),""Female"",""unspecific""))"),"unspecific")</f>
        <v>unspecific</v>
      </c>
      <c r="Q567" s="5" t="s">
        <v>48</v>
      </c>
      <c r="R567" s="4">
        <v>67436.0</v>
      </c>
      <c r="S567" s="4">
        <v>1912.0</v>
      </c>
      <c r="T567" s="4">
        <v>4256.0</v>
      </c>
      <c r="U567" s="4">
        <v>518.0</v>
      </c>
      <c r="V567" s="10">
        <f t="shared" si="2"/>
        <v>0.7681357139</v>
      </c>
      <c r="W567" s="4">
        <v>34634.74</v>
      </c>
      <c r="X567" s="5" t="s">
        <v>49</v>
      </c>
    </row>
    <row r="568" ht="14.25" customHeight="1">
      <c r="A568" s="4">
        <v>567.0</v>
      </c>
      <c r="B568" s="5" t="s">
        <v>997</v>
      </c>
      <c r="C568" s="11">
        <v>45072.0</v>
      </c>
      <c r="D568" s="11">
        <v>45080.0</v>
      </c>
      <c r="E568" s="5" t="s">
        <v>77</v>
      </c>
      <c r="F568" s="5" t="s">
        <v>650</v>
      </c>
      <c r="G568" s="5" t="s">
        <v>651</v>
      </c>
      <c r="H568" s="5" t="s">
        <v>652</v>
      </c>
      <c r="I568" s="7" t="s">
        <v>653</v>
      </c>
      <c r="J568" s="8" t="str">
        <f t="shared" si="1"/>
        <v>(155) 494860860863</v>
      </c>
      <c r="K568" s="5" t="s">
        <v>654</v>
      </c>
      <c r="L568" s="5" t="s">
        <v>30</v>
      </c>
      <c r="M568" s="9" t="str">
        <f>IFERROR(__xludf.DUMMYFUNCTION("IF(OR(REGEXMATCH(L568,""18-40""),REGEXMATCH(L568,""Adults 18-40"")),""18-40"", IF(OR(REGEXMATCH(L568,""40-60""),REGEXMATCH(L568,""Adults 40-60"")),""40-60"", IF(OR(REGEXMATCH(L568,""60\+""),REGEXMATCH(L568,""Seniors 60\+"")),""60+"", IF(OR(REGEXMATCH(L568"&amp;",""13-19""),REGEXMATCH(L568,""Teens 13-19"")),""13-19"",""Unbekannt""))))"),"18-40")</f>
        <v>18-40</v>
      </c>
      <c r="N568" s="8" t="str">
        <f>IFERROR(__xludf.DUMMYFUNCTION("REGEXREPLACE(REGEXREPLACE(O568,""Male"",""unspecific""),""Female"",""unspecific"")"),"Adults ")</f>
        <v>Adults </v>
      </c>
      <c r="O568" s="5" t="str">
        <f>IFERROR(__xludf.DUMMYFUNCTION("REGEXEXTRACT(L568,""[A-Za-z ]+"")"),"Adults ")</f>
        <v>Adults </v>
      </c>
      <c r="P568" s="8" t="str">
        <f>IFERROR(__xludf.DUMMYFUNCTION("IF(REGEXMATCH(L568,""Male""),""Male"",IF(REGEXMATCH(L568,""Female""),""Female"",""unspecific""))"),"unspecific")</f>
        <v>unspecific</v>
      </c>
      <c r="Q568" s="5" t="s">
        <v>75</v>
      </c>
      <c r="R568" s="4">
        <v>81307.0</v>
      </c>
      <c r="S568" s="4">
        <v>3086.0</v>
      </c>
      <c r="T568" s="4">
        <v>4132.0</v>
      </c>
      <c r="U568" s="4">
        <v>184.0</v>
      </c>
      <c r="V568" s="10">
        <f t="shared" si="2"/>
        <v>0.2263027784</v>
      </c>
      <c r="W568" s="4">
        <v>43597.88</v>
      </c>
      <c r="X568" s="5" t="s">
        <v>49</v>
      </c>
    </row>
    <row r="569" ht="14.25" customHeight="1">
      <c r="A569" s="4">
        <v>568.0</v>
      </c>
      <c r="B569" s="5" t="s">
        <v>998</v>
      </c>
      <c r="C569" s="11">
        <v>45200.0</v>
      </c>
      <c r="D569" s="11">
        <v>45209.0</v>
      </c>
      <c r="E569" s="5" t="s">
        <v>42</v>
      </c>
      <c r="F569" s="5" t="s">
        <v>88</v>
      </c>
      <c r="G569" s="5" t="s">
        <v>89</v>
      </c>
      <c r="H569" s="5" t="s">
        <v>90</v>
      </c>
      <c r="I569" s="7" t="s">
        <v>91</v>
      </c>
      <c r="J569" s="8" t="str">
        <f t="shared" si="1"/>
        <v>(184) 424524870945</v>
      </c>
      <c r="K569" s="5" t="s">
        <v>92</v>
      </c>
      <c r="L569" s="5" t="s">
        <v>131</v>
      </c>
      <c r="M569" s="9" t="str">
        <f>IFERROR(__xludf.DUMMYFUNCTION("IF(OR(REGEXMATCH(L569,""18-40""),REGEXMATCH(L569,""Adults 18-40"")),""18-40"", IF(OR(REGEXMATCH(L569,""40-60""),REGEXMATCH(L569,""Adults 40-60"")),""40-60"", IF(OR(REGEXMATCH(L569,""60\+""),REGEXMATCH(L569,""Seniors 60\+"")),""60+"", IF(OR(REGEXMATCH(L569"&amp;",""13-19""),REGEXMATCH(L569,""Teens 13-19"")),""13-19"",""Unbekannt""))))"),"13-19")</f>
        <v>13-19</v>
      </c>
      <c r="N569" s="8" t="str">
        <f>IFERROR(__xludf.DUMMYFUNCTION("REGEXREPLACE(REGEXREPLACE(O569,""Male"",""unspecific""),""Female"",""unspecific"")"),"Teens ")</f>
        <v>Teens </v>
      </c>
      <c r="O569" s="5" t="str">
        <f>IFERROR(__xludf.DUMMYFUNCTION("REGEXEXTRACT(L569,""[A-Za-z ]+"")"),"Teens ")</f>
        <v>Teens </v>
      </c>
      <c r="P569" s="8" t="str">
        <f>IFERROR(__xludf.DUMMYFUNCTION("IF(REGEXMATCH(L569,""Male""),""Male"",IF(REGEXMATCH(L569,""Female""),""Female"",""unspecific""))"),"unspecific")</f>
        <v>unspecific</v>
      </c>
      <c r="Q569" s="5" t="s">
        <v>84</v>
      </c>
      <c r="R569" s="4">
        <v>46473.0</v>
      </c>
      <c r="S569" s="4">
        <v>6249.0</v>
      </c>
      <c r="T569" s="4">
        <v>1331.0</v>
      </c>
      <c r="U569" s="4">
        <v>637.0</v>
      </c>
      <c r="V569" s="10">
        <f t="shared" si="2"/>
        <v>1.370688357</v>
      </c>
      <c r="W569" s="4">
        <v>8018.37</v>
      </c>
      <c r="X569" s="5" t="s">
        <v>40</v>
      </c>
    </row>
    <row r="570" ht="14.25" customHeight="1">
      <c r="A570" s="4">
        <v>569.0</v>
      </c>
      <c r="B570" s="5" t="s">
        <v>999</v>
      </c>
      <c r="C570" s="11">
        <v>45035.0</v>
      </c>
      <c r="D570" s="11">
        <v>45061.0</v>
      </c>
      <c r="E570" s="5" t="s">
        <v>7</v>
      </c>
      <c r="F570" s="5" t="s">
        <v>88</v>
      </c>
      <c r="G570" s="5" t="s">
        <v>89</v>
      </c>
      <c r="H570" s="5" t="s">
        <v>90</v>
      </c>
      <c r="I570" s="7" t="s">
        <v>91</v>
      </c>
      <c r="J570" s="8" t="str">
        <f t="shared" si="1"/>
        <v>(184) 424524870945</v>
      </c>
      <c r="K570" s="5" t="s">
        <v>92</v>
      </c>
      <c r="L570" s="5" t="s">
        <v>30</v>
      </c>
      <c r="M570" s="9" t="str">
        <f>IFERROR(__xludf.DUMMYFUNCTION("IF(OR(REGEXMATCH(L570,""18-40""),REGEXMATCH(L570,""Adults 18-40"")),""18-40"", IF(OR(REGEXMATCH(L570,""40-60""),REGEXMATCH(L570,""Adults 40-60"")),""40-60"", IF(OR(REGEXMATCH(L570,""60\+""),REGEXMATCH(L570,""Seniors 60\+"")),""60+"", IF(OR(REGEXMATCH(L570"&amp;",""13-19""),REGEXMATCH(L570,""Teens 13-19"")),""13-19"",""Unbekannt""))))"),"18-40")</f>
        <v>18-40</v>
      </c>
      <c r="N570" s="8" t="str">
        <f>IFERROR(__xludf.DUMMYFUNCTION("REGEXREPLACE(REGEXREPLACE(O570,""Male"",""unspecific""),""Female"",""unspecific"")"),"Adults ")</f>
        <v>Adults </v>
      </c>
      <c r="O570" s="5" t="str">
        <f>IFERROR(__xludf.DUMMYFUNCTION("REGEXEXTRACT(L570,""[A-Za-z ]+"")"),"Adults ")</f>
        <v>Adults </v>
      </c>
      <c r="P570" s="8" t="str">
        <f>IFERROR(__xludf.DUMMYFUNCTION("IF(REGEXMATCH(L570,""Male""),""Male"",IF(REGEXMATCH(L570,""Female""),""Female"",""unspecific""))"),"unspecific")</f>
        <v>unspecific</v>
      </c>
      <c r="Q570" s="5" t="s">
        <v>58</v>
      </c>
      <c r="R570" s="4">
        <v>13392.0</v>
      </c>
      <c r="S570" s="4">
        <v>1573.0</v>
      </c>
      <c r="T570" s="4">
        <v>523.0</v>
      </c>
      <c r="U570" s="4">
        <v>59.0</v>
      </c>
      <c r="V570" s="10">
        <f t="shared" si="2"/>
        <v>0.4405615293</v>
      </c>
      <c r="W570" s="4">
        <v>845.52</v>
      </c>
      <c r="X570" s="5" t="s">
        <v>40</v>
      </c>
    </row>
    <row r="571" ht="14.25" customHeight="1">
      <c r="A571" s="4">
        <v>570.0</v>
      </c>
      <c r="B571" s="5" t="s">
        <v>1000</v>
      </c>
      <c r="C571" s="11">
        <v>45065.0</v>
      </c>
      <c r="D571" s="11">
        <v>45070.0</v>
      </c>
      <c r="E571" s="5" t="s">
        <v>77</v>
      </c>
      <c r="F571" s="5" t="s">
        <v>445</v>
      </c>
      <c r="G571" s="5" t="s">
        <v>446</v>
      </c>
      <c r="H571" s="5" t="s">
        <v>447</v>
      </c>
      <c r="I571" s="7" t="s">
        <v>448</v>
      </c>
      <c r="J571" s="8" t="str">
        <f t="shared" si="1"/>
        <v>(163) 276214014577</v>
      </c>
      <c r="K571" s="5" t="s">
        <v>449</v>
      </c>
      <c r="L571" s="5" t="s">
        <v>47</v>
      </c>
      <c r="M571" s="9" t="str">
        <f>IFERROR(__xludf.DUMMYFUNCTION("IF(OR(REGEXMATCH(L571,""18-40""),REGEXMATCH(L571,""Adults 18-40"")),""18-40"", IF(OR(REGEXMATCH(L571,""40-60""),REGEXMATCH(L571,""Adults 40-60"")),""40-60"", IF(OR(REGEXMATCH(L571,""60\+""),REGEXMATCH(L571,""Seniors 60\+"")),""60+"", IF(OR(REGEXMATCH(L571"&amp;",""13-19""),REGEXMATCH(L571,""Teens 13-19"")),""13-19"",""Unbekannt""))))"),"40-60")</f>
        <v>40-60</v>
      </c>
      <c r="N571" s="8" t="str">
        <f>IFERROR(__xludf.DUMMYFUNCTION("REGEXREPLACE(REGEXREPLACE(O571,""Male"",""unspecific""),""Female"",""unspecific"")"),"unspecific ")</f>
        <v>unspecific </v>
      </c>
      <c r="O571" s="5" t="str">
        <f>IFERROR(__xludf.DUMMYFUNCTION("REGEXEXTRACT(L571,""[A-Za-z ]+"")"),"Male ")</f>
        <v>Male </v>
      </c>
      <c r="P571" s="8" t="str">
        <f>IFERROR(__xludf.DUMMYFUNCTION("IF(REGEXMATCH(L571,""Male""),""Male"",IF(REGEXMATCH(L571,""Female""),""Female"",""unspecific""))"),"Male")</f>
        <v>Male</v>
      </c>
      <c r="Q571" s="5" t="s">
        <v>75</v>
      </c>
      <c r="R571" s="4">
        <v>72587.0</v>
      </c>
      <c r="S571" s="4">
        <v>9206.0</v>
      </c>
      <c r="T571" s="4">
        <v>4522.0</v>
      </c>
      <c r="U571" s="4">
        <v>84.0</v>
      </c>
      <c r="V571" s="10">
        <f t="shared" si="2"/>
        <v>0.1157232011</v>
      </c>
      <c r="W571" s="4">
        <v>44424.82</v>
      </c>
      <c r="X571" s="5" t="s">
        <v>158</v>
      </c>
    </row>
    <row r="572" ht="14.25" customHeight="1">
      <c r="A572" s="4">
        <v>571.0</v>
      </c>
      <c r="B572" s="5" t="s">
        <v>1001</v>
      </c>
      <c r="C572" s="11">
        <v>44991.0</v>
      </c>
      <c r="D572" s="11">
        <v>45012.0</v>
      </c>
      <c r="E572" s="5" t="s">
        <v>77</v>
      </c>
      <c r="F572" s="5" t="s">
        <v>520</v>
      </c>
      <c r="G572" s="5" t="s">
        <v>521</v>
      </c>
      <c r="H572" s="5" t="s">
        <v>522</v>
      </c>
      <c r="I572" s="7" t="s">
        <v>523</v>
      </c>
      <c r="J572" s="8" t="str">
        <f t="shared" si="1"/>
        <v>(121) 15886353</v>
      </c>
      <c r="K572" s="5" t="s">
        <v>524</v>
      </c>
      <c r="L572" s="5" t="s">
        <v>160</v>
      </c>
      <c r="M572" s="9" t="str">
        <f>IFERROR(__xludf.DUMMYFUNCTION("IF(OR(REGEXMATCH(L572,""18-40""),REGEXMATCH(L572,""Adults 18-40"")),""18-40"", IF(OR(REGEXMATCH(L572,""40-60""),REGEXMATCH(L572,""Adults 40-60"")),""40-60"", IF(OR(REGEXMATCH(L572,""60\+""),REGEXMATCH(L572,""Seniors 60\+"")),""60+"", IF(OR(REGEXMATCH(L572"&amp;",""13-19""),REGEXMATCH(L572,""Teens 13-19"")),""13-19"",""Unbekannt""))))"),"40-60")</f>
        <v>40-60</v>
      </c>
      <c r="N572" s="8" t="str">
        <f>IFERROR(__xludf.DUMMYFUNCTION("REGEXREPLACE(REGEXREPLACE(O572,""Male"",""unspecific""),""Female"",""unspecific"")"),"unspecific ")</f>
        <v>unspecific </v>
      </c>
      <c r="O572" s="5" t="str">
        <f>IFERROR(__xludf.DUMMYFUNCTION("REGEXEXTRACT(L572,""[A-Za-z ]+"")"),"Female ")</f>
        <v>Female </v>
      </c>
      <c r="P572" s="8" t="str">
        <f>IFERROR(__xludf.DUMMYFUNCTION("IF(REGEXMATCH(L572,""Male""),""Male"",IF(REGEXMATCH(L572,""Female""),""Female"",""unspecific""))"),"Female")</f>
        <v>Female</v>
      </c>
      <c r="Q572" s="5" t="s">
        <v>86</v>
      </c>
      <c r="R572" s="4">
        <v>90979.0</v>
      </c>
      <c r="S572" s="4">
        <v>7824.0</v>
      </c>
      <c r="T572" s="4">
        <v>1463.0</v>
      </c>
      <c r="U572" s="4">
        <v>300.0</v>
      </c>
      <c r="V572" s="10">
        <f t="shared" si="2"/>
        <v>0.329746425</v>
      </c>
      <c r="W572" s="4">
        <v>27451.58</v>
      </c>
      <c r="X572" s="5" t="s">
        <v>49</v>
      </c>
    </row>
    <row r="573" ht="14.25" customHeight="1">
      <c r="A573" s="4">
        <v>572.0</v>
      </c>
      <c r="B573" s="5" t="s">
        <v>1002</v>
      </c>
      <c r="C573" s="11">
        <v>45230.0</v>
      </c>
      <c r="D573" s="11">
        <v>45245.0</v>
      </c>
      <c r="E573" s="5" t="s">
        <v>51</v>
      </c>
      <c r="F573" s="5" t="s">
        <v>107</v>
      </c>
      <c r="G573" s="5" t="s">
        <v>108</v>
      </c>
      <c r="H573" s="5" t="s">
        <v>109</v>
      </c>
      <c r="I573" s="7" t="s">
        <v>110</v>
      </c>
      <c r="J573" s="8" t="str">
        <f t="shared" si="1"/>
        <v>(414) 08698958325</v>
      </c>
      <c r="K573" s="5" t="s">
        <v>111</v>
      </c>
      <c r="L573" s="5" t="s">
        <v>83</v>
      </c>
      <c r="M573" s="9" t="str">
        <f>IFERROR(__xludf.DUMMYFUNCTION("IF(OR(REGEXMATCH(L573,""18-40""),REGEXMATCH(L573,""Adults 18-40"")),""18-40"", IF(OR(REGEXMATCH(L573,""40-60""),REGEXMATCH(L573,""Adults 40-60"")),""40-60"", IF(OR(REGEXMATCH(L573,""60\+""),REGEXMATCH(L573,""Seniors 60\+"")),""60+"", IF(OR(REGEXMATCH(L573"&amp;",""13-19""),REGEXMATCH(L573,""Teens 13-19"")),""13-19"",""Unbekannt""))))"),"40-60")</f>
        <v>40-60</v>
      </c>
      <c r="N573" s="8" t="str">
        <f>IFERROR(__xludf.DUMMYFUNCTION("REGEXREPLACE(REGEXREPLACE(O573,""Male"",""unspecific""),""Female"",""unspecific"")"),"Adults ")</f>
        <v>Adults </v>
      </c>
      <c r="O573" s="5" t="str">
        <f>IFERROR(__xludf.DUMMYFUNCTION("REGEXEXTRACT(L573,""[A-Za-z ]+"")"),"Adults ")</f>
        <v>Adults </v>
      </c>
      <c r="P573" s="8" t="str">
        <f>IFERROR(__xludf.DUMMYFUNCTION("IF(REGEXMATCH(L573,""Male""),""Male"",IF(REGEXMATCH(L573,""Female""),""Female"",""unspecific""))"),"unspecific")</f>
        <v>unspecific</v>
      </c>
      <c r="Q573" s="5" t="s">
        <v>39</v>
      </c>
      <c r="R573" s="4">
        <v>52251.0</v>
      </c>
      <c r="S573" s="4">
        <v>5191.0</v>
      </c>
      <c r="T573" s="4">
        <v>2016.0</v>
      </c>
      <c r="U573" s="4">
        <v>707.0</v>
      </c>
      <c r="V573" s="10">
        <f t="shared" si="2"/>
        <v>1.353084151</v>
      </c>
      <c r="W573" s="4">
        <v>7191.6</v>
      </c>
      <c r="X573" s="5" t="s">
        <v>112</v>
      </c>
    </row>
    <row r="574" ht="14.25" customHeight="1">
      <c r="A574" s="4">
        <v>573.0</v>
      </c>
      <c r="B574" s="5" t="s">
        <v>1003</v>
      </c>
      <c r="C574" s="11">
        <v>44932.0</v>
      </c>
      <c r="D574" s="11">
        <v>44959.0</v>
      </c>
      <c r="E574" s="5" t="s">
        <v>51</v>
      </c>
      <c r="F574" s="5" t="s">
        <v>294</v>
      </c>
      <c r="G574" s="5" t="s">
        <v>295</v>
      </c>
      <c r="H574" s="5" t="s">
        <v>296</v>
      </c>
      <c r="I574" s="7" t="s">
        <v>297</v>
      </c>
      <c r="J574" s="8" t="str">
        <f t="shared" si="1"/>
        <v>(284) 4015003</v>
      </c>
      <c r="K574" s="5" t="s">
        <v>298</v>
      </c>
      <c r="L574" s="5" t="s">
        <v>138</v>
      </c>
      <c r="M574" s="9" t="str">
        <f>IFERROR(__xludf.DUMMYFUNCTION("IF(OR(REGEXMATCH(L574,""18-40""),REGEXMATCH(L574,""Adults 18-40"")),""18-40"", IF(OR(REGEXMATCH(L574,""40-60""),REGEXMATCH(L574,""Adults 40-60"")),""40-60"", IF(OR(REGEXMATCH(L574,""60\+""),REGEXMATCH(L574,""Seniors 60\+"")),""60+"", IF(OR(REGEXMATCH(L574"&amp;",""13-19""),REGEXMATCH(L574,""Teens 13-19"")),""13-19"",""Unbekannt""))))"),"18-40")</f>
        <v>18-40</v>
      </c>
      <c r="N574" s="8" t="str">
        <f>IFERROR(__xludf.DUMMYFUNCTION("REGEXREPLACE(REGEXREPLACE(O574,""Male"",""unspecific""),""Female"",""unspecific"")"),"unspecific ")</f>
        <v>unspecific </v>
      </c>
      <c r="O574" s="5" t="str">
        <f>IFERROR(__xludf.DUMMYFUNCTION("REGEXEXTRACT(L574,""[A-Za-z ]+"")"),"Male ")</f>
        <v>Male </v>
      </c>
      <c r="P574" s="8" t="str">
        <f>IFERROR(__xludf.DUMMYFUNCTION("IF(REGEXMATCH(L574,""Male""),""Male"",IF(REGEXMATCH(L574,""Female""),""Female"",""unspecific""))"),"Male")</f>
        <v>Male</v>
      </c>
      <c r="Q574" s="5" t="s">
        <v>58</v>
      </c>
      <c r="R574" s="4">
        <v>10330.0</v>
      </c>
      <c r="S574" s="4">
        <v>2556.0</v>
      </c>
      <c r="T574" s="4">
        <v>3106.0</v>
      </c>
      <c r="U574" s="4">
        <v>585.0</v>
      </c>
      <c r="V574" s="10">
        <f t="shared" si="2"/>
        <v>5.663117135</v>
      </c>
      <c r="W574" s="4">
        <v>4687.95</v>
      </c>
      <c r="X574" s="5" t="s">
        <v>49</v>
      </c>
    </row>
    <row r="575" ht="14.25" customHeight="1">
      <c r="A575" s="4">
        <v>574.0</v>
      </c>
      <c r="B575" s="5" t="s">
        <v>1004</v>
      </c>
      <c r="C575" s="11">
        <v>45103.0</v>
      </c>
      <c r="D575" s="11">
        <v>45132.0</v>
      </c>
      <c r="E575" s="5" t="s">
        <v>77</v>
      </c>
      <c r="F575" s="5" t="s">
        <v>286</v>
      </c>
      <c r="G575" s="5" t="s">
        <v>287</v>
      </c>
      <c r="H575" s="5" t="s">
        <v>288</v>
      </c>
      <c r="I575" s="7" t="s">
        <v>289</v>
      </c>
      <c r="J575" s="8" t="str">
        <f t="shared" si="1"/>
        <v>(123) 8005701</v>
      </c>
      <c r="K575" s="5" t="s">
        <v>290</v>
      </c>
      <c r="L575" s="5" t="s">
        <v>38</v>
      </c>
      <c r="M575" s="9" t="str">
        <f>IFERROR(__xludf.DUMMYFUNCTION("IF(OR(REGEXMATCH(L575,""18-40""),REGEXMATCH(L575,""Adults 18-40"")),""18-40"", IF(OR(REGEXMATCH(L575,""40-60""),REGEXMATCH(L575,""Adults 40-60"")),""40-60"", IF(OR(REGEXMATCH(L575,""60\+""),REGEXMATCH(L575,""Seniors 60\+"")),""60+"", IF(OR(REGEXMATCH(L575"&amp;",""13-19""),REGEXMATCH(L575,""Teens 13-19"")),""13-19"",""Unbekannt""))))"),"60+")</f>
        <v>60+</v>
      </c>
      <c r="N575" s="8" t="str">
        <f>IFERROR(__xludf.DUMMYFUNCTION("REGEXREPLACE(REGEXREPLACE(O575,""Male"",""unspecific""),""Female"",""unspecific"")"),"unspecific ")</f>
        <v>unspecific </v>
      </c>
      <c r="O575" s="5" t="str">
        <f>IFERROR(__xludf.DUMMYFUNCTION("REGEXEXTRACT(L575,""[A-Za-z ]+"")"),"Female ")</f>
        <v>Female </v>
      </c>
      <c r="P575" s="8" t="str">
        <f>IFERROR(__xludf.DUMMYFUNCTION("IF(REGEXMATCH(L575,""Male""),""Male"",IF(REGEXMATCH(L575,""Female""),""Female"",""unspecific""))"),"Female")</f>
        <v>Female</v>
      </c>
      <c r="Q575" s="5" t="s">
        <v>39</v>
      </c>
      <c r="R575" s="4">
        <v>50136.0</v>
      </c>
      <c r="S575" s="4">
        <v>8383.0</v>
      </c>
      <c r="T575" s="4">
        <v>4725.0</v>
      </c>
      <c r="U575" s="4">
        <v>531.0</v>
      </c>
      <c r="V575" s="10">
        <f t="shared" si="2"/>
        <v>1.059119196</v>
      </c>
      <c r="W575" s="4">
        <v>29927.92</v>
      </c>
      <c r="X575" s="5" t="s">
        <v>119</v>
      </c>
    </row>
    <row r="576" ht="14.25" customHeight="1">
      <c r="A576" s="4">
        <v>575.0</v>
      </c>
      <c r="B576" s="5" t="s">
        <v>1005</v>
      </c>
      <c r="C576" s="11">
        <v>44982.0</v>
      </c>
      <c r="D576" s="11">
        <v>45000.0</v>
      </c>
      <c r="E576" s="5" t="s">
        <v>25</v>
      </c>
      <c r="F576" s="5" t="s">
        <v>114</v>
      </c>
      <c r="G576" s="5" t="s">
        <v>115</v>
      </c>
      <c r="H576" s="5" t="s">
        <v>116</v>
      </c>
      <c r="I576" s="7" t="s">
        <v>117</v>
      </c>
      <c r="J576" s="8" t="str">
        <f t="shared" si="1"/>
        <v>(054) 49561427992</v>
      </c>
      <c r="K576" s="5" t="s">
        <v>118</v>
      </c>
      <c r="L576" s="5" t="s">
        <v>131</v>
      </c>
      <c r="M576" s="9" t="str">
        <f>IFERROR(__xludf.DUMMYFUNCTION("IF(OR(REGEXMATCH(L576,""18-40""),REGEXMATCH(L576,""Adults 18-40"")),""18-40"", IF(OR(REGEXMATCH(L576,""40-60""),REGEXMATCH(L576,""Adults 40-60"")),""40-60"", IF(OR(REGEXMATCH(L576,""60\+""),REGEXMATCH(L576,""Seniors 60\+"")),""60+"", IF(OR(REGEXMATCH(L576"&amp;",""13-19""),REGEXMATCH(L576,""Teens 13-19"")),""13-19"",""Unbekannt""))))"),"13-19")</f>
        <v>13-19</v>
      </c>
      <c r="N576" s="8" t="str">
        <f>IFERROR(__xludf.DUMMYFUNCTION("REGEXREPLACE(REGEXREPLACE(O576,""Male"",""unspecific""),""Female"",""unspecific"")"),"Teens ")</f>
        <v>Teens </v>
      </c>
      <c r="O576" s="5" t="str">
        <f>IFERROR(__xludf.DUMMYFUNCTION("REGEXEXTRACT(L576,""[A-Za-z ]+"")"),"Teens ")</f>
        <v>Teens </v>
      </c>
      <c r="P576" s="8" t="str">
        <f>IFERROR(__xludf.DUMMYFUNCTION("IF(REGEXMATCH(L576,""Male""),""Male"",IF(REGEXMATCH(L576,""Female""),""Female"",""unspecific""))"),"unspecific")</f>
        <v>unspecific</v>
      </c>
      <c r="Q576" s="5" t="s">
        <v>86</v>
      </c>
      <c r="R576" s="4">
        <v>56788.0</v>
      </c>
      <c r="S576" s="4">
        <v>6094.0</v>
      </c>
      <c r="T576" s="4">
        <v>4412.0</v>
      </c>
      <c r="U576" s="4">
        <v>423.0</v>
      </c>
      <c r="V576" s="10">
        <f t="shared" si="2"/>
        <v>0.744875678</v>
      </c>
      <c r="W576" s="4">
        <v>34283.55</v>
      </c>
      <c r="X576" s="5" t="s">
        <v>119</v>
      </c>
    </row>
    <row r="577" ht="14.25" customHeight="1">
      <c r="A577" s="4">
        <v>576.0</v>
      </c>
      <c r="B577" s="5" t="s">
        <v>1006</v>
      </c>
      <c r="C577" s="11">
        <v>45063.0</v>
      </c>
      <c r="D577" s="11">
        <v>45086.0</v>
      </c>
      <c r="E577" s="5" t="s">
        <v>7</v>
      </c>
      <c r="F577" s="5" t="s">
        <v>230</v>
      </c>
      <c r="G577" s="5" t="s">
        <v>231</v>
      </c>
      <c r="H577" s="5" t="s">
        <v>232</v>
      </c>
      <c r="I577" s="7" t="s">
        <v>233</v>
      </c>
      <c r="J577" s="8" t="str">
        <f t="shared" si="1"/>
        <v>(856) 4145259269</v>
      </c>
      <c r="K577" s="5" t="s">
        <v>234</v>
      </c>
      <c r="L577" s="5" t="s">
        <v>47</v>
      </c>
      <c r="M577" s="9" t="str">
        <f>IFERROR(__xludf.DUMMYFUNCTION("IF(OR(REGEXMATCH(L577,""18-40""),REGEXMATCH(L577,""Adults 18-40"")),""18-40"", IF(OR(REGEXMATCH(L577,""40-60""),REGEXMATCH(L577,""Adults 40-60"")),""40-60"", IF(OR(REGEXMATCH(L577,""60\+""),REGEXMATCH(L577,""Seniors 60\+"")),""60+"", IF(OR(REGEXMATCH(L577"&amp;",""13-19""),REGEXMATCH(L577,""Teens 13-19"")),""13-19"",""Unbekannt""))))"),"40-60")</f>
        <v>40-60</v>
      </c>
      <c r="N577" s="8" t="str">
        <f>IFERROR(__xludf.DUMMYFUNCTION("REGEXREPLACE(REGEXREPLACE(O577,""Male"",""unspecific""),""Female"",""unspecific"")"),"unspecific ")</f>
        <v>unspecific </v>
      </c>
      <c r="O577" s="5" t="str">
        <f>IFERROR(__xludf.DUMMYFUNCTION("REGEXEXTRACT(L577,""[A-Za-z ]+"")"),"Male ")</f>
        <v>Male </v>
      </c>
      <c r="P577" s="8" t="str">
        <f>IFERROR(__xludf.DUMMYFUNCTION("IF(REGEXMATCH(L577,""Male""),""Male"",IF(REGEXMATCH(L577,""Female""),""Female"",""unspecific""))"),"Male")</f>
        <v>Male</v>
      </c>
      <c r="Q577" s="5" t="s">
        <v>48</v>
      </c>
      <c r="R577" s="4">
        <v>81235.0</v>
      </c>
      <c r="S577" s="4">
        <v>1627.0</v>
      </c>
      <c r="T577" s="4">
        <v>1022.0</v>
      </c>
      <c r="U577" s="4">
        <v>677.0</v>
      </c>
      <c r="V577" s="10">
        <f t="shared" si="2"/>
        <v>0.8333846249</v>
      </c>
      <c r="W577" s="4">
        <v>4974.51</v>
      </c>
      <c r="X577" s="5" t="s">
        <v>66</v>
      </c>
    </row>
    <row r="578" ht="14.25" customHeight="1">
      <c r="A578" s="4">
        <v>577.0</v>
      </c>
      <c r="B578" s="5" t="s">
        <v>1007</v>
      </c>
      <c r="C578" s="11">
        <v>45015.0</v>
      </c>
      <c r="D578" s="11">
        <v>45045.0</v>
      </c>
      <c r="E578" s="5" t="s">
        <v>25</v>
      </c>
      <c r="F578" s="5" t="s">
        <v>374</v>
      </c>
      <c r="G578" s="5" t="s">
        <v>375</v>
      </c>
      <c r="H578" s="5" t="s">
        <v>376</v>
      </c>
      <c r="I578" s="7" t="s">
        <v>377</v>
      </c>
      <c r="J578" s="8" t="str">
        <f t="shared" si="1"/>
        <v>(399) 882061459395</v>
      </c>
      <c r="K578" s="5" t="s">
        <v>378</v>
      </c>
      <c r="L578" s="5" t="s">
        <v>138</v>
      </c>
      <c r="M578" s="9" t="str">
        <f>IFERROR(__xludf.DUMMYFUNCTION("IF(OR(REGEXMATCH(L578,""18-40""),REGEXMATCH(L578,""Adults 18-40"")),""18-40"", IF(OR(REGEXMATCH(L578,""40-60""),REGEXMATCH(L578,""Adults 40-60"")),""40-60"", IF(OR(REGEXMATCH(L578,""60\+""),REGEXMATCH(L578,""Seniors 60\+"")),""60+"", IF(OR(REGEXMATCH(L578"&amp;",""13-19""),REGEXMATCH(L578,""Teens 13-19"")),""13-19"",""Unbekannt""))))"),"18-40")</f>
        <v>18-40</v>
      </c>
      <c r="N578" s="8" t="str">
        <f>IFERROR(__xludf.DUMMYFUNCTION("REGEXREPLACE(REGEXREPLACE(O578,""Male"",""unspecific""),""Female"",""unspecific"")"),"unspecific ")</f>
        <v>unspecific </v>
      </c>
      <c r="O578" s="5" t="str">
        <f>IFERROR(__xludf.DUMMYFUNCTION("REGEXEXTRACT(L578,""[A-Za-z ]+"")"),"Male ")</f>
        <v>Male </v>
      </c>
      <c r="P578" s="8" t="str">
        <f>IFERROR(__xludf.DUMMYFUNCTION("IF(REGEXMATCH(L578,""Male""),""Male"",IF(REGEXMATCH(L578,""Female""),""Female"",""unspecific""))"),"Male")</f>
        <v>Male</v>
      </c>
      <c r="Q578" s="5" t="s">
        <v>31</v>
      </c>
      <c r="R578" s="4">
        <v>26289.0</v>
      </c>
      <c r="S578" s="4">
        <v>8400.0</v>
      </c>
      <c r="T578" s="4">
        <v>3049.0</v>
      </c>
      <c r="U578" s="4">
        <v>494.0</v>
      </c>
      <c r="V578" s="10">
        <f t="shared" si="2"/>
        <v>1.879112937</v>
      </c>
      <c r="W578" s="4">
        <v>12221.77</v>
      </c>
      <c r="X578" s="5" t="s">
        <v>66</v>
      </c>
    </row>
    <row r="579" ht="14.25" customHeight="1">
      <c r="A579" s="4">
        <v>578.0</v>
      </c>
      <c r="B579" s="5" t="s">
        <v>1008</v>
      </c>
      <c r="C579" s="11">
        <v>44949.0</v>
      </c>
      <c r="D579" s="11">
        <v>44971.0</v>
      </c>
      <c r="E579" s="5" t="s">
        <v>77</v>
      </c>
      <c r="F579" s="5" t="s">
        <v>650</v>
      </c>
      <c r="G579" s="5" t="s">
        <v>651</v>
      </c>
      <c r="H579" s="5" t="s">
        <v>652</v>
      </c>
      <c r="I579" s="7" t="s">
        <v>653</v>
      </c>
      <c r="J579" s="8" t="str">
        <f t="shared" si="1"/>
        <v>(155) 494860860863</v>
      </c>
      <c r="K579" s="5" t="s">
        <v>654</v>
      </c>
      <c r="L579" s="5" t="s">
        <v>65</v>
      </c>
      <c r="M579" s="9" t="str">
        <f>IFERROR(__xludf.DUMMYFUNCTION("IF(OR(REGEXMATCH(L579,""18-40""),REGEXMATCH(L579,""Adults 18-40"")),""18-40"", IF(OR(REGEXMATCH(L579,""40-60""),REGEXMATCH(L579,""Adults 40-60"")),""40-60"", IF(OR(REGEXMATCH(L579,""60\+""),REGEXMATCH(L579,""Seniors 60\+"")),""60+"", IF(OR(REGEXMATCH(L579"&amp;",""13-19""),REGEXMATCH(L579,""Teens 13-19"")),""13-19"",""Unbekannt""))))"),"60+")</f>
        <v>60+</v>
      </c>
      <c r="N579" s="8" t="str">
        <f>IFERROR(__xludf.DUMMYFUNCTION("REGEXREPLACE(REGEXREPLACE(O579,""Male"",""unspecific""),""Female"",""unspecific"")"),"unspecific ")</f>
        <v>unspecific </v>
      </c>
      <c r="O579" s="5" t="str">
        <f>IFERROR(__xludf.DUMMYFUNCTION("REGEXEXTRACT(L579,""[A-Za-z ]+"")"),"Male ")</f>
        <v>Male </v>
      </c>
      <c r="P579" s="8" t="str">
        <f>IFERROR(__xludf.DUMMYFUNCTION("IF(REGEXMATCH(L579,""Male""),""Male"",IF(REGEXMATCH(L579,""Female""),""Female"",""unspecific""))"),"Male")</f>
        <v>Male</v>
      </c>
      <c r="Q579" s="5" t="s">
        <v>48</v>
      </c>
      <c r="R579" s="4">
        <v>97761.0</v>
      </c>
      <c r="S579" s="4">
        <v>8065.0</v>
      </c>
      <c r="T579" s="4">
        <v>3956.0</v>
      </c>
      <c r="U579" s="4">
        <v>80.0</v>
      </c>
      <c r="V579" s="10">
        <f t="shared" si="2"/>
        <v>0.08183222348</v>
      </c>
      <c r="W579" s="4">
        <v>36828.93</v>
      </c>
      <c r="X579" s="5" t="s">
        <v>49</v>
      </c>
    </row>
    <row r="580" ht="14.25" customHeight="1">
      <c r="A580" s="4">
        <v>579.0</v>
      </c>
      <c r="B580" s="5" t="s">
        <v>1009</v>
      </c>
      <c r="C580" s="11">
        <v>45082.0</v>
      </c>
      <c r="D580" s="11">
        <v>45095.0</v>
      </c>
      <c r="E580" s="5" t="s">
        <v>7</v>
      </c>
      <c r="F580" s="5" t="s">
        <v>194</v>
      </c>
      <c r="G580" s="5" t="s">
        <v>195</v>
      </c>
      <c r="H580" s="5" t="s">
        <v>196</v>
      </c>
      <c r="I580" s="7" t="s">
        <v>197</v>
      </c>
      <c r="J580" s="8" t="str">
        <f t="shared" si="1"/>
        <v>(118) 51687120</v>
      </c>
      <c r="K580" s="5" t="s">
        <v>198</v>
      </c>
      <c r="L580" s="5" t="s">
        <v>57</v>
      </c>
      <c r="M580" s="9" t="str">
        <f>IFERROR(__xludf.DUMMYFUNCTION("IF(OR(REGEXMATCH(L580,""18-40""),REGEXMATCH(L580,""Adults 18-40"")),""18-40"", IF(OR(REGEXMATCH(L580,""40-60""),REGEXMATCH(L580,""Adults 40-60"")),""40-60"", IF(OR(REGEXMATCH(L580,""60\+""),REGEXMATCH(L580,""Seniors 60\+"")),""60+"", IF(OR(REGEXMATCH(L580"&amp;",""13-19""),REGEXMATCH(L580,""Teens 13-19"")),""13-19"",""Unbekannt""))))"),"18-40")</f>
        <v>18-40</v>
      </c>
      <c r="N580" s="8" t="str">
        <f>IFERROR(__xludf.DUMMYFUNCTION("REGEXREPLACE(REGEXREPLACE(O580,""Male"",""unspecific""),""Female"",""unspecific"")"),"unspecific ")</f>
        <v>unspecific </v>
      </c>
      <c r="O580" s="5" t="str">
        <f>IFERROR(__xludf.DUMMYFUNCTION("REGEXEXTRACT(L580,""[A-Za-z ]+"")"),"Female ")</f>
        <v>Female </v>
      </c>
      <c r="P580" s="8" t="str">
        <f>IFERROR(__xludf.DUMMYFUNCTION("IF(REGEXMATCH(L580,""Male""),""Male"",IF(REGEXMATCH(L580,""Female""),""Female"",""unspecific""))"),"Female")</f>
        <v>Female</v>
      </c>
      <c r="Q580" s="5" t="s">
        <v>128</v>
      </c>
      <c r="R580" s="4">
        <v>95533.0</v>
      </c>
      <c r="S580" s="4">
        <v>6502.0</v>
      </c>
      <c r="T580" s="4">
        <v>4720.0</v>
      </c>
      <c r="U580" s="4">
        <v>785.0</v>
      </c>
      <c r="V580" s="10">
        <f t="shared" si="2"/>
        <v>0.8217055886</v>
      </c>
      <c r="W580" s="4">
        <v>7108.9</v>
      </c>
      <c r="X580" s="5" t="s">
        <v>152</v>
      </c>
    </row>
    <row r="581" ht="14.25" customHeight="1">
      <c r="A581" s="4">
        <v>580.0</v>
      </c>
      <c r="B581" s="5" t="s">
        <v>1010</v>
      </c>
      <c r="C581" s="11">
        <v>45014.0</v>
      </c>
      <c r="D581" s="11">
        <v>45017.0</v>
      </c>
      <c r="E581" s="5" t="s">
        <v>42</v>
      </c>
      <c r="F581" s="5" t="s">
        <v>219</v>
      </c>
      <c r="G581" s="5" t="s">
        <v>220</v>
      </c>
      <c r="H581" s="5" t="s">
        <v>221</v>
      </c>
      <c r="I581" s="7">
        <v>5.835472748E9</v>
      </c>
      <c r="J581" s="8" t="str">
        <f t="shared" si="1"/>
        <v>(583) 5472748</v>
      </c>
      <c r="K581" s="5" t="s">
        <v>222</v>
      </c>
      <c r="L581" s="5" t="s">
        <v>65</v>
      </c>
      <c r="M581" s="9" t="str">
        <f>IFERROR(__xludf.DUMMYFUNCTION("IF(OR(REGEXMATCH(L581,""18-40""),REGEXMATCH(L581,""Adults 18-40"")),""18-40"", IF(OR(REGEXMATCH(L581,""40-60""),REGEXMATCH(L581,""Adults 40-60"")),""40-60"", IF(OR(REGEXMATCH(L581,""60\+""),REGEXMATCH(L581,""Seniors 60\+"")),""60+"", IF(OR(REGEXMATCH(L581"&amp;",""13-19""),REGEXMATCH(L581,""Teens 13-19"")),""13-19"",""Unbekannt""))))"),"60+")</f>
        <v>60+</v>
      </c>
      <c r="N581" s="8" t="str">
        <f>IFERROR(__xludf.DUMMYFUNCTION("REGEXREPLACE(REGEXREPLACE(O581,""Male"",""unspecific""),""Female"",""unspecific"")"),"unspecific ")</f>
        <v>unspecific </v>
      </c>
      <c r="O581" s="5" t="str">
        <f>IFERROR(__xludf.DUMMYFUNCTION("REGEXEXTRACT(L581,""[A-Za-z ]+"")"),"Male ")</f>
        <v>Male </v>
      </c>
      <c r="P581" s="8" t="str">
        <f>IFERROR(__xludf.DUMMYFUNCTION("IF(REGEXMATCH(L581,""Male""),""Male"",IF(REGEXMATCH(L581,""Female""),""Female"",""unspecific""))"),"Male")</f>
        <v>Male</v>
      </c>
      <c r="Q581" s="5" t="s">
        <v>31</v>
      </c>
      <c r="R581" s="4">
        <v>50441.0</v>
      </c>
      <c r="S581" s="4">
        <v>2628.0</v>
      </c>
      <c r="T581" s="4">
        <v>1881.0</v>
      </c>
      <c r="U581" s="4">
        <v>15.0</v>
      </c>
      <c r="V581" s="10">
        <f t="shared" si="2"/>
        <v>0.02973771337</v>
      </c>
      <c r="W581" s="4">
        <v>21221.03</v>
      </c>
      <c r="X581" s="5" t="s">
        <v>152</v>
      </c>
    </row>
    <row r="582" ht="14.25" customHeight="1">
      <c r="A582" s="4">
        <v>581.0</v>
      </c>
      <c r="B582" s="5" t="s">
        <v>1011</v>
      </c>
      <c r="C582" s="11">
        <v>45207.0</v>
      </c>
      <c r="D582" s="11">
        <v>45212.0</v>
      </c>
      <c r="E582" s="5" t="s">
        <v>42</v>
      </c>
      <c r="F582" s="5" t="s">
        <v>68</v>
      </c>
      <c r="G582" s="5" t="s">
        <v>69</v>
      </c>
      <c r="H582" s="5" t="s">
        <v>70</v>
      </c>
      <c r="I582" s="7" t="s">
        <v>71</v>
      </c>
      <c r="J582" s="8" t="str">
        <f t="shared" si="1"/>
        <v>(228) 1662016</v>
      </c>
      <c r="K582" s="5" t="s">
        <v>72</v>
      </c>
      <c r="L582" s="5" t="s">
        <v>30</v>
      </c>
      <c r="M582" s="9" t="str">
        <f>IFERROR(__xludf.DUMMYFUNCTION("IF(OR(REGEXMATCH(L582,""18-40""),REGEXMATCH(L582,""Adults 18-40"")),""18-40"", IF(OR(REGEXMATCH(L582,""40-60""),REGEXMATCH(L582,""Adults 40-60"")),""40-60"", IF(OR(REGEXMATCH(L582,""60\+""),REGEXMATCH(L582,""Seniors 60\+"")),""60+"", IF(OR(REGEXMATCH(L582"&amp;",""13-19""),REGEXMATCH(L582,""Teens 13-19"")),""13-19"",""Unbekannt""))))"),"18-40")</f>
        <v>18-40</v>
      </c>
      <c r="N582" s="8" t="str">
        <f>IFERROR(__xludf.DUMMYFUNCTION("REGEXREPLACE(REGEXREPLACE(O582,""Male"",""unspecific""),""Female"",""unspecific"")"),"Adults ")</f>
        <v>Adults </v>
      </c>
      <c r="O582" s="5" t="str">
        <f>IFERROR(__xludf.DUMMYFUNCTION("REGEXEXTRACT(L582,""[A-Za-z ]+"")"),"Adults ")</f>
        <v>Adults </v>
      </c>
      <c r="P582" s="8" t="str">
        <f>IFERROR(__xludf.DUMMYFUNCTION("IF(REGEXMATCH(L582,""Male""),""Male"",IF(REGEXMATCH(L582,""Female""),""Female"",""unspecific""))"),"unspecific")</f>
        <v>unspecific</v>
      </c>
      <c r="Q582" s="5" t="s">
        <v>31</v>
      </c>
      <c r="R582" s="4">
        <v>80620.0</v>
      </c>
      <c r="S582" s="4">
        <v>3779.0</v>
      </c>
      <c r="T582" s="4">
        <v>1134.0</v>
      </c>
      <c r="U582" s="4">
        <v>403.0</v>
      </c>
      <c r="V582" s="10">
        <f t="shared" si="2"/>
        <v>0.4998759613</v>
      </c>
      <c r="W582" s="4">
        <v>39969.1</v>
      </c>
      <c r="X582" s="5" t="s">
        <v>66</v>
      </c>
    </row>
    <row r="583" ht="14.25" customHeight="1">
      <c r="A583" s="4">
        <v>582.0</v>
      </c>
      <c r="B583" s="5" t="s">
        <v>1012</v>
      </c>
      <c r="C583" s="11">
        <v>44939.0</v>
      </c>
      <c r="D583" s="11">
        <v>44959.0</v>
      </c>
      <c r="E583" s="5" t="s">
        <v>51</v>
      </c>
      <c r="F583" s="5" t="s">
        <v>154</v>
      </c>
      <c r="G583" s="5" t="s">
        <v>155</v>
      </c>
      <c r="H583" s="5" t="s">
        <v>156</v>
      </c>
      <c r="I583" s="7">
        <v>4.034303913E9</v>
      </c>
      <c r="J583" s="8" t="str">
        <f t="shared" si="1"/>
        <v>(403) 4303913</v>
      </c>
      <c r="K583" s="5" t="s">
        <v>157</v>
      </c>
      <c r="L583" s="5" t="s">
        <v>74</v>
      </c>
      <c r="M583" s="9" t="str">
        <f>IFERROR(__xludf.DUMMYFUNCTION("IF(OR(REGEXMATCH(L583,""18-40""),REGEXMATCH(L583,""Adults 18-40"")),""18-40"", IF(OR(REGEXMATCH(L583,""40-60""),REGEXMATCH(L583,""Adults 40-60"")),""40-60"", IF(OR(REGEXMATCH(L583,""60\+""),REGEXMATCH(L583,""Seniors 60\+"")),""60+"", IF(OR(REGEXMATCH(L583"&amp;",""13-19""),REGEXMATCH(L583,""Teens 13-19"")),""13-19"",""Unbekannt""))))"),"60+")</f>
        <v>60+</v>
      </c>
      <c r="N583" s="8" t="str">
        <f>IFERROR(__xludf.DUMMYFUNCTION("REGEXREPLACE(REGEXREPLACE(O583,""Male"",""unspecific""),""Female"",""unspecific"")"),"Seniors ")</f>
        <v>Seniors </v>
      </c>
      <c r="O583" s="5" t="str">
        <f>IFERROR(__xludf.DUMMYFUNCTION("REGEXEXTRACT(L583,""[A-Za-z ]+"")"),"Seniors ")</f>
        <v>Seniors </v>
      </c>
      <c r="P583" s="8" t="str">
        <f>IFERROR(__xludf.DUMMYFUNCTION("IF(REGEXMATCH(L583,""Male""),""Male"",IF(REGEXMATCH(L583,""Female""),""Female"",""unspecific""))"),"unspecific")</f>
        <v>unspecific</v>
      </c>
      <c r="Q583" s="5" t="s">
        <v>48</v>
      </c>
      <c r="R583" s="4">
        <v>53075.0</v>
      </c>
      <c r="S583" s="4">
        <v>3215.0</v>
      </c>
      <c r="T583" s="4">
        <v>2349.0</v>
      </c>
      <c r="U583" s="4">
        <v>818.0</v>
      </c>
      <c r="V583" s="10">
        <f t="shared" si="2"/>
        <v>1.541215261</v>
      </c>
      <c r="W583" s="4">
        <v>35269.91</v>
      </c>
      <c r="X583" s="5" t="s">
        <v>158</v>
      </c>
    </row>
    <row r="584" ht="14.25" customHeight="1">
      <c r="A584" s="4">
        <v>583.0</v>
      </c>
      <c r="B584" s="5" t="s">
        <v>1013</v>
      </c>
      <c r="C584" s="11">
        <v>44954.0</v>
      </c>
      <c r="D584" s="11">
        <v>44983.0</v>
      </c>
      <c r="E584" s="5" t="s">
        <v>7</v>
      </c>
      <c r="F584" s="5" t="s">
        <v>467</v>
      </c>
      <c r="G584" s="5" t="s">
        <v>468</v>
      </c>
      <c r="H584" s="5" t="s">
        <v>469</v>
      </c>
      <c r="I584" s="7" t="s">
        <v>470</v>
      </c>
      <c r="J584" s="8" t="str">
        <f t="shared" si="1"/>
        <v>(698) 872596657978</v>
      </c>
      <c r="K584" s="5" t="s">
        <v>471</v>
      </c>
      <c r="L584" s="5" t="s">
        <v>57</v>
      </c>
      <c r="M584" s="9" t="str">
        <f>IFERROR(__xludf.DUMMYFUNCTION("IF(OR(REGEXMATCH(L584,""18-40""),REGEXMATCH(L584,""Adults 18-40"")),""18-40"", IF(OR(REGEXMATCH(L584,""40-60""),REGEXMATCH(L584,""Adults 40-60"")),""40-60"", IF(OR(REGEXMATCH(L584,""60\+""),REGEXMATCH(L584,""Seniors 60\+"")),""60+"", IF(OR(REGEXMATCH(L584"&amp;",""13-19""),REGEXMATCH(L584,""Teens 13-19"")),""13-19"",""Unbekannt""))))"),"18-40")</f>
        <v>18-40</v>
      </c>
      <c r="N584" s="8" t="str">
        <f>IFERROR(__xludf.DUMMYFUNCTION("REGEXREPLACE(REGEXREPLACE(O584,""Male"",""unspecific""),""Female"",""unspecific"")"),"unspecific ")</f>
        <v>unspecific </v>
      </c>
      <c r="O584" s="5" t="str">
        <f>IFERROR(__xludf.DUMMYFUNCTION("REGEXEXTRACT(L584,""[A-Za-z ]+"")"),"Female ")</f>
        <v>Female </v>
      </c>
      <c r="P584" s="8" t="str">
        <f>IFERROR(__xludf.DUMMYFUNCTION("IF(REGEXMATCH(L584,""Male""),""Male"",IF(REGEXMATCH(L584,""Female""),""Female"",""unspecific""))"),"Female")</f>
        <v>Female</v>
      </c>
      <c r="Q584" s="5" t="s">
        <v>84</v>
      </c>
      <c r="R584" s="4">
        <v>41294.0</v>
      </c>
      <c r="S584" s="4">
        <v>1857.0</v>
      </c>
      <c r="T584" s="4">
        <v>1625.0</v>
      </c>
      <c r="U584" s="4">
        <v>368.0</v>
      </c>
      <c r="V584" s="10">
        <f t="shared" si="2"/>
        <v>0.8911706301</v>
      </c>
      <c r="W584" s="4">
        <v>14742.72</v>
      </c>
      <c r="X584" s="5" t="s">
        <v>40</v>
      </c>
    </row>
    <row r="585" ht="14.25" customHeight="1">
      <c r="A585" s="4">
        <v>584.0</v>
      </c>
      <c r="B585" s="5" t="s">
        <v>1014</v>
      </c>
      <c r="C585" s="11">
        <v>44987.0</v>
      </c>
      <c r="D585" s="11">
        <v>45016.0</v>
      </c>
      <c r="E585" s="5" t="s">
        <v>77</v>
      </c>
      <c r="F585" s="5" t="s">
        <v>320</v>
      </c>
      <c r="G585" s="5" t="s">
        <v>321</v>
      </c>
      <c r="H585" s="5" t="s">
        <v>322</v>
      </c>
      <c r="I585" s="7" t="s">
        <v>323</v>
      </c>
      <c r="J585" s="8" t="str">
        <f t="shared" si="1"/>
        <v>(506) 912217980069</v>
      </c>
      <c r="K585" s="5" t="s">
        <v>324</v>
      </c>
      <c r="L585" s="5" t="s">
        <v>57</v>
      </c>
      <c r="M585" s="9" t="str">
        <f>IFERROR(__xludf.DUMMYFUNCTION("IF(OR(REGEXMATCH(L585,""18-40""),REGEXMATCH(L585,""Adults 18-40"")),""18-40"", IF(OR(REGEXMATCH(L585,""40-60""),REGEXMATCH(L585,""Adults 40-60"")),""40-60"", IF(OR(REGEXMATCH(L585,""60\+""),REGEXMATCH(L585,""Seniors 60\+"")),""60+"", IF(OR(REGEXMATCH(L585"&amp;",""13-19""),REGEXMATCH(L585,""Teens 13-19"")),""13-19"",""Unbekannt""))))"),"18-40")</f>
        <v>18-40</v>
      </c>
      <c r="N585" s="8" t="str">
        <f>IFERROR(__xludf.DUMMYFUNCTION("REGEXREPLACE(REGEXREPLACE(O585,""Male"",""unspecific""),""Female"",""unspecific"")"),"unspecific ")</f>
        <v>unspecific </v>
      </c>
      <c r="O585" s="5" t="str">
        <f>IFERROR(__xludf.DUMMYFUNCTION("REGEXEXTRACT(L585,""[A-Za-z ]+"")"),"Female ")</f>
        <v>Female </v>
      </c>
      <c r="P585" s="8" t="str">
        <f>IFERROR(__xludf.DUMMYFUNCTION("IF(REGEXMATCH(L585,""Male""),""Male"",IF(REGEXMATCH(L585,""Female""),""Female"",""unspecific""))"),"Female")</f>
        <v>Female</v>
      </c>
      <c r="Q585" s="5" t="s">
        <v>75</v>
      </c>
      <c r="R585" s="4">
        <v>81106.0</v>
      </c>
      <c r="S585" s="4">
        <v>8002.0</v>
      </c>
      <c r="T585" s="4">
        <v>2126.0</v>
      </c>
      <c r="U585" s="4">
        <v>499.0</v>
      </c>
      <c r="V585" s="10">
        <f t="shared" si="2"/>
        <v>0.6152442483</v>
      </c>
      <c r="W585" s="4">
        <v>36741.53</v>
      </c>
      <c r="X585" s="5" t="s">
        <v>152</v>
      </c>
    </row>
    <row r="586" ht="14.25" customHeight="1">
      <c r="A586" s="4">
        <v>585.0</v>
      </c>
      <c r="B586" s="5" t="s">
        <v>1015</v>
      </c>
      <c r="C586" s="11">
        <v>45024.0</v>
      </c>
      <c r="D586" s="11">
        <v>45026.0</v>
      </c>
      <c r="E586" s="5" t="s">
        <v>7</v>
      </c>
      <c r="F586" s="5" t="s">
        <v>520</v>
      </c>
      <c r="G586" s="5" t="s">
        <v>521</v>
      </c>
      <c r="H586" s="5" t="s">
        <v>522</v>
      </c>
      <c r="I586" s="7" t="s">
        <v>523</v>
      </c>
      <c r="J586" s="8" t="str">
        <f t="shared" si="1"/>
        <v>(121) 15886353</v>
      </c>
      <c r="K586" s="5" t="s">
        <v>524</v>
      </c>
      <c r="L586" s="5" t="s">
        <v>38</v>
      </c>
      <c r="M586" s="9" t="str">
        <f>IFERROR(__xludf.DUMMYFUNCTION("IF(OR(REGEXMATCH(L586,""18-40""),REGEXMATCH(L586,""Adults 18-40"")),""18-40"", IF(OR(REGEXMATCH(L586,""40-60""),REGEXMATCH(L586,""Adults 40-60"")),""40-60"", IF(OR(REGEXMATCH(L586,""60\+""),REGEXMATCH(L586,""Seniors 60\+"")),""60+"", IF(OR(REGEXMATCH(L586"&amp;",""13-19""),REGEXMATCH(L586,""Teens 13-19"")),""13-19"",""Unbekannt""))))"),"60+")</f>
        <v>60+</v>
      </c>
      <c r="N586" s="8" t="str">
        <f>IFERROR(__xludf.DUMMYFUNCTION("REGEXREPLACE(REGEXREPLACE(O586,""Male"",""unspecific""),""Female"",""unspecific"")"),"unspecific ")</f>
        <v>unspecific </v>
      </c>
      <c r="O586" s="5" t="str">
        <f>IFERROR(__xludf.DUMMYFUNCTION("REGEXEXTRACT(L586,""[A-Za-z ]+"")"),"Female ")</f>
        <v>Female </v>
      </c>
      <c r="P586" s="8" t="str">
        <f>IFERROR(__xludf.DUMMYFUNCTION("IF(REGEXMATCH(L586,""Male""),""Male"",IF(REGEXMATCH(L586,""Female""),""Female"",""unspecific""))"),"Female")</f>
        <v>Female</v>
      </c>
      <c r="Q586" s="5" t="s">
        <v>31</v>
      </c>
      <c r="R586" s="4">
        <v>27151.0</v>
      </c>
      <c r="S586" s="4">
        <v>3612.0</v>
      </c>
      <c r="T586" s="4">
        <v>2320.0</v>
      </c>
      <c r="U586" s="4">
        <v>163.0</v>
      </c>
      <c r="V586" s="10">
        <f t="shared" si="2"/>
        <v>0.6003462119</v>
      </c>
      <c r="W586" s="4">
        <v>6548.04</v>
      </c>
      <c r="X586" s="5" t="s">
        <v>49</v>
      </c>
    </row>
    <row r="587" ht="14.25" customHeight="1">
      <c r="A587" s="4">
        <v>586.0</v>
      </c>
      <c r="B587" s="5" t="s">
        <v>1016</v>
      </c>
      <c r="C587" s="11">
        <v>45267.0</v>
      </c>
      <c r="D587" s="11">
        <v>45275.0</v>
      </c>
      <c r="E587" s="5" t="s">
        <v>7</v>
      </c>
      <c r="F587" s="5" t="s">
        <v>664</v>
      </c>
      <c r="G587" s="5" t="s">
        <v>665</v>
      </c>
      <c r="H587" s="5" t="s">
        <v>666</v>
      </c>
      <c r="I587" s="7" t="s">
        <v>667</v>
      </c>
      <c r="J587" s="8" t="str">
        <f t="shared" si="1"/>
        <v>Ungültige Nummer</v>
      </c>
      <c r="K587" s="5" t="s">
        <v>668</v>
      </c>
      <c r="L587" s="5" t="s">
        <v>83</v>
      </c>
      <c r="M587" s="9" t="str">
        <f>IFERROR(__xludf.DUMMYFUNCTION("IF(OR(REGEXMATCH(L587,""18-40""),REGEXMATCH(L587,""Adults 18-40"")),""18-40"", IF(OR(REGEXMATCH(L587,""40-60""),REGEXMATCH(L587,""Adults 40-60"")),""40-60"", IF(OR(REGEXMATCH(L587,""60\+""),REGEXMATCH(L587,""Seniors 60\+"")),""60+"", IF(OR(REGEXMATCH(L587"&amp;",""13-19""),REGEXMATCH(L587,""Teens 13-19"")),""13-19"",""Unbekannt""))))"),"40-60")</f>
        <v>40-60</v>
      </c>
      <c r="N587" s="8" t="str">
        <f>IFERROR(__xludf.DUMMYFUNCTION("REGEXREPLACE(REGEXREPLACE(O587,""Male"",""unspecific""),""Female"",""unspecific"")"),"Adults ")</f>
        <v>Adults </v>
      </c>
      <c r="O587" s="5" t="str">
        <f>IFERROR(__xludf.DUMMYFUNCTION("REGEXEXTRACT(L587,""[A-Za-z ]+"")"),"Adults ")</f>
        <v>Adults </v>
      </c>
      <c r="P587" s="8" t="str">
        <f>IFERROR(__xludf.DUMMYFUNCTION("IF(REGEXMATCH(L587,""Male""),""Male"",IF(REGEXMATCH(L587,""Female""),""Female"",""unspecific""))"),"unspecific")</f>
        <v>unspecific</v>
      </c>
      <c r="Q587" s="5" t="s">
        <v>39</v>
      </c>
      <c r="R587" s="4">
        <v>56032.0</v>
      </c>
      <c r="S587" s="4">
        <v>7833.0</v>
      </c>
      <c r="T587" s="4">
        <v>3327.0</v>
      </c>
      <c r="U587" s="4">
        <v>479.0</v>
      </c>
      <c r="V587" s="10">
        <f t="shared" si="2"/>
        <v>0.8548686465</v>
      </c>
      <c r="W587" s="4">
        <v>13186.21</v>
      </c>
      <c r="X587" s="5" t="s">
        <v>167</v>
      </c>
    </row>
    <row r="588" ht="14.25" customHeight="1">
      <c r="A588" s="4">
        <v>587.0</v>
      </c>
      <c r="B588" s="5" t="s">
        <v>1017</v>
      </c>
      <c r="C588" s="11">
        <v>44955.0</v>
      </c>
      <c r="D588" s="11">
        <v>44956.0</v>
      </c>
      <c r="E588" s="5" t="s">
        <v>25</v>
      </c>
      <c r="F588" s="5" t="s">
        <v>485</v>
      </c>
      <c r="G588" s="5" t="s">
        <v>486</v>
      </c>
      <c r="H588" s="5" t="s">
        <v>487</v>
      </c>
      <c r="I588" s="7" t="s">
        <v>488</v>
      </c>
      <c r="J588" s="8" t="str">
        <f t="shared" si="1"/>
        <v>(881) 58970981186</v>
      </c>
      <c r="K588" s="5" t="s">
        <v>489</v>
      </c>
      <c r="L588" s="5" t="s">
        <v>131</v>
      </c>
      <c r="M588" s="9" t="str">
        <f>IFERROR(__xludf.DUMMYFUNCTION("IF(OR(REGEXMATCH(L588,""18-40""),REGEXMATCH(L588,""Adults 18-40"")),""18-40"", IF(OR(REGEXMATCH(L588,""40-60""),REGEXMATCH(L588,""Adults 40-60"")),""40-60"", IF(OR(REGEXMATCH(L588,""60\+""),REGEXMATCH(L588,""Seniors 60\+"")),""60+"", IF(OR(REGEXMATCH(L588"&amp;",""13-19""),REGEXMATCH(L588,""Teens 13-19"")),""13-19"",""Unbekannt""))))"),"13-19")</f>
        <v>13-19</v>
      </c>
      <c r="N588" s="8" t="str">
        <f>IFERROR(__xludf.DUMMYFUNCTION("REGEXREPLACE(REGEXREPLACE(O588,""Male"",""unspecific""),""Female"",""unspecific"")"),"Teens ")</f>
        <v>Teens </v>
      </c>
      <c r="O588" s="5" t="str">
        <f>IFERROR(__xludf.DUMMYFUNCTION("REGEXEXTRACT(L588,""[A-Za-z ]+"")"),"Teens ")</f>
        <v>Teens </v>
      </c>
      <c r="P588" s="8" t="str">
        <f>IFERROR(__xludf.DUMMYFUNCTION("IF(REGEXMATCH(L588,""Male""),""Male"",IF(REGEXMATCH(L588,""Female""),""Female"",""unspecific""))"),"unspecific")</f>
        <v>unspecific</v>
      </c>
      <c r="Q588" s="5" t="s">
        <v>48</v>
      </c>
      <c r="R588" s="4">
        <v>31424.0</v>
      </c>
      <c r="S588" s="4">
        <v>9960.0</v>
      </c>
      <c r="T588" s="4">
        <v>507.0</v>
      </c>
      <c r="U588" s="4">
        <v>826.0</v>
      </c>
      <c r="V588" s="10">
        <f t="shared" si="2"/>
        <v>2.628564155</v>
      </c>
      <c r="W588" s="4">
        <v>34523.67</v>
      </c>
      <c r="X588" s="5" t="s">
        <v>119</v>
      </c>
    </row>
    <row r="589" ht="14.25" customHeight="1">
      <c r="A589" s="4">
        <v>588.0</v>
      </c>
      <c r="B589" s="5" t="s">
        <v>1018</v>
      </c>
      <c r="C589" s="11">
        <v>44991.0</v>
      </c>
      <c r="D589" s="11">
        <v>45015.0</v>
      </c>
      <c r="E589" s="5" t="s">
        <v>25</v>
      </c>
      <c r="F589" s="5" t="s">
        <v>43</v>
      </c>
      <c r="G589" s="5" t="s">
        <v>44</v>
      </c>
      <c r="H589" s="5" t="s">
        <v>45</v>
      </c>
      <c r="I589" s="7">
        <v>2.545622603E9</v>
      </c>
      <c r="J589" s="8" t="str">
        <f t="shared" si="1"/>
        <v>(254) 5622603</v>
      </c>
      <c r="K589" s="5" t="s">
        <v>46</v>
      </c>
      <c r="L589" s="5" t="s">
        <v>74</v>
      </c>
      <c r="M589" s="9" t="str">
        <f>IFERROR(__xludf.DUMMYFUNCTION("IF(OR(REGEXMATCH(L589,""18-40""),REGEXMATCH(L589,""Adults 18-40"")),""18-40"", IF(OR(REGEXMATCH(L589,""40-60""),REGEXMATCH(L589,""Adults 40-60"")),""40-60"", IF(OR(REGEXMATCH(L589,""60\+""),REGEXMATCH(L589,""Seniors 60\+"")),""60+"", IF(OR(REGEXMATCH(L589"&amp;",""13-19""),REGEXMATCH(L589,""Teens 13-19"")),""13-19"",""Unbekannt""))))"),"60+")</f>
        <v>60+</v>
      </c>
      <c r="N589" s="8" t="str">
        <f>IFERROR(__xludf.DUMMYFUNCTION("REGEXREPLACE(REGEXREPLACE(O589,""Male"",""unspecific""),""Female"",""unspecific"")"),"Seniors ")</f>
        <v>Seniors </v>
      </c>
      <c r="O589" s="5" t="str">
        <f>IFERROR(__xludf.DUMMYFUNCTION("REGEXEXTRACT(L589,""[A-Za-z ]+"")"),"Seniors ")</f>
        <v>Seniors </v>
      </c>
      <c r="P589" s="8" t="str">
        <f>IFERROR(__xludf.DUMMYFUNCTION("IF(REGEXMATCH(L589,""Male""),""Male"",IF(REGEXMATCH(L589,""Female""),""Female"",""unspecific""))"),"unspecific")</f>
        <v>unspecific</v>
      </c>
      <c r="Q589" s="5" t="s">
        <v>86</v>
      </c>
      <c r="R589" s="4">
        <v>30628.0</v>
      </c>
      <c r="S589" s="4">
        <v>2399.0</v>
      </c>
      <c r="T589" s="4">
        <v>4304.0</v>
      </c>
      <c r="U589" s="4">
        <v>610.0</v>
      </c>
      <c r="V589" s="10">
        <f t="shared" si="2"/>
        <v>1.991641635</v>
      </c>
      <c r="W589" s="4">
        <v>28233.93</v>
      </c>
      <c r="X589" s="5" t="s">
        <v>49</v>
      </c>
    </row>
    <row r="590" ht="14.25" customHeight="1">
      <c r="A590" s="4">
        <v>589.0</v>
      </c>
      <c r="B590" s="5" t="s">
        <v>1019</v>
      </c>
      <c r="C590" s="11">
        <v>45062.0</v>
      </c>
      <c r="D590" s="11">
        <v>45087.0</v>
      </c>
      <c r="E590" s="5" t="s">
        <v>7</v>
      </c>
      <c r="F590" s="5" t="s">
        <v>445</v>
      </c>
      <c r="G590" s="5" t="s">
        <v>446</v>
      </c>
      <c r="H590" s="5" t="s">
        <v>447</v>
      </c>
      <c r="I590" s="7" t="s">
        <v>448</v>
      </c>
      <c r="J590" s="8" t="str">
        <f t="shared" si="1"/>
        <v>(163) 276214014577</v>
      </c>
      <c r="K590" s="5" t="s">
        <v>449</v>
      </c>
      <c r="L590" s="5" t="s">
        <v>160</v>
      </c>
      <c r="M590" s="9" t="str">
        <f>IFERROR(__xludf.DUMMYFUNCTION("IF(OR(REGEXMATCH(L590,""18-40""),REGEXMATCH(L590,""Adults 18-40"")),""18-40"", IF(OR(REGEXMATCH(L590,""40-60""),REGEXMATCH(L590,""Adults 40-60"")),""40-60"", IF(OR(REGEXMATCH(L590,""60\+""),REGEXMATCH(L590,""Seniors 60\+"")),""60+"", IF(OR(REGEXMATCH(L590"&amp;",""13-19""),REGEXMATCH(L590,""Teens 13-19"")),""13-19"",""Unbekannt""))))"),"40-60")</f>
        <v>40-60</v>
      </c>
      <c r="N590" s="8" t="str">
        <f>IFERROR(__xludf.DUMMYFUNCTION("REGEXREPLACE(REGEXREPLACE(O590,""Male"",""unspecific""),""Female"",""unspecific"")"),"unspecific ")</f>
        <v>unspecific </v>
      </c>
      <c r="O590" s="5" t="str">
        <f>IFERROR(__xludf.DUMMYFUNCTION("REGEXEXTRACT(L590,""[A-Za-z ]+"")"),"Female ")</f>
        <v>Female </v>
      </c>
      <c r="P590" s="8" t="str">
        <f>IFERROR(__xludf.DUMMYFUNCTION("IF(REGEXMATCH(L590,""Male""),""Male"",IF(REGEXMATCH(L590,""Female""),""Female"",""unspecific""))"),"Female")</f>
        <v>Female</v>
      </c>
      <c r="Q590" s="5" t="s">
        <v>39</v>
      </c>
      <c r="R590" s="4">
        <v>4819.0</v>
      </c>
      <c r="S590" s="4">
        <v>8486.0</v>
      </c>
      <c r="T590" s="4">
        <v>1701.0</v>
      </c>
      <c r="U590" s="4">
        <v>406.0</v>
      </c>
      <c r="V590" s="10">
        <f t="shared" si="2"/>
        <v>8.424984437</v>
      </c>
      <c r="W590" s="4">
        <v>4949.35</v>
      </c>
      <c r="X590" s="5" t="s">
        <v>158</v>
      </c>
    </row>
    <row r="591" ht="14.25" customHeight="1">
      <c r="A591" s="4">
        <v>590.0</v>
      </c>
      <c r="B591" s="5" t="s">
        <v>1020</v>
      </c>
      <c r="C591" s="11">
        <v>45146.0</v>
      </c>
      <c r="D591" s="11">
        <v>45154.0</v>
      </c>
      <c r="E591" s="5" t="s">
        <v>7</v>
      </c>
      <c r="F591" s="5" t="s">
        <v>686</v>
      </c>
      <c r="G591" s="5" t="s">
        <v>687</v>
      </c>
      <c r="H591" s="5" t="s">
        <v>688</v>
      </c>
      <c r="I591" s="7" t="s">
        <v>689</v>
      </c>
      <c r="J591" s="8" t="str">
        <f t="shared" si="1"/>
        <v>(644) 1946281</v>
      </c>
      <c r="K591" s="5" t="s">
        <v>690</v>
      </c>
      <c r="L591" s="5" t="s">
        <v>131</v>
      </c>
      <c r="M591" s="9" t="str">
        <f>IFERROR(__xludf.DUMMYFUNCTION("IF(OR(REGEXMATCH(L591,""18-40""),REGEXMATCH(L591,""Adults 18-40"")),""18-40"", IF(OR(REGEXMATCH(L591,""40-60""),REGEXMATCH(L591,""Adults 40-60"")),""40-60"", IF(OR(REGEXMATCH(L591,""60\+""),REGEXMATCH(L591,""Seniors 60\+"")),""60+"", IF(OR(REGEXMATCH(L591"&amp;",""13-19""),REGEXMATCH(L591,""Teens 13-19"")),""13-19"",""Unbekannt""))))"),"13-19")</f>
        <v>13-19</v>
      </c>
      <c r="N591" s="8" t="str">
        <f>IFERROR(__xludf.DUMMYFUNCTION("REGEXREPLACE(REGEXREPLACE(O591,""Male"",""unspecific""),""Female"",""unspecific"")"),"Teens ")</f>
        <v>Teens </v>
      </c>
      <c r="O591" s="5" t="str">
        <f>IFERROR(__xludf.DUMMYFUNCTION("REGEXEXTRACT(L591,""[A-Za-z ]+"")"),"Teens ")</f>
        <v>Teens </v>
      </c>
      <c r="P591" s="8" t="str">
        <f>IFERROR(__xludf.DUMMYFUNCTION("IF(REGEXMATCH(L591,""Male""),""Male"",IF(REGEXMATCH(L591,""Female""),""Female"",""unspecific""))"),"unspecific")</f>
        <v>unspecific</v>
      </c>
      <c r="Q591" s="5" t="s">
        <v>75</v>
      </c>
      <c r="R591" s="4">
        <v>46209.0</v>
      </c>
      <c r="S591" s="4">
        <v>7370.0</v>
      </c>
      <c r="T591" s="4">
        <v>2603.0</v>
      </c>
      <c r="U591" s="4">
        <v>535.0</v>
      </c>
      <c r="V591" s="10">
        <f t="shared" si="2"/>
        <v>1.157783116</v>
      </c>
      <c r="W591" s="4">
        <v>19804.52</v>
      </c>
      <c r="X591" s="5" t="s">
        <v>66</v>
      </c>
    </row>
    <row r="592" ht="14.25" customHeight="1">
      <c r="A592" s="4">
        <v>591.0</v>
      </c>
      <c r="B592" s="5" t="s">
        <v>1021</v>
      </c>
      <c r="C592" s="11">
        <v>45025.0</v>
      </c>
      <c r="D592" s="11">
        <v>45039.0</v>
      </c>
      <c r="E592" s="5" t="s">
        <v>77</v>
      </c>
      <c r="F592" s="5" t="s">
        <v>133</v>
      </c>
      <c r="G592" s="5" t="s">
        <v>134</v>
      </c>
      <c r="H592" s="5" t="s">
        <v>135</v>
      </c>
      <c r="I592" s="7" t="s">
        <v>136</v>
      </c>
      <c r="J592" s="8" t="str">
        <f t="shared" si="1"/>
        <v>(143) 0693791</v>
      </c>
      <c r="K592" s="5" t="s">
        <v>137</v>
      </c>
      <c r="L592" s="5" t="s">
        <v>30</v>
      </c>
      <c r="M592" s="9" t="str">
        <f>IFERROR(__xludf.DUMMYFUNCTION("IF(OR(REGEXMATCH(L592,""18-40""),REGEXMATCH(L592,""Adults 18-40"")),""18-40"", IF(OR(REGEXMATCH(L592,""40-60""),REGEXMATCH(L592,""Adults 40-60"")),""40-60"", IF(OR(REGEXMATCH(L592,""60\+""),REGEXMATCH(L592,""Seniors 60\+"")),""60+"", IF(OR(REGEXMATCH(L592"&amp;",""13-19""),REGEXMATCH(L592,""Teens 13-19"")),""13-19"",""Unbekannt""))))"),"18-40")</f>
        <v>18-40</v>
      </c>
      <c r="N592" s="8" t="str">
        <f>IFERROR(__xludf.DUMMYFUNCTION("REGEXREPLACE(REGEXREPLACE(O592,""Male"",""unspecific""),""Female"",""unspecific"")"),"Adults ")</f>
        <v>Adults </v>
      </c>
      <c r="O592" s="5" t="str">
        <f>IFERROR(__xludf.DUMMYFUNCTION("REGEXEXTRACT(L592,""[A-Za-z ]+"")"),"Adults ")</f>
        <v>Adults </v>
      </c>
      <c r="P592" s="8" t="str">
        <f>IFERROR(__xludf.DUMMYFUNCTION("IF(REGEXMATCH(L592,""Male""),""Male"",IF(REGEXMATCH(L592,""Female""),""Female"",""unspecific""))"),"unspecific")</f>
        <v>unspecific</v>
      </c>
      <c r="Q592" s="5" t="s">
        <v>31</v>
      </c>
      <c r="R592" s="4">
        <v>56978.0</v>
      </c>
      <c r="S592" s="4">
        <v>9743.0</v>
      </c>
      <c r="T592" s="4">
        <v>4008.0</v>
      </c>
      <c r="U592" s="4">
        <v>582.0</v>
      </c>
      <c r="V592" s="10">
        <f t="shared" si="2"/>
        <v>1.021446874</v>
      </c>
      <c r="W592" s="4">
        <v>27837.31</v>
      </c>
      <c r="X592" s="5" t="s">
        <v>32</v>
      </c>
    </row>
    <row r="593" ht="14.25" customHeight="1">
      <c r="A593" s="4">
        <v>592.0</v>
      </c>
      <c r="B593" s="5" t="s">
        <v>1022</v>
      </c>
      <c r="C593" s="11">
        <v>45029.0</v>
      </c>
      <c r="D593" s="11">
        <v>45032.0</v>
      </c>
      <c r="E593" s="5" t="s">
        <v>77</v>
      </c>
      <c r="F593" s="5" t="s">
        <v>212</v>
      </c>
      <c r="G593" s="5" t="s">
        <v>213</v>
      </c>
      <c r="H593" s="5" t="s">
        <v>214</v>
      </c>
      <c r="I593" s="7">
        <v>0.0</v>
      </c>
      <c r="J593" s="8">
        <f t="shared" si="1"/>
        <v>0</v>
      </c>
      <c r="K593" s="5" t="s">
        <v>216</v>
      </c>
      <c r="L593" s="5" t="s">
        <v>138</v>
      </c>
      <c r="M593" s="9" t="str">
        <f>IFERROR(__xludf.DUMMYFUNCTION("IF(OR(REGEXMATCH(L593,""18-40""),REGEXMATCH(L593,""Adults 18-40"")),""18-40"", IF(OR(REGEXMATCH(L593,""40-60""),REGEXMATCH(L593,""Adults 40-60"")),""40-60"", IF(OR(REGEXMATCH(L593,""60\+""),REGEXMATCH(L593,""Seniors 60\+"")),""60+"", IF(OR(REGEXMATCH(L593"&amp;",""13-19""),REGEXMATCH(L593,""Teens 13-19"")),""13-19"",""Unbekannt""))))"),"18-40")</f>
        <v>18-40</v>
      </c>
      <c r="N593" s="8" t="str">
        <f>IFERROR(__xludf.DUMMYFUNCTION("REGEXREPLACE(REGEXREPLACE(O593,""Male"",""unspecific""),""Female"",""unspecific"")"),"unspecific ")</f>
        <v>unspecific </v>
      </c>
      <c r="O593" s="5" t="str">
        <f>IFERROR(__xludf.DUMMYFUNCTION("REGEXEXTRACT(L593,""[A-Za-z ]+"")"),"Male ")</f>
        <v>Male </v>
      </c>
      <c r="P593" s="8" t="str">
        <f>IFERROR(__xludf.DUMMYFUNCTION("IF(REGEXMATCH(L593,""Male""),""Male"",IF(REGEXMATCH(L593,""Female""),""Female"",""unspecific""))"),"Male")</f>
        <v>Male</v>
      </c>
      <c r="Q593" s="5" t="s">
        <v>58</v>
      </c>
      <c r="R593" s="4">
        <v>77216.0</v>
      </c>
      <c r="S593" s="4">
        <v>7334.0</v>
      </c>
      <c r="T593" s="4">
        <v>3801.0</v>
      </c>
      <c r="U593" s="4">
        <v>683.0</v>
      </c>
      <c r="V593" s="10">
        <f t="shared" si="2"/>
        <v>0.8845317033</v>
      </c>
      <c r="W593" s="4">
        <v>44205.71</v>
      </c>
      <c r="X593" s="5" t="s">
        <v>152</v>
      </c>
    </row>
    <row r="594" ht="14.25" customHeight="1">
      <c r="A594" s="4">
        <v>593.0</v>
      </c>
      <c r="B594" s="5" t="s">
        <v>1023</v>
      </c>
      <c r="C594" s="11">
        <v>45073.0</v>
      </c>
      <c r="D594" s="11">
        <v>45074.0</v>
      </c>
      <c r="E594" s="5" t="s">
        <v>51</v>
      </c>
      <c r="F594" s="5" t="s">
        <v>26</v>
      </c>
      <c r="G594" s="5" t="s">
        <v>27</v>
      </c>
      <c r="H594" s="5" t="s">
        <v>28</v>
      </c>
      <c r="I594" s="7">
        <v>3.724028579E9</v>
      </c>
      <c r="J594" s="8" t="str">
        <f t="shared" si="1"/>
        <v>(372) 4028579</v>
      </c>
      <c r="K594" s="5" t="s">
        <v>29</v>
      </c>
      <c r="L594" s="5" t="s">
        <v>65</v>
      </c>
      <c r="M594" s="9" t="str">
        <f>IFERROR(__xludf.DUMMYFUNCTION("IF(OR(REGEXMATCH(L594,""18-40""),REGEXMATCH(L594,""Adults 18-40"")),""18-40"", IF(OR(REGEXMATCH(L594,""40-60""),REGEXMATCH(L594,""Adults 40-60"")),""40-60"", IF(OR(REGEXMATCH(L594,""60\+""),REGEXMATCH(L594,""Seniors 60\+"")),""60+"", IF(OR(REGEXMATCH(L594"&amp;",""13-19""),REGEXMATCH(L594,""Teens 13-19"")),""13-19"",""Unbekannt""))))"),"60+")</f>
        <v>60+</v>
      </c>
      <c r="N594" s="8" t="str">
        <f>IFERROR(__xludf.DUMMYFUNCTION("REGEXREPLACE(REGEXREPLACE(O594,""Male"",""unspecific""),""Female"",""unspecific"")"),"unspecific ")</f>
        <v>unspecific </v>
      </c>
      <c r="O594" s="5" t="str">
        <f>IFERROR(__xludf.DUMMYFUNCTION("REGEXEXTRACT(L594,""[A-Za-z ]+"")"),"Male ")</f>
        <v>Male </v>
      </c>
      <c r="P594" s="8" t="str">
        <f>IFERROR(__xludf.DUMMYFUNCTION("IF(REGEXMATCH(L594,""Male""),""Male"",IF(REGEXMATCH(L594,""Female""),""Female"",""unspecific""))"),"Male")</f>
        <v>Male</v>
      </c>
      <c r="Q594" s="5" t="s">
        <v>75</v>
      </c>
      <c r="R594" s="4">
        <v>81006.0</v>
      </c>
      <c r="S594" s="4">
        <v>7789.0</v>
      </c>
      <c r="T594" s="4">
        <v>2104.0</v>
      </c>
      <c r="U594" s="4">
        <v>526.0</v>
      </c>
      <c r="V594" s="10">
        <f t="shared" si="2"/>
        <v>0.6493346172</v>
      </c>
      <c r="W594" s="4">
        <v>49969.56</v>
      </c>
      <c r="X594" s="5" t="s">
        <v>32</v>
      </c>
    </row>
    <row r="595" ht="14.25" customHeight="1">
      <c r="A595" s="4">
        <v>594.0</v>
      </c>
      <c r="B595" s="5" t="s">
        <v>1024</v>
      </c>
      <c r="C595" s="11">
        <v>44940.0</v>
      </c>
      <c r="D595" s="11">
        <v>44964.0</v>
      </c>
      <c r="E595" s="5" t="s">
        <v>77</v>
      </c>
      <c r="F595" s="5" t="s">
        <v>230</v>
      </c>
      <c r="G595" s="5" t="s">
        <v>231</v>
      </c>
      <c r="H595" s="5" t="s">
        <v>232</v>
      </c>
      <c r="I595" s="7" t="s">
        <v>233</v>
      </c>
      <c r="J595" s="8" t="str">
        <f t="shared" si="1"/>
        <v>(856) 4145259269</v>
      </c>
      <c r="K595" s="5" t="s">
        <v>234</v>
      </c>
      <c r="L595" s="5" t="s">
        <v>47</v>
      </c>
      <c r="M595" s="9" t="str">
        <f>IFERROR(__xludf.DUMMYFUNCTION("IF(OR(REGEXMATCH(L595,""18-40""),REGEXMATCH(L595,""Adults 18-40"")),""18-40"", IF(OR(REGEXMATCH(L595,""40-60""),REGEXMATCH(L595,""Adults 40-60"")),""40-60"", IF(OR(REGEXMATCH(L595,""60\+""),REGEXMATCH(L595,""Seniors 60\+"")),""60+"", IF(OR(REGEXMATCH(L595"&amp;",""13-19""),REGEXMATCH(L595,""Teens 13-19"")),""13-19"",""Unbekannt""))))"),"40-60")</f>
        <v>40-60</v>
      </c>
      <c r="N595" s="8" t="str">
        <f>IFERROR(__xludf.DUMMYFUNCTION("REGEXREPLACE(REGEXREPLACE(O595,""Male"",""unspecific""),""Female"",""unspecific"")"),"unspecific ")</f>
        <v>unspecific </v>
      </c>
      <c r="O595" s="5" t="str">
        <f>IFERROR(__xludf.DUMMYFUNCTION("REGEXEXTRACT(L595,""[A-Za-z ]+"")"),"Male ")</f>
        <v>Male </v>
      </c>
      <c r="P595" s="8" t="str">
        <f>IFERROR(__xludf.DUMMYFUNCTION("IF(REGEXMATCH(L595,""Male""),""Male"",IF(REGEXMATCH(L595,""Female""),""Female"",""unspecific""))"),"Male")</f>
        <v>Male</v>
      </c>
      <c r="Q595" s="5" t="s">
        <v>58</v>
      </c>
      <c r="R595" s="4">
        <v>61639.0</v>
      </c>
      <c r="S595" s="4">
        <v>1042.0</v>
      </c>
      <c r="T595" s="4">
        <v>4734.0</v>
      </c>
      <c r="U595" s="4">
        <v>691.0</v>
      </c>
      <c r="V595" s="10">
        <f t="shared" si="2"/>
        <v>1.121043495</v>
      </c>
      <c r="W595" s="4">
        <v>17368.78</v>
      </c>
      <c r="X595" s="5" t="s">
        <v>66</v>
      </c>
    </row>
    <row r="596" ht="14.25" customHeight="1">
      <c r="A596" s="4">
        <v>595.0</v>
      </c>
      <c r="B596" s="5" t="s">
        <v>1025</v>
      </c>
      <c r="C596" s="11">
        <v>45157.0</v>
      </c>
      <c r="D596" s="11">
        <v>45181.0</v>
      </c>
      <c r="E596" s="5" t="s">
        <v>25</v>
      </c>
      <c r="F596" s="5" t="s">
        <v>68</v>
      </c>
      <c r="G596" s="5" t="s">
        <v>69</v>
      </c>
      <c r="H596" s="5" t="s">
        <v>70</v>
      </c>
      <c r="I596" s="7" t="s">
        <v>71</v>
      </c>
      <c r="J596" s="8" t="str">
        <f t="shared" si="1"/>
        <v>(228) 1662016</v>
      </c>
      <c r="K596" s="5" t="s">
        <v>72</v>
      </c>
      <c r="L596" s="5" t="s">
        <v>30</v>
      </c>
      <c r="M596" s="9" t="str">
        <f>IFERROR(__xludf.DUMMYFUNCTION("IF(OR(REGEXMATCH(L596,""18-40""),REGEXMATCH(L596,""Adults 18-40"")),""18-40"", IF(OR(REGEXMATCH(L596,""40-60""),REGEXMATCH(L596,""Adults 40-60"")),""40-60"", IF(OR(REGEXMATCH(L596,""60\+""),REGEXMATCH(L596,""Seniors 60\+"")),""60+"", IF(OR(REGEXMATCH(L596"&amp;",""13-19""),REGEXMATCH(L596,""Teens 13-19"")),""13-19"",""Unbekannt""))))"),"18-40")</f>
        <v>18-40</v>
      </c>
      <c r="N596" s="8" t="str">
        <f>IFERROR(__xludf.DUMMYFUNCTION("REGEXREPLACE(REGEXREPLACE(O596,""Male"",""unspecific""),""Female"",""unspecific"")"),"Adults ")</f>
        <v>Adults </v>
      </c>
      <c r="O596" s="5" t="str">
        <f>IFERROR(__xludf.DUMMYFUNCTION("REGEXEXTRACT(L596,""[A-Za-z ]+"")"),"Adults ")</f>
        <v>Adults </v>
      </c>
      <c r="P596" s="8" t="str">
        <f>IFERROR(__xludf.DUMMYFUNCTION("IF(REGEXMATCH(L596,""Male""),""Male"",IF(REGEXMATCH(L596,""Female""),""Female"",""unspecific""))"),"unspecific")</f>
        <v>unspecific</v>
      </c>
      <c r="Q596" s="5" t="s">
        <v>128</v>
      </c>
      <c r="R596" s="4">
        <v>77055.0</v>
      </c>
      <c r="S596" s="4">
        <v>9489.0</v>
      </c>
      <c r="T596" s="4">
        <v>2976.0</v>
      </c>
      <c r="U596" s="4">
        <v>879.0</v>
      </c>
      <c r="V596" s="10">
        <f t="shared" si="2"/>
        <v>1.140743625</v>
      </c>
      <c r="W596" s="4">
        <v>28296.69</v>
      </c>
      <c r="X596" s="5" t="s">
        <v>66</v>
      </c>
    </row>
    <row r="597" ht="14.25" customHeight="1">
      <c r="A597" s="4">
        <v>596.0</v>
      </c>
      <c r="B597" s="5" t="s">
        <v>1026</v>
      </c>
      <c r="C597" s="11">
        <v>45155.0</v>
      </c>
      <c r="D597" s="11">
        <v>45170.0</v>
      </c>
      <c r="E597" s="5" t="s">
        <v>77</v>
      </c>
      <c r="F597" s="5" t="s">
        <v>467</v>
      </c>
      <c r="G597" s="5" t="s">
        <v>468</v>
      </c>
      <c r="H597" s="5" t="s">
        <v>469</v>
      </c>
      <c r="I597" s="7" t="s">
        <v>470</v>
      </c>
      <c r="J597" s="8" t="str">
        <f t="shared" si="1"/>
        <v>(698) 872596657978</v>
      </c>
      <c r="K597" s="5" t="s">
        <v>471</v>
      </c>
      <c r="L597" s="5" t="s">
        <v>138</v>
      </c>
      <c r="M597" s="9" t="str">
        <f>IFERROR(__xludf.DUMMYFUNCTION("IF(OR(REGEXMATCH(L597,""18-40""),REGEXMATCH(L597,""Adults 18-40"")),""18-40"", IF(OR(REGEXMATCH(L597,""40-60""),REGEXMATCH(L597,""Adults 40-60"")),""40-60"", IF(OR(REGEXMATCH(L597,""60\+""),REGEXMATCH(L597,""Seniors 60\+"")),""60+"", IF(OR(REGEXMATCH(L597"&amp;",""13-19""),REGEXMATCH(L597,""Teens 13-19"")),""13-19"",""Unbekannt""))))"),"18-40")</f>
        <v>18-40</v>
      </c>
      <c r="N597" s="8" t="str">
        <f>IFERROR(__xludf.DUMMYFUNCTION("REGEXREPLACE(REGEXREPLACE(O597,""Male"",""unspecific""),""Female"",""unspecific"")"),"unspecific ")</f>
        <v>unspecific </v>
      </c>
      <c r="O597" s="5" t="str">
        <f>IFERROR(__xludf.DUMMYFUNCTION("REGEXEXTRACT(L597,""[A-Za-z ]+"")"),"Male ")</f>
        <v>Male </v>
      </c>
      <c r="P597" s="8" t="str">
        <f>IFERROR(__xludf.DUMMYFUNCTION("IF(REGEXMATCH(L597,""Male""),""Male"",IF(REGEXMATCH(L597,""Female""),""Female"",""unspecific""))"),"Male")</f>
        <v>Male</v>
      </c>
      <c r="Q597" s="5" t="s">
        <v>84</v>
      </c>
      <c r="R597" s="4">
        <v>71289.0</v>
      </c>
      <c r="S597" s="4">
        <v>8286.0</v>
      </c>
      <c r="T597" s="4">
        <v>3794.0</v>
      </c>
      <c r="U597" s="4">
        <v>324.0</v>
      </c>
      <c r="V597" s="10">
        <f t="shared" si="2"/>
        <v>0.4544880697</v>
      </c>
      <c r="W597" s="4">
        <v>13346.46</v>
      </c>
      <c r="X597" s="5" t="s">
        <v>40</v>
      </c>
    </row>
    <row r="598" ht="14.25" customHeight="1">
      <c r="A598" s="4">
        <v>597.0</v>
      </c>
      <c r="B598" s="5" t="s">
        <v>1027</v>
      </c>
      <c r="C598" s="11">
        <v>45260.0</v>
      </c>
      <c r="D598" s="11">
        <v>45275.0</v>
      </c>
      <c r="E598" s="5" t="s">
        <v>42</v>
      </c>
      <c r="F598" s="5" t="s">
        <v>188</v>
      </c>
      <c r="G598" s="5" t="s">
        <v>189</v>
      </c>
      <c r="H598" s="5" t="s">
        <v>190</v>
      </c>
      <c r="I598" s="7" t="s">
        <v>191</v>
      </c>
      <c r="J598" s="8" t="str">
        <f t="shared" si="1"/>
        <v>(496) 4036865</v>
      </c>
      <c r="K598" s="5" t="s">
        <v>192</v>
      </c>
      <c r="L598" s="5" t="s">
        <v>47</v>
      </c>
      <c r="M598" s="9" t="str">
        <f>IFERROR(__xludf.DUMMYFUNCTION("IF(OR(REGEXMATCH(L598,""18-40""),REGEXMATCH(L598,""Adults 18-40"")),""18-40"", IF(OR(REGEXMATCH(L598,""40-60""),REGEXMATCH(L598,""Adults 40-60"")),""40-60"", IF(OR(REGEXMATCH(L598,""60\+""),REGEXMATCH(L598,""Seniors 60\+"")),""60+"", IF(OR(REGEXMATCH(L598"&amp;",""13-19""),REGEXMATCH(L598,""Teens 13-19"")),""13-19"",""Unbekannt""))))"),"40-60")</f>
        <v>40-60</v>
      </c>
      <c r="N598" s="8" t="str">
        <f>IFERROR(__xludf.DUMMYFUNCTION("REGEXREPLACE(REGEXREPLACE(O598,""Male"",""unspecific""),""Female"",""unspecific"")"),"unspecific ")</f>
        <v>unspecific </v>
      </c>
      <c r="O598" s="5" t="str">
        <f>IFERROR(__xludf.DUMMYFUNCTION("REGEXEXTRACT(L598,""[A-Za-z ]+"")"),"Male ")</f>
        <v>Male </v>
      </c>
      <c r="P598" s="8" t="str">
        <f>IFERROR(__xludf.DUMMYFUNCTION("IF(REGEXMATCH(L598,""Male""),""Male"",IF(REGEXMATCH(L598,""Female""),""Female"",""unspecific""))"),"Male")</f>
        <v>Male</v>
      </c>
      <c r="Q598" s="5" t="s">
        <v>75</v>
      </c>
      <c r="R598" s="4">
        <v>58142.0</v>
      </c>
      <c r="S598" s="4">
        <v>3147.0</v>
      </c>
      <c r="T598" s="4">
        <v>2799.0</v>
      </c>
      <c r="U598" s="4">
        <v>361.0</v>
      </c>
      <c r="V598" s="10">
        <f t="shared" si="2"/>
        <v>0.6208936741</v>
      </c>
      <c r="W598" s="4">
        <v>47160.07</v>
      </c>
      <c r="X598" s="5" t="s">
        <v>32</v>
      </c>
    </row>
    <row r="599" ht="14.25" customHeight="1">
      <c r="A599" s="4">
        <v>598.0</v>
      </c>
      <c r="B599" s="5" t="s">
        <v>1028</v>
      </c>
      <c r="C599" s="11">
        <v>45098.0</v>
      </c>
      <c r="D599" s="11">
        <v>45126.0</v>
      </c>
      <c r="E599" s="5" t="s">
        <v>25</v>
      </c>
      <c r="F599" s="5" t="s">
        <v>410</v>
      </c>
      <c r="G599" s="5" t="s">
        <v>411</v>
      </c>
      <c r="H599" s="5" t="s">
        <v>412</v>
      </c>
      <c r="I599" s="7" t="s">
        <v>413</v>
      </c>
      <c r="J599" s="8" t="str">
        <f t="shared" si="1"/>
        <v>(135) 132085844902</v>
      </c>
      <c r="K599" s="5" t="s">
        <v>414</v>
      </c>
      <c r="L599" s="5" t="s">
        <v>47</v>
      </c>
      <c r="M599" s="9" t="str">
        <f>IFERROR(__xludf.DUMMYFUNCTION("IF(OR(REGEXMATCH(L599,""18-40""),REGEXMATCH(L599,""Adults 18-40"")),""18-40"", IF(OR(REGEXMATCH(L599,""40-60""),REGEXMATCH(L599,""Adults 40-60"")),""40-60"", IF(OR(REGEXMATCH(L599,""60\+""),REGEXMATCH(L599,""Seniors 60\+"")),""60+"", IF(OR(REGEXMATCH(L599"&amp;",""13-19""),REGEXMATCH(L599,""Teens 13-19"")),""13-19"",""Unbekannt""))))"),"40-60")</f>
        <v>40-60</v>
      </c>
      <c r="N599" s="8" t="str">
        <f>IFERROR(__xludf.DUMMYFUNCTION("REGEXREPLACE(REGEXREPLACE(O599,""Male"",""unspecific""),""Female"",""unspecific"")"),"unspecific ")</f>
        <v>unspecific </v>
      </c>
      <c r="O599" s="5" t="str">
        <f>IFERROR(__xludf.DUMMYFUNCTION("REGEXEXTRACT(L599,""[A-Za-z ]+"")"),"Male ")</f>
        <v>Male </v>
      </c>
      <c r="P599" s="8" t="str">
        <f>IFERROR(__xludf.DUMMYFUNCTION("IF(REGEXMATCH(L599,""Male""),""Male"",IF(REGEXMATCH(L599,""Female""),""Female"",""unspecific""))"),"Male")</f>
        <v>Male</v>
      </c>
      <c r="Q599" s="5" t="s">
        <v>39</v>
      </c>
      <c r="R599" s="4">
        <v>93343.0</v>
      </c>
      <c r="S599" s="4">
        <v>9094.0</v>
      </c>
      <c r="T599" s="4">
        <v>1315.0</v>
      </c>
      <c r="U599" s="4">
        <v>978.0</v>
      </c>
      <c r="V599" s="10">
        <f t="shared" si="2"/>
        <v>1.047748626</v>
      </c>
      <c r="W599" s="4">
        <v>41161.5</v>
      </c>
      <c r="X599" s="5" t="s">
        <v>119</v>
      </c>
    </row>
    <row r="600" ht="14.25" customHeight="1">
      <c r="A600" s="4">
        <v>599.0</v>
      </c>
      <c r="B600" s="5" t="s">
        <v>1029</v>
      </c>
      <c r="C600" s="11">
        <v>45000.0</v>
      </c>
      <c r="D600" s="11">
        <v>45007.0</v>
      </c>
      <c r="E600" s="5" t="s">
        <v>25</v>
      </c>
      <c r="F600" s="5" t="s">
        <v>280</v>
      </c>
      <c r="G600" s="5" t="s">
        <v>281</v>
      </c>
      <c r="H600" s="5" t="s">
        <v>282</v>
      </c>
      <c r="I600" s="7" t="s">
        <v>283</v>
      </c>
      <c r="J600" s="8" t="str">
        <f t="shared" si="1"/>
        <v>(958) 8403830</v>
      </c>
      <c r="K600" s="5" t="s">
        <v>284</v>
      </c>
      <c r="L600" s="5" t="s">
        <v>38</v>
      </c>
      <c r="M600" s="9" t="str">
        <f>IFERROR(__xludf.DUMMYFUNCTION("IF(OR(REGEXMATCH(L600,""18-40""),REGEXMATCH(L600,""Adults 18-40"")),""18-40"", IF(OR(REGEXMATCH(L600,""40-60""),REGEXMATCH(L600,""Adults 40-60"")),""40-60"", IF(OR(REGEXMATCH(L600,""60\+""),REGEXMATCH(L600,""Seniors 60\+"")),""60+"", IF(OR(REGEXMATCH(L600"&amp;",""13-19""),REGEXMATCH(L600,""Teens 13-19"")),""13-19"",""Unbekannt""))))"),"60+")</f>
        <v>60+</v>
      </c>
      <c r="N600" s="8" t="str">
        <f>IFERROR(__xludf.DUMMYFUNCTION("REGEXREPLACE(REGEXREPLACE(O600,""Male"",""unspecific""),""Female"",""unspecific"")"),"unspecific ")</f>
        <v>unspecific </v>
      </c>
      <c r="O600" s="5" t="str">
        <f>IFERROR(__xludf.DUMMYFUNCTION("REGEXEXTRACT(L600,""[A-Za-z ]+"")"),"Female ")</f>
        <v>Female </v>
      </c>
      <c r="P600" s="8" t="str">
        <f>IFERROR(__xludf.DUMMYFUNCTION("IF(REGEXMATCH(L600,""Male""),""Male"",IF(REGEXMATCH(L600,""Female""),""Female"",""unspecific""))"),"Female")</f>
        <v>Female</v>
      </c>
      <c r="Q600" s="5" t="s">
        <v>58</v>
      </c>
      <c r="R600" s="4">
        <v>39328.0</v>
      </c>
      <c r="S600" s="4">
        <v>754.0</v>
      </c>
      <c r="T600" s="4">
        <v>3491.0</v>
      </c>
      <c r="U600" s="4">
        <v>937.0</v>
      </c>
      <c r="V600" s="10">
        <f t="shared" si="2"/>
        <v>2.382526444</v>
      </c>
      <c r="W600" s="4">
        <v>3515.66</v>
      </c>
      <c r="X600" s="5" t="s">
        <v>158</v>
      </c>
    </row>
    <row r="601" ht="14.25" customHeight="1">
      <c r="A601" s="4">
        <v>600.0</v>
      </c>
      <c r="B601" s="5" t="s">
        <v>1030</v>
      </c>
      <c r="C601" s="11">
        <v>45224.0</v>
      </c>
      <c r="D601" s="11">
        <v>45233.0</v>
      </c>
      <c r="E601" s="5" t="s">
        <v>77</v>
      </c>
      <c r="F601" s="5" t="s">
        <v>188</v>
      </c>
      <c r="G601" s="5" t="s">
        <v>189</v>
      </c>
      <c r="H601" s="5" t="s">
        <v>190</v>
      </c>
      <c r="I601" s="7" t="s">
        <v>191</v>
      </c>
      <c r="J601" s="8" t="str">
        <f t="shared" si="1"/>
        <v>(496) 4036865</v>
      </c>
      <c r="K601" s="5" t="s">
        <v>192</v>
      </c>
      <c r="L601" s="5" t="s">
        <v>30</v>
      </c>
      <c r="M601" s="9" t="str">
        <f>IFERROR(__xludf.DUMMYFUNCTION("IF(OR(REGEXMATCH(L601,""18-40""),REGEXMATCH(L601,""Adults 18-40"")),""18-40"", IF(OR(REGEXMATCH(L601,""40-60""),REGEXMATCH(L601,""Adults 40-60"")),""40-60"", IF(OR(REGEXMATCH(L601,""60\+""),REGEXMATCH(L601,""Seniors 60\+"")),""60+"", IF(OR(REGEXMATCH(L601"&amp;",""13-19""),REGEXMATCH(L601,""Teens 13-19"")),""13-19"",""Unbekannt""))))"),"18-40")</f>
        <v>18-40</v>
      </c>
      <c r="N601" s="8" t="str">
        <f>IFERROR(__xludf.DUMMYFUNCTION("REGEXREPLACE(REGEXREPLACE(O601,""Male"",""unspecific""),""Female"",""unspecific"")"),"Adults ")</f>
        <v>Adults </v>
      </c>
      <c r="O601" s="5" t="str">
        <f>IFERROR(__xludf.DUMMYFUNCTION("REGEXEXTRACT(L601,""[A-Za-z ]+"")"),"Adults ")</f>
        <v>Adults </v>
      </c>
      <c r="P601" s="8" t="str">
        <f>IFERROR(__xludf.DUMMYFUNCTION("IF(REGEXMATCH(L601,""Male""),""Male"",IF(REGEXMATCH(L601,""Female""),""Female"",""unspecific""))"),"unspecific")</f>
        <v>unspecific</v>
      </c>
      <c r="Q601" s="5" t="s">
        <v>58</v>
      </c>
      <c r="R601" s="4">
        <v>39294.0</v>
      </c>
      <c r="S601" s="4">
        <v>8805.0</v>
      </c>
      <c r="T601" s="4">
        <v>4909.0</v>
      </c>
      <c r="U601" s="4">
        <v>147.0</v>
      </c>
      <c r="V601" s="10">
        <f t="shared" si="2"/>
        <v>0.3741029165</v>
      </c>
      <c r="W601" s="4">
        <v>17523.52</v>
      </c>
      <c r="X601" s="5" t="s">
        <v>32</v>
      </c>
    </row>
    <row r="602" ht="14.25" customHeight="1">
      <c r="A602" s="4">
        <v>601.0</v>
      </c>
      <c r="B602" s="5" t="s">
        <v>1031</v>
      </c>
      <c r="C602" s="11">
        <v>45016.0</v>
      </c>
      <c r="D602" s="11">
        <v>45037.0</v>
      </c>
      <c r="E602" s="5" t="s">
        <v>77</v>
      </c>
      <c r="F602" s="5" t="s">
        <v>461</v>
      </c>
      <c r="G602" s="5" t="s">
        <v>462</v>
      </c>
      <c r="H602" s="5" t="s">
        <v>463</v>
      </c>
      <c r="I602" s="7" t="s">
        <v>464</v>
      </c>
      <c r="J602" s="8" t="str">
        <f t="shared" si="1"/>
        <v>(934) 4111363</v>
      </c>
      <c r="K602" s="5" t="s">
        <v>465</v>
      </c>
      <c r="L602" s="5" t="s">
        <v>38</v>
      </c>
      <c r="M602" s="9" t="str">
        <f>IFERROR(__xludf.DUMMYFUNCTION("IF(OR(REGEXMATCH(L602,""18-40""),REGEXMATCH(L602,""Adults 18-40"")),""18-40"", IF(OR(REGEXMATCH(L602,""40-60""),REGEXMATCH(L602,""Adults 40-60"")),""40-60"", IF(OR(REGEXMATCH(L602,""60\+""),REGEXMATCH(L602,""Seniors 60\+"")),""60+"", IF(OR(REGEXMATCH(L602"&amp;",""13-19""),REGEXMATCH(L602,""Teens 13-19"")),""13-19"",""Unbekannt""))))"),"60+")</f>
        <v>60+</v>
      </c>
      <c r="N602" s="8" t="str">
        <f>IFERROR(__xludf.DUMMYFUNCTION("REGEXREPLACE(REGEXREPLACE(O602,""Male"",""unspecific""),""Female"",""unspecific"")"),"unspecific ")</f>
        <v>unspecific </v>
      </c>
      <c r="O602" s="5" t="str">
        <f>IFERROR(__xludf.DUMMYFUNCTION("REGEXEXTRACT(L602,""[A-Za-z ]+"")"),"Female ")</f>
        <v>Female </v>
      </c>
      <c r="P602" s="8" t="str">
        <f>IFERROR(__xludf.DUMMYFUNCTION("IF(REGEXMATCH(L602,""Male""),""Male"",IF(REGEXMATCH(L602,""Female""),""Female"",""unspecific""))"),"Female")</f>
        <v>Female</v>
      </c>
      <c r="Q602" s="5" t="s">
        <v>31</v>
      </c>
      <c r="R602" s="4">
        <v>50185.0</v>
      </c>
      <c r="S602" s="4">
        <v>8439.0</v>
      </c>
      <c r="T602" s="4">
        <v>4325.0</v>
      </c>
      <c r="U602" s="4">
        <v>773.0</v>
      </c>
      <c r="V602" s="10">
        <f t="shared" si="2"/>
        <v>1.540300887</v>
      </c>
      <c r="W602" s="4">
        <v>48216.05</v>
      </c>
      <c r="X602" s="5" t="s">
        <v>112</v>
      </c>
    </row>
    <row r="603" ht="14.25" customHeight="1">
      <c r="A603" s="4">
        <v>602.0</v>
      </c>
      <c r="B603" s="5" t="s">
        <v>1032</v>
      </c>
      <c r="C603" s="11">
        <v>45234.0</v>
      </c>
      <c r="D603" s="11">
        <v>45263.0</v>
      </c>
      <c r="E603" s="5" t="s">
        <v>25</v>
      </c>
      <c r="F603" s="5" t="s">
        <v>534</v>
      </c>
      <c r="G603" s="5" t="s">
        <v>535</v>
      </c>
      <c r="H603" s="5" t="s">
        <v>536</v>
      </c>
      <c r="I603" s="7" t="s">
        <v>537</v>
      </c>
      <c r="J603" s="8" t="str">
        <f t="shared" si="1"/>
        <v>(698) 5917266697</v>
      </c>
      <c r="K603" s="5" t="s">
        <v>538</v>
      </c>
      <c r="L603" s="5" t="s">
        <v>160</v>
      </c>
      <c r="M603" s="9" t="str">
        <f>IFERROR(__xludf.DUMMYFUNCTION("IF(OR(REGEXMATCH(L603,""18-40""),REGEXMATCH(L603,""Adults 18-40"")),""18-40"", IF(OR(REGEXMATCH(L603,""40-60""),REGEXMATCH(L603,""Adults 40-60"")),""40-60"", IF(OR(REGEXMATCH(L603,""60\+""),REGEXMATCH(L603,""Seniors 60\+"")),""60+"", IF(OR(REGEXMATCH(L603"&amp;",""13-19""),REGEXMATCH(L603,""Teens 13-19"")),""13-19"",""Unbekannt""))))"),"40-60")</f>
        <v>40-60</v>
      </c>
      <c r="N603" s="8" t="str">
        <f>IFERROR(__xludf.DUMMYFUNCTION("REGEXREPLACE(REGEXREPLACE(O603,""Male"",""unspecific""),""Female"",""unspecific"")"),"unspecific ")</f>
        <v>unspecific </v>
      </c>
      <c r="O603" s="5" t="str">
        <f>IFERROR(__xludf.DUMMYFUNCTION("REGEXEXTRACT(L603,""[A-Za-z ]+"")"),"Female ")</f>
        <v>Female </v>
      </c>
      <c r="P603" s="8" t="str">
        <f>IFERROR(__xludf.DUMMYFUNCTION("IF(REGEXMATCH(L603,""Male""),""Male"",IF(REGEXMATCH(L603,""Female""),""Female"",""unspecific""))"),"Female")</f>
        <v>Female</v>
      </c>
      <c r="Q603" s="5" t="s">
        <v>48</v>
      </c>
      <c r="R603" s="4">
        <v>82240.0</v>
      </c>
      <c r="S603" s="4">
        <v>9959.0</v>
      </c>
      <c r="T603" s="4">
        <v>4492.0</v>
      </c>
      <c r="U603" s="4">
        <v>561.0</v>
      </c>
      <c r="V603" s="10">
        <f t="shared" si="2"/>
        <v>0.6821498054</v>
      </c>
      <c r="W603" s="4">
        <v>12926.98</v>
      </c>
      <c r="X603" s="5" t="s">
        <v>40</v>
      </c>
    </row>
    <row r="604" ht="14.25" customHeight="1">
      <c r="A604" s="4">
        <v>603.0</v>
      </c>
      <c r="B604" s="5" t="s">
        <v>1033</v>
      </c>
      <c r="C604" s="11">
        <v>45009.0</v>
      </c>
      <c r="D604" s="11">
        <v>45012.0</v>
      </c>
      <c r="E604" s="5" t="s">
        <v>25</v>
      </c>
      <c r="F604" s="5" t="s">
        <v>182</v>
      </c>
      <c r="G604" s="5" t="s">
        <v>183</v>
      </c>
      <c r="H604" s="5" t="s">
        <v>184</v>
      </c>
      <c r="I604" s="7" t="s">
        <v>185</v>
      </c>
      <c r="J604" s="8" t="str">
        <f t="shared" si="1"/>
        <v>(322) 61892539220</v>
      </c>
      <c r="K604" s="5" t="s">
        <v>186</v>
      </c>
      <c r="L604" s="5" t="s">
        <v>47</v>
      </c>
      <c r="M604" s="9" t="str">
        <f>IFERROR(__xludf.DUMMYFUNCTION("IF(OR(REGEXMATCH(L604,""18-40""),REGEXMATCH(L604,""Adults 18-40"")),""18-40"", IF(OR(REGEXMATCH(L604,""40-60""),REGEXMATCH(L604,""Adults 40-60"")),""40-60"", IF(OR(REGEXMATCH(L604,""60\+""),REGEXMATCH(L604,""Seniors 60\+"")),""60+"", IF(OR(REGEXMATCH(L604"&amp;",""13-19""),REGEXMATCH(L604,""Teens 13-19"")),""13-19"",""Unbekannt""))))"),"40-60")</f>
        <v>40-60</v>
      </c>
      <c r="N604" s="8" t="str">
        <f>IFERROR(__xludf.DUMMYFUNCTION("REGEXREPLACE(REGEXREPLACE(O604,""Male"",""unspecific""),""Female"",""unspecific"")"),"unspecific ")</f>
        <v>unspecific </v>
      </c>
      <c r="O604" s="5" t="str">
        <f>IFERROR(__xludf.DUMMYFUNCTION("REGEXEXTRACT(L604,""[A-Za-z ]+"")"),"Male ")</f>
        <v>Male </v>
      </c>
      <c r="P604" s="8" t="str">
        <f>IFERROR(__xludf.DUMMYFUNCTION("IF(REGEXMATCH(L604,""Male""),""Male"",IF(REGEXMATCH(L604,""Female""),""Female"",""unspecific""))"),"Male")</f>
        <v>Male</v>
      </c>
      <c r="Q604" s="5" t="s">
        <v>31</v>
      </c>
      <c r="R604" s="4">
        <v>21748.0</v>
      </c>
      <c r="S604" s="4">
        <v>5414.0</v>
      </c>
      <c r="T604" s="4">
        <v>850.0</v>
      </c>
      <c r="U604" s="4">
        <v>843.0</v>
      </c>
      <c r="V604" s="10">
        <f t="shared" si="2"/>
        <v>3.876218503</v>
      </c>
      <c r="W604" s="4">
        <v>7781.97</v>
      </c>
      <c r="X604" s="5" t="s">
        <v>167</v>
      </c>
    </row>
    <row r="605" ht="14.25" customHeight="1">
      <c r="A605" s="4">
        <v>604.0</v>
      </c>
      <c r="B605" s="5" t="s">
        <v>1034</v>
      </c>
      <c r="C605" s="11">
        <v>45233.0</v>
      </c>
      <c r="D605" s="11">
        <v>45255.0</v>
      </c>
      <c r="E605" s="5" t="s">
        <v>51</v>
      </c>
      <c r="F605" s="5" t="s">
        <v>330</v>
      </c>
      <c r="G605" s="5" t="s">
        <v>331</v>
      </c>
      <c r="H605" s="5" t="s">
        <v>332</v>
      </c>
      <c r="I605" s="7">
        <v>0.0</v>
      </c>
      <c r="J605" s="8">
        <f t="shared" si="1"/>
        <v>0</v>
      </c>
      <c r="K605" s="5" t="s">
        <v>333</v>
      </c>
      <c r="L605" s="5" t="s">
        <v>131</v>
      </c>
      <c r="M605" s="9" t="str">
        <f>IFERROR(__xludf.DUMMYFUNCTION("IF(OR(REGEXMATCH(L605,""18-40""),REGEXMATCH(L605,""Adults 18-40"")),""18-40"", IF(OR(REGEXMATCH(L605,""40-60""),REGEXMATCH(L605,""Adults 40-60"")),""40-60"", IF(OR(REGEXMATCH(L605,""60\+""),REGEXMATCH(L605,""Seniors 60\+"")),""60+"", IF(OR(REGEXMATCH(L605"&amp;",""13-19""),REGEXMATCH(L605,""Teens 13-19"")),""13-19"",""Unbekannt""))))"),"13-19")</f>
        <v>13-19</v>
      </c>
      <c r="N605" s="8" t="str">
        <f>IFERROR(__xludf.DUMMYFUNCTION("REGEXREPLACE(REGEXREPLACE(O605,""Male"",""unspecific""),""Female"",""unspecific"")"),"Teens ")</f>
        <v>Teens </v>
      </c>
      <c r="O605" s="5" t="str">
        <f>IFERROR(__xludf.DUMMYFUNCTION("REGEXEXTRACT(L605,""[A-Za-z ]+"")"),"Teens ")</f>
        <v>Teens </v>
      </c>
      <c r="P605" s="8" t="str">
        <f>IFERROR(__xludf.DUMMYFUNCTION("IF(REGEXMATCH(L605,""Male""),""Male"",IF(REGEXMATCH(L605,""Female""),""Female"",""unspecific""))"),"unspecific")</f>
        <v>unspecific</v>
      </c>
      <c r="Q605" s="5" t="s">
        <v>84</v>
      </c>
      <c r="R605" s="4">
        <v>38822.0</v>
      </c>
      <c r="S605" s="4">
        <v>3264.0</v>
      </c>
      <c r="T605" s="4">
        <v>1743.0</v>
      </c>
      <c r="U605" s="4">
        <v>48.0</v>
      </c>
      <c r="V605" s="10">
        <f t="shared" si="2"/>
        <v>0.1236412344</v>
      </c>
      <c r="W605" s="4">
        <v>2226.49</v>
      </c>
      <c r="X605" s="5" t="s">
        <v>49</v>
      </c>
    </row>
    <row r="606" ht="14.25" customHeight="1">
      <c r="A606" s="4">
        <v>605.0</v>
      </c>
      <c r="B606" s="5" t="s">
        <v>1035</v>
      </c>
      <c r="C606" s="11">
        <v>44963.0</v>
      </c>
      <c r="D606" s="11">
        <v>44969.0</v>
      </c>
      <c r="E606" s="5" t="s">
        <v>25</v>
      </c>
      <c r="F606" s="5" t="s">
        <v>664</v>
      </c>
      <c r="G606" s="5" t="s">
        <v>665</v>
      </c>
      <c r="H606" s="5" t="s">
        <v>666</v>
      </c>
      <c r="I606" s="7" t="s">
        <v>667</v>
      </c>
      <c r="J606" s="8" t="str">
        <f t="shared" si="1"/>
        <v>Ungültige Nummer</v>
      </c>
      <c r="K606" s="5" t="s">
        <v>668</v>
      </c>
      <c r="L606" s="5" t="s">
        <v>160</v>
      </c>
      <c r="M606" s="9" t="str">
        <f>IFERROR(__xludf.DUMMYFUNCTION("IF(OR(REGEXMATCH(L606,""18-40""),REGEXMATCH(L606,""Adults 18-40"")),""18-40"", IF(OR(REGEXMATCH(L606,""40-60""),REGEXMATCH(L606,""Adults 40-60"")),""40-60"", IF(OR(REGEXMATCH(L606,""60\+""),REGEXMATCH(L606,""Seniors 60\+"")),""60+"", IF(OR(REGEXMATCH(L606"&amp;",""13-19""),REGEXMATCH(L606,""Teens 13-19"")),""13-19"",""Unbekannt""))))"),"40-60")</f>
        <v>40-60</v>
      </c>
      <c r="N606" s="8" t="str">
        <f>IFERROR(__xludf.DUMMYFUNCTION("REGEXREPLACE(REGEXREPLACE(O606,""Male"",""unspecific""),""Female"",""unspecific"")"),"unspecific ")</f>
        <v>unspecific </v>
      </c>
      <c r="O606" s="5" t="str">
        <f>IFERROR(__xludf.DUMMYFUNCTION("REGEXEXTRACT(L606,""[A-Za-z ]+"")"),"Female ")</f>
        <v>Female </v>
      </c>
      <c r="P606" s="8" t="str">
        <f>IFERROR(__xludf.DUMMYFUNCTION("IF(REGEXMATCH(L606,""Male""),""Male"",IF(REGEXMATCH(L606,""Female""),""Female"",""unspecific""))"),"Female")</f>
        <v>Female</v>
      </c>
      <c r="Q606" s="5" t="s">
        <v>84</v>
      </c>
      <c r="R606" s="4">
        <v>27347.0</v>
      </c>
      <c r="S606" s="4">
        <v>4777.0</v>
      </c>
      <c r="T606" s="4">
        <v>4000.0</v>
      </c>
      <c r="U606" s="4">
        <v>673.0</v>
      </c>
      <c r="V606" s="10">
        <f t="shared" si="2"/>
        <v>2.46096464</v>
      </c>
      <c r="W606" s="4">
        <v>36677.99</v>
      </c>
      <c r="X606" s="5" t="s">
        <v>167</v>
      </c>
    </row>
    <row r="607" ht="14.25" customHeight="1">
      <c r="A607" s="4">
        <v>606.0</v>
      </c>
      <c r="B607" s="5" t="s">
        <v>1036</v>
      </c>
      <c r="C607" s="11">
        <v>45010.0</v>
      </c>
      <c r="D607" s="11">
        <v>45019.0</v>
      </c>
      <c r="E607" s="5" t="s">
        <v>7</v>
      </c>
      <c r="F607" s="5" t="s">
        <v>101</v>
      </c>
      <c r="G607" s="5" t="s">
        <v>102</v>
      </c>
      <c r="H607" s="5" t="s">
        <v>103</v>
      </c>
      <c r="I607" s="7" t="s">
        <v>104</v>
      </c>
      <c r="J607" s="8" t="str">
        <f t="shared" si="1"/>
        <v>(669) 7082006</v>
      </c>
      <c r="K607" s="5" t="s">
        <v>105</v>
      </c>
      <c r="L607" s="5" t="s">
        <v>74</v>
      </c>
      <c r="M607" s="9" t="str">
        <f>IFERROR(__xludf.DUMMYFUNCTION("IF(OR(REGEXMATCH(L607,""18-40""),REGEXMATCH(L607,""Adults 18-40"")),""18-40"", IF(OR(REGEXMATCH(L607,""40-60""),REGEXMATCH(L607,""Adults 40-60"")),""40-60"", IF(OR(REGEXMATCH(L607,""60\+""),REGEXMATCH(L607,""Seniors 60\+"")),""60+"", IF(OR(REGEXMATCH(L607"&amp;",""13-19""),REGEXMATCH(L607,""Teens 13-19"")),""13-19"",""Unbekannt""))))"),"60+")</f>
        <v>60+</v>
      </c>
      <c r="N607" s="8" t="str">
        <f>IFERROR(__xludf.DUMMYFUNCTION("REGEXREPLACE(REGEXREPLACE(O607,""Male"",""unspecific""),""Female"",""unspecific"")"),"Seniors ")</f>
        <v>Seniors </v>
      </c>
      <c r="O607" s="5" t="str">
        <f>IFERROR(__xludf.DUMMYFUNCTION("REGEXEXTRACT(L607,""[A-Za-z ]+"")"),"Seniors ")</f>
        <v>Seniors </v>
      </c>
      <c r="P607" s="8" t="str">
        <f>IFERROR(__xludf.DUMMYFUNCTION("IF(REGEXMATCH(L607,""Male""),""Male"",IF(REGEXMATCH(L607,""Female""),""Female"",""unspecific""))"),"unspecific")</f>
        <v>unspecific</v>
      </c>
      <c r="Q607" s="5" t="s">
        <v>86</v>
      </c>
      <c r="R607" s="4">
        <v>43823.0</v>
      </c>
      <c r="S607" s="4">
        <v>3723.0</v>
      </c>
      <c r="T607" s="4">
        <v>4028.0</v>
      </c>
      <c r="U607" s="4">
        <v>358.0</v>
      </c>
      <c r="V607" s="10">
        <f t="shared" si="2"/>
        <v>0.8169226205</v>
      </c>
      <c r="W607" s="4">
        <v>927.32</v>
      </c>
      <c r="X607" s="5" t="s">
        <v>99</v>
      </c>
    </row>
    <row r="608" ht="14.25" customHeight="1">
      <c r="A608" s="4">
        <v>607.0</v>
      </c>
      <c r="B608" s="5" t="s">
        <v>1037</v>
      </c>
      <c r="C608" s="11">
        <v>44927.0</v>
      </c>
      <c r="D608" s="11">
        <v>44953.0</v>
      </c>
      <c r="E608" s="5" t="s">
        <v>7</v>
      </c>
      <c r="F608" s="5" t="s">
        <v>485</v>
      </c>
      <c r="G608" s="5" t="s">
        <v>486</v>
      </c>
      <c r="H608" s="5" t="s">
        <v>487</v>
      </c>
      <c r="I608" s="7" t="s">
        <v>488</v>
      </c>
      <c r="J608" s="8" t="str">
        <f t="shared" si="1"/>
        <v>(881) 58970981186</v>
      </c>
      <c r="K608" s="5" t="s">
        <v>489</v>
      </c>
      <c r="L608" s="5" t="s">
        <v>47</v>
      </c>
      <c r="M608" s="9" t="str">
        <f>IFERROR(__xludf.DUMMYFUNCTION("IF(OR(REGEXMATCH(L608,""18-40""),REGEXMATCH(L608,""Adults 18-40"")),""18-40"", IF(OR(REGEXMATCH(L608,""40-60""),REGEXMATCH(L608,""Adults 40-60"")),""40-60"", IF(OR(REGEXMATCH(L608,""60\+""),REGEXMATCH(L608,""Seniors 60\+"")),""60+"", IF(OR(REGEXMATCH(L608"&amp;",""13-19""),REGEXMATCH(L608,""Teens 13-19"")),""13-19"",""Unbekannt""))))"),"40-60")</f>
        <v>40-60</v>
      </c>
      <c r="N608" s="8" t="str">
        <f>IFERROR(__xludf.DUMMYFUNCTION("REGEXREPLACE(REGEXREPLACE(O608,""Male"",""unspecific""),""Female"",""unspecific"")"),"unspecific ")</f>
        <v>unspecific </v>
      </c>
      <c r="O608" s="5" t="str">
        <f>IFERROR(__xludf.DUMMYFUNCTION("REGEXEXTRACT(L608,""[A-Za-z ]+"")"),"Male ")</f>
        <v>Male </v>
      </c>
      <c r="P608" s="8" t="str">
        <f>IFERROR(__xludf.DUMMYFUNCTION("IF(REGEXMATCH(L608,""Male""),""Male"",IF(REGEXMATCH(L608,""Female""),""Female"",""unspecific""))"),"Male")</f>
        <v>Male</v>
      </c>
      <c r="Q608" s="5" t="s">
        <v>84</v>
      </c>
      <c r="R608" s="4">
        <v>12063.0</v>
      </c>
      <c r="S608" s="4">
        <v>6291.0</v>
      </c>
      <c r="T608" s="4">
        <v>114.0</v>
      </c>
      <c r="U608" s="4">
        <v>775.0</v>
      </c>
      <c r="V608" s="10">
        <f t="shared" si="2"/>
        <v>6.424604161</v>
      </c>
      <c r="W608" s="4">
        <v>24668.77</v>
      </c>
      <c r="X608" s="5" t="s">
        <v>119</v>
      </c>
    </row>
    <row r="609" ht="14.25" customHeight="1">
      <c r="A609" s="4">
        <v>608.0</v>
      </c>
      <c r="B609" s="5" t="s">
        <v>1038</v>
      </c>
      <c r="C609" s="11">
        <v>45096.0</v>
      </c>
      <c r="D609" s="11">
        <v>45114.0</v>
      </c>
      <c r="E609" s="5" t="s">
        <v>42</v>
      </c>
      <c r="F609" s="5" t="s">
        <v>410</v>
      </c>
      <c r="G609" s="5" t="s">
        <v>411</v>
      </c>
      <c r="H609" s="5" t="s">
        <v>412</v>
      </c>
      <c r="I609" s="7" t="s">
        <v>413</v>
      </c>
      <c r="J609" s="8" t="str">
        <f t="shared" si="1"/>
        <v>(135) 132085844902</v>
      </c>
      <c r="K609" s="5" t="s">
        <v>414</v>
      </c>
      <c r="L609" s="5" t="s">
        <v>30</v>
      </c>
      <c r="M609" s="9" t="str">
        <f>IFERROR(__xludf.DUMMYFUNCTION("IF(OR(REGEXMATCH(L609,""18-40""),REGEXMATCH(L609,""Adults 18-40"")),""18-40"", IF(OR(REGEXMATCH(L609,""40-60""),REGEXMATCH(L609,""Adults 40-60"")),""40-60"", IF(OR(REGEXMATCH(L609,""60\+""),REGEXMATCH(L609,""Seniors 60\+"")),""60+"", IF(OR(REGEXMATCH(L609"&amp;",""13-19""),REGEXMATCH(L609,""Teens 13-19"")),""13-19"",""Unbekannt""))))"),"18-40")</f>
        <v>18-40</v>
      </c>
      <c r="N609" s="8" t="str">
        <f>IFERROR(__xludf.DUMMYFUNCTION("REGEXREPLACE(REGEXREPLACE(O609,""Male"",""unspecific""),""Female"",""unspecific"")"),"Adults ")</f>
        <v>Adults </v>
      </c>
      <c r="O609" s="5" t="str">
        <f>IFERROR(__xludf.DUMMYFUNCTION("REGEXEXTRACT(L609,""[A-Za-z ]+"")"),"Adults ")</f>
        <v>Adults </v>
      </c>
      <c r="P609" s="8" t="str">
        <f>IFERROR(__xludf.DUMMYFUNCTION("IF(REGEXMATCH(L609,""Male""),""Male"",IF(REGEXMATCH(L609,""Female""),""Female"",""unspecific""))"),"unspecific")</f>
        <v>unspecific</v>
      </c>
      <c r="Q609" s="5" t="s">
        <v>128</v>
      </c>
      <c r="R609" s="4">
        <v>31421.0</v>
      </c>
      <c r="S609" s="4">
        <v>9103.0</v>
      </c>
      <c r="T609" s="4">
        <v>2516.0</v>
      </c>
      <c r="U609" s="4">
        <v>905.0</v>
      </c>
      <c r="V609" s="10">
        <f t="shared" si="2"/>
        <v>2.88023933</v>
      </c>
      <c r="W609" s="4">
        <v>12346.59</v>
      </c>
      <c r="X609" s="5" t="s">
        <v>119</v>
      </c>
    </row>
    <row r="610" ht="14.25" customHeight="1">
      <c r="A610" s="4">
        <v>609.0</v>
      </c>
      <c r="B610" s="5" t="s">
        <v>1039</v>
      </c>
      <c r="C610" s="11">
        <v>45026.0</v>
      </c>
      <c r="D610" s="11">
        <v>45044.0</v>
      </c>
      <c r="E610" s="5" t="s">
        <v>25</v>
      </c>
      <c r="F610" s="5" t="s">
        <v>432</v>
      </c>
      <c r="G610" s="5" t="s">
        <v>433</v>
      </c>
      <c r="H610" s="5" t="s">
        <v>434</v>
      </c>
      <c r="I610" s="7">
        <v>0.0</v>
      </c>
      <c r="J610" s="8">
        <f t="shared" si="1"/>
        <v>0</v>
      </c>
      <c r="K610" s="5" t="s">
        <v>435</v>
      </c>
      <c r="L610" s="5" t="s">
        <v>65</v>
      </c>
      <c r="M610" s="9" t="str">
        <f>IFERROR(__xludf.DUMMYFUNCTION("IF(OR(REGEXMATCH(L610,""18-40""),REGEXMATCH(L610,""Adults 18-40"")),""18-40"", IF(OR(REGEXMATCH(L610,""40-60""),REGEXMATCH(L610,""Adults 40-60"")),""40-60"", IF(OR(REGEXMATCH(L610,""60\+""),REGEXMATCH(L610,""Seniors 60\+"")),""60+"", IF(OR(REGEXMATCH(L610"&amp;",""13-19""),REGEXMATCH(L610,""Teens 13-19"")),""13-19"",""Unbekannt""))))"),"60+")</f>
        <v>60+</v>
      </c>
      <c r="N610" s="8" t="str">
        <f>IFERROR(__xludf.DUMMYFUNCTION("REGEXREPLACE(REGEXREPLACE(O610,""Male"",""unspecific""),""Female"",""unspecific"")"),"unspecific ")</f>
        <v>unspecific </v>
      </c>
      <c r="O610" s="5" t="str">
        <f>IFERROR(__xludf.DUMMYFUNCTION("REGEXEXTRACT(L610,""[A-Za-z ]+"")"),"Male ")</f>
        <v>Male </v>
      </c>
      <c r="P610" s="8" t="str">
        <f>IFERROR(__xludf.DUMMYFUNCTION("IF(REGEXMATCH(L610,""Male""),""Male"",IF(REGEXMATCH(L610,""Female""),""Female"",""unspecific""))"),"Male")</f>
        <v>Male</v>
      </c>
      <c r="Q610" s="5" t="s">
        <v>58</v>
      </c>
      <c r="R610" s="4">
        <v>94679.0</v>
      </c>
      <c r="S610" s="4">
        <v>9145.0</v>
      </c>
      <c r="T610" s="4">
        <v>4968.0</v>
      </c>
      <c r="U610" s="4">
        <v>495.0</v>
      </c>
      <c r="V610" s="10">
        <f t="shared" si="2"/>
        <v>0.5228192102</v>
      </c>
      <c r="W610" s="4">
        <v>47978.14</v>
      </c>
      <c r="X610" s="5" t="s">
        <v>167</v>
      </c>
    </row>
    <row r="611" ht="14.25" customHeight="1">
      <c r="A611" s="4">
        <v>610.0</v>
      </c>
      <c r="B611" s="5" t="s">
        <v>1040</v>
      </c>
      <c r="C611" s="11">
        <v>45154.0</v>
      </c>
      <c r="D611" s="11">
        <v>45183.0</v>
      </c>
      <c r="E611" s="5" t="s">
        <v>77</v>
      </c>
      <c r="F611" s="5" t="s">
        <v>34</v>
      </c>
      <c r="G611" s="5" t="s">
        <v>35</v>
      </c>
      <c r="H611" s="5" t="s">
        <v>36</v>
      </c>
      <c r="I611" s="7" t="s">
        <v>388</v>
      </c>
      <c r="J611" s="8" t="str">
        <f t="shared" si="1"/>
        <v>(498) 9787718501</v>
      </c>
      <c r="K611" s="5" t="s">
        <v>37</v>
      </c>
      <c r="L611" s="5" t="s">
        <v>38</v>
      </c>
      <c r="M611" s="9" t="str">
        <f>IFERROR(__xludf.DUMMYFUNCTION("IF(OR(REGEXMATCH(L611,""18-40""),REGEXMATCH(L611,""Adults 18-40"")),""18-40"", IF(OR(REGEXMATCH(L611,""40-60""),REGEXMATCH(L611,""Adults 40-60"")),""40-60"", IF(OR(REGEXMATCH(L611,""60\+""),REGEXMATCH(L611,""Seniors 60\+"")),""60+"", IF(OR(REGEXMATCH(L611"&amp;",""13-19""),REGEXMATCH(L611,""Teens 13-19"")),""13-19"",""Unbekannt""))))"),"60+")</f>
        <v>60+</v>
      </c>
      <c r="N611" s="8" t="str">
        <f>IFERROR(__xludf.DUMMYFUNCTION("REGEXREPLACE(REGEXREPLACE(O611,""Male"",""unspecific""),""Female"",""unspecific"")"),"unspecific ")</f>
        <v>unspecific </v>
      </c>
      <c r="O611" s="5" t="str">
        <f>IFERROR(__xludf.DUMMYFUNCTION("REGEXEXTRACT(L611,""[A-Za-z ]+"")"),"Female ")</f>
        <v>Female </v>
      </c>
      <c r="P611" s="8" t="str">
        <f>IFERROR(__xludf.DUMMYFUNCTION("IF(REGEXMATCH(L611,""Male""),""Male"",IF(REGEXMATCH(L611,""Female""),""Female"",""unspecific""))"),"Female")</f>
        <v>Female</v>
      </c>
      <c r="Q611" s="5" t="s">
        <v>39</v>
      </c>
      <c r="R611" s="4">
        <v>32551.0</v>
      </c>
      <c r="S611" s="4">
        <v>3324.0</v>
      </c>
      <c r="T611" s="4">
        <v>1619.0</v>
      </c>
      <c r="U611" s="4">
        <v>513.0</v>
      </c>
      <c r="V611" s="10">
        <f t="shared" si="2"/>
        <v>1.575988449</v>
      </c>
      <c r="W611" s="4">
        <v>15727.0</v>
      </c>
      <c r="X611" s="5" t="s">
        <v>40</v>
      </c>
    </row>
    <row r="612" ht="14.25" customHeight="1">
      <c r="A612" s="4">
        <v>611.0</v>
      </c>
      <c r="B612" s="5" t="s">
        <v>1041</v>
      </c>
      <c r="C612" s="11">
        <v>45091.0</v>
      </c>
      <c r="D612" s="11">
        <v>45097.0</v>
      </c>
      <c r="E612" s="5" t="s">
        <v>51</v>
      </c>
      <c r="F612" s="5" t="s">
        <v>426</v>
      </c>
      <c r="G612" s="5" t="s">
        <v>427</v>
      </c>
      <c r="H612" s="5" t="s">
        <v>428</v>
      </c>
      <c r="I612" s="7">
        <v>0.0</v>
      </c>
      <c r="J612" s="8">
        <f t="shared" si="1"/>
        <v>0</v>
      </c>
      <c r="K612" s="5" t="s">
        <v>429</v>
      </c>
      <c r="L612" s="5" t="s">
        <v>131</v>
      </c>
      <c r="M612" s="9" t="str">
        <f>IFERROR(__xludf.DUMMYFUNCTION("IF(OR(REGEXMATCH(L612,""18-40""),REGEXMATCH(L612,""Adults 18-40"")),""18-40"", IF(OR(REGEXMATCH(L612,""40-60""),REGEXMATCH(L612,""Adults 40-60"")),""40-60"", IF(OR(REGEXMATCH(L612,""60\+""),REGEXMATCH(L612,""Seniors 60\+"")),""60+"", IF(OR(REGEXMATCH(L612"&amp;",""13-19""),REGEXMATCH(L612,""Teens 13-19"")),""13-19"",""Unbekannt""))))"),"13-19")</f>
        <v>13-19</v>
      </c>
      <c r="N612" s="8" t="str">
        <f>IFERROR(__xludf.DUMMYFUNCTION("REGEXREPLACE(REGEXREPLACE(O612,""Male"",""unspecific""),""Female"",""unspecific"")"),"Teens ")</f>
        <v>Teens </v>
      </c>
      <c r="O612" s="5" t="str">
        <f>IFERROR(__xludf.DUMMYFUNCTION("REGEXEXTRACT(L612,""[A-Za-z ]+"")"),"Teens ")</f>
        <v>Teens </v>
      </c>
      <c r="P612" s="8" t="str">
        <f>IFERROR(__xludf.DUMMYFUNCTION("IF(REGEXMATCH(L612,""Male""),""Male"",IF(REGEXMATCH(L612,""Female""),""Female"",""unspecific""))"),"unspecific")</f>
        <v>unspecific</v>
      </c>
      <c r="Q612" s="5" t="s">
        <v>75</v>
      </c>
      <c r="R612" s="4">
        <v>3329.0</v>
      </c>
      <c r="S612" s="4">
        <v>6403.0</v>
      </c>
      <c r="T612" s="4">
        <v>2525.0</v>
      </c>
      <c r="U612" s="4">
        <v>51.0</v>
      </c>
      <c r="V612" s="10">
        <f t="shared" si="2"/>
        <v>1.531991589</v>
      </c>
      <c r="W612" s="4">
        <v>38360.16</v>
      </c>
      <c r="X612" s="5" t="s">
        <v>49</v>
      </c>
    </row>
    <row r="613" ht="14.25" customHeight="1">
      <c r="A613" s="4">
        <v>612.0</v>
      </c>
      <c r="B613" s="5" t="s">
        <v>1042</v>
      </c>
      <c r="C613" s="11">
        <v>45192.0</v>
      </c>
      <c r="D613" s="11">
        <v>45205.0</v>
      </c>
      <c r="E613" s="5" t="s">
        <v>42</v>
      </c>
      <c r="F613" s="5" t="s">
        <v>565</v>
      </c>
      <c r="G613" s="5" t="s">
        <v>566</v>
      </c>
      <c r="H613" s="5" t="s">
        <v>567</v>
      </c>
      <c r="I613" s="7">
        <v>0.0</v>
      </c>
      <c r="J613" s="8">
        <f t="shared" si="1"/>
        <v>0</v>
      </c>
      <c r="K613" s="5" t="s">
        <v>568</v>
      </c>
      <c r="L613" s="5" t="s">
        <v>57</v>
      </c>
      <c r="M613" s="9" t="str">
        <f>IFERROR(__xludf.DUMMYFUNCTION("IF(OR(REGEXMATCH(L613,""18-40""),REGEXMATCH(L613,""Adults 18-40"")),""18-40"", IF(OR(REGEXMATCH(L613,""40-60""),REGEXMATCH(L613,""Adults 40-60"")),""40-60"", IF(OR(REGEXMATCH(L613,""60\+""),REGEXMATCH(L613,""Seniors 60\+"")),""60+"", IF(OR(REGEXMATCH(L613"&amp;",""13-19""),REGEXMATCH(L613,""Teens 13-19"")),""13-19"",""Unbekannt""))))"),"18-40")</f>
        <v>18-40</v>
      </c>
      <c r="N613" s="8" t="str">
        <f>IFERROR(__xludf.DUMMYFUNCTION("REGEXREPLACE(REGEXREPLACE(O613,""Male"",""unspecific""),""Female"",""unspecific"")"),"unspecific ")</f>
        <v>unspecific </v>
      </c>
      <c r="O613" s="5" t="str">
        <f>IFERROR(__xludf.DUMMYFUNCTION("REGEXEXTRACT(L613,""[A-Za-z ]+"")"),"Female ")</f>
        <v>Female </v>
      </c>
      <c r="P613" s="8" t="str">
        <f>IFERROR(__xludf.DUMMYFUNCTION("IF(REGEXMATCH(L613,""Male""),""Male"",IF(REGEXMATCH(L613,""Female""),""Female"",""unspecific""))"),"Female")</f>
        <v>Female</v>
      </c>
      <c r="Q613" s="5" t="s">
        <v>31</v>
      </c>
      <c r="R613" s="4">
        <v>96838.0</v>
      </c>
      <c r="S613" s="4">
        <v>4744.0</v>
      </c>
      <c r="T613" s="4">
        <v>1899.0</v>
      </c>
      <c r="U613" s="4">
        <v>937.0</v>
      </c>
      <c r="V613" s="10">
        <f t="shared" si="2"/>
        <v>0.9675953655</v>
      </c>
      <c r="W613" s="4">
        <v>36560.75</v>
      </c>
      <c r="X613" s="5" t="s">
        <v>49</v>
      </c>
    </row>
    <row r="614" ht="14.25" customHeight="1">
      <c r="A614" s="4">
        <v>613.0</v>
      </c>
      <c r="B614" s="5" t="s">
        <v>1043</v>
      </c>
      <c r="C614" s="11">
        <v>45154.0</v>
      </c>
      <c r="D614" s="11">
        <v>45172.0</v>
      </c>
      <c r="E614" s="5" t="s">
        <v>7</v>
      </c>
      <c r="F614" s="5" t="s">
        <v>262</v>
      </c>
      <c r="G614" s="5" t="s">
        <v>263</v>
      </c>
      <c r="H614" s="5" t="s">
        <v>264</v>
      </c>
      <c r="I614" s="7" t="s">
        <v>265</v>
      </c>
      <c r="J614" s="8" t="str">
        <f t="shared" si="1"/>
        <v>(358) 4216618006</v>
      </c>
      <c r="K614" s="5" t="s">
        <v>266</v>
      </c>
      <c r="L614" s="5" t="s">
        <v>131</v>
      </c>
      <c r="M614" s="9" t="str">
        <f>IFERROR(__xludf.DUMMYFUNCTION("IF(OR(REGEXMATCH(L614,""18-40""),REGEXMATCH(L614,""Adults 18-40"")),""18-40"", IF(OR(REGEXMATCH(L614,""40-60""),REGEXMATCH(L614,""Adults 40-60"")),""40-60"", IF(OR(REGEXMATCH(L614,""60\+""),REGEXMATCH(L614,""Seniors 60\+"")),""60+"", IF(OR(REGEXMATCH(L614"&amp;",""13-19""),REGEXMATCH(L614,""Teens 13-19"")),""13-19"",""Unbekannt""))))"),"13-19")</f>
        <v>13-19</v>
      </c>
      <c r="N614" s="8" t="str">
        <f>IFERROR(__xludf.DUMMYFUNCTION("REGEXREPLACE(REGEXREPLACE(O614,""Male"",""unspecific""),""Female"",""unspecific"")"),"Teens ")</f>
        <v>Teens </v>
      </c>
      <c r="O614" s="5" t="str">
        <f>IFERROR(__xludf.DUMMYFUNCTION("REGEXEXTRACT(L614,""[A-Za-z ]+"")"),"Teens ")</f>
        <v>Teens </v>
      </c>
      <c r="P614" s="8" t="str">
        <f>IFERROR(__xludf.DUMMYFUNCTION("IF(REGEXMATCH(L614,""Male""),""Male"",IF(REGEXMATCH(L614,""Female""),""Female"",""unspecific""))"),"unspecific")</f>
        <v>unspecific</v>
      </c>
      <c r="Q614" s="5" t="s">
        <v>75</v>
      </c>
      <c r="R614" s="4">
        <v>28751.0</v>
      </c>
      <c r="S614" s="4">
        <v>8114.0</v>
      </c>
      <c r="T614" s="4">
        <v>2055.0</v>
      </c>
      <c r="U614" s="4">
        <v>272.0</v>
      </c>
      <c r="V614" s="10">
        <f t="shared" si="2"/>
        <v>0.9460540503</v>
      </c>
      <c r="W614" s="4">
        <v>3614.79</v>
      </c>
      <c r="X614" s="5" t="s">
        <v>49</v>
      </c>
    </row>
    <row r="615" ht="14.25" customHeight="1">
      <c r="A615" s="4">
        <v>614.0</v>
      </c>
      <c r="B615" s="5" t="s">
        <v>1044</v>
      </c>
      <c r="C615" s="11">
        <v>45285.0</v>
      </c>
      <c r="D615" s="11">
        <v>45306.0</v>
      </c>
      <c r="E615" s="5" t="s">
        <v>7</v>
      </c>
      <c r="F615" s="5" t="s">
        <v>520</v>
      </c>
      <c r="G615" s="5" t="s">
        <v>521</v>
      </c>
      <c r="H615" s="5" t="s">
        <v>522</v>
      </c>
      <c r="I615" s="7" t="s">
        <v>523</v>
      </c>
      <c r="J615" s="8" t="str">
        <f t="shared" si="1"/>
        <v>(121) 15886353</v>
      </c>
      <c r="K615" s="5" t="s">
        <v>524</v>
      </c>
      <c r="L615" s="5" t="s">
        <v>131</v>
      </c>
      <c r="M615" s="9" t="str">
        <f>IFERROR(__xludf.DUMMYFUNCTION("IF(OR(REGEXMATCH(L615,""18-40""),REGEXMATCH(L615,""Adults 18-40"")),""18-40"", IF(OR(REGEXMATCH(L615,""40-60""),REGEXMATCH(L615,""Adults 40-60"")),""40-60"", IF(OR(REGEXMATCH(L615,""60\+""),REGEXMATCH(L615,""Seniors 60\+"")),""60+"", IF(OR(REGEXMATCH(L615"&amp;",""13-19""),REGEXMATCH(L615,""Teens 13-19"")),""13-19"",""Unbekannt""))))"),"13-19")</f>
        <v>13-19</v>
      </c>
      <c r="N615" s="8" t="str">
        <f>IFERROR(__xludf.DUMMYFUNCTION("REGEXREPLACE(REGEXREPLACE(O615,""Male"",""unspecific""),""Female"",""unspecific"")"),"Teens ")</f>
        <v>Teens </v>
      </c>
      <c r="O615" s="5" t="str">
        <f>IFERROR(__xludf.DUMMYFUNCTION("REGEXEXTRACT(L615,""[A-Za-z ]+"")"),"Teens ")</f>
        <v>Teens </v>
      </c>
      <c r="P615" s="8" t="str">
        <f>IFERROR(__xludf.DUMMYFUNCTION("IF(REGEXMATCH(L615,""Male""),""Male"",IF(REGEXMATCH(L615,""Female""),""Female"",""unspecific""))"),"unspecific")</f>
        <v>unspecific</v>
      </c>
      <c r="Q615" s="5" t="s">
        <v>48</v>
      </c>
      <c r="R615" s="4">
        <v>88208.0</v>
      </c>
      <c r="S615" s="4">
        <v>8118.0</v>
      </c>
      <c r="T615" s="4">
        <v>1367.0</v>
      </c>
      <c r="U615" s="4">
        <v>426.0</v>
      </c>
      <c r="V615" s="10">
        <f t="shared" si="2"/>
        <v>0.4829493923</v>
      </c>
      <c r="W615" s="4">
        <v>3370.86</v>
      </c>
      <c r="X615" s="5" t="s">
        <v>49</v>
      </c>
    </row>
    <row r="616" ht="14.25" customHeight="1">
      <c r="A616" s="4">
        <v>615.0</v>
      </c>
      <c r="B616" s="5" t="s">
        <v>1045</v>
      </c>
      <c r="C616" s="11">
        <v>45290.0</v>
      </c>
      <c r="D616" s="11">
        <v>45312.0</v>
      </c>
      <c r="E616" s="5" t="s">
        <v>42</v>
      </c>
      <c r="F616" s="5" t="s">
        <v>245</v>
      </c>
      <c r="G616" s="5" t="s">
        <v>246</v>
      </c>
      <c r="H616" s="5" t="s">
        <v>247</v>
      </c>
      <c r="I616" s="7" t="s">
        <v>248</v>
      </c>
      <c r="J616" s="8" t="str">
        <f t="shared" si="1"/>
        <v>(371) 8900231</v>
      </c>
      <c r="K616" s="5" t="s">
        <v>249</v>
      </c>
      <c r="L616" s="5" t="s">
        <v>74</v>
      </c>
      <c r="M616" s="9" t="str">
        <f>IFERROR(__xludf.DUMMYFUNCTION("IF(OR(REGEXMATCH(L616,""18-40""),REGEXMATCH(L616,""Adults 18-40"")),""18-40"", IF(OR(REGEXMATCH(L616,""40-60""),REGEXMATCH(L616,""Adults 40-60"")),""40-60"", IF(OR(REGEXMATCH(L616,""60\+""),REGEXMATCH(L616,""Seniors 60\+"")),""60+"", IF(OR(REGEXMATCH(L616"&amp;",""13-19""),REGEXMATCH(L616,""Teens 13-19"")),""13-19"",""Unbekannt""))))"),"60+")</f>
        <v>60+</v>
      </c>
      <c r="N616" s="8" t="str">
        <f>IFERROR(__xludf.DUMMYFUNCTION("REGEXREPLACE(REGEXREPLACE(O616,""Male"",""unspecific""),""Female"",""unspecific"")"),"Seniors ")</f>
        <v>Seniors </v>
      </c>
      <c r="O616" s="5" t="str">
        <f>IFERROR(__xludf.DUMMYFUNCTION("REGEXEXTRACT(L616,""[A-Za-z ]+"")"),"Seniors ")</f>
        <v>Seniors </v>
      </c>
      <c r="P616" s="8" t="str">
        <f>IFERROR(__xludf.DUMMYFUNCTION("IF(REGEXMATCH(L616,""Male""),""Male"",IF(REGEXMATCH(L616,""Female""),""Female"",""unspecific""))"),"unspecific")</f>
        <v>unspecific</v>
      </c>
      <c r="Q616" s="5" t="s">
        <v>48</v>
      </c>
      <c r="R616" s="4">
        <v>90420.0</v>
      </c>
      <c r="S616" s="4">
        <v>4085.0</v>
      </c>
      <c r="T616" s="4">
        <v>1467.0</v>
      </c>
      <c r="U616" s="4">
        <v>179.0</v>
      </c>
      <c r="V616" s="10">
        <f t="shared" si="2"/>
        <v>0.197965052</v>
      </c>
      <c r="W616" s="4">
        <v>26827.55</v>
      </c>
      <c r="X616" s="5" t="s">
        <v>99</v>
      </c>
    </row>
    <row r="617" ht="14.25" customHeight="1">
      <c r="A617" s="4">
        <v>616.0</v>
      </c>
      <c r="B617" s="5" t="s">
        <v>1046</v>
      </c>
      <c r="C617" s="11">
        <v>45263.0</v>
      </c>
      <c r="D617" s="11">
        <v>45265.0</v>
      </c>
      <c r="E617" s="5" t="s">
        <v>25</v>
      </c>
      <c r="F617" s="5" t="s">
        <v>224</v>
      </c>
      <c r="G617" s="5" t="s">
        <v>225</v>
      </c>
      <c r="H617" s="5" t="s">
        <v>226</v>
      </c>
      <c r="I617" s="7">
        <v>0.0</v>
      </c>
      <c r="J617" s="8">
        <f t="shared" si="1"/>
        <v>0</v>
      </c>
      <c r="K617" s="5" t="s">
        <v>227</v>
      </c>
      <c r="L617" s="5" t="s">
        <v>74</v>
      </c>
      <c r="M617" s="9" t="str">
        <f>IFERROR(__xludf.DUMMYFUNCTION("IF(OR(REGEXMATCH(L617,""18-40""),REGEXMATCH(L617,""Adults 18-40"")),""18-40"", IF(OR(REGEXMATCH(L617,""40-60""),REGEXMATCH(L617,""Adults 40-60"")),""40-60"", IF(OR(REGEXMATCH(L617,""60\+""),REGEXMATCH(L617,""Seniors 60\+"")),""60+"", IF(OR(REGEXMATCH(L617"&amp;",""13-19""),REGEXMATCH(L617,""Teens 13-19"")),""13-19"",""Unbekannt""))))"),"60+")</f>
        <v>60+</v>
      </c>
      <c r="N617" s="8" t="str">
        <f>IFERROR(__xludf.DUMMYFUNCTION("REGEXREPLACE(REGEXREPLACE(O617,""Male"",""unspecific""),""Female"",""unspecific"")"),"Seniors ")</f>
        <v>Seniors </v>
      </c>
      <c r="O617" s="5" t="str">
        <f>IFERROR(__xludf.DUMMYFUNCTION("REGEXEXTRACT(L617,""[A-Za-z ]+"")"),"Seniors ")</f>
        <v>Seniors </v>
      </c>
      <c r="P617" s="8" t="str">
        <f>IFERROR(__xludf.DUMMYFUNCTION("IF(REGEXMATCH(L617,""Male""),""Male"",IF(REGEXMATCH(L617,""Female""),""Female"",""unspecific""))"),"unspecific")</f>
        <v>unspecific</v>
      </c>
      <c r="Q617" s="5" t="s">
        <v>128</v>
      </c>
      <c r="R617" s="4">
        <v>96919.0</v>
      </c>
      <c r="S617" s="4">
        <v>8851.0</v>
      </c>
      <c r="T617" s="4">
        <v>2393.0</v>
      </c>
      <c r="U617" s="4">
        <v>132.0</v>
      </c>
      <c r="V617" s="10">
        <f t="shared" si="2"/>
        <v>0.1361962051</v>
      </c>
      <c r="W617" s="4">
        <v>517.95</v>
      </c>
      <c r="X617" s="5" t="s">
        <v>40</v>
      </c>
    </row>
    <row r="618" ht="14.25" customHeight="1">
      <c r="A618" s="4">
        <v>617.0</v>
      </c>
      <c r="B618" s="5" t="s">
        <v>1047</v>
      </c>
      <c r="C618" s="11">
        <v>45045.0</v>
      </c>
      <c r="D618" s="11">
        <v>45063.0</v>
      </c>
      <c r="E618" s="5" t="s">
        <v>42</v>
      </c>
      <c r="F618" s="5" t="s">
        <v>336</v>
      </c>
      <c r="G618" s="5" t="s">
        <v>337</v>
      </c>
      <c r="H618" s="5" t="s">
        <v>338</v>
      </c>
      <c r="I618" s="7" t="s">
        <v>339</v>
      </c>
      <c r="J618" s="8" t="str">
        <f t="shared" si="1"/>
        <v>(729) 5758232</v>
      </c>
      <c r="K618" s="5" t="s">
        <v>340</v>
      </c>
      <c r="L618" s="5" t="s">
        <v>160</v>
      </c>
      <c r="M618" s="9" t="str">
        <f>IFERROR(__xludf.DUMMYFUNCTION("IF(OR(REGEXMATCH(L618,""18-40""),REGEXMATCH(L618,""Adults 18-40"")),""18-40"", IF(OR(REGEXMATCH(L618,""40-60""),REGEXMATCH(L618,""Adults 40-60"")),""40-60"", IF(OR(REGEXMATCH(L618,""60\+""),REGEXMATCH(L618,""Seniors 60\+"")),""60+"", IF(OR(REGEXMATCH(L618"&amp;",""13-19""),REGEXMATCH(L618,""Teens 13-19"")),""13-19"",""Unbekannt""))))"),"40-60")</f>
        <v>40-60</v>
      </c>
      <c r="N618" s="8" t="str">
        <f>IFERROR(__xludf.DUMMYFUNCTION("REGEXREPLACE(REGEXREPLACE(O618,""Male"",""unspecific""),""Female"",""unspecific"")"),"unspecific ")</f>
        <v>unspecific </v>
      </c>
      <c r="O618" s="5" t="str">
        <f>IFERROR(__xludf.DUMMYFUNCTION("REGEXEXTRACT(L618,""[A-Za-z ]+"")"),"Female ")</f>
        <v>Female </v>
      </c>
      <c r="P618" s="8" t="str">
        <f>IFERROR(__xludf.DUMMYFUNCTION("IF(REGEXMATCH(L618,""Male""),""Male"",IF(REGEXMATCH(L618,""Female""),""Female"",""unspecific""))"),"Female")</f>
        <v>Female</v>
      </c>
      <c r="Q618" s="5" t="s">
        <v>86</v>
      </c>
      <c r="R618" s="4">
        <v>19927.0</v>
      </c>
      <c r="S618" s="4">
        <v>2141.0</v>
      </c>
      <c r="T618" s="4">
        <v>2105.0</v>
      </c>
      <c r="U618" s="4">
        <v>138.0</v>
      </c>
      <c r="V618" s="10">
        <f t="shared" si="2"/>
        <v>0.6925277262</v>
      </c>
      <c r="W618" s="4">
        <v>12993.08</v>
      </c>
      <c r="X618" s="5" t="s">
        <v>32</v>
      </c>
    </row>
    <row r="619" ht="14.25" customHeight="1">
      <c r="A619" s="4">
        <v>618.0</v>
      </c>
      <c r="B619" s="5" t="s">
        <v>1048</v>
      </c>
      <c r="C619" s="11">
        <v>45187.0</v>
      </c>
      <c r="D619" s="11">
        <v>45211.0</v>
      </c>
      <c r="E619" s="5" t="s">
        <v>25</v>
      </c>
      <c r="F619" s="5" t="s">
        <v>262</v>
      </c>
      <c r="G619" s="5" t="s">
        <v>263</v>
      </c>
      <c r="H619" s="5" t="s">
        <v>264</v>
      </c>
      <c r="I619" s="7" t="s">
        <v>265</v>
      </c>
      <c r="J619" s="8" t="str">
        <f t="shared" si="1"/>
        <v>(358) 4216618006</v>
      </c>
      <c r="K619" s="5" t="s">
        <v>266</v>
      </c>
      <c r="L619" s="5" t="s">
        <v>83</v>
      </c>
      <c r="M619" s="9" t="str">
        <f>IFERROR(__xludf.DUMMYFUNCTION("IF(OR(REGEXMATCH(L619,""18-40""),REGEXMATCH(L619,""Adults 18-40"")),""18-40"", IF(OR(REGEXMATCH(L619,""40-60""),REGEXMATCH(L619,""Adults 40-60"")),""40-60"", IF(OR(REGEXMATCH(L619,""60\+""),REGEXMATCH(L619,""Seniors 60\+"")),""60+"", IF(OR(REGEXMATCH(L619"&amp;",""13-19""),REGEXMATCH(L619,""Teens 13-19"")),""13-19"",""Unbekannt""))))"),"40-60")</f>
        <v>40-60</v>
      </c>
      <c r="N619" s="8" t="str">
        <f>IFERROR(__xludf.DUMMYFUNCTION("REGEXREPLACE(REGEXREPLACE(O619,""Male"",""unspecific""),""Female"",""unspecific"")"),"Adults ")</f>
        <v>Adults </v>
      </c>
      <c r="O619" s="5" t="str">
        <f>IFERROR(__xludf.DUMMYFUNCTION("REGEXEXTRACT(L619,""[A-Za-z ]+"")"),"Adults ")</f>
        <v>Adults </v>
      </c>
      <c r="P619" s="8" t="str">
        <f>IFERROR(__xludf.DUMMYFUNCTION("IF(REGEXMATCH(L619,""Male""),""Male"",IF(REGEXMATCH(L619,""Female""),""Female"",""unspecific""))"),"unspecific")</f>
        <v>unspecific</v>
      </c>
      <c r="Q619" s="5" t="s">
        <v>128</v>
      </c>
      <c r="R619" s="4">
        <v>31336.0</v>
      </c>
      <c r="S619" s="4">
        <v>2169.0</v>
      </c>
      <c r="T619" s="4">
        <v>415.0</v>
      </c>
      <c r="U619" s="4">
        <v>565.0</v>
      </c>
      <c r="V619" s="10">
        <f t="shared" si="2"/>
        <v>1.803038039</v>
      </c>
      <c r="W619" s="4">
        <v>49714.46</v>
      </c>
      <c r="X619" s="5" t="s">
        <v>49</v>
      </c>
    </row>
    <row r="620" ht="14.25" customHeight="1">
      <c r="A620" s="4">
        <v>619.0</v>
      </c>
      <c r="B620" s="5" t="s">
        <v>1049</v>
      </c>
      <c r="C620" s="11">
        <v>45266.0</v>
      </c>
      <c r="D620" s="11">
        <v>45282.0</v>
      </c>
      <c r="E620" s="5" t="s">
        <v>42</v>
      </c>
      <c r="F620" s="5" t="s">
        <v>219</v>
      </c>
      <c r="G620" s="5" t="s">
        <v>220</v>
      </c>
      <c r="H620" s="5" t="s">
        <v>221</v>
      </c>
      <c r="I620" s="7">
        <v>5.835472748E9</v>
      </c>
      <c r="J620" s="8" t="str">
        <f t="shared" si="1"/>
        <v>(583) 5472748</v>
      </c>
      <c r="K620" s="5" t="s">
        <v>222</v>
      </c>
      <c r="L620" s="5" t="s">
        <v>160</v>
      </c>
      <c r="M620" s="9" t="str">
        <f>IFERROR(__xludf.DUMMYFUNCTION("IF(OR(REGEXMATCH(L620,""18-40""),REGEXMATCH(L620,""Adults 18-40"")),""18-40"", IF(OR(REGEXMATCH(L620,""40-60""),REGEXMATCH(L620,""Adults 40-60"")),""40-60"", IF(OR(REGEXMATCH(L620,""60\+""),REGEXMATCH(L620,""Seniors 60\+"")),""60+"", IF(OR(REGEXMATCH(L620"&amp;",""13-19""),REGEXMATCH(L620,""Teens 13-19"")),""13-19"",""Unbekannt""))))"),"40-60")</f>
        <v>40-60</v>
      </c>
      <c r="N620" s="8" t="str">
        <f>IFERROR(__xludf.DUMMYFUNCTION("REGEXREPLACE(REGEXREPLACE(O620,""Male"",""unspecific""),""Female"",""unspecific"")"),"unspecific ")</f>
        <v>unspecific </v>
      </c>
      <c r="O620" s="5" t="str">
        <f>IFERROR(__xludf.DUMMYFUNCTION("REGEXEXTRACT(L620,""[A-Za-z ]+"")"),"Female ")</f>
        <v>Female </v>
      </c>
      <c r="P620" s="8" t="str">
        <f>IFERROR(__xludf.DUMMYFUNCTION("IF(REGEXMATCH(L620,""Male""),""Male"",IF(REGEXMATCH(L620,""Female""),""Female"",""unspecific""))"),"Female")</f>
        <v>Female</v>
      </c>
      <c r="Q620" s="5" t="s">
        <v>75</v>
      </c>
      <c r="R620" s="4">
        <v>29676.0</v>
      </c>
      <c r="S620" s="4">
        <v>8319.0</v>
      </c>
      <c r="T620" s="4">
        <v>2094.0</v>
      </c>
      <c r="U620" s="4">
        <v>339.0</v>
      </c>
      <c r="V620" s="10">
        <f t="shared" si="2"/>
        <v>1.142337242</v>
      </c>
      <c r="W620" s="4">
        <v>21268.01</v>
      </c>
      <c r="X620" s="5" t="s">
        <v>152</v>
      </c>
    </row>
    <row r="621" ht="14.25" customHeight="1">
      <c r="A621" s="4">
        <v>620.0</v>
      </c>
      <c r="B621" s="5" t="s">
        <v>1050</v>
      </c>
      <c r="C621" s="11">
        <v>45113.0</v>
      </c>
      <c r="D621" s="11">
        <v>45123.0</v>
      </c>
      <c r="E621" s="5" t="s">
        <v>42</v>
      </c>
      <c r="F621" s="5" t="s">
        <v>565</v>
      </c>
      <c r="G621" s="5" t="s">
        <v>566</v>
      </c>
      <c r="H621" s="5" t="s">
        <v>567</v>
      </c>
      <c r="I621" s="7">
        <v>0.0</v>
      </c>
      <c r="J621" s="8">
        <f t="shared" si="1"/>
        <v>0</v>
      </c>
      <c r="K621" s="5" t="s">
        <v>568</v>
      </c>
      <c r="L621" s="5" t="s">
        <v>131</v>
      </c>
      <c r="M621" s="9" t="str">
        <f>IFERROR(__xludf.DUMMYFUNCTION("IF(OR(REGEXMATCH(L621,""18-40""),REGEXMATCH(L621,""Adults 18-40"")),""18-40"", IF(OR(REGEXMATCH(L621,""40-60""),REGEXMATCH(L621,""Adults 40-60"")),""40-60"", IF(OR(REGEXMATCH(L621,""60\+""),REGEXMATCH(L621,""Seniors 60\+"")),""60+"", IF(OR(REGEXMATCH(L621"&amp;",""13-19""),REGEXMATCH(L621,""Teens 13-19"")),""13-19"",""Unbekannt""))))"),"13-19")</f>
        <v>13-19</v>
      </c>
      <c r="N621" s="8" t="str">
        <f>IFERROR(__xludf.DUMMYFUNCTION("REGEXREPLACE(REGEXREPLACE(O621,""Male"",""unspecific""),""Female"",""unspecific"")"),"Teens ")</f>
        <v>Teens </v>
      </c>
      <c r="O621" s="5" t="str">
        <f>IFERROR(__xludf.DUMMYFUNCTION("REGEXEXTRACT(L621,""[A-Za-z ]+"")"),"Teens ")</f>
        <v>Teens </v>
      </c>
      <c r="P621" s="8" t="str">
        <f>IFERROR(__xludf.DUMMYFUNCTION("IF(REGEXMATCH(L621,""Male""),""Male"",IF(REGEXMATCH(L621,""Female""),""Female"",""unspecific""))"),"unspecific")</f>
        <v>unspecific</v>
      </c>
      <c r="Q621" s="5" t="s">
        <v>86</v>
      </c>
      <c r="R621" s="4">
        <v>45814.0</v>
      </c>
      <c r="S621" s="4">
        <v>6939.0</v>
      </c>
      <c r="T621" s="4">
        <v>4604.0</v>
      </c>
      <c r="U621" s="4">
        <v>411.0</v>
      </c>
      <c r="V621" s="10">
        <f t="shared" si="2"/>
        <v>0.8971056882</v>
      </c>
      <c r="W621" s="4">
        <v>17597.65</v>
      </c>
      <c r="X621" s="5" t="s">
        <v>49</v>
      </c>
    </row>
    <row r="622" ht="14.25" customHeight="1">
      <c r="A622" s="4">
        <v>621.0</v>
      </c>
      <c r="B622" s="5" t="s">
        <v>1051</v>
      </c>
      <c r="C622" s="11">
        <v>44932.0</v>
      </c>
      <c r="D622" s="11">
        <v>44954.0</v>
      </c>
      <c r="E622" s="5" t="s">
        <v>77</v>
      </c>
      <c r="F622" s="5" t="s">
        <v>60</v>
      </c>
      <c r="G622" s="5" t="s">
        <v>61</v>
      </c>
      <c r="H622" s="5" t="s">
        <v>62</v>
      </c>
      <c r="I622" s="7" t="s">
        <v>63</v>
      </c>
      <c r="J622" s="8" t="str">
        <f t="shared" si="1"/>
        <v>(320) 1853187395</v>
      </c>
      <c r="K622" s="5" t="s">
        <v>64</v>
      </c>
      <c r="L622" s="5" t="s">
        <v>83</v>
      </c>
      <c r="M622" s="9" t="str">
        <f>IFERROR(__xludf.DUMMYFUNCTION("IF(OR(REGEXMATCH(L622,""18-40""),REGEXMATCH(L622,""Adults 18-40"")),""18-40"", IF(OR(REGEXMATCH(L622,""40-60""),REGEXMATCH(L622,""Adults 40-60"")),""40-60"", IF(OR(REGEXMATCH(L622,""60\+""),REGEXMATCH(L622,""Seniors 60\+"")),""60+"", IF(OR(REGEXMATCH(L622"&amp;",""13-19""),REGEXMATCH(L622,""Teens 13-19"")),""13-19"",""Unbekannt""))))"),"40-60")</f>
        <v>40-60</v>
      </c>
      <c r="N622" s="8" t="str">
        <f>IFERROR(__xludf.DUMMYFUNCTION("REGEXREPLACE(REGEXREPLACE(O622,""Male"",""unspecific""),""Female"",""unspecific"")"),"Adults ")</f>
        <v>Adults </v>
      </c>
      <c r="O622" s="5" t="str">
        <f>IFERROR(__xludf.DUMMYFUNCTION("REGEXEXTRACT(L622,""[A-Za-z ]+"")"),"Adults ")</f>
        <v>Adults </v>
      </c>
      <c r="P622" s="8" t="str">
        <f>IFERROR(__xludf.DUMMYFUNCTION("IF(REGEXMATCH(L622,""Male""),""Male"",IF(REGEXMATCH(L622,""Female""),""Female"",""unspecific""))"),"unspecific")</f>
        <v>unspecific</v>
      </c>
      <c r="Q622" s="5" t="s">
        <v>75</v>
      </c>
      <c r="R622" s="4">
        <v>96289.0</v>
      </c>
      <c r="S622" s="4">
        <v>4174.0</v>
      </c>
      <c r="T622" s="4">
        <v>3250.0</v>
      </c>
      <c r="U622" s="4">
        <v>308.0</v>
      </c>
      <c r="V622" s="10">
        <f t="shared" si="2"/>
        <v>0.3198703902</v>
      </c>
      <c r="W622" s="4">
        <v>21660.63</v>
      </c>
      <c r="X622" s="5" t="s">
        <v>66</v>
      </c>
    </row>
    <row r="623" ht="14.25" customHeight="1">
      <c r="A623" s="4">
        <v>622.0</v>
      </c>
      <c r="B623" s="5" t="s">
        <v>1052</v>
      </c>
      <c r="C623" s="11">
        <v>45022.0</v>
      </c>
      <c r="D623" s="11">
        <v>45043.0</v>
      </c>
      <c r="E623" s="5" t="s">
        <v>42</v>
      </c>
      <c r="F623" s="5" t="s">
        <v>330</v>
      </c>
      <c r="G623" s="5" t="s">
        <v>331</v>
      </c>
      <c r="H623" s="5" t="s">
        <v>332</v>
      </c>
      <c r="I623" s="7">
        <v>0.0</v>
      </c>
      <c r="J623" s="8">
        <f t="shared" si="1"/>
        <v>0</v>
      </c>
      <c r="K623" s="5" t="s">
        <v>333</v>
      </c>
      <c r="L623" s="5" t="s">
        <v>38</v>
      </c>
      <c r="M623" s="9" t="str">
        <f>IFERROR(__xludf.DUMMYFUNCTION("IF(OR(REGEXMATCH(L623,""18-40""),REGEXMATCH(L623,""Adults 18-40"")),""18-40"", IF(OR(REGEXMATCH(L623,""40-60""),REGEXMATCH(L623,""Adults 40-60"")),""40-60"", IF(OR(REGEXMATCH(L623,""60\+""),REGEXMATCH(L623,""Seniors 60\+"")),""60+"", IF(OR(REGEXMATCH(L623"&amp;",""13-19""),REGEXMATCH(L623,""Teens 13-19"")),""13-19"",""Unbekannt""))))"),"60+")</f>
        <v>60+</v>
      </c>
      <c r="N623" s="8" t="str">
        <f>IFERROR(__xludf.DUMMYFUNCTION("REGEXREPLACE(REGEXREPLACE(O623,""Male"",""unspecific""),""Female"",""unspecific"")"),"unspecific ")</f>
        <v>unspecific </v>
      </c>
      <c r="O623" s="5" t="str">
        <f>IFERROR(__xludf.DUMMYFUNCTION("REGEXEXTRACT(L623,""[A-Za-z ]+"")"),"Female ")</f>
        <v>Female </v>
      </c>
      <c r="P623" s="8" t="str">
        <f>IFERROR(__xludf.DUMMYFUNCTION("IF(REGEXMATCH(L623,""Male""),""Male"",IF(REGEXMATCH(L623,""Female""),""Female"",""unspecific""))"),"Female")</f>
        <v>Female</v>
      </c>
      <c r="Q623" s="5" t="s">
        <v>39</v>
      </c>
      <c r="R623" s="4">
        <v>21086.0</v>
      </c>
      <c r="S623" s="4">
        <v>5859.0</v>
      </c>
      <c r="T623" s="4">
        <v>4420.0</v>
      </c>
      <c r="U623" s="4">
        <v>147.0</v>
      </c>
      <c r="V623" s="10">
        <f t="shared" si="2"/>
        <v>0.6971450251</v>
      </c>
      <c r="W623" s="4">
        <v>38986.14</v>
      </c>
      <c r="X623" s="5" t="s">
        <v>49</v>
      </c>
    </row>
    <row r="624" ht="14.25" customHeight="1">
      <c r="A624" s="4">
        <v>623.0</v>
      </c>
      <c r="B624" s="5" t="s">
        <v>1053</v>
      </c>
      <c r="C624" s="11">
        <v>45083.0</v>
      </c>
      <c r="D624" s="11">
        <v>45087.0</v>
      </c>
      <c r="E624" s="5" t="s">
        <v>7</v>
      </c>
      <c r="F624" s="5" t="s">
        <v>206</v>
      </c>
      <c r="G624" s="5" t="s">
        <v>207</v>
      </c>
      <c r="H624" s="5" t="s">
        <v>208</v>
      </c>
      <c r="I624" s="7" t="s">
        <v>209</v>
      </c>
      <c r="J624" s="8" t="str">
        <f t="shared" si="1"/>
        <v>Ungültige Nummer</v>
      </c>
      <c r="K624" s="5" t="s">
        <v>210</v>
      </c>
      <c r="L624" s="5" t="s">
        <v>47</v>
      </c>
      <c r="M624" s="9" t="str">
        <f>IFERROR(__xludf.DUMMYFUNCTION("IF(OR(REGEXMATCH(L624,""18-40""),REGEXMATCH(L624,""Adults 18-40"")),""18-40"", IF(OR(REGEXMATCH(L624,""40-60""),REGEXMATCH(L624,""Adults 40-60"")),""40-60"", IF(OR(REGEXMATCH(L624,""60\+""),REGEXMATCH(L624,""Seniors 60\+"")),""60+"", IF(OR(REGEXMATCH(L624"&amp;",""13-19""),REGEXMATCH(L624,""Teens 13-19"")),""13-19"",""Unbekannt""))))"),"40-60")</f>
        <v>40-60</v>
      </c>
      <c r="N624" s="8" t="str">
        <f>IFERROR(__xludf.DUMMYFUNCTION("REGEXREPLACE(REGEXREPLACE(O624,""Male"",""unspecific""),""Female"",""unspecific"")"),"unspecific ")</f>
        <v>unspecific </v>
      </c>
      <c r="O624" s="5" t="str">
        <f>IFERROR(__xludf.DUMMYFUNCTION("REGEXEXTRACT(L624,""[A-Za-z ]+"")"),"Male ")</f>
        <v>Male </v>
      </c>
      <c r="P624" s="8" t="str">
        <f>IFERROR(__xludf.DUMMYFUNCTION("IF(REGEXMATCH(L624,""Male""),""Male"",IF(REGEXMATCH(L624,""Female""),""Female"",""unspecific""))"),"Male")</f>
        <v>Male</v>
      </c>
      <c r="Q624" s="5" t="s">
        <v>58</v>
      </c>
      <c r="R624" s="4">
        <v>85788.0</v>
      </c>
      <c r="S624" s="4">
        <v>9818.0</v>
      </c>
      <c r="T624" s="4">
        <v>3666.0</v>
      </c>
      <c r="U624" s="4">
        <v>256.0</v>
      </c>
      <c r="V624" s="10">
        <f t="shared" si="2"/>
        <v>0.298410034</v>
      </c>
      <c r="W624" s="4">
        <v>15079.99</v>
      </c>
      <c r="X624" s="5" t="s">
        <v>99</v>
      </c>
    </row>
    <row r="625" ht="14.25" customHeight="1">
      <c r="A625" s="4">
        <v>624.0</v>
      </c>
      <c r="B625" s="5" t="s">
        <v>1054</v>
      </c>
      <c r="C625" s="11">
        <v>44961.0</v>
      </c>
      <c r="D625" s="11">
        <v>44980.0</v>
      </c>
      <c r="E625" s="5" t="s">
        <v>42</v>
      </c>
      <c r="F625" s="5" t="s">
        <v>300</v>
      </c>
      <c r="G625" s="5" t="s">
        <v>301</v>
      </c>
      <c r="H625" s="5" t="s">
        <v>302</v>
      </c>
      <c r="I625" s="7" t="s">
        <v>303</v>
      </c>
      <c r="J625" s="8" t="str">
        <f t="shared" si="1"/>
        <v>(880) 8919091</v>
      </c>
      <c r="K625" s="5" t="s">
        <v>304</v>
      </c>
      <c r="L625" s="5" t="s">
        <v>30</v>
      </c>
      <c r="M625" s="9" t="str">
        <f>IFERROR(__xludf.DUMMYFUNCTION("IF(OR(REGEXMATCH(L625,""18-40""),REGEXMATCH(L625,""Adults 18-40"")),""18-40"", IF(OR(REGEXMATCH(L625,""40-60""),REGEXMATCH(L625,""Adults 40-60"")),""40-60"", IF(OR(REGEXMATCH(L625,""60\+""),REGEXMATCH(L625,""Seniors 60\+"")),""60+"", IF(OR(REGEXMATCH(L625"&amp;",""13-19""),REGEXMATCH(L625,""Teens 13-19"")),""13-19"",""Unbekannt""))))"),"18-40")</f>
        <v>18-40</v>
      </c>
      <c r="N625" s="8" t="str">
        <f>IFERROR(__xludf.DUMMYFUNCTION("REGEXREPLACE(REGEXREPLACE(O625,""Male"",""unspecific""),""Female"",""unspecific"")"),"Adults ")</f>
        <v>Adults </v>
      </c>
      <c r="O625" s="5" t="str">
        <f>IFERROR(__xludf.DUMMYFUNCTION("REGEXEXTRACT(L625,""[A-Za-z ]+"")"),"Adults ")</f>
        <v>Adults </v>
      </c>
      <c r="P625" s="8" t="str">
        <f>IFERROR(__xludf.DUMMYFUNCTION("IF(REGEXMATCH(L625,""Male""),""Male"",IF(REGEXMATCH(L625,""Female""),""Female"",""unspecific""))"),"unspecific")</f>
        <v>unspecific</v>
      </c>
      <c r="Q625" s="5" t="s">
        <v>39</v>
      </c>
      <c r="R625" s="4">
        <v>32536.0</v>
      </c>
      <c r="S625" s="4">
        <v>8325.0</v>
      </c>
      <c r="T625" s="4">
        <v>2350.0</v>
      </c>
      <c r="U625" s="4">
        <v>170.0</v>
      </c>
      <c r="V625" s="10">
        <f t="shared" si="2"/>
        <v>0.5224981559</v>
      </c>
      <c r="W625" s="4">
        <v>26129.92</v>
      </c>
      <c r="X625" s="5" t="s">
        <v>99</v>
      </c>
    </row>
    <row r="626" ht="14.25" customHeight="1">
      <c r="A626" s="4">
        <v>625.0</v>
      </c>
      <c r="B626" s="5" t="s">
        <v>1055</v>
      </c>
      <c r="C626" s="11">
        <v>45226.0</v>
      </c>
      <c r="D626" s="11">
        <v>45249.0</v>
      </c>
      <c r="E626" s="5" t="s">
        <v>77</v>
      </c>
      <c r="F626" s="5" t="s">
        <v>169</v>
      </c>
      <c r="G626" s="5" t="s">
        <v>170</v>
      </c>
      <c r="H626" s="5" t="s">
        <v>171</v>
      </c>
      <c r="I626" s="7" t="s">
        <v>172</v>
      </c>
      <c r="J626" s="8" t="str">
        <f t="shared" si="1"/>
        <v>(625) 9188416213</v>
      </c>
      <c r="K626" s="5" t="s">
        <v>173</v>
      </c>
      <c r="L626" s="5" t="s">
        <v>160</v>
      </c>
      <c r="M626" s="9" t="str">
        <f>IFERROR(__xludf.DUMMYFUNCTION("IF(OR(REGEXMATCH(L626,""18-40""),REGEXMATCH(L626,""Adults 18-40"")),""18-40"", IF(OR(REGEXMATCH(L626,""40-60""),REGEXMATCH(L626,""Adults 40-60"")),""40-60"", IF(OR(REGEXMATCH(L626,""60\+""),REGEXMATCH(L626,""Seniors 60\+"")),""60+"", IF(OR(REGEXMATCH(L626"&amp;",""13-19""),REGEXMATCH(L626,""Teens 13-19"")),""13-19"",""Unbekannt""))))"),"40-60")</f>
        <v>40-60</v>
      </c>
      <c r="N626" s="8" t="str">
        <f>IFERROR(__xludf.DUMMYFUNCTION("REGEXREPLACE(REGEXREPLACE(O626,""Male"",""unspecific""),""Female"",""unspecific"")"),"unspecific ")</f>
        <v>unspecific </v>
      </c>
      <c r="O626" s="5" t="str">
        <f>IFERROR(__xludf.DUMMYFUNCTION("REGEXEXTRACT(L626,""[A-Za-z ]+"")"),"Female ")</f>
        <v>Female </v>
      </c>
      <c r="P626" s="8" t="str">
        <f>IFERROR(__xludf.DUMMYFUNCTION("IF(REGEXMATCH(L626,""Male""),""Male"",IF(REGEXMATCH(L626,""Female""),""Female"",""unspecific""))"),"Female")</f>
        <v>Female</v>
      </c>
      <c r="Q626" s="5" t="s">
        <v>39</v>
      </c>
      <c r="R626" s="4">
        <v>54990.0</v>
      </c>
      <c r="S626" s="4">
        <v>5375.0</v>
      </c>
      <c r="T626" s="4">
        <v>3297.0</v>
      </c>
      <c r="U626" s="4">
        <v>507.0</v>
      </c>
      <c r="V626" s="10">
        <f t="shared" si="2"/>
        <v>0.9219858156</v>
      </c>
      <c r="W626" s="4">
        <v>9842.03</v>
      </c>
      <c r="X626" s="5" t="s">
        <v>49</v>
      </c>
    </row>
    <row r="627" ht="14.25" customHeight="1">
      <c r="A627" s="4">
        <v>626.0</v>
      </c>
      <c r="B627" s="5" t="s">
        <v>1056</v>
      </c>
      <c r="C627" s="11">
        <v>45032.0</v>
      </c>
      <c r="D627" s="11">
        <v>45057.0</v>
      </c>
      <c r="E627" s="5" t="s">
        <v>51</v>
      </c>
      <c r="F627" s="5" t="s">
        <v>26</v>
      </c>
      <c r="G627" s="5" t="s">
        <v>27</v>
      </c>
      <c r="H627" s="5" t="s">
        <v>28</v>
      </c>
      <c r="I627" s="7">
        <v>3.724028579E9</v>
      </c>
      <c r="J627" s="8" t="str">
        <f t="shared" si="1"/>
        <v>(372) 4028579</v>
      </c>
      <c r="K627" s="5" t="s">
        <v>29</v>
      </c>
      <c r="L627" s="5" t="s">
        <v>38</v>
      </c>
      <c r="M627" s="9" t="str">
        <f>IFERROR(__xludf.DUMMYFUNCTION("IF(OR(REGEXMATCH(L627,""18-40""),REGEXMATCH(L627,""Adults 18-40"")),""18-40"", IF(OR(REGEXMATCH(L627,""40-60""),REGEXMATCH(L627,""Adults 40-60"")),""40-60"", IF(OR(REGEXMATCH(L627,""60\+""),REGEXMATCH(L627,""Seniors 60\+"")),""60+"", IF(OR(REGEXMATCH(L627"&amp;",""13-19""),REGEXMATCH(L627,""Teens 13-19"")),""13-19"",""Unbekannt""))))"),"60+")</f>
        <v>60+</v>
      </c>
      <c r="N627" s="8" t="str">
        <f>IFERROR(__xludf.DUMMYFUNCTION("REGEXREPLACE(REGEXREPLACE(O627,""Male"",""unspecific""),""Female"",""unspecific"")"),"unspecific ")</f>
        <v>unspecific </v>
      </c>
      <c r="O627" s="5" t="str">
        <f>IFERROR(__xludf.DUMMYFUNCTION("REGEXEXTRACT(L627,""[A-Za-z ]+"")"),"Female ")</f>
        <v>Female </v>
      </c>
      <c r="P627" s="8" t="str">
        <f>IFERROR(__xludf.DUMMYFUNCTION("IF(REGEXMATCH(L627,""Male""),""Male"",IF(REGEXMATCH(L627,""Female""),""Female"",""unspecific""))"),"Female")</f>
        <v>Female</v>
      </c>
      <c r="Q627" s="5" t="s">
        <v>58</v>
      </c>
      <c r="R627" s="4">
        <v>6791.0</v>
      </c>
      <c r="S627" s="4">
        <v>8773.0</v>
      </c>
      <c r="T627" s="4">
        <v>4452.0</v>
      </c>
      <c r="U627" s="4">
        <v>532.0</v>
      </c>
      <c r="V627" s="10">
        <f t="shared" si="2"/>
        <v>7.833897806</v>
      </c>
      <c r="W627" s="4">
        <v>8939.8</v>
      </c>
      <c r="X627" s="5" t="s">
        <v>32</v>
      </c>
    </row>
    <row r="628" ht="14.25" customHeight="1">
      <c r="A628" s="4">
        <v>627.0</v>
      </c>
      <c r="B628" s="5" t="s">
        <v>1057</v>
      </c>
      <c r="C628" s="11">
        <v>45276.0</v>
      </c>
      <c r="D628" s="11">
        <v>45292.0</v>
      </c>
      <c r="E628" s="5" t="s">
        <v>25</v>
      </c>
      <c r="F628" s="5" t="s">
        <v>219</v>
      </c>
      <c r="G628" s="5" t="s">
        <v>220</v>
      </c>
      <c r="H628" s="5" t="s">
        <v>221</v>
      </c>
      <c r="I628" s="7">
        <v>5.835472748E9</v>
      </c>
      <c r="J628" s="8" t="str">
        <f t="shared" si="1"/>
        <v>(583) 5472748</v>
      </c>
      <c r="K628" s="5" t="s">
        <v>222</v>
      </c>
      <c r="L628" s="5" t="s">
        <v>30</v>
      </c>
      <c r="M628" s="9" t="str">
        <f>IFERROR(__xludf.DUMMYFUNCTION("IF(OR(REGEXMATCH(L628,""18-40""),REGEXMATCH(L628,""Adults 18-40"")),""18-40"", IF(OR(REGEXMATCH(L628,""40-60""),REGEXMATCH(L628,""Adults 40-60"")),""40-60"", IF(OR(REGEXMATCH(L628,""60\+""),REGEXMATCH(L628,""Seniors 60\+"")),""60+"", IF(OR(REGEXMATCH(L628"&amp;",""13-19""),REGEXMATCH(L628,""Teens 13-19"")),""13-19"",""Unbekannt""))))"),"18-40")</f>
        <v>18-40</v>
      </c>
      <c r="N628" s="8" t="str">
        <f>IFERROR(__xludf.DUMMYFUNCTION("REGEXREPLACE(REGEXREPLACE(O628,""Male"",""unspecific""),""Female"",""unspecific"")"),"Adults ")</f>
        <v>Adults </v>
      </c>
      <c r="O628" s="5" t="str">
        <f>IFERROR(__xludf.DUMMYFUNCTION("REGEXEXTRACT(L628,""[A-Za-z ]+"")"),"Adults ")</f>
        <v>Adults </v>
      </c>
      <c r="P628" s="8" t="str">
        <f>IFERROR(__xludf.DUMMYFUNCTION("IF(REGEXMATCH(L628,""Male""),""Male"",IF(REGEXMATCH(L628,""Female""),""Female"",""unspecific""))"),"unspecific")</f>
        <v>unspecific</v>
      </c>
      <c r="Q628" s="5" t="s">
        <v>86</v>
      </c>
      <c r="R628" s="4">
        <v>70515.0</v>
      </c>
      <c r="S628" s="4">
        <v>2375.0</v>
      </c>
      <c r="T628" s="4">
        <v>720.0</v>
      </c>
      <c r="U628" s="4">
        <v>587.0</v>
      </c>
      <c r="V628" s="10">
        <f t="shared" si="2"/>
        <v>0.8324469971</v>
      </c>
      <c r="W628" s="4">
        <v>21068.57</v>
      </c>
      <c r="X628" s="5" t="s">
        <v>152</v>
      </c>
    </row>
    <row r="629" ht="14.25" customHeight="1">
      <c r="A629" s="4">
        <v>628.0</v>
      </c>
      <c r="B629" s="5" t="s">
        <v>1058</v>
      </c>
      <c r="C629" s="11">
        <v>45023.0</v>
      </c>
      <c r="D629" s="11">
        <v>45040.0</v>
      </c>
      <c r="E629" s="5" t="s">
        <v>77</v>
      </c>
      <c r="F629" s="5" t="s">
        <v>473</v>
      </c>
      <c r="G629" s="5" t="s">
        <v>474</v>
      </c>
      <c r="H629" s="5" t="s">
        <v>475</v>
      </c>
      <c r="I629" s="7" t="s">
        <v>476</v>
      </c>
      <c r="J629" s="8" t="str">
        <f t="shared" si="1"/>
        <v>(314) 858550923447</v>
      </c>
      <c r="K629" s="5" t="s">
        <v>477</v>
      </c>
      <c r="L629" s="5" t="s">
        <v>83</v>
      </c>
      <c r="M629" s="9" t="str">
        <f>IFERROR(__xludf.DUMMYFUNCTION("IF(OR(REGEXMATCH(L629,""18-40""),REGEXMATCH(L629,""Adults 18-40"")),""18-40"", IF(OR(REGEXMATCH(L629,""40-60""),REGEXMATCH(L629,""Adults 40-60"")),""40-60"", IF(OR(REGEXMATCH(L629,""60\+""),REGEXMATCH(L629,""Seniors 60\+"")),""60+"", IF(OR(REGEXMATCH(L629"&amp;",""13-19""),REGEXMATCH(L629,""Teens 13-19"")),""13-19"",""Unbekannt""))))"),"40-60")</f>
        <v>40-60</v>
      </c>
      <c r="N629" s="8" t="str">
        <f>IFERROR(__xludf.DUMMYFUNCTION("REGEXREPLACE(REGEXREPLACE(O629,""Male"",""unspecific""),""Female"",""unspecific"")"),"Adults ")</f>
        <v>Adults </v>
      </c>
      <c r="O629" s="5" t="str">
        <f>IFERROR(__xludf.DUMMYFUNCTION("REGEXEXTRACT(L629,""[A-Za-z ]+"")"),"Adults ")</f>
        <v>Adults </v>
      </c>
      <c r="P629" s="8" t="str">
        <f>IFERROR(__xludf.DUMMYFUNCTION("IF(REGEXMATCH(L629,""Male""),""Male"",IF(REGEXMATCH(L629,""Female""),""Female"",""unspecific""))"),"unspecific")</f>
        <v>unspecific</v>
      </c>
      <c r="Q629" s="5" t="s">
        <v>128</v>
      </c>
      <c r="R629" s="4">
        <v>53137.0</v>
      </c>
      <c r="S629" s="4">
        <v>4436.0</v>
      </c>
      <c r="T629" s="4">
        <v>1066.0</v>
      </c>
      <c r="U629" s="4">
        <v>972.0</v>
      </c>
      <c r="V629" s="10">
        <f t="shared" si="2"/>
        <v>1.829233867</v>
      </c>
      <c r="W629" s="4">
        <v>45142.03</v>
      </c>
      <c r="X629" s="5" t="s">
        <v>66</v>
      </c>
    </row>
    <row r="630" ht="14.25" customHeight="1">
      <c r="A630" s="4">
        <v>629.0</v>
      </c>
      <c r="B630" s="5" t="s">
        <v>1059</v>
      </c>
      <c r="C630" s="11">
        <v>44972.0</v>
      </c>
      <c r="D630" s="11">
        <v>44973.0</v>
      </c>
      <c r="E630" s="5" t="s">
        <v>7</v>
      </c>
      <c r="F630" s="5" t="s">
        <v>374</v>
      </c>
      <c r="G630" s="5" t="s">
        <v>375</v>
      </c>
      <c r="H630" s="5" t="s">
        <v>376</v>
      </c>
      <c r="I630" s="7" t="s">
        <v>377</v>
      </c>
      <c r="J630" s="8" t="str">
        <f t="shared" si="1"/>
        <v>(399) 882061459395</v>
      </c>
      <c r="K630" s="5" t="s">
        <v>378</v>
      </c>
      <c r="L630" s="5" t="s">
        <v>30</v>
      </c>
      <c r="M630" s="9" t="str">
        <f>IFERROR(__xludf.DUMMYFUNCTION("IF(OR(REGEXMATCH(L630,""18-40""),REGEXMATCH(L630,""Adults 18-40"")),""18-40"", IF(OR(REGEXMATCH(L630,""40-60""),REGEXMATCH(L630,""Adults 40-60"")),""40-60"", IF(OR(REGEXMATCH(L630,""60\+""),REGEXMATCH(L630,""Seniors 60\+"")),""60+"", IF(OR(REGEXMATCH(L630"&amp;",""13-19""),REGEXMATCH(L630,""Teens 13-19"")),""13-19"",""Unbekannt""))))"),"18-40")</f>
        <v>18-40</v>
      </c>
      <c r="N630" s="8" t="str">
        <f>IFERROR(__xludf.DUMMYFUNCTION("REGEXREPLACE(REGEXREPLACE(O630,""Male"",""unspecific""),""Female"",""unspecific"")"),"Adults ")</f>
        <v>Adults </v>
      </c>
      <c r="O630" s="5" t="str">
        <f>IFERROR(__xludf.DUMMYFUNCTION("REGEXEXTRACT(L630,""[A-Za-z ]+"")"),"Adults ")</f>
        <v>Adults </v>
      </c>
      <c r="P630" s="8" t="str">
        <f>IFERROR(__xludf.DUMMYFUNCTION("IF(REGEXMATCH(L630,""Male""),""Male"",IF(REGEXMATCH(L630,""Female""),""Female"",""unspecific""))"),"unspecific")</f>
        <v>unspecific</v>
      </c>
      <c r="Q630" s="5" t="s">
        <v>39</v>
      </c>
      <c r="R630" s="4">
        <v>37733.0</v>
      </c>
      <c r="S630" s="4">
        <v>4583.0</v>
      </c>
      <c r="T630" s="4">
        <v>2916.0</v>
      </c>
      <c r="U630" s="4">
        <v>599.0</v>
      </c>
      <c r="V630" s="10">
        <f t="shared" si="2"/>
        <v>1.587469854</v>
      </c>
      <c r="W630" s="4">
        <v>44523.56</v>
      </c>
      <c r="X630" s="5" t="s">
        <v>66</v>
      </c>
    </row>
    <row r="631" ht="14.25" customHeight="1">
      <c r="A631" s="4">
        <v>630.0</v>
      </c>
      <c r="B631" s="5" t="s">
        <v>1060</v>
      </c>
      <c r="C631" s="11">
        <v>45177.0</v>
      </c>
      <c r="D631" s="11">
        <v>45196.0</v>
      </c>
      <c r="E631" s="5" t="s">
        <v>51</v>
      </c>
      <c r="F631" s="5" t="s">
        <v>556</v>
      </c>
      <c r="G631" s="5" t="s">
        <v>557</v>
      </c>
      <c r="H631" s="5" t="s">
        <v>558</v>
      </c>
      <c r="I631" s="7" t="s">
        <v>559</v>
      </c>
      <c r="J631" s="8" t="str">
        <f t="shared" si="1"/>
        <v>(363) 83636475385</v>
      </c>
      <c r="K631" s="5" t="s">
        <v>560</v>
      </c>
      <c r="L631" s="5" t="s">
        <v>65</v>
      </c>
      <c r="M631" s="9" t="str">
        <f>IFERROR(__xludf.DUMMYFUNCTION("IF(OR(REGEXMATCH(L631,""18-40""),REGEXMATCH(L631,""Adults 18-40"")),""18-40"", IF(OR(REGEXMATCH(L631,""40-60""),REGEXMATCH(L631,""Adults 40-60"")),""40-60"", IF(OR(REGEXMATCH(L631,""60\+""),REGEXMATCH(L631,""Seniors 60\+"")),""60+"", IF(OR(REGEXMATCH(L631"&amp;",""13-19""),REGEXMATCH(L631,""Teens 13-19"")),""13-19"",""Unbekannt""))))"),"60+")</f>
        <v>60+</v>
      </c>
      <c r="N631" s="8" t="str">
        <f>IFERROR(__xludf.DUMMYFUNCTION("REGEXREPLACE(REGEXREPLACE(O631,""Male"",""unspecific""),""Female"",""unspecific"")"),"unspecific ")</f>
        <v>unspecific </v>
      </c>
      <c r="O631" s="5" t="str">
        <f>IFERROR(__xludf.DUMMYFUNCTION("REGEXEXTRACT(L631,""[A-Za-z ]+"")"),"Male ")</f>
        <v>Male </v>
      </c>
      <c r="P631" s="8" t="str">
        <f>IFERROR(__xludf.DUMMYFUNCTION("IF(REGEXMATCH(L631,""Male""),""Male"",IF(REGEXMATCH(L631,""Female""),""Female"",""unspecific""))"),"Male")</f>
        <v>Male</v>
      </c>
      <c r="Q631" s="5" t="s">
        <v>86</v>
      </c>
      <c r="R631" s="4">
        <v>40415.0</v>
      </c>
      <c r="S631" s="4">
        <v>174.0</v>
      </c>
      <c r="T631" s="4">
        <v>2989.0</v>
      </c>
      <c r="U631" s="4">
        <v>559.0</v>
      </c>
      <c r="V631" s="10">
        <f t="shared" si="2"/>
        <v>1.383149821</v>
      </c>
      <c r="W631" s="4">
        <v>21514.68</v>
      </c>
      <c r="X631" s="5" t="s">
        <v>158</v>
      </c>
    </row>
    <row r="632" ht="14.25" customHeight="1">
      <c r="A632" s="4">
        <v>631.0</v>
      </c>
      <c r="B632" s="5" t="s">
        <v>1061</v>
      </c>
      <c r="C632" s="11">
        <v>45143.0</v>
      </c>
      <c r="D632" s="11">
        <v>45162.0</v>
      </c>
      <c r="E632" s="5" t="s">
        <v>25</v>
      </c>
      <c r="F632" s="5" t="s">
        <v>616</v>
      </c>
      <c r="G632" s="5" t="s">
        <v>617</v>
      </c>
      <c r="H632" s="5" t="s">
        <v>618</v>
      </c>
      <c r="I632" s="7">
        <v>0.0</v>
      </c>
      <c r="J632" s="8">
        <f t="shared" si="1"/>
        <v>0</v>
      </c>
      <c r="K632" s="5" t="s">
        <v>619</v>
      </c>
      <c r="L632" s="5" t="s">
        <v>160</v>
      </c>
      <c r="M632" s="9" t="str">
        <f>IFERROR(__xludf.DUMMYFUNCTION("IF(OR(REGEXMATCH(L632,""18-40""),REGEXMATCH(L632,""Adults 18-40"")),""18-40"", IF(OR(REGEXMATCH(L632,""40-60""),REGEXMATCH(L632,""Adults 40-60"")),""40-60"", IF(OR(REGEXMATCH(L632,""60\+""),REGEXMATCH(L632,""Seniors 60\+"")),""60+"", IF(OR(REGEXMATCH(L632"&amp;",""13-19""),REGEXMATCH(L632,""Teens 13-19"")),""13-19"",""Unbekannt""))))"),"40-60")</f>
        <v>40-60</v>
      </c>
      <c r="N632" s="8" t="str">
        <f>IFERROR(__xludf.DUMMYFUNCTION("REGEXREPLACE(REGEXREPLACE(O632,""Male"",""unspecific""),""Female"",""unspecific"")"),"unspecific ")</f>
        <v>unspecific </v>
      </c>
      <c r="O632" s="5" t="str">
        <f>IFERROR(__xludf.DUMMYFUNCTION("REGEXEXTRACT(L632,""[A-Za-z ]+"")"),"Female ")</f>
        <v>Female </v>
      </c>
      <c r="P632" s="8" t="str">
        <f>IFERROR(__xludf.DUMMYFUNCTION("IF(REGEXMATCH(L632,""Male""),""Male"",IF(REGEXMATCH(L632,""Female""),""Female"",""unspecific""))"),"Female")</f>
        <v>Female</v>
      </c>
      <c r="Q632" s="5" t="s">
        <v>128</v>
      </c>
      <c r="R632" s="4">
        <v>46814.0</v>
      </c>
      <c r="S632" s="4">
        <v>9850.0</v>
      </c>
      <c r="T632" s="4">
        <v>4493.0</v>
      </c>
      <c r="U632" s="4">
        <v>261.0</v>
      </c>
      <c r="V632" s="10">
        <f t="shared" si="2"/>
        <v>0.5575255266</v>
      </c>
      <c r="W632" s="4">
        <v>46680.99</v>
      </c>
      <c r="X632" s="5" t="s">
        <v>158</v>
      </c>
    </row>
    <row r="633" ht="14.25" customHeight="1">
      <c r="A633" s="4">
        <v>632.0</v>
      </c>
      <c r="B633" s="5" t="s">
        <v>1062</v>
      </c>
      <c r="C633" s="11">
        <v>44942.0</v>
      </c>
      <c r="D633" s="11">
        <v>44944.0</v>
      </c>
      <c r="E633" s="5" t="s">
        <v>77</v>
      </c>
      <c r="F633" s="5" t="s">
        <v>175</v>
      </c>
      <c r="G633" s="5" t="s">
        <v>176</v>
      </c>
      <c r="H633" s="5" t="s">
        <v>177</v>
      </c>
      <c r="I633" s="7" t="s">
        <v>178</v>
      </c>
      <c r="J633" s="8" t="str">
        <f t="shared" si="1"/>
        <v>(186) 4384897</v>
      </c>
      <c r="K633" s="5" t="s">
        <v>179</v>
      </c>
      <c r="L633" s="5" t="s">
        <v>160</v>
      </c>
      <c r="M633" s="9" t="str">
        <f>IFERROR(__xludf.DUMMYFUNCTION("IF(OR(REGEXMATCH(L633,""18-40""),REGEXMATCH(L633,""Adults 18-40"")),""18-40"", IF(OR(REGEXMATCH(L633,""40-60""),REGEXMATCH(L633,""Adults 40-60"")),""40-60"", IF(OR(REGEXMATCH(L633,""60\+""),REGEXMATCH(L633,""Seniors 60\+"")),""60+"", IF(OR(REGEXMATCH(L633"&amp;",""13-19""),REGEXMATCH(L633,""Teens 13-19"")),""13-19"",""Unbekannt""))))"),"40-60")</f>
        <v>40-60</v>
      </c>
      <c r="N633" s="8" t="str">
        <f>IFERROR(__xludf.DUMMYFUNCTION("REGEXREPLACE(REGEXREPLACE(O633,""Male"",""unspecific""),""Female"",""unspecific"")"),"unspecific ")</f>
        <v>unspecific </v>
      </c>
      <c r="O633" s="5" t="str">
        <f>IFERROR(__xludf.DUMMYFUNCTION("REGEXEXTRACT(L633,""[A-Za-z ]+"")"),"Female ")</f>
        <v>Female </v>
      </c>
      <c r="P633" s="8" t="str">
        <f>IFERROR(__xludf.DUMMYFUNCTION("IF(REGEXMATCH(L633,""Male""),""Male"",IF(REGEXMATCH(L633,""Female""),""Female"",""unspecific""))"),"Female")</f>
        <v>Female</v>
      </c>
      <c r="Q633" s="5" t="s">
        <v>48</v>
      </c>
      <c r="R633" s="4">
        <v>87720.0</v>
      </c>
      <c r="S633" s="4">
        <v>5741.0</v>
      </c>
      <c r="T633" s="4">
        <v>3013.0</v>
      </c>
      <c r="U633" s="4">
        <v>997.0</v>
      </c>
      <c r="V633" s="10">
        <f t="shared" si="2"/>
        <v>1.136570907</v>
      </c>
      <c r="W633" s="4">
        <v>17332.98</v>
      </c>
      <c r="X633" s="5" t="s">
        <v>99</v>
      </c>
    </row>
    <row r="634" ht="14.25" customHeight="1">
      <c r="A634" s="4">
        <v>633.0</v>
      </c>
      <c r="B634" s="5" t="s">
        <v>1063</v>
      </c>
      <c r="C634" s="11">
        <v>45186.0</v>
      </c>
      <c r="D634" s="11">
        <v>45216.0</v>
      </c>
      <c r="E634" s="5" t="s">
        <v>25</v>
      </c>
      <c r="F634" s="5" t="s">
        <v>123</v>
      </c>
      <c r="G634" s="5" t="s">
        <v>124</v>
      </c>
      <c r="H634" s="5" t="s">
        <v>125</v>
      </c>
      <c r="I634" s="7" t="s">
        <v>126</v>
      </c>
      <c r="J634" s="8" t="str">
        <f t="shared" si="1"/>
        <v>(382) 5051266</v>
      </c>
      <c r="K634" s="5" t="s">
        <v>127</v>
      </c>
      <c r="L634" s="5" t="s">
        <v>38</v>
      </c>
      <c r="M634" s="9" t="str">
        <f>IFERROR(__xludf.DUMMYFUNCTION("IF(OR(REGEXMATCH(L634,""18-40""),REGEXMATCH(L634,""Adults 18-40"")),""18-40"", IF(OR(REGEXMATCH(L634,""40-60""),REGEXMATCH(L634,""Adults 40-60"")),""40-60"", IF(OR(REGEXMATCH(L634,""60\+""),REGEXMATCH(L634,""Seniors 60\+"")),""60+"", IF(OR(REGEXMATCH(L634"&amp;",""13-19""),REGEXMATCH(L634,""Teens 13-19"")),""13-19"",""Unbekannt""))))"),"60+")</f>
        <v>60+</v>
      </c>
      <c r="N634" s="8" t="str">
        <f>IFERROR(__xludf.DUMMYFUNCTION("REGEXREPLACE(REGEXREPLACE(O634,""Male"",""unspecific""),""Female"",""unspecific"")"),"unspecific ")</f>
        <v>unspecific </v>
      </c>
      <c r="O634" s="5" t="str">
        <f>IFERROR(__xludf.DUMMYFUNCTION("REGEXEXTRACT(L634,""[A-Za-z ]+"")"),"Female ")</f>
        <v>Female </v>
      </c>
      <c r="P634" s="8" t="str">
        <f>IFERROR(__xludf.DUMMYFUNCTION("IF(REGEXMATCH(L634,""Male""),""Male"",IF(REGEXMATCH(L634,""Female""),""Female"",""unspecific""))"),"Female")</f>
        <v>Female</v>
      </c>
      <c r="Q634" s="5" t="s">
        <v>39</v>
      </c>
      <c r="R634" s="4">
        <v>43388.0</v>
      </c>
      <c r="S634" s="4">
        <v>5971.0</v>
      </c>
      <c r="T634" s="4">
        <v>4972.0</v>
      </c>
      <c r="U634" s="4">
        <v>922.0</v>
      </c>
      <c r="V634" s="10">
        <f t="shared" si="2"/>
        <v>2.125011524</v>
      </c>
      <c r="W634" s="4">
        <v>26723.59</v>
      </c>
      <c r="X634" s="5" t="s">
        <v>49</v>
      </c>
    </row>
    <row r="635" ht="14.25" customHeight="1">
      <c r="A635" s="4">
        <v>634.0</v>
      </c>
      <c r="B635" s="5" t="s">
        <v>1064</v>
      </c>
      <c r="C635" s="11">
        <v>44985.0</v>
      </c>
      <c r="D635" s="11">
        <v>45004.0</v>
      </c>
      <c r="E635" s="5" t="s">
        <v>51</v>
      </c>
      <c r="F635" s="5" t="s">
        <v>579</v>
      </c>
      <c r="G635" s="5" t="s">
        <v>580</v>
      </c>
      <c r="H635" s="5" t="s">
        <v>581</v>
      </c>
      <c r="I635" s="7" t="s">
        <v>582</v>
      </c>
      <c r="J635" s="8" t="str">
        <f t="shared" si="1"/>
        <v>(941) 072187124451</v>
      </c>
      <c r="K635" s="5" t="s">
        <v>583</v>
      </c>
      <c r="L635" s="5" t="s">
        <v>47</v>
      </c>
      <c r="M635" s="9" t="str">
        <f>IFERROR(__xludf.DUMMYFUNCTION("IF(OR(REGEXMATCH(L635,""18-40""),REGEXMATCH(L635,""Adults 18-40"")),""18-40"", IF(OR(REGEXMATCH(L635,""40-60""),REGEXMATCH(L635,""Adults 40-60"")),""40-60"", IF(OR(REGEXMATCH(L635,""60\+""),REGEXMATCH(L635,""Seniors 60\+"")),""60+"", IF(OR(REGEXMATCH(L635"&amp;",""13-19""),REGEXMATCH(L635,""Teens 13-19"")),""13-19"",""Unbekannt""))))"),"40-60")</f>
        <v>40-60</v>
      </c>
      <c r="N635" s="8" t="str">
        <f>IFERROR(__xludf.DUMMYFUNCTION("REGEXREPLACE(REGEXREPLACE(O635,""Male"",""unspecific""),""Female"",""unspecific"")"),"unspecific ")</f>
        <v>unspecific </v>
      </c>
      <c r="O635" s="5" t="str">
        <f>IFERROR(__xludf.DUMMYFUNCTION("REGEXEXTRACT(L635,""[A-Za-z ]+"")"),"Male ")</f>
        <v>Male </v>
      </c>
      <c r="P635" s="8" t="str">
        <f>IFERROR(__xludf.DUMMYFUNCTION("IF(REGEXMATCH(L635,""Male""),""Male"",IF(REGEXMATCH(L635,""Female""),""Female"",""unspecific""))"),"Male")</f>
        <v>Male</v>
      </c>
      <c r="Q635" s="5" t="s">
        <v>128</v>
      </c>
      <c r="R635" s="4">
        <v>35350.0</v>
      </c>
      <c r="S635" s="4">
        <v>987.0</v>
      </c>
      <c r="T635" s="4">
        <v>3094.0</v>
      </c>
      <c r="U635" s="4">
        <v>263.0</v>
      </c>
      <c r="V635" s="10">
        <f t="shared" si="2"/>
        <v>0.7439886846</v>
      </c>
      <c r="W635" s="4">
        <v>26290.02</v>
      </c>
      <c r="X635" s="5" t="s">
        <v>152</v>
      </c>
    </row>
    <row r="636" ht="14.25" customHeight="1">
      <c r="A636" s="4">
        <v>635.0</v>
      </c>
      <c r="B636" s="5" t="s">
        <v>1065</v>
      </c>
      <c r="C636" s="11">
        <v>45248.0</v>
      </c>
      <c r="D636" s="11">
        <v>45249.0</v>
      </c>
      <c r="E636" s="5" t="s">
        <v>7</v>
      </c>
      <c r="F636" s="5" t="s">
        <v>147</v>
      </c>
      <c r="G636" s="5" t="s">
        <v>148</v>
      </c>
      <c r="H636" s="5" t="s">
        <v>149</v>
      </c>
      <c r="I636" s="7" t="s">
        <v>150</v>
      </c>
      <c r="J636" s="8" t="str">
        <f t="shared" si="1"/>
        <v>Ungültige Nummer</v>
      </c>
      <c r="K636" s="5" t="s">
        <v>151</v>
      </c>
      <c r="L636" s="5" t="s">
        <v>138</v>
      </c>
      <c r="M636" s="9" t="str">
        <f>IFERROR(__xludf.DUMMYFUNCTION("IF(OR(REGEXMATCH(L636,""18-40""),REGEXMATCH(L636,""Adults 18-40"")),""18-40"", IF(OR(REGEXMATCH(L636,""40-60""),REGEXMATCH(L636,""Adults 40-60"")),""40-60"", IF(OR(REGEXMATCH(L636,""60\+""),REGEXMATCH(L636,""Seniors 60\+"")),""60+"", IF(OR(REGEXMATCH(L636"&amp;",""13-19""),REGEXMATCH(L636,""Teens 13-19"")),""13-19"",""Unbekannt""))))"),"18-40")</f>
        <v>18-40</v>
      </c>
      <c r="N636" s="8" t="str">
        <f>IFERROR(__xludf.DUMMYFUNCTION("REGEXREPLACE(REGEXREPLACE(O636,""Male"",""unspecific""),""Female"",""unspecific"")"),"unspecific ")</f>
        <v>unspecific </v>
      </c>
      <c r="O636" s="5" t="str">
        <f>IFERROR(__xludf.DUMMYFUNCTION("REGEXEXTRACT(L636,""[A-Za-z ]+"")"),"Male ")</f>
        <v>Male </v>
      </c>
      <c r="P636" s="8" t="str">
        <f>IFERROR(__xludf.DUMMYFUNCTION("IF(REGEXMATCH(L636,""Male""),""Male"",IF(REGEXMATCH(L636,""Female""),""Female"",""unspecific""))"),"Male")</f>
        <v>Male</v>
      </c>
      <c r="Q636" s="5" t="s">
        <v>39</v>
      </c>
      <c r="R636" s="4">
        <v>10702.0</v>
      </c>
      <c r="S636" s="4">
        <v>8194.0</v>
      </c>
      <c r="T636" s="4">
        <v>1806.0</v>
      </c>
      <c r="U636" s="4">
        <v>637.0</v>
      </c>
      <c r="V636" s="10">
        <f t="shared" si="2"/>
        <v>5.952158475</v>
      </c>
      <c r="W636" s="4">
        <v>736.34</v>
      </c>
      <c r="X636" s="5" t="s">
        <v>152</v>
      </c>
    </row>
    <row r="637" ht="14.25" customHeight="1">
      <c r="A637" s="4">
        <v>636.0</v>
      </c>
      <c r="B637" s="5" t="s">
        <v>1066</v>
      </c>
      <c r="C637" s="11">
        <v>45251.0</v>
      </c>
      <c r="D637" s="11">
        <v>45262.0</v>
      </c>
      <c r="E637" s="5" t="s">
        <v>7</v>
      </c>
      <c r="F637" s="5" t="s">
        <v>300</v>
      </c>
      <c r="G637" s="5" t="s">
        <v>301</v>
      </c>
      <c r="H637" s="5" t="s">
        <v>302</v>
      </c>
      <c r="I637" s="7" t="s">
        <v>303</v>
      </c>
      <c r="J637" s="8" t="str">
        <f t="shared" si="1"/>
        <v>(880) 8919091</v>
      </c>
      <c r="K637" s="5" t="s">
        <v>304</v>
      </c>
      <c r="L637" s="5" t="s">
        <v>65</v>
      </c>
      <c r="M637" s="9" t="str">
        <f>IFERROR(__xludf.DUMMYFUNCTION("IF(OR(REGEXMATCH(L637,""18-40""),REGEXMATCH(L637,""Adults 18-40"")),""18-40"", IF(OR(REGEXMATCH(L637,""40-60""),REGEXMATCH(L637,""Adults 40-60"")),""40-60"", IF(OR(REGEXMATCH(L637,""60\+""),REGEXMATCH(L637,""Seniors 60\+"")),""60+"", IF(OR(REGEXMATCH(L637"&amp;",""13-19""),REGEXMATCH(L637,""Teens 13-19"")),""13-19"",""Unbekannt""))))"),"60+")</f>
        <v>60+</v>
      </c>
      <c r="N637" s="8" t="str">
        <f>IFERROR(__xludf.DUMMYFUNCTION("REGEXREPLACE(REGEXREPLACE(O637,""Male"",""unspecific""),""Female"",""unspecific"")"),"unspecific ")</f>
        <v>unspecific </v>
      </c>
      <c r="O637" s="5" t="str">
        <f>IFERROR(__xludf.DUMMYFUNCTION("REGEXEXTRACT(L637,""[A-Za-z ]+"")"),"Male ")</f>
        <v>Male </v>
      </c>
      <c r="P637" s="8" t="str">
        <f>IFERROR(__xludf.DUMMYFUNCTION("IF(REGEXMATCH(L637,""Male""),""Male"",IF(REGEXMATCH(L637,""Female""),""Female"",""unspecific""))"),"Male")</f>
        <v>Male</v>
      </c>
      <c r="Q637" s="5" t="s">
        <v>39</v>
      </c>
      <c r="R637" s="4">
        <v>85021.0</v>
      </c>
      <c r="S637" s="4">
        <v>1892.0</v>
      </c>
      <c r="T637" s="4">
        <v>244.0</v>
      </c>
      <c r="U637" s="4">
        <v>274.0</v>
      </c>
      <c r="V637" s="10">
        <f t="shared" si="2"/>
        <v>0.3222733207</v>
      </c>
      <c r="W637" s="4">
        <v>2179.38</v>
      </c>
      <c r="X637" s="5" t="s">
        <v>99</v>
      </c>
    </row>
    <row r="638" ht="14.25" customHeight="1">
      <c r="A638" s="4">
        <v>637.0</v>
      </c>
      <c r="B638" s="5" t="s">
        <v>1067</v>
      </c>
      <c r="C638" s="11">
        <v>45281.0</v>
      </c>
      <c r="D638" s="11">
        <v>45289.0</v>
      </c>
      <c r="E638" s="5" t="s">
        <v>51</v>
      </c>
      <c r="F638" s="5" t="s">
        <v>673</v>
      </c>
      <c r="G638" s="5" t="s">
        <v>674</v>
      </c>
      <c r="H638" s="5" t="s">
        <v>675</v>
      </c>
      <c r="I638" s="7" t="s">
        <v>676</v>
      </c>
      <c r="J638" s="8" t="str">
        <f t="shared" si="1"/>
        <v>(415) 8607532</v>
      </c>
      <c r="K638" s="5" t="s">
        <v>677</v>
      </c>
      <c r="L638" s="5" t="s">
        <v>65</v>
      </c>
      <c r="M638" s="9" t="str">
        <f>IFERROR(__xludf.DUMMYFUNCTION("IF(OR(REGEXMATCH(L638,""18-40""),REGEXMATCH(L638,""Adults 18-40"")),""18-40"", IF(OR(REGEXMATCH(L638,""40-60""),REGEXMATCH(L638,""Adults 40-60"")),""40-60"", IF(OR(REGEXMATCH(L638,""60\+""),REGEXMATCH(L638,""Seniors 60\+"")),""60+"", IF(OR(REGEXMATCH(L638"&amp;",""13-19""),REGEXMATCH(L638,""Teens 13-19"")),""13-19"",""Unbekannt""))))"),"60+")</f>
        <v>60+</v>
      </c>
      <c r="N638" s="8" t="str">
        <f>IFERROR(__xludf.DUMMYFUNCTION("REGEXREPLACE(REGEXREPLACE(O638,""Male"",""unspecific""),""Female"",""unspecific"")"),"unspecific ")</f>
        <v>unspecific </v>
      </c>
      <c r="O638" s="5" t="str">
        <f>IFERROR(__xludf.DUMMYFUNCTION("REGEXEXTRACT(L638,""[A-Za-z ]+"")"),"Male ")</f>
        <v>Male </v>
      </c>
      <c r="P638" s="8" t="str">
        <f>IFERROR(__xludf.DUMMYFUNCTION("IF(REGEXMATCH(L638,""Male""),""Male"",IF(REGEXMATCH(L638,""Female""),""Female"",""unspecific""))"),"Male")</f>
        <v>Male</v>
      </c>
      <c r="Q638" s="5" t="s">
        <v>58</v>
      </c>
      <c r="R638" s="4">
        <v>10357.0</v>
      </c>
      <c r="S638" s="4">
        <v>833.0</v>
      </c>
      <c r="T638" s="4">
        <v>4831.0</v>
      </c>
      <c r="U638" s="4">
        <v>384.0</v>
      </c>
      <c r="V638" s="10">
        <f t="shared" si="2"/>
        <v>3.707637347</v>
      </c>
      <c r="W638" s="4">
        <v>3354.24</v>
      </c>
      <c r="X638" s="5" t="s">
        <v>40</v>
      </c>
    </row>
    <row r="639" ht="14.25" customHeight="1">
      <c r="A639" s="4">
        <v>638.0</v>
      </c>
      <c r="B639" s="5" t="s">
        <v>1068</v>
      </c>
      <c r="C639" s="11">
        <v>45106.0</v>
      </c>
      <c r="D639" s="11">
        <v>45135.0</v>
      </c>
      <c r="E639" s="5" t="s">
        <v>42</v>
      </c>
      <c r="F639" s="5" t="s">
        <v>638</v>
      </c>
      <c r="G639" s="5" t="s">
        <v>639</v>
      </c>
      <c r="H639" s="5" t="s">
        <v>640</v>
      </c>
      <c r="I639" s="7" t="s">
        <v>641</v>
      </c>
      <c r="J639" s="8" t="str">
        <f t="shared" si="1"/>
        <v>(539) 82372697824</v>
      </c>
      <c r="K639" s="5" t="s">
        <v>642</v>
      </c>
      <c r="L639" s="5" t="s">
        <v>30</v>
      </c>
      <c r="M639" s="9" t="str">
        <f>IFERROR(__xludf.DUMMYFUNCTION("IF(OR(REGEXMATCH(L639,""18-40""),REGEXMATCH(L639,""Adults 18-40"")),""18-40"", IF(OR(REGEXMATCH(L639,""40-60""),REGEXMATCH(L639,""Adults 40-60"")),""40-60"", IF(OR(REGEXMATCH(L639,""60\+""),REGEXMATCH(L639,""Seniors 60\+"")),""60+"", IF(OR(REGEXMATCH(L639"&amp;",""13-19""),REGEXMATCH(L639,""Teens 13-19"")),""13-19"",""Unbekannt""))))"),"18-40")</f>
        <v>18-40</v>
      </c>
      <c r="N639" s="8" t="str">
        <f>IFERROR(__xludf.DUMMYFUNCTION("REGEXREPLACE(REGEXREPLACE(O639,""Male"",""unspecific""),""Female"",""unspecific"")"),"Adults ")</f>
        <v>Adults </v>
      </c>
      <c r="O639" s="5" t="str">
        <f>IFERROR(__xludf.DUMMYFUNCTION("REGEXEXTRACT(L639,""[A-Za-z ]+"")"),"Adults ")</f>
        <v>Adults </v>
      </c>
      <c r="P639" s="8" t="str">
        <f>IFERROR(__xludf.DUMMYFUNCTION("IF(REGEXMATCH(L639,""Male""),""Male"",IF(REGEXMATCH(L639,""Female""),""Female"",""unspecific""))"),"unspecific")</f>
        <v>unspecific</v>
      </c>
      <c r="Q639" s="5" t="s">
        <v>84</v>
      </c>
      <c r="R639" s="4">
        <v>61910.0</v>
      </c>
      <c r="S639" s="4">
        <v>2956.0</v>
      </c>
      <c r="T639" s="4">
        <v>1782.0</v>
      </c>
      <c r="U639" s="4">
        <v>826.0</v>
      </c>
      <c r="V639" s="10">
        <f t="shared" si="2"/>
        <v>1.334194799</v>
      </c>
      <c r="W639" s="4">
        <v>33346.78</v>
      </c>
      <c r="X639" s="5" t="s">
        <v>112</v>
      </c>
    </row>
    <row r="640" ht="14.25" customHeight="1">
      <c r="A640" s="4">
        <v>639.0</v>
      </c>
      <c r="B640" s="5" t="s">
        <v>1069</v>
      </c>
      <c r="C640" s="11">
        <v>45280.0</v>
      </c>
      <c r="D640" s="11">
        <v>45284.0</v>
      </c>
      <c r="E640" s="5" t="s">
        <v>25</v>
      </c>
      <c r="F640" s="5" t="s">
        <v>60</v>
      </c>
      <c r="G640" s="5" t="s">
        <v>61</v>
      </c>
      <c r="H640" s="5" t="s">
        <v>62</v>
      </c>
      <c r="I640" s="7" t="s">
        <v>63</v>
      </c>
      <c r="J640" s="8" t="str">
        <f t="shared" si="1"/>
        <v>(320) 1853187395</v>
      </c>
      <c r="K640" s="5" t="s">
        <v>64</v>
      </c>
      <c r="L640" s="5" t="s">
        <v>57</v>
      </c>
      <c r="M640" s="9" t="str">
        <f>IFERROR(__xludf.DUMMYFUNCTION("IF(OR(REGEXMATCH(L640,""18-40""),REGEXMATCH(L640,""Adults 18-40"")),""18-40"", IF(OR(REGEXMATCH(L640,""40-60""),REGEXMATCH(L640,""Adults 40-60"")),""40-60"", IF(OR(REGEXMATCH(L640,""60\+""),REGEXMATCH(L640,""Seniors 60\+"")),""60+"", IF(OR(REGEXMATCH(L640"&amp;",""13-19""),REGEXMATCH(L640,""Teens 13-19"")),""13-19"",""Unbekannt""))))"),"18-40")</f>
        <v>18-40</v>
      </c>
      <c r="N640" s="8" t="str">
        <f>IFERROR(__xludf.DUMMYFUNCTION("REGEXREPLACE(REGEXREPLACE(O640,""Male"",""unspecific""),""Female"",""unspecific"")"),"unspecific ")</f>
        <v>unspecific </v>
      </c>
      <c r="O640" s="5" t="str">
        <f>IFERROR(__xludf.DUMMYFUNCTION("REGEXEXTRACT(L640,""[A-Za-z ]+"")"),"Female ")</f>
        <v>Female </v>
      </c>
      <c r="P640" s="8" t="str">
        <f>IFERROR(__xludf.DUMMYFUNCTION("IF(REGEXMATCH(L640,""Male""),""Male"",IF(REGEXMATCH(L640,""Female""),""Female"",""unspecific""))"),"Female")</f>
        <v>Female</v>
      </c>
      <c r="Q640" s="5" t="s">
        <v>39</v>
      </c>
      <c r="R640" s="4">
        <v>18260.0</v>
      </c>
      <c r="S640" s="4">
        <v>5771.0</v>
      </c>
      <c r="T640" s="4">
        <v>2123.0</v>
      </c>
      <c r="U640" s="4">
        <v>325.0</v>
      </c>
      <c r="V640" s="10">
        <f t="shared" si="2"/>
        <v>1.779846659</v>
      </c>
      <c r="W640" s="4">
        <v>17250.46</v>
      </c>
      <c r="X640" s="5" t="s">
        <v>66</v>
      </c>
    </row>
    <row r="641" ht="14.25" customHeight="1">
      <c r="A641" s="4">
        <v>640.0</v>
      </c>
      <c r="B641" s="5" t="s">
        <v>1070</v>
      </c>
      <c r="C641" s="11">
        <v>45083.0</v>
      </c>
      <c r="D641" s="11">
        <v>45093.0</v>
      </c>
      <c r="E641" s="5" t="s">
        <v>77</v>
      </c>
      <c r="F641" s="5" t="s">
        <v>306</v>
      </c>
      <c r="G641" s="5" t="s">
        <v>307</v>
      </c>
      <c r="H641" s="5" t="s">
        <v>308</v>
      </c>
      <c r="I641" s="7" t="s">
        <v>309</v>
      </c>
      <c r="J641" s="8" t="str">
        <f t="shared" si="1"/>
        <v>(330) 5264186670</v>
      </c>
      <c r="K641" s="5" t="s">
        <v>310</v>
      </c>
      <c r="L641" s="5" t="s">
        <v>83</v>
      </c>
      <c r="M641" s="9" t="str">
        <f>IFERROR(__xludf.DUMMYFUNCTION("IF(OR(REGEXMATCH(L641,""18-40""),REGEXMATCH(L641,""Adults 18-40"")),""18-40"", IF(OR(REGEXMATCH(L641,""40-60""),REGEXMATCH(L641,""Adults 40-60"")),""40-60"", IF(OR(REGEXMATCH(L641,""60\+""),REGEXMATCH(L641,""Seniors 60\+"")),""60+"", IF(OR(REGEXMATCH(L641"&amp;",""13-19""),REGEXMATCH(L641,""Teens 13-19"")),""13-19"",""Unbekannt""))))"),"40-60")</f>
        <v>40-60</v>
      </c>
      <c r="N641" s="8" t="str">
        <f>IFERROR(__xludf.DUMMYFUNCTION("REGEXREPLACE(REGEXREPLACE(O641,""Male"",""unspecific""),""Female"",""unspecific"")"),"Adults ")</f>
        <v>Adults </v>
      </c>
      <c r="O641" s="5" t="str">
        <f>IFERROR(__xludf.DUMMYFUNCTION("REGEXEXTRACT(L641,""[A-Za-z ]+"")"),"Adults ")</f>
        <v>Adults </v>
      </c>
      <c r="P641" s="8" t="str">
        <f>IFERROR(__xludf.DUMMYFUNCTION("IF(REGEXMATCH(L641,""Male""),""Male"",IF(REGEXMATCH(L641,""Female""),""Female"",""unspecific""))"),"unspecific")</f>
        <v>unspecific</v>
      </c>
      <c r="Q641" s="5" t="s">
        <v>84</v>
      </c>
      <c r="R641" s="4">
        <v>57762.0</v>
      </c>
      <c r="S641" s="4">
        <v>4512.0</v>
      </c>
      <c r="T641" s="4">
        <v>3380.0</v>
      </c>
      <c r="U641" s="4">
        <v>544.0</v>
      </c>
      <c r="V641" s="10">
        <f t="shared" si="2"/>
        <v>0.9417956442</v>
      </c>
      <c r="W641" s="4">
        <v>28865.81</v>
      </c>
      <c r="X641" s="5" t="s">
        <v>32</v>
      </c>
    </row>
    <row r="642" ht="14.25" customHeight="1">
      <c r="A642" s="4">
        <v>641.0</v>
      </c>
      <c r="B642" s="5" t="s">
        <v>1071</v>
      </c>
      <c r="C642" s="11">
        <v>45276.0</v>
      </c>
      <c r="D642" s="11">
        <v>45301.0</v>
      </c>
      <c r="E642" s="5" t="s">
        <v>51</v>
      </c>
      <c r="F642" s="5" t="s">
        <v>374</v>
      </c>
      <c r="G642" s="5" t="s">
        <v>375</v>
      </c>
      <c r="H642" s="5" t="s">
        <v>376</v>
      </c>
      <c r="I642" s="7" t="s">
        <v>377</v>
      </c>
      <c r="J642" s="8" t="str">
        <f t="shared" si="1"/>
        <v>(399) 882061459395</v>
      </c>
      <c r="K642" s="5" t="s">
        <v>378</v>
      </c>
      <c r="L642" s="5" t="s">
        <v>160</v>
      </c>
      <c r="M642" s="9" t="str">
        <f>IFERROR(__xludf.DUMMYFUNCTION("IF(OR(REGEXMATCH(L642,""18-40""),REGEXMATCH(L642,""Adults 18-40"")),""18-40"", IF(OR(REGEXMATCH(L642,""40-60""),REGEXMATCH(L642,""Adults 40-60"")),""40-60"", IF(OR(REGEXMATCH(L642,""60\+""),REGEXMATCH(L642,""Seniors 60\+"")),""60+"", IF(OR(REGEXMATCH(L642"&amp;",""13-19""),REGEXMATCH(L642,""Teens 13-19"")),""13-19"",""Unbekannt""))))"),"40-60")</f>
        <v>40-60</v>
      </c>
      <c r="N642" s="8" t="str">
        <f>IFERROR(__xludf.DUMMYFUNCTION("REGEXREPLACE(REGEXREPLACE(O642,""Male"",""unspecific""),""Female"",""unspecific"")"),"unspecific ")</f>
        <v>unspecific </v>
      </c>
      <c r="O642" s="5" t="str">
        <f>IFERROR(__xludf.DUMMYFUNCTION("REGEXEXTRACT(L642,""[A-Za-z ]+"")"),"Female ")</f>
        <v>Female </v>
      </c>
      <c r="P642" s="8" t="str">
        <f>IFERROR(__xludf.DUMMYFUNCTION("IF(REGEXMATCH(L642,""Male""),""Male"",IF(REGEXMATCH(L642,""Female""),""Female"",""unspecific""))"),"Female")</f>
        <v>Female</v>
      </c>
      <c r="Q642" s="5" t="s">
        <v>31</v>
      </c>
      <c r="R642" s="4">
        <v>98810.0</v>
      </c>
      <c r="S642" s="4">
        <v>7971.0</v>
      </c>
      <c r="T642" s="4">
        <v>2522.0</v>
      </c>
      <c r="U642" s="4">
        <v>717.0</v>
      </c>
      <c r="V642" s="10">
        <f t="shared" si="2"/>
        <v>0.7256350572</v>
      </c>
      <c r="W642" s="4">
        <v>36146.76</v>
      </c>
      <c r="X642" s="5" t="s">
        <v>66</v>
      </c>
    </row>
    <row r="643" ht="14.25" customHeight="1">
      <c r="A643" s="4">
        <v>642.0</v>
      </c>
      <c r="B643" s="5" t="s">
        <v>1072</v>
      </c>
      <c r="C643" s="11">
        <v>45038.0</v>
      </c>
      <c r="D643" s="11">
        <v>45061.0</v>
      </c>
      <c r="E643" s="5" t="s">
        <v>42</v>
      </c>
      <c r="F643" s="5" t="s">
        <v>68</v>
      </c>
      <c r="G643" s="5" t="s">
        <v>69</v>
      </c>
      <c r="H643" s="5" t="s">
        <v>70</v>
      </c>
      <c r="I643" s="7" t="s">
        <v>71</v>
      </c>
      <c r="J643" s="8" t="str">
        <f t="shared" si="1"/>
        <v>(228) 1662016</v>
      </c>
      <c r="K643" s="5" t="s">
        <v>72</v>
      </c>
      <c r="L643" s="5" t="s">
        <v>160</v>
      </c>
      <c r="M643" s="9" t="str">
        <f>IFERROR(__xludf.DUMMYFUNCTION("IF(OR(REGEXMATCH(L643,""18-40""),REGEXMATCH(L643,""Adults 18-40"")),""18-40"", IF(OR(REGEXMATCH(L643,""40-60""),REGEXMATCH(L643,""Adults 40-60"")),""40-60"", IF(OR(REGEXMATCH(L643,""60\+""),REGEXMATCH(L643,""Seniors 60\+"")),""60+"", IF(OR(REGEXMATCH(L643"&amp;",""13-19""),REGEXMATCH(L643,""Teens 13-19"")),""13-19"",""Unbekannt""))))"),"40-60")</f>
        <v>40-60</v>
      </c>
      <c r="N643" s="8" t="str">
        <f>IFERROR(__xludf.DUMMYFUNCTION("REGEXREPLACE(REGEXREPLACE(O643,""Male"",""unspecific""),""Female"",""unspecific"")"),"unspecific ")</f>
        <v>unspecific </v>
      </c>
      <c r="O643" s="5" t="str">
        <f>IFERROR(__xludf.DUMMYFUNCTION("REGEXEXTRACT(L643,""[A-Za-z ]+"")"),"Female ")</f>
        <v>Female </v>
      </c>
      <c r="P643" s="8" t="str">
        <f>IFERROR(__xludf.DUMMYFUNCTION("IF(REGEXMATCH(L643,""Male""),""Male"",IF(REGEXMATCH(L643,""Female""),""Female"",""unspecific""))"),"Female")</f>
        <v>Female</v>
      </c>
      <c r="Q643" s="5" t="s">
        <v>48</v>
      </c>
      <c r="R643" s="4">
        <v>83053.0</v>
      </c>
      <c r="S643" s="4">
        <v>1818.0</v>
      </c>
      <c r="T643" s="4">
        <v>1126.0</v>
      </c>
      <c r="U643" s="4">
        <v>635.0</v>
      </c>
      <c r="V643" s="10">
        <f t="shared" si="2"/>
        <v>0.7645720203</v>
      </c>
      <c r="W643" s="4">
        <v>45589.36</v>
      </c>
      <c r="X643" s="5" t="s">
        <v>66</v>
      </c>
    </row>
    <row r="644" ht="14.25" customHeight="1">
      <c r="A644" s="4">
        <v>643.0</v>
      </c>
      <c r="B644" s="5" t="s">
        <v>1073</v>
      </c>
      <c r="C644" s="11">
        <v>45228.0</v>
      </c>
      <c r="D644" s="11">
        <v>45247.0</v>
      </c>
      <c r="E644" s="5" t="s">
        <v>42</v>
      </c>
      <c r="F644" s="5" t="s">
        <v>461</v>
      </c>
      <c r="G644" s="5" t="s">
        <v>462</v>
      </c>
      <c r="H644" s="5" t="s">
        <v>463</v>
      </c>
      <c r="I644" s="7" t="s">
        <v>464</v>
      </c>
      <c r="J644" s="8" t="str">
        <f t="shared" si="1"/>
        <v>(934) 4111363</v>
      </c>
      <c r="K644" s="5" t="s">
        <v>465</v>
      </c>
      <c r="L644" s="5" t="s">
        <v>57</v>
      </c>
      <c r="M644" s="9" t="str">
        <f>IFERROR(__xludf.DUMMYFUNCTION("IF(OR(REGEXMATCH(L644,""18-40""),REGEXMATCH(L644,""Adults 18-40"")),""18-40"", IF(OR(REGEXMATCH(L644,""40-60""),REGEXMATCH(L644,""Adults 40-60"")),""40-60"", IF(OR(REGEXMATCH(L644,""60\+""),REGEXMATCH(L644,""Seniors 60\+"")),""60+"", IF(OR(REGEXMATCH(L644"&amp;",""13-19""),REGEXMATCH(L644,""Teens 13-19"")),""13-19"",""Unbekannt""))))"),"18-40")</f>
        <v>18-40</v>
      </c>
      <c r="N644" s="8" t="str">
        <f>IFERROR(__xludf.DUMMYFUNCTION("REGEXREPLACE(REGEXREPLACE(O644,""Male"",""unspecific""),""Female"",""unspecific"")"),"unspecific ")</f>
        <v>unspecific </v>
      </c>
      <c r="O644" s="5" t="str">
        <f>IFERROR(__xludf.DUMMYFUNCTION("REGEXEXTRACT(L644,""[A-Za-z ]+"")"),"Female ")</f>
        <v>Female </v>
      </c>
      <c r="P644" s="8" t="str">
        <f>IFERROR(__xludf.DUMMYFUNCTION("IF(REGEXMATCH(L644,""Male""),""Male"",IF(REGEXMATCH(L644,""Female""),""Female"",""unspecific""))"),"Female")</f>
        <v>Female</v>
      </c>
      <c r="Q644" s="5" t="s">
        <v>39</v>
      </c>
      <c r="R644" s="4">
        <v>13187.0</v>
      </c>
      <c r="S644" s="4">
        <v>5680.0</v>
      </c>
      <c r="T644" s="4">
        <v>1484.0</v>
      </c>
      <c r="U644" s="4">
        <v>949.0</v>
      </c>
      <c r="V644" s="10">
        <f t="shared" si="2"/>
        <v>7.196481383</v>
      </c>
      <c r="W644" s="4">
        <v>11965.6</v>
      </c>
      <c r="X644" s="5" t="s">
        <v>112</v>
      </c>
    </row>
    <row r="645" ht="14.25" customHeight="1">
      <c r="A645" s="4">
        <v>644.0</v>
      </c>
      <c r="B645" s="5" t="s">
        <v>1074</v>
      </c>
      <c r="C645" s="11">
        <v>44931.0</v>
      </c>
      <c r="D645" s="11">
        <v>44950.0</v>
      </c>
      <c r="E645" s="5" t="s">
        <v>42</v>
      </c>
      <c r="F645" s="5" t="s">
        <v>520</v>
      </c>
      <c r="G645" s="5" t="s">
        <v>521</v>
      </c>
      <c r="H645" s="5" t="s">
        <v>522</v>
      </c>
      <c r="I645" s="7" t="s">
        <v>523</v>
      </c>
      <c r="J645" s="8" t="str">
        <f t="shared" si="1"/>
        <v>(121) 15886353</v>
      </c>
      <c r="K645" s="5" t="s">
        <v>524</v>
      </c>
      <c r="L645" s="5" t="s">
        <v>74</v>
      </c>
      <c r="M645" s="9" t="str">
        <f>IFERROR(__xludf.DUMMYFUNCTION("IF(OR(REGEXMATCH(L645,""18-40""),REGEXMATCH(L645,""Adults 18-40"")),""18-40"", IF(OR(REGEXMATCH(L645,""40-60""),REGEXMATCH(L645,""Adults 40-60"")),""40-60"", IF(OR(REGEXMATCH(L645,""60\+""),REGEXMATCH(L645,""Seniors 60\+"")),""60+"", IF(OR(REGEXMATCH(L645"&amp;",""13-19""),REGEXMATCH(L645,""Teens 13-19"")),""13-19"",""Unbekannt""))))"),"60+")</f>
        <v>60+</v>
      </c>
      <c r="N645" s="8" t="str">
        <f>IFERROR(__xludf.DUMMYFUNCTION("REGEXREPLACE(REGEXREPLACE(O645,""Male"",""unspecific""),""Female"",""unspecific"")"),"Seniors ")</f>
        <v>Seniors </v>
      </c>
      <c r="O645" s="5" t="str">
        <f>IFERROR(__xludf.DUMMYFUNCTION("REGEXEXTRACT(L645,""[A-Za-z ]+"")"),"Seniors ")</f>
        <v>Seniors </v>
      </c>
      <c r="P645" s="8" t="str">
        <f>IFERROR(__xludf.DUMMYFUNCTION("IF(REGEXMATCH(L645,""Male""),""Male"",IF(REGEXMATCH(L645,""Female""),""Female"",""unspecific""))"),"unspecific")</f>
        <v>unspecific</v>
      </c>
      <c r="Q645" s="5" t="s">
        <v>31</v>
      </c>
      <c r="R645" s="4">
        <v>24125.0</v>
      </c>
      <c r="S645" s="4">
        <v>798.0</v>
      </c>
      <c r="T645" s="4">
        <v>3203.0</v>
      </c>
      <c r="U645" s="4">
        <v>486.0</v>
      </c>
      <c r="V645" s="10">
        <f t="shared" si="2"/>
        <v>2.014507772</v>
      </c>
      <c r="W645" s="4">
        <v>30028.55</v>
      </c>
      <c r="X645" s="5" t="s">
        <v>49</v>
      </c>
    </row>
    <row r="646" ht="14.25" customHeight="1">
      <c r="A646" s="4">
        <v>645.0</v>
      </c>
      <c r="B646" s="5" t="s">
        <v>1075</v>
      </c>
      <c r="C646" s="11">
        <v>45286.0</v>
      </c>
      <c r="D646" s="11">
        <v>45298.0</v>
      </c>
      <c r="E646" s="5" t="s">
        <v>77</v>
      </c>
      <c r="F646" s="5" t="s">
        <v>312</v>
      </c>
      <c r="G646" s="5" t="s">
        <v>313</v>
      </c>
      <c r="H646" s="5" t="s">
        <v>314</v>
      </c>
      <c r="I646" s="7" t="s">
        <v>315</v>
      </c>
      <c r="J646" s="8" t="str">
        <f t="shared" si="1"/>
        <v>(111) 329982486225</v>
      </c>
      <c r="K646" s="5" t="s">
        <v>316</v>
      </c>
      <c r="L646" s="5" t="s">
        <v>74</v>
      </c>
      <c r="M646" s="9" t="str">
        <f>IFERROR(__xludf.DUMMYFUNCTION("IF(OR(REGEXMATCH(L646,""18-40""),REGEXMATCH(L646,""Adults 18-40"")),""18-40"", IF(OR(REGEXMATCH(L646,""40-60""),REGEXMATCH(L646,""Adults 40-60"")),""40-60"", IF(OR(REGEXMATCH(L646,""60\+""),REGEXMATCH(L646,""Seniors 60\+"")),""60+"", IF(OR(REGEXMATCH(L646"&amp;",""13-19""),REGEXMATCH(L646,""Teens 13-19"")),""13-19"",""Unbekannt""))))"),"60+")</f>
        <v>60+</v>
      </c>
      <c r="N646" s="8" t="str">
        <f>IFERROR(__xludf.DUMMYFUNCTION("REGEXREPLACE(REGEXREPLACE(O646,""Male"",""unspecific""),""Female"",""unspecific"")"),"Seniors ")</f>
        <v>Seniors </v>
      </c>
      <c r="O646" s="5" t="str">
        <f>IFERROR(__xludf.DUMMYFUNCTION("REGEXEXTRACT(L646,""[A-Za-z ]+"")"),"Seniors ")</f>
        <v>Seniors </v>
      </c>
      <c r="P646" s="8" t="str">
        <f>IFERROR(__xludf.DUMMYFUNCTION("IF(REGEXMATCH(L646,""Male""),""Male"",IF(REGEXMATCH(L646,""Female""),""Female"",""unspecific""))"),"unspecific")</f>
        <v>unspecific</v>
      </c>
      <c r="Q646" s="5" t="s">
        <v>75</v>
      </c>
      <c r="R646" s="4">
        <v>43740.0</v>
      </c>
      <c r="S646" s="4">
        <v>8649.0</v>
      </c>
      <c r="T646" s="4">
        <v>3310.0</v>
      </c>
      <c r="U646" s="4">
        <v>182.0</v>
      </c>
      <c r="V646" s="10">
        <f t="shared" si="2"/>
        <v>0.4160951075</v>
      </c>
      <c r="W646" s="4">
        <v>34158.77</v>
      </c>
      <c r="X646" s="5" t="s">
        <v>112</v>
      </c>
    </row>
    <row r="647" ht="14.25" customHeight="1">
      <c r="A647" s="4">
        <v>646.0</v>
      </c>
      <c r="B647" s="5" t="s">
        <v>1076</v>
      </c>
      <c r="C647" s="11">
        <v>45191.0</v>
      </c>
      <c r="D647" s="11">
        <v>45197.0</v>
      </c>
      <c r="E647" s="5" t="s">
        <v>51</v>
      </c>
      <c r="F647" s="5" t="s">
        <v>188</v>
      </c>
      <c r="G647" s="5" t="s">
        <v>189</v>
      </c>
      <c r="H647" s="5" t="s">
        <v>190</v>
      </c>
      <c r="I647" s="7" t="s">
        <v>191</v>
      </c>
      <c r="J647" s="8" t="str">
        <f t="shared" si="1"/>
        <v>(496) 4036865</v>
      </c>
      <c r="K647" s="5" t="s">
        <v>192</v>
      </c>
      <c r="L647" s="5" t="s">
        <v>47</v>
      </c>
      <c r="M647" s="9" t="str">
        <f>IFERROR(__xludf.DUMMYFUNCTION("IF(OR(REGEXMATCH(L647,""18-40""),REGEXMATCH(L647,""Adults 18-40"")),""18-40"", IF(OR(REGEXMATCH(L647,""40-60""),REGEXMATCH(L647,""Adults 40-60"")),""40-60"", IF(OR(REGEXMATCH(L647,""60\+""),REGEXMATCH(L647,""Seniors 60\+"")),""60+"", IF(OR(REGEXMATCH(L647"&amp;",""13-19""),REGEXMATCH(L647,""Teens 13-19"")),""13-19"",""Unbekannt""))))"),"40-60")</f>
        <v>40-60</v>
      </c>
      <c r="N647" s="8" t="str">
        <f>IFERROR(__xludf.DUMMYFUNCTION("REGEXREPLACE(REGEXREPLACE(O647,""Male"",""unspecific""),""Female"",""unspecific"")"),"unspecific ")</f>
        <v>unspecific </v>
      </c>
      <c r="O647" s="5" t="str">
        <f>IFERROR(__xludf.DUMMYFUNCTION("REGEXEXTRACT(L647,""[A-Za-z ]+"")"),"Male ")</f>
        <v>Male </v>
      </c>
      <c r="P647" s="8" t="str">
        <f>IFERROR(__xludf.DUMMYFUNCTION("IF(REGEXMATCH(L647,""Male""),""Male"",IF(REGEXMATCH(L647,""Female""),""Female"",""unspecific""))"),"Male")</f>
        <v>Male</v>
      </c>
      <c r="Q647" s="5" t="s">
        <v>39</v>
      </c>
      <c r="R647" s="4">
        <v>96183.0</v>
      </c>
      <c r="S647" s="4">
        <v>6812.0</v>
      </c>
      <c r="T647" s="4">
        <v>2733.0</v>
      </c>
      <c r="U647" s="4">
        <v>45.0</v>
      </c>
      <c r="V647" s="10">
        <f t="shared" si="2"/>
        <v>0.04678581454</v>
      </c>
      <c r="W647" s="4">
        <v>28940.87</v>
      </c>
      <c r="X647" s="5" t="s">
        <v>32</v>
      </c>
    </row>
    <row r="648" ht="14.25" customHeight="1">
      <c r="A648" s="4">
        <v>647.0</v>
      </c>
      <c r="B648" s="5" t="s">
        <v>1077</v>
      </c>
      <c r="C648" s="11">
        <v>45258.0</v>
      </c>
      <c r="D648" s="11">
        <v>45268.0</v>
      </c>
      <c r="E648" s="5" t="s">
        <v>42</v>
      </c>
      <c r="F648" s="5" t="s">
        <v>381</v>
      </c>
      <c r="G648" s="5" t="s">
        <v>382</v>
      </c>
      <c r="H648" s="5" t="s">
        <v>383</v>
      </c>
      <c r="I648" s="7" t="s">
        <v>384</v>
      </c>
      <c r="J648" s="8" t="str">
        <f t="shared" si="1"/>
        <v>Ungültige Nummer</v>
      </c>
      <c r="K648" s="5" t="s">
        <v>385</v>
      </c>
      <c r="L648" s="5" t="s">
        <v>65</v>
      </c>
      <c r="M648" s="9" t="str">
        <f>IFERROR(__xludf.DUMMYFUNCTION("IF(OR(REGEXMATCH(L648,""18-40""),REGEXMATCH(L648,""Adults 18-40"")),""18-40"", IF(OR(REGEXMATCH(L648,""40-60""),REGEXMATCH(L648,""Adults 40-60"")),""40-60"", IF(OR(REGEXMATCH(L648,""60\+""),REGEXMATCH(L648,""Seniors 60\+"")),""60+"", IF(OR(REGEXMATCH(L648"&amp;",""13-19""),REGEXMATCH(L648,""Teens 13-19"")),""13-19"",""Unbekannt""))))"),"60+")</f>
        <v>60+</v>
      </c>
      <c r="N648" s="8" t="str">
        <f>IFERROR(__xludf.DUMMYFUNCTION("REGEXREPLACE(REGEXREPLACE(O648,""Male"",""unspecific""),""Female"",""unspecific"")"),"unspecific ")</f>
        <v>unspecific </v>
      </c>
      <c r="O648" s="5" t="str">
        <f>IFERROR(__xludf.DUMMYFUNCTION("REGEXEXTRACT(L648,""[A-Za-z ]+"")"),"Male ")</f>
        <v>Male </v>
      </c>
      <c r="P648" s="8" t="str">
        <f>IFERROR(__xludf.DUMMYFUNCTION("IF(REGEXMATCH(L648,""Male""),""Male"",IF(REGEXMATCH(L648,""Female""),""Female"",""unspecific""))"),"Male")</f>
        <v>Male</v>
      </c>
      <c r="Q648" s="5" t="s">
        <v>86</v>
      </c>
      <c r="R648" s="4">
        <v>12483.0</v>
      </c>
      <c r="S648" s="4">
        <v>4516.0</v>
      </c>
      <c r="T648" s="4">
        <v>675.0</v>
      </c>
      <c r="U648" s="4">
        <v>420.0</v>
      </c>
      <c r="V648" s="10">
        <f t="shared" si="2"/>
        <v>3.364575823</v>
      </c>
      <c r="W648" s="4">
        <v>48470.53</v>
      </c>
      <c r="X648" s="5" t="s">
        <v>66</v>
      </c>
    </row>
    <row r="649" ht="14.25" customHeight="1">
      <c r="A649" s="4">
        <v>648.0</v>
      </c>
      <c r="B649" s="5" t="s">
        <v>1078</v>
      </c>
      <c r="C649" s="11">
        <v>44966.0</v>
      </c>
      <c r="D649" s="11">
        <v>44979.0</v>
      </c>
      <c r="E649" s="5" t="s">
        <v>77</v>
      </c>
      <c r="F649" s="5" t="s">
        <v>426</v>
      </c>
      <c r="G649" s="5" t="s">
        <v>427</v>
      </c>
      <c r="H649" s="5" t="s">
        <v>428</v>
      </c>
      <c r="I649" s="7">
        <v>0.0</v>
      </c>
      <c r="J649" s="8">
        <f t="shared" si="1"/>
        <v>0</v>
      </c>
      <c r="K649" s="5" t="s">
        <v>429</v>
      </c>
      <c r="L649" s="5" t="s">
        <v>47</v>
      </c>
      <c r="M649" s="9" t="str">
        <f>IFERROR(__xludf.DUMMYFUNCTION("IF(OR(REGEXMATCH(L649,""18-40""),REGEXMATCH(L649,""Adults 18-40"")),""18-40"", IF(OR(REGEXMATCH(L649,""40-60""),REGEXMATCH(L649,""Adults 40-60"")),""40-60"", IF(OR(REGEXMATCH(L649,""60\+""),REGEXMATCH(L649,""Seniors 60\+"")),""60+"", IF(OR(REGEXMATCH(L649"&amp;",""13-19""),REGEXMATCH(L649,""Teens 13-19"")),""13-19"",""Unbekannt""))))"),"40-60")</f>
        <v>40-60</v>
      </c>
      <c r="N649" s="8" t="str">
        <f>IFERROR(__xludf.DUMMYFUNCTION("REGEXREPLACE(REGEXREPLACE(O649,""Male"",""unspecific""),""Female"",""unspecific"")"),"unspecific ")</f>
        <v>unspecific </v>
      </c>
      <c r="O649" s="5" t="str">
        <f>IFERROR(__xludf.DUMMYFUNCTION("REGEXEXTRACT(L649,""[A-Za-z ]+"")"),"Male ")</f>
        <v>Male </v>
      </c>
      <c r="P649" s="8" t="str">
        <f>IFERROR(__xludf.DUMMYFUNCTION("IF(REGEXMATCH(L649,""Male""),""Male"",IF(REGEXMATCH(L649,""Female""),""Female"",""unspecific""))"),"Male")</f>
        <v>Male</v>
      </c>
      <c r="Q649" s="5" t="s">
        <v>31</v>
      </c>
      <c r="R649" s="4">
        <v>62914.0</v>
      </c>
      <c r="S649" s="4">
        <v>6306.0</v>
      </c>
      <c r="T649" s="4">
        <v>1876.0</v>
      </c>
      <c r="U649" s="4">
        <v>478.0</v>
      </c>
      <c r="V649" s="10">
        <f t="shared" si="2"/>
        <v>0.7597673014</v>
      </c>
      <c r="W649" s="4">
        <v>48191.6</v>
      </c>
      <c r="X649" s="5" t="s">
        <v>49</v>
      </c>
    </row>
    <row r="650" ht="14.25" customHeight="1">
      <c r="A650" s="4">
        <v>649.0</v>
      </c>
      <c r="B650" s="5" t="s">
        <v>1079</v>
      </c>
      <c r="C650" s="11">
        <v>45167.0</v>
      </c>
      <c r="D650" s="11">
        <v>45182.0</v>
      </c>
      <c r="E650" s="5" t="s">
        <v>77</v>
      </c>
      <c r="F650" s="5" t="s">
        <v>686</v>
      </c>
      <c r="G650" s="5" t="s">
        <v>687</v>
      </c>
      <c r="H650" s="5" t="s">
        <v>688</v>
      </c>
      <c r="I650" s="7" t="s">
        <v>689</v>
      </c>
      <c r="J650" s="8" t="str">
        <f t="shared" si="1"/>
        <v>(644) 1946281</v>
      </c>
      <c r="K650" s="5" t="s">
        <v>690</v>
      </c>
      <c r="L650" s="5" t="s">
        <v>57</v>
      </c>
      <c r="M650" s="9" t="str">
        <f>IFERROR(__xludf.DUMMYFUNCTION("IF(OR(REGEXMATCH(L650,""18-40""),REGEXMATCH(L650,""Adults 18-40"")),""18-40"", IF(OR(REGEXMATCH(L650,""40-60""),REGEXMATCH(L650,""Adults 40-60"")),""40-60"", IF(OR(REGEXMATCH(L650,""60\+""),REGEXMATCH(L650,""Seniors 60\+"")),""60+"", IF(OR(REGEXMATCH(L650"&amp;",""13-19""),REGEXMATCH(L650,""Teens 13-19"")),""13-19"",""Unbekannt""))))"),"18-40")</f>
        <v>18-40</v>
      </c>
      <c r="N650" s="8" t="str">
        <f>IFERROR(__xludf.DUMMYFUNCTION("REGEXREPLACE(REGEXREPLACE(O650,""Male"",""unspecific""),""Female"",""unspecific"")"),"unspecific ")</f>
        <v>unspecific </v>
      </c>
      <c r="O650" s="5" t="str">
        <f>IFERROR(__xludf.DUMMYFUNCTION("REGEXEXTRACT(L650,""[A-Za-z ]+"")"),"Female ")</f>
        <v>Female </v>
      </c>
      <c r="P650" s="8" t="str">
        <f>IFERROR(__xludf.DUMMYFUNCTION("IF(REGEXMATCH(L650,""Male""),""Male"",IF(REGEXMATCH(L650,""Female""),""Female"",""unspecific""))"),"Female")</f>
        <v>Female</v>
      </c>
      <c r="Q650" s="5" t="s">
        <v>128</v>
      </c>
      <c r="R650" s="4">
        <v>93149.0</v>
      </c>
      <c r="S650" s="4">
        <v>549.0</v>
      </c>
      <c r="T650" s="4">
        <v>75.0</v>
      </c>
      <c r="U650" s="4">
        <v>97.0</v>
      </c>
      <c r="V650" s="10">
        <f t="shared" si="2"/>
        <v>0.1041342365</v>
      </c>
      <c r="W650" s="4">
        <v>27802.11</v>
      </c>
      <c r="X650" s="5" t="s">
        <v>66</v>
      </c>
    </row>
    <row r="651" ht="14.25" customHeight="1">
      <c r="A651" s="4">
        <v>650.0</v>
      </c>
      <c r="B651" s="5" t="s">
        <v>1080</v>
      </c>
      <c r="C651" s="11">
        <v>44944.0</v>
      </c>
      <c r="D651" s="11">
        <v>44968.0</v>
      </c>
      <c r="E651" s="5" t="s">
        <v>7</v>
      </c>
      <c r="F651" s="5" t="s">
        <v>354</v>
      </c>
      <c r="G651" s="5" t="s">
        <v>355</v>
      </c>
      <c r="H651" s="5" t="s">
        <v>356</v>
      </c>
      <c r="I651" s="7" t="s">
        <v>357</v>
      </c>
      <c r="J651" s="8" t="str">
        <f t="shared" si="1"/>
        <v>(562) 29307994586</v>
      </c>
      <c r="K651" s="5" t="s">
        <v>358</v>
      </c>
      <c r="L651" s="5" t="s">
        <v>138</v>
      </c>
      <c r="M651" s="9" t="str">
        <f>IFERROR(__xludf.DUMMYFUNCTION("IF(OR(REGEXMATCH(L651,""18-40""),REGEXMATCH(L651,""Adults 18-40"")),""18-40"", IF(OR(REGEXMATCH(L651,""40-60""),REGEXMATCH(L651,""Adults 40-60"")),""40-60"", IF(OR(REGEXMATCH(L651,""60\+""),REGEXMATCH(L651,""Seniors 60\+"")),""60+"", IF(OR(REGEXMATCH(L651"&amp;",""13-19""),REGEXMATCH(L651,""Teens 13-19"")),""13-19"",""Unbekannt""))))"),"18-40")</f>
        <v>18-40</v>
      </c>
      <c r="N651" s="8" t="str">
        <f>IFERROR(__xludf.DUMMYFUNCTION("REGEXREPLACE(REGEXREPLACE(O651,""Male"",""unspecific""),""Female"",""unspecific"")"),"unspecific ")</f>
        <v>unspecific </v>
      </c>
      <c r="O651" s="5" t="str">
        <f>IFERROR(__xludf.DUMMYFUNCTION("REGEXEXTRACT(L651,""[A-Za-z ]+"")"),"Male ")</f>
        <v>Male </v>
      </c>
      <c r="P651" s="8" t="str">
        <f>IFERROR(__xludf.DUMMYFUNCTION("IF(REGEXMATCH(L651,""Male""),""Male"",IF(REGEXMATCH(L651,""Female""),""Female"",""unspecific""))"),"Male")</f>
        <v>Male</v>
      </c>
      <c r="Q651" s="5" t="s">
        <v>58</v>
      </c>
      <c r="R651" s="4">
        <v>29087.0</v>
      </c>
      <c r="S651" s="4">
        <v>6163.0</v>
      </c>
      <c r="T651" s="4">
        <v>3030.0</v>
      </c>
      <c r="U651" s="4">
        <v>989.0</v>
      </c>
      <c r="V651" s="10">
        <f t="shared" si="2"/>
        <v>3.400144394</v>
      </c>
      <c r="W651" s="4">
        <v>44274.46</v>
      </c>
      <c r="X651" s="5" t="s">
        <v>66</v>
      </c>
    </row>
    <row r="652" ht="14.25" customHeight="1">
      <c r="A652" s="4">
        <v>651.0</v>
      </c>
      <c r="B652" s="5" t="s">
        <v>1081</v>
      </c>
      <c r="C652" s="11">
        <v>45284.0</v>
      </c>
      <c r="D652" s="11">
        <v>45310.0</v>
      </c>
      <c r="E652" s="5" t="s">
        <v>77</v>
      </c>
      <c r="F652" s="5" t="s">
        <v>294</v>
      </c>
      <c r="G652" s="5" t="s">
        <v>295</v>
      </c>
      <c r="H652" s="5" t="s">
        <v>296</v>
      </c>
      <c r="I652" s="7" t="s">
        <v>297</v>
      </c>
      <c r="J652" s="8" t="str">
        <f t="shared" si="1"/>
        <v>(284) 4015003</v>
      </c>
      <c r="K652" s="5" t="s">
        <v>298</v>
      </c>
      <c r="L652" s="5" t="s">
        <v>138</v>
      </c>
      <c r="M652" s="9" t="str">
        <f>IFERROR(__xludf.DUMMYFUNCTION("IF(OR(REGEXMATCH(L652,""18-40""),REGEXMATCH(L652,""Adults 18-40"")),""18-40"", IF(OR(REGEXMATCH(L652,""40-60""),REGEXMATCH(L652,""Adults 40-60"")),""40-60"", IF(OR(REGEXMATCH(L652,""60\+""),REGEXMATCH(L652,""Seniors 60\+"")),""60+"", IF(OR(REGEXMATCH(L652"&amp;",""13-19""),REGEXMATCH(L652,""Teens 13-19"")),""13-19"",""Unbekannt""))))"),"18-40")</f>
        <v>18-40</v>
      </c>
      <c r="N652" s="8" t="str">
        <f>IFERROR(__xludf.DUMMYFUNCTION("REGEXREPLACE(REGEXREPLACE(O652,""Male"",""unspecific""),""Female"",""unspecific"")"),"unspecific ")</f>
        <v>unspecific </v>
      </c>
      <c r="O652" s="5" t="str">
        <f>IFERROR(__xludf.DUMMYFUNCTION("REGEXEXTRACT(L652,""[A-Za-z ]+"")"),"Male ")</f>
        <v>Male </v>
      </c>
      <c r="P652" s="8" t="str">
        <f>IFERROR(__xludf.DUMMYFUNCTION("IF(REGEXMATCH(L652,""Male""),""Male"",IF(REGEXMATCH(L652,""Female""),""Female"",""unspecific""))"),"Male")</f>
        <v>Male</v>
      </c>
      <c r="Q652" s="5" t="s">
        <v>48</v>
      </c>
      <c r="R652" s="4">
        <v>63529.0</v>
      </c>
      <c r="S652" s="4">
        <v>6584.0</v>
      </c>
      <c r="T652" s="4">
        <v>4415.0</v>
      </c>
      <c r="U652" s="4">
        <v>432.0</v>
      </c>
      <c r="V652" s="10">
        <f t="shared" si="2"/>
        <v>0.6800044074</v>
      </c>
      <c r="W652" s="4">
        <v>8746.55</v>
      </c>
      <c r="X652" s="5" t="s">
        <v>49</v>
      </c>
    </row>
    <row r="653" ht="14.25" customHeight="1">
      <c r="A653" s="4">
        <v>652.0</v>
      </c>
      <c r="B653" s="5" t="s">
        <v>1082</v>
      </c>
      <c r="C653" s="11">
        <v>45010.0</v>
      </c>
      <c r="D653" s="11">
        <v>45026.0</v>
      </c>
      <c r="E653" s="5" t="s">
        <v>25</v>
      </c>
      <c r="F653" s="5" t="s">
        <v>527</v>
      </c>
      <c r="G653" s="5" t="s">
        <v>528</v>
      </c>
      <c r="H653" s="5" t="s">
        <v>529</v>
      </c>
      <c r="I653" s="7" t="s">
        <v>530</v>
      </c>
      <c r="J653" s="8" t="str">
        <f t="shared" si="1"/>
        <v>(880) 002060856308</v>
      </c>
      <c r="K653" s="5" t="s">
        <v>531</v>
      </c>
      <c r="L653" s="5" t="s">
        <v>47</v>
      </c>
      <c r="M653" s="9" t="str">
        <f>IFERROR(__xludf.DUMMYFUNCTION("IF(OR(REGEXMATCH(L653,""18-40""),REGEXMATCH(L653,""Adults 18-40"")),""18-40"", IF(OR(REGEXMATCH(L653,""40-60""),REGEXMATCH(L653,""Adults 40-60"")),""40-60"", IF(OR(REGEXMATCH(L653,""60\+""),REGEXMATCH(L653,""Seniors 60\+"")),""60+"", IF(OR(REGEXMATCH(L653"&amp;",""13-19""),REGEXMATCH(L653,""Teens 13-19"")),""13-19"",""Unbekannt""))))"),"40-60")</f>
        <v>40-60</v>
      </c>
      <c r="N653" s="8" t="str">
        <f>IFERROR(__xludf.DUMMYFUNCTION("REGEXREPLACE(REGEXREPLACE(O653,""Male"",""unspecific""),""Female"",""unspecific"")"),"unspecific ")</f>
        <v>unspecific </v>
      </c>
      <c r="O653" s="5" t="str">
        <f>IFERROR(__xludf.DUMMYFUNCTION("REGEXEXTRACT(L653,""[A-Za-z ]+"")"),"Male ")</f>
        <v>Male </v>
      </c>
      <c r="P653" s="8" t="str">
        <f>IFERROR(__xludf.DUMMYFUNCTION("IF(REGEXMATCH(L653,""Male""),""Male"",IF(REGEXMATCH(L653,""Female""),""Female"",""unspecific""))"),"Male")</f>
        <v>Male</v>
      </c>
      <c r="Q653" s="5" t="s">
        <v>48</v>
      </c>
      <c r="R653" s="4">
        <v>29842.0</v>
      </c>
      <c r="S653" s="4">
        <v>3462.0</v>
      </c>
      <c r="T653" s="4">
        <v>936.0</v>
      </c>
      <c r="U653" s="4">
        <v>157.0</v>
      </c>
      <c r="V653" s="10">
        <f t="shared" si="2"/>
        <v>0.5261041485</v>
      </c>
      <c r="W653" s="4">
        <v>24124.96</v>
      </c>
      <c r="X653" s="5" t="s">
        <v>40</v>
      </c>
    </row>
    <row r="654" ht="14.25" customHeight="1">
      <c r="A654" s="4">
        <v>653.0</v>
      </c>
      <c r="B654" s="5" t="s">
        <v>1083</v>
      </c>
      <c r="C654" s="11">
        <v>45218.0</v>
      </c>
      <c r="D654" s="11">
        <v>45241.0</v>
      </c>
      <c r="E654" s="5" t="s">
        <v>25</v>
      </c>
      <c r="F654" s="5" t="s">
        <v>330</v>
      </c>
      <c r="G654" s="5" t="s">
        <v>331</v>
      </c>
      <c r="H654" s="5" t="s">
        <v>332</v>
      </c>
      <c r="I654" s="7">
        <v>0.0</v>
      </c>
      <c r="J654" s="8">
        <f t="shared" si="1"/>
        <v>0</v>
      </c>
      <c r="K654" s="5" t="s">
        <v>333</v>
      </c>
      <c r="L654" s="5" t="s">
        <v>65</v>
      </c>
      <c r="M654" s="9" t="str">
        <f>IFERROR(__xludf.DUMMYFUNCTION("IF(OR(REGEXMATCH(L654,""18-40""),REGEXMATCH(L654,""Adults 18-40"")),""18-40"", IF(OR(REGEXMATCH(L654,""40-60""),REGEXMATCH(L654,""Adults 40-60"")),""40-60"", IF(OR(REGEXMATCH(L654,""60\+""),REGEXMATCH(L654,""Seniors 60\+"")),""60+"", IF(OR(REGEXMATCH(L654"&amp;",""13-19""),REGEXMATCH(L654,""Teens 13-19"")),""13-19"",""Unbekannt""))))"),"60+")</f>
        <v>60+</v>
      </c>
      <c r="N654" s="8" t="str">
        <f>IFERROR(__xludf.DUMMYFUNCTION("REGEXREPLACE(REGEXREPLACE(O654,""Male"",""unspecific""),""Female"",""unspecific"")"),"unspecific ")</f>
        <v>unspecific </v>
      </c>
      <c r="O654" s="5" t="str">
        <f>IFERROR(__xludf.DUMMYFUNCTION("REGEXEXTRACT(L654,""[A-Za-z ]+"")"),"Male ")</f>
        <v>Male </v>
      </c>
      <c r="P654" s="8" t="str">
        <f>IFERROR(__xludf.DUMMYFUNCTION("IF(REGEXMATCH(L654,""Male""),""Male"",IF(REGEXMATCH(L654,""Female""),""Female"",""unspecific""))"),"Male")</f>
        <v>Male</v>
      </c>
      <c r="Q654" s="5" t="s">
        <v>39</v>
      </c>
      <c r="R654" s="4">
        <v>80930.0</v>
      </c>
      <c r="S654" s="4">
        <v>3130.0</v>
      </c>
      <c r="T654" s="4">
        <v>548.0</v>
      </c>
      <c r="U654" s="4">
        <v>95.0</v>
      </c>
      <c r="V654" s="10">
        <f t="shared" si="2"/>
        <v>0.1173853948</v>
      </c>
      <c r="W654" s="4">
        <v>36802.19</v>
      </c>
      <c r="X654" s="5" t="s">
        <v>49</v>
      </c>
    </row>
    <row r="655" ht="14.25" customHeight="1">
      <c r="A655" s="4">
        <v>654.0</v>
      </c>
      <c r="B655" s="5" t="s">
        <v>1084</v>
      </c>
      <c r="C655" s="11">
        <v>45183.0</v>
      </c>
      <c r="D655" s="11">
        <v>45186.0</v>
      </c>
      <c r="E655" s="5" t="s">
        <v>51</v>
      </c>
      <c r="F655" s="5" t="s">
        <v>200</v>
      </c>
      <c r="G655" s="5" t="s">
        <v>201</v>
      </c>
      <c r="H655" s="5" t="s">
        <v>202</v>
      </c>
      <c r="I655" s="7">
        <v>1.728597837E9</v>
      </c>
      <c r="J655" s="8" t="str">
        <f t="shared" si="1"/>
        <v>(172) 8597837</v>
      </c>
      <c r="K655" s="5" t="s">
        <v>203</v>
      </c>
      <c r="L655" s="5" t="s">
        <v>57</v>
      </c>
      <c r="M655" s="9" t="str">
        <f>IFERROR(__xludf.DUMMYFUNCTION("IF(OR(REGEXMATCH(L655,""18-40""),REGEXMATCH(L655,""Adults 18-40"")),""18-40"", IF(OR(REGEXMATCH(L655,""40-60""),REGEXMATCH(L655,""Adults 40-60"")),""40-60"", IF(OR(REGEXMATCH(L655,""60\+""),REGEXMATCH(L655,""Seniors 60\+"")),""60+"", IF(OR(REGEXMATCH(L655"&amp;",""13-19""),REGEXMATCH(L655,""Teens 13-19"")),""13-19"",""Unbekannt""))))"),"18-40")</f>
        <v>18-40</v>
      </c>
      <c r="N655" s="8" t="str">
        <f>IFERROR(__xludf.DUMMYFUNCTION("REGEXREPLACE(REGEXREPLACE(O655,""Male"",""unspecific""),""Female"",""unspecific"")"),"unspecific ")</f>
        <v>unspecific </v>
      </c>
      <c r="O655" s="5" t="str">
        <f>IFERROR(__xludf.DUMMYFUNCTION("REGEXEXTRACT(L655,""[A-Za-z ]+"")"),"Female ")</f>
        <v>Female </v>
      </c>
      <c r="P655" s="8" t="str">
        <f>IFERROR(__xludf.DUMMYFUNCTION("IF(REGEXMATCH(L655,""Male""),""Male"",IF(REGEXMATCH(L655,""Female""),""Female"",""unspecific""))"),"Female")</f>
        <v>Female</v>
      </c>
      <c r="Q655" s="5" t="s">
        <v>48</v>
      </c>
      <c r="R655" s="4">
        <v>65666.0</v>
      </c>
      <c r="S655" s="4">
        <v>9005.0</v>
      </c>
      <c r="T655" s="4">
        <v>2368.0</v>
      </c>
      <c r="U655" s="4">
        <v>875.0</v>
      </c>
      <c r="V655" s="10">
        <f t="shared" si="2"/>
        <v>1.332500838</v>
      </c>
      <c r="W655" s="4">
        <v>20625.33</v>
      </c>
      <c r="X655" s="5" t="s">
        <v>66</v>
      </c>
    </row>
    <row r="656" ht="14.25" customHeight="1">
      <c r="A656" s="4">
        <v>655.0</v>
      </c>
      <c r="B656" s="5" t="s">
        <v>1085</v>
      </c>
      <c r="C656" s="11">
        <v>45288.0</v>
      </c>
      <c r="D656" s="11">
        <v>45316.0</v>
      </c>
      <c r="E656" s="5" t="s">
        <v>42</v>
      </c>
      <c r="F656" s="5" t="s">
        <v>485</v>
      </c>
      <c r="G656" s="5" t="s">
        <v>486</v>
      </c>
      <c r="H656" s="5" t="s">
        <v>487</v>
      </c>
      <c r="I656" s="7" t="s">
        <v>488</v>
      </c>
      <c r="J656" s="8" t="str">
        <f t="shared" si="1"/>
        <v>(881) 58970981186</v>
      </c>
      <c r="K656" s="5" t="s">
        <v>489</v>
      </c>
      <c r="L656" s="5" t="s">
        <v>47</v>
      </c>
      <c r="M656" s="9" t="str">
        <f>IFERROR(__xludf.DUMMYFUNCTION("IF(OR(REGEXMATCH(L656,""18-40""),REGEXMATCH(L656,""Adults 18-40"")),""18-40"", IF(OR(REGEXMATCH(L656,""40-60""),REGEXMATCH(L656,""Adults 40-60"")),""40-60"", IF(OR(REGEXMATCH(L656,""60\+""),REGEXMATCH(L656,""Seniors 60\+"")),""60+"", IF(OR(REGEXMATCH(L656"&amp;",""13-19""),REGEXMATCH(L656,""Teens 13-19"")),""13-19"",""Unbekannt""))))"),"40-60")</f>
        <v>40-60</v>
      </c>
      <c r="N656" s="8" t="str">
        <f>IFERROR(__xludf.DUMMYFUNCTION("REGEXREPLACE(REGEXREPLACE(O656,""Male"",""unspecific""),""Female"",""unspecific"")"),"unspecific ")</f>
        <v>unspecific </v>
      </c>
      <c r="O656" s="5" t="str">
        <f>IFERROR(__xludf.DUMMYFUNCTION("REGEXEXTRACT(L656,""[A-Za-z ]+"")"),"Male ")</f>
        <v>Male </v>
      </c>
      <c r="P656" s="8" t="str">
        <f>IFERROR(__xludf.DUMMYFUNCTION("IF(REGEXMATCH(L656,""Male""),""Male"",IF(REGEXMATCH(L656,""Female""),""Female"",""unspecific""))"),"Male")</f>
        <v>Male</v>
      </c>
      <c r="Q656" s="5" t="s">
        <v>31</v>
      </c>
      <c r="R656" s="4">
        <v>19784.0</v>
      </c>
      <c r="S656" s="4">
        <v>5009.0</v>
      </c>
      <c r="T656" s="4">
        <v>652.0</v>
      </c>
      <c r="U656" s="4">
        <v>46.0</v>
      </c>
      <c r="V656" s="10">
        <f t="shared" si="2"/>
        <v>0.2325111201</v>
      </c>
      <c r="W656" s="4">
        <v>30827.52</v>
      </c>
      <c r="X656" s="5" t="s">
        <v>119</v>
      </c>
    </row>
    <row r="657" ht="14.25" customHeight="1">
      <c r="A657" s="4">
        <v>656.0</v>
      </c>
      <c r="B657" s="5" t="s">
        <v>1086</v>
      </c>
      <c r="C657" s="11">
        <v>45117.0</v>
      </c>
      <c r="D657" s="11">
        <v>45146.0</v>
      </c>
      <c r="E657" s="5" t="s">
        <v>42</v>
      </c>
      <c r="F657" s="5" t="s">
        <v>391</v>
      </c>
      <c r="G657" s="5" t="s">
        <v>392</v>
      </c>
      <c r="H657" s="5" t="s">
        <v>393</v>
      </c>
      <c r="I657" s="7" t="s">
        <v>394</v>
      </c>
      <c r="J657" s="8" t="str">
        <f t="shared" si="1"/>
        <v>(151) 947089311832</v>
      </c>
      <c r="K657" s="5" t="s">
        <v>395</v>
      </c>
      <c r="L657" s="5" t="s">
        <v>47</v>
      </c>
      <c r="M657" s="9" t="str">
        <f>IFERROR(__xludf.DUMMYFUNCTION("IF(OR(REGEXMATCH(L657,""18-40""),REGEXMATCH(L657,""Adults 18-40"")),""18-40"", IF(OR(REGEXMATCH(L657,""40-60""),REGEXMATCH(L657,""Adults 40-60"")),""40-60"", IF(OR(REGEXMATCH(L657,""60\+""),REGEXMATCH(L657,""Seniors 60\+"")),""60+"", IF(OR(REGEXMATCH(L657"&amp;",""13-19""),REGEXMATCH(L657,""Teens 13-19"")),""13-19"",""Unbekannt""))))"),"40-60")</f>
        <v>40-60</v>
      </c>
      <c r="N657" s="8" t="str">
        <f>IFERROR(__xludf.DUMMYFUNCTION("REGEXREPLACE(REGEXREPLACE(O657,""Male"",""unspecific""),""Female"",""unspecific"")"),"unspecific ")</f>
        <v>unspecific </v>
      </c>
      <c r="O657" s="5" t="str">
        <f>IFERROR(__xludf.DUMMYFUNCTION("REGEXEXTRACT(L657,""[A-Za-z ]+"")"),"Male ")</f>
        <v>Male </v>
      </c>
      <c r="P657" s="8" t="str">
        <f>IFERROR(__xludf.DUMMYFUNCTION("IF(REGEXMATCH(L657,""Male""),""Male"",IF(REGEXMATCH(L657,""Female""),""Female"",""unspecific""))"),"Male")</f>
        <v>Male</v>
      </c>
      <c r="Q657" s="5" t="s">
        <v>48</v>
      </c>
      <c r="R657" s="4">
        <v>9560.0</v>
      </c>
      <c r="S657" s="4">
        <v>7527.0</v>
      </c>
      <c r="T657" s="4">
        <v>2396.0</v>
      </c>
      <c r="U657" s="4">
        <v>273.0</v>
      </c>
      <c r="V657" s="10">
        <f t="shared" si="2"/>
        <v>2.855648536</v>
      </c>
      <c r="W657" s="4">
        <v>37549.39</v>
      </c>
      <c r="X657" s="5" t="s">
        <v>152</v>
      </c>
    </row>
    <row r="658" ht="14.25" customHeight="1">
      <c r="A658" s="4">
        <v>657.0</v>
      </c>
      <c r="B658" s="5" t="s">
        <v>1087</v>
      </c>
      <c r="C658" s="11">
        <v>45106.0</v>
      </c>
      <c r="D658" s="11">
        <v>45109.0</v>
      </c>
      <c r="E658" s="5" t="s">
        <v>42</v>
      </c>
      <c r="F658" s="5" t="s">
        <v>473</v>
      </c>
      <c r="G658" s="5" t="s">
        <v>474</v>
      </c>
      <c r="H658" s="5" t="s">
        <v>475</v>
      </c>
      <c r="I658" s="7" t="s">
        <v>476</v>
      </c>
      <c r="J658" s="8" t="str">
        <f t="shared" si="1"/>
        <v>(314) 858550923447</v>
      </c>
      <c r="K658" s="5" t="s">
        <v>477</v>
      </c>
      <c r="L658" s="5" t="s">
        <v>30</v>
      </c>
      <c r="M658" s="9" t="str">
        <f>IFERROR(__xludf.DUMMYFUNCTION("IF(OR(REGEXMATCH(L658,""18-40""),REGEXMATCH(L658,""Adults 18-40"")),""18-40"", IF(OR(REGEXMATCH(L658,""40-60""),REGEXMATCH(L658,""Adults 40-60"")),""40-60"", IF(OR(REGEXMATCH(L658,""60\+""),REGEXMATCH(L658,""Seniors 60\+"")),""60+"", IF(OR(REGEXMATCH(L658"&amp;",""13-19""),REGEXMATCH(L658,""Teens 13-19"")),""13-19"",""Unbekannt""))))"),"18-40")</f>
        <v>18-40</v>
      </c>
      <c r="N658" s="8" t="str">
        <f>IFERROR(__xludf.DUMMYFUNCTION("REGEXREPLACE(REGEXREPLACE(O658,""Male"",""unspecific""),""Female"",""unspecific"")"),"Adults ")</f>
        <v>Adults </v>
      </c>
      <c r="O658" s="5" t="str">
        <f>IFERROR(__xludf.DUMMYFUNCTION("REGEXEXTRACT(L658,""[A-Za-z ]+"")"),"Adults ")</f>
        <v>Adults </v>
      </c>
      <c r="P658" s="8" t="str">
        <f>IFERROR(__xludf.DUMMYFUNCTION("IF(REGEXMATCH(L658,""Male""),""Male"",IF(REGEXMATCH(L658,""Female""),""Female"",""unspecific""))"),"unspecific")</f>
        <v>unspecific</v>
      </c>
      <c r="Q658" s="5" t="s">
        <v>86</v>
      </c>
      <c r="R658" s="4">
        <v>85600.0</v>
      </c>
      <c r="S658" s="4">
        <v>5100.0</v>
      </c>
      <c r="T658" s="4">
        <v>2611.0</v>
      </c>
      <c r="U658" s="4">
        <v>758.0</v>
      </c>
      <c r="V658" s="10">
        <f t="shared" si="2"/>
        <v>0.8855140187</v>
      </c>
      <c r="W658" s="4">
        <v>37262.0</v>
      </c>
      <c r="X658" s="5" t="s">
        <v>66</v>
      </c>
    </row>
    <row r="659" ht="14.25" customHeight="1">
      <c r="A659" s="4">
        <v>658.0</v>
      </c>
      <c r="B659" s="5" t="s">
        <v>1088</v>
      </c>
      <c r="C659" s="11">
        <v>45081.0</v>
      </c>
      <c r="D659" s="11">
        <v>45094.0</v>
      </c>
      <c r="E659" s="5" t="s">
        <v>42</v>
      </c>
      <c r="F659" s="5" t="s">
        <v>280</v>
      </c>
      <c r="G659" s="5" t="s">
        <v>281</v>
      </c>
      <c r="H659" s="5" t="s">
        <v>282</v>
      </c>
      <c r="I659" s="7" t="s">
        <v>283</v>
      </c>
      <c r="J659" s="8" t="str">
        <f t="shared" si="1"/>
        <v>(958) 8403830</v>
      </c>
      <c r="K659" s="5" t="s">
        <v>284</v>
      </c>
      <c r="L659" s="5" t="s">
        <v>160</v>
      </c>
      <c r="M659" s="9" t="str">
        <f>IFERROR(__xludf.DUMMYFUNCTION("IF(OR(REGEXMATCH(L659,""18-40""),REGEXMATCH(L659,""Adults 18-40"")),""18-40"", IF(OR(REGEXMATCH(L659,""40-60""),REGEXMATCH(L659,""Adults 40-60"")),""40-60"", IF(OR(REGEXMATCH(L659,""60\+""),REGEXMATCH(L659,""Seniors 60\+"")),""60+"", IF(OR(REGEXMATCH(L659"&amp;",""13-19""),REGEXMATCH(L659,""Teens 13-19"")),""13-19"",""Unbekannt""))))"),"40-60")</f>
        <v>40-60</v>
      </c>
      <c r="N659" s="8" t="str">
        <f>IFERROR(__xludf.DUMMYFUNCTION("REGEXREPLACE(REGEXREPLACE(O659,""Male"",""unspecific""),""Female"",""unspecific"")"),"unspecific ")</f>
        <v>unspecific </v>
      </c>
      <c r="O659" s="5" t="str">
        <f>IFERROR(__xludf.DUMMYFUNCTION("REGEXEXTRACT(L659,""[A-Za-z ]+"")"),"Female ")</f>
        <v>Female </v>
      </c>
      <c r="P659" s="8" t="str">
        <f>IFERROR(__xludf.DUMMYFUNCTION("IF(REGEXMATCH(L659,""Male""),""Male"",IF(REGEXMATCH(L659,""Female""),""Female"",""unspecific""))"),"Female")</f>
        <v>Female</v>
      </c>
      <c r="Q659" s="5" t="s">
        <v>75</v>
      </c>
      <c r="R659" s="4">
        <v>48301.0</v>
      </c>
      <c r="S659" s="4">
        <v>6077.0</v>
      </c>
      <c r="T659" s="4">
        <v>3703.0</v>
      </c>
      <c r="U659" s="4">
        <v>696.0</v>
      </c>
      <c r="V659" s="10">
        <f t="shared" si="2"/>
        <v>1.440963955</v>
      </c>
      <c r="W659" s="4">
        <v>6694.27</v>
      </c>
      <c r="X659" s="5" t="s">
        <v>158</v>
      </c>
    </row>
    <row r="660" ht="14.25" customHeight="1">
      <c r="A660" s="4">
        <v>659.0</v>
      </c>
      <c r="B660" s="5" t="s">
        <v>1089</v>
      </c>
      <c r="C660" s="11">
        <v>45069.0</v>
      </c>
      <c r="D660" s="11">
        <v>45085.0</v>
      </c>
      <c r="E660" s="5" t="s">
        <v>25</v>
      </c>
      <c r="F660" s="5" t="s">
        <v>52</v>
      </c>
      <c r="G660" s="5" t="s">
        <v>53</v>
      </c>
      <c r="H660" s="5" t="s">
        <v>54</v>
      </c>
      <c r="I660" s="7" t="s">
        <v>55</v>
      </c>
      <c r="J660" s="8" t="str">
        <f t="shared" si="1"/>
        <v>(995) 2136315</v>
      </c>
      <c r="K660" s="5" t="s">
        <v>56</v>
      </c>
      <c r="L660" s="5" t="s">
        <v>38</v>
      </c>
      <c r="M660" s="9" t="str">
        <f>IFERROR(__xludf.DUMMYFUNCTION("IF(OR(REGEXMATCH(L660,""18-40""),REGEXMATCH(L660,""Adults 18-40"")),""18-40"", IF(OR(REGEXMATCH(L660,""40-60""),REGEXMATCH(L660,""Adults 40-60"")),""40-60"", IF(OR(REGEXMATCH(L660,""60\+""),REGEXMATCH(L660,""Seniors 60\+"")),""60+"", IF(OR(REGEXMATCH(L660"&amp;",""13-19""),REGEXMATCH(L660,""Teens 13-19"")),""13-19"",""Unbekannt""))))"),"60+")</f>
        <v>60+</v>
      </c>
      <c r="N660" s="8" t="str">
        <f>IFERROR(__xludf.DUMMYFUNCTION("REGEXREPLACE(REGEXREPLACE(O660,""Male"",""unspecific""),""Female"",""unspecific"")"),"unspecific ")</f>
        <v>unspecific </v>
      </c>
      <c r="O660" s="5" t="str">
        <f>IFERROR(__xludf.DUMMYFUNCTION("REGEXEXTRACT(L660,""[A-Za-z ]+"")"),"Female ")</f>
        <v>Female </v>
      </c>
      <c r="P660" s="8" t="str">
        <f>IFERROR(__xludf.DUMMYFUNCTION("IF(REGEXMATCH(L660,""Male""),""Male"",IF(REGEXMATCH(L660,""Female""),""Female"",""unspecific""))"),"Female")</f>
        <v>Female</v>
      </c>
      <c r="Q660" s="5" t="s">
        <v>48</v>
      </c>
      <c r="R660" s="4">
        <v>82818.0</v>
      </c>
      <c r="S660" s="4">
        <v>9226.0</v>
      </c>
      <c r="T660" s="4">
        <v>2215.0</v>
      </c>
      <c r="U660" s="4">
        <v>976.0</v>
      </c>
      <c r="V660" s="10">
        <f t="shared" si="2"/>
        <v>1.178487768</v>
      </c>
      <c r="W660" s="4">
        <v>46088.48</v>
      </c>
      <c r="X660" s="5" t="s">
        <v>49</v>
      </c>
    </row>
    <row r="661" ht="14.25" customHeight="1">
      <c r="A661" s="4">
        <v>660.0</v>
      </c>
      <c r="B661" s="5" t="s">
        <v>1090</v>
      </c>
      <c r="C661" s="11">
        <v>45125.0</v>
      </c>
      <c r="D661" s="11">
        <v>45151.0</v>
      </c>
      <c r="E661" s="5" t="s">
        <v>42</v>
      </c>
      <c r="F661" s="5" t="s">
        <v>485</v>
      </c>
      <c r="G661" s="5" t="s">
        <v>486</v>
      </c>
      <c r="H661" s="5" t="s">
        <v>487</v>
      </c>
      <c r="I661" s="7" t="s">
        <v>488</v>
      </c>
      <c r="J661" s="8" t="str">
        <f t="shared" si="1"/>
        <v>(881) 58970981186</v>
      </c>
      <c r="K661" s="5" t="s">
        <v>489</v>
      </c>
      <c r="L661" s="5" t="s">
        <v>131</v>
      </c>
      <c r="M661" s="9" t="str">
        <f>IFERROR(__xludf.DUMMYFUNCTION("IF(OR(REGEXMATCH(L661,""18-40""),REGEXMATCH(L661,""Adults 18-40"")),""18-40"", IF(OR(REGEXMATCH(L661,""40-60""),REGEXMATCH(L661,""Adults 40-60"")),""40-60"", IF(OR(REGEXMATCH(L661,""60\+""),REGEXMATCH(L661,""Seniors 60\+"")),""60+"", IF(OR(REGEXMATCH(L661"&amp;",""13-19""),REGEXMATCH(L661,""Teens 13-19"")),""13-19"",""Unbekannt""))))"),"13-19")</f>
        <v>13-19</v>
      </c>
      <c r="N661" s="8" t="str">
        <f>IFERROR(__xludf.DUMMYFUNCTION("REGEXREPLACE(REGEXREPLACE(O661,""Male"",""unspecific""),""Female"",""unspecific"")"),"Teens ")</f>
        <v>Teens </v>
      </c>
      <c r="O661" s="5" t="str">
        <f>IFERROR(__xludf.DUMMYFUNCTION("REGEXEXTRACT(L661,""[A-Za-z ]+"")"),"Teens ")</f>
        <v>Teens </v>
      </c>
      <c r="P661" s="8" t="str">
        <f>IFERROR(__xludf.DUMMYFUNCTION("IF(REGEXMATCH(L661,""Male""),""Male"",IF(REGEXMATCH(L661,""Female""),""Female"",""unspecific""))"),"unspecific")</f>
        <v>unspecific</v>
      </c>
      <c r="Q661" s="5" t="s">
        <v>58</v>
      </c>
      <c r="R661" s="4">
        <v>46503.0</v>
      </c>
      <c r="S661" s="4">
        <v>2717.0</v>
      </c>
      <c r="T661" s="4">
        <v>2183.0</v>
      </c>
      <c r="U661" s="4">
        <v>355.0</v>
      </c>
      <c r="V661" s="10">
        <f t="shared" si="2"/>
        <v>0.7633916091</v>
      </c>
      <c r="W661" s="4">
        <v>21350.34</v>
      </c>
      <c r="X661" s="5" t="s">
        <v>119</v>
      </c>
    </row>
    <row r="662" ht="14.25" customHeight="1">
      <c r="A662" s="4">
        <v>661.0</v>
      </c>
      <c r="B662" s="5" t="s">
        <v>1091</v>
      </c>
      <c r="C662" s="11">
        <v>45097.0</v>
      </c>
      <c r="D662" s="11">
        <v>45121.0</v>
      </c>
      <c r="E662" s="5" t="s">
        <v>77</v>
      </c>
      <c r="F662" s="5" t="s">
        <v>361</v>
      </c>
      <c r="G662" s="5" t="s">
        <v>362</v>
      </c>
      <c r="H662" s="5" t="s">
        <v>363</v>
      </c>
      <c r="I662" s="7" t="s">
        <v>364</v>
      </c>
      <c r="J662" s="8" t="str">
        <f t="shared" si="1"/>
        <v>(405) 1640984570</v>
      </c>
      <c r="K662" s="5" t="s">
        <v>365</v>
      </c>
      <c r="L662" s="5" t="s">
        <v>131</v>
      </c>
      <c r="M662" s="9" t="str">
        <f>IFERROR(__xludf.DUMMYFUNCTION("IF(OR(REGEXMATCH(L662,""18-40""),REGEXMATCH(L662,""Adults 18-40"")),""18-40"", IF(OR(REGEXMATCH(L662,""40-60""),REGEXMATCH(L662,""Adults 40-60"")),""40-60"", IF(OR(REGEXMATCH(L662,""60\+""),REGEXMATCH(L662,""Seniors 60\+"")),""60+"", IF(OR(REGEXMATCH(L662"&amp;",""13-19""),REGEXMATCH(L662,""Teens 13-19"")),""13-19"",""Unbekannt""))))"),"13-19")</f>
        <v>13-19</v>
      </c>
      <c r="N662" s="8" t="str">
        <f>IFERROR(__xludf.DUMMYFUNCTION("REGEXREPLACE(REGEXREPLACE(O662,""Male"",""unspecific""),""Female"",""unspecific"")"),"Teens ")</f>
        <v>Teens </v>
      </c>
      <c r="O662" s="5" t="str">
        <f>IFERROR(__xludf.DUMMYFUNCTION("REGEXEXTRACT(L662,""[A-Za-z ]+"")"),"Teens ")</f>
        <v>Teens </v>
      </c>
      <c r="P662" s="8" t="str">
        <f>IFERROR(__xludf.DUMMYFUNCTION("IF(REGEXMATCH(L662,""Male""),""Male"",IF(REGEXMATCH(L662,""Female""),""Female"",""unspecific""))"),"unspecific")</f>
        <v>unspecific</v>
      </c>
      <c r="Q662" s="5" t="s">
        <v>84</v>
      </c>
      <c r="R662" s="4">
        <v>32120.0</v>
      </c>
      <c r="S662" s="4">
        <v>8900.0</v>
      </c>
      <c r="T662" s="4">
        <v>1391.0</v>
      </c>
      <c r="U662" s="4">
        <v>240.0</v>
      </c>
      <c r="V662" s="10">
        <f t="shared" si="2"/>
        <v>0.7471980075</v>
      </c>
      <c r="W662" s="4">
        <v>33612.67</v>
      </c>
      <c r="X662" s="5" t="s">
        <v>66</v>
      </c>
    </row>
    <row r="663" ht="14.25" customHeight="1">
      <c r="A663" s="4">
        <v>662.0</v>
      </c>
      <c r="B663" s="5" t="s">
        <v>1092</v>
      </c>
      <c r="C663" s="11">
        <v>44979.0</v>
      </c>
      <c r="D663" s="11">
        <v>44992.0</v>
      </c>
      <c r="E663" s="5" t="s">
        <v>42</v>
      </c>
      <c r="F663" s="5" t="s">
        <v>432</v>
      </c>
      <c r="G663" s="5" t="s">
        <v>433</v>
      </c>
      <c r="H663" s="5" t="s">
        <v>434</v>
      </c>
      <c r="I663" s="7">
        <v>0.0</v>
      </c>
      <c r="J663" s="8">
        <f t="shared" si="1"/>
        <v>0</v>
      </c>
      <c r="K663" s="5" t="s">
        <v>435</v>
      </c>
      <c r="L663" s="5" t="s">
        <v>38</v>
      </c>
      <c r="M663" s="9" t="str">
        <f>IFERROR(__xludf.DUMMYFUNCTION("IF(OR(REGEXMATCH(L663,""18-40""),REGEXMATCH(L663,""Adults 18-40"")),""18-40"", IF(OR(REGEXMATCH(L663,""40-60""),REGEXMATCH(L663,""Adults 40-60"")),""40-60"", IF(OR(REGEXMATCH(L663,""60\+""),REGEXMATCH(L663,""Seniors 60\+"")),""60+"", IF(OR(REGEXMATCH(L663"&amp;",""13-19""),REGEXMATCH(L663,""Teens 13-19"")),""13-19"",""Unbekannt""))))"),"60+")</f>
        <v>60+</v>
      </c>
      <c r="N663" s="8" t="str">
        <f>IFERROR(__xludf.DUMMYFUNCTION("REGEXREPLACE(REGEXREPLACE(O663,""Male"",""unspecific""),""Female"",""unspecific"")"),"unspecific ")</f>
        <v>unspecific </v>
      </c>
      <c r="O663" s="5" t="str">
        <f>IFERROR(__xludf.DUMMYFUNCTION("REGEXEXTRACT(L663,""[A-Za-z ]+"")"),"Female ")</f>
        <v>Female </v>
      </c>
      <c r="P663" s="8" t="str">
        <f>IFERROR(__xludf.DUMMYFUNCTION("IF(REGEXMATCH(L663,""Male""),""Male"",IF(REGEXMATCH(L663,""Female""),""Female"",""unspecific""))"),"Female")</f>
        <v>Female</v>
      </c>
      <c r="Q663" s="5" t="s">
        <v>84</v>
      </c>
      <c r="R663" s="4">
        <v>92880.0</v>
      </c>
      <c r="S663" s="4">
        <v>4108.0</v>
      </c>
      <c r="T663" s="4">
        <v>3510.0</v>
      </c>
      <c r="U663" s="4">
        <v>696.0</v>
      </c>
      <c r="V663" s="10">
        <f t="shared" si="2"/>
        <v>0.7493540052</v>
      </c>
      <c r="W663" s="4">
        <v>21698.49</v>
      </c>
      <c r="X663" s="5" t="s">
        <v>167</v>
      </c>
    </row>
    <row r="664" ht="14.25" customHeight="1">
      <c r="A664" s="4">
        <v>663.0</v>
      </c>
      <c r="B664" s="5" t="s">
        <v>1093</v>
      </c>
      <c r="C664" s="11">
        <v>45127.0</v>
      </c>
      <c r="D664" s="11">
        <v>45130.0</v>
      </c>
      <c r="E664" s="5" t="s">
        <v>42</v>
      </c>
      <c r="F664" s="5" t="s">
        <v>638</v>
      </c>
      <c r="G664" s="5" t="s">
        <v>639</v>
      </c>
      <c r="H664" s="5" t="s">
        <v>640</v>
      </c>
      <c r="I664" s="7" t="s">
        <v>641</v>
      </c>
      <c r="J664" s="8" t="str">
        <f t="shared" si="1"/>
        <v>(539) 82372697824</v>
      </c>
      <c r="K664" s="5" t="s">
        <v>642</v>
      </c>
      <c r="L664" s="5" t="s">
        <v>65</v>
      </c>
      <c r="M664" s="9" t="str">
        <f>IFERROR(__xludf.DUMMYFUNCTION("IF(OR(REGEXMATCH(L664,""18-40""),REGEXMATCH(L664,""Adults 18-40"")),""18-40"", IF(OR(REGEXMATCH(L664,""40-60""),REGEXMATCH(L664,""Adults 40-60"")),""40-60"", IF(OR(REGEXMATCH(L664,""60\+""),REGEXMATCH(L664,""Seniors 60\+"")),""60+"", IF(OR(REGEXMATCH(L664"&amp;",""13-19""),REGEXMATCH(L664,""Teens 13-19"")),""13-19"",""Unbekannt""))))"),"60+")</f>
        <v>60+</v>
      </c>
      <c r="N664" s="8" t="str">
        <f>IFERROR(__xludf.DUMMYFUNCTION("REGEXREPLACE(REGEXREPLACE(O664,""Male"",""unspecific""),""Female"",""unspecific"")"),"unspecific ")</f>
        <v>unspecific </v>
      </c>
      <c r="O664" s="5" t="str">
        <f>IFERROR(__xludf.DUMMYFUNCTION("REGEXEXTRACT(L664,""[A-Za-z ]+"")"),"Male ")</f>
        <v>Male </v>
      </c>
      <c r="P664" s="8" t="str">
        <f>IFERROR(__xludf.DUMMYFUNCTION("IF(REGEXMATCH(L664,""Male""),""Male"",IF(REGEXMATCH(L664,""Female""),""Female"",""unspecific""))"),"Male")</f>
        <v>Male</v>
      </c>
      <c r="Q664" s="5" t="s">
        <v>39</v>
      </c>
      <c r="R664" s="4">
        <v>43978.0</v>
      </c>
      <c r="S664" s="4">
        <v>8719.0</v>
      </c>
      <c r="T664" s="4">
        <v>2924.0</v>
      </c>
      <c r="U664" s="4">
        <v>261.0</v>
      </c>
      <c r="V664" s="10">
        <f t="shared" si="2"/>
        <v>0.5934785575</v>
      </c>
      <c r="W664" s="4">
        <v>35822.02</v>
      </c>
      <c r="X664" s="5" t="s">
        <v>112</v>
      </c>
    </row>
    <row r="665" ht="14.25" customHeight="1">
      <c r="A665" s="4">
        <v>664.0</v>
      </c>
      <c r="B665" s="5" t="s">
        <v>1094</v>
      </c>
      <c r="C665" s="11">
        <v>45050.0</v>
      </c>
      <c r="D665" s="11">
        <v>45062.0</v>
      </c>
      <c r="E665" s="5" t="s">
        <v>51</v>
      </c>
      <c r="F665" s="5" t="s">
        <v>269</v>
      </c>
      <c r="G665" s="5" t="s">
        <v>270</v>
      </c>
      <c r="H665" s="5" t="s">
        <v>271</v>
      </c>
      <c r="I665" s="7" t="s">
        <v>272</v>
      </c>
      <c r="J665" s="8" t="str">
        <f t="shared" si="1"/>
        <v>(363) 95706167906</v>
      </c>
      <c r="K665" s="5" t="s">
        <v>273</v>
      </c>
      <c r="L665" s="5" t="s">
        <v>65</v>
      </c>
      <c r="M665" s="9" t="str">
        <f>IFERROR(__xludf.DUMMYFUNCTION("IF(OR(REGEXMATCH(L665,""18-40""),REGEXMATCH(L665,""Adults 18-40"")),""18-40"", IF(OR(REGEXMATCH(L665,""40-60""),REGEXMATCH(L665,""Adults 40-60"")),""40-60"", IF(OR(REGEXMATCH(L665,""60\+""),REGEXMATCH(L665,""Seniors 60\+"")),""60+"", IF(OR(REGEXMATCH(L665"&amp;",""13-19""),REGEXMATCH(L665,""Teens 13-19"")),""13-19"",""Unbekannt""))))"),"60+")</f>
        <v>60+</v>
      </c>
      <c r="N665" s="8" t="str">
        <f>IFERROR(__xludf.DUMMYFUNCTION("REGEXREPLACE(REGEXREPLACE(O665,""Male"",""unspecific""),""Female"",""unspecific"")"),"unspecific ")</f>
        <v>unspecific </v>
      </c>
      <c r="O665" s="5" t="str">
        <f>IFERROR(__xludf.DUMMYFUNCTION("REGEXEXTRACT(L665,""[A-Za-z ]+"")"),"Male ")</f>
        <v>Male </v>
      </c>
      <c r="P665" s="8" t="str">
        <f>IFERROR(__xludf.DUMMYFUNCTION("IF(REGEXMATCH(L665,""Male""),""Male"",IF(REGEXMATCH(L665,""Female""),""Female"",""unspecific""))"),"Male")</f>
        <v>Male</v>
      </c>
      <c r="Q665" s="5" t="s">
        <v>39</v>
      </c>
      <c r="R665" s="4">
        <v>27282.0</v>
      </c>
      <c r="S665" s="4">
        <v>2204.0</v>
      </c>
      <c r="T665" s="4">
        <v>3822.0</v>
      </c>
      <c r="U665" s="4">
        <v>893.0</v>
      </c>
      <c r="V665" s="10">
        <f t="shared" si="2"/>
        <v>3.273220438</v>
      </c>
      <c r="W665" s="4">
        <v>11187.59</v>
      </c>
      <c r="X665" s="5" t="s">
        <v>158</v>
      </c>
    </row>
    <row r="666" ht="14.25" customHeight="1">
      <c r="A666" s="4">
        <v>665.0</v>
      </c>
      <c r="B666" s="5" t="s">
        <v>1095</v>
      </c>
      <c r="C666" s="11">
        <v>45085.0</v>
      </c>
      <c r="D666" s="11">
        <v>45086.0</v>
      </c>
      <c r="E666" s="5" t="s">
        <v>25</v>
      </c>
      <c r="F666" s="5" t="s">
        <v>212</v>
      </c>
      <c r="G666" s="5" t="s">
        <v>213</v>
      </c>
      <c r="H666" s="5" t="s">
        <v>214</v>
      </c>
      <c r="I666" s="7">
        <v>0.0</v>
      </c>
      <c r="J666" s="8">
        <f t="shared" si="1"/>
        <v>0</v>
      </c>
      <c r="K666" s="5" t="s">
        <v>216</v>
      </c>
      <c r="L666" s="5" t="s">
        <v>74</v>
      </c>
      <c r="M666" s="9" t="str">
        <f>IFERROR(__xludf.DUMMYFUNCTION("IF(OR(REGEXMATCH(L666,""18-40""),REGEXMATCH(L666,""Adults 18-40"")),""18-40"", IF(OR(REGEXMATCH(L666,""40-60""),REGEXMATCH(L666,""Adults 40-60"")),""40-60"", IF(OR(REGEXMATCH(L666,""60\+""),REGEXMATCH(L666,""Seniors 60\+"")),""60+"", IF(OR(REGEXMATCH(L666"&amp;",""13-19""),REGEXMATCH(L666,""Teens 13-19"")),""13-19"",""Unbekannt""))))"),"60+")</f>
        <v>60+</v>
      </c>
      <c r="N666" s="8" t="str">
        <f>IFERROR(__xludf.DUMMYFUNCTION("REGEXREPLACE(REGEXREPLACE(O666,""Male"",""unspecific""),""Female"",""unspecific"")"),"Seniors ")</f>
        <v>Seniors </v>
      </c>
      <c r="O666" s="5" t="str">
        <f>IFERROR(__xludf.DUMMYFUNCTION("REGEXEXTRACT(L666,""[A-Za-z ]+"")"),"Seniors ")</f>
        <v>Seniors </v>
      </c>
      <c r="P666" s="8" t="str">
        <f>IFERROR(__xludf.DUMMYFUNCTION("IF(REGEXMATCH(L666,""Male""),""Male"",IF(REGEXMATCH(L666,""Female""),""Female"",""unspecific""))"),"unspecific")</f>
        <v>unspecific</v>
      </c>
      <c r="Q666" s="5" t="s">
        <v>86</v>
      </c>
      <c r="R666" s="4">
        <v>97444.0</v>
      </c>
      <c r="S666" s="4">
        <v>8058.0</v>
      </c>
      <c r="T666" s="4">
        <v>4032.0</v>
      </c>
      <c r="U666" s="4">
        <v>946.0</v>
      </c>
      <c r="V666" s="10">
        <f t="shared" si="2"/>
        <v>0.970814006</v>
      </c>
      <c r="W666" s="4">
        <v>40937.4</v>
      </c>
      <c r="X666" s="5" t="s">
        <v>152</v>
      </c>
    </row>
    <row r="667" ht="14.25" customHeight="1">
      <c r="A667" s="4">
        <v>666.0</v>
      </c>
      <c r="B667" s="5" t="s">
        <v>1096</v>
      </c>
      <c r="C667" s="11">
        <v>45000.0</v>
      </c>
      <c r="D667" s="11">
        <v>45008.0</v>
      </c>
      <c r="E667" s="5" t="s">
        <v>77</v>
      </c>
      <c r="F667" s="5" t="s">
        <v>262</v>
      </c>
      <c r="G667" s="5" t="s">
        <v>263</v>
      </c>
      <c r="H667" s="5" t="s">
        <v>264</v>
      </c>
      <c r="I667" s="7" t="s">
        <v>265</v>
      </c>
      <c r="J667" s="8" t="str">
        <f t="shared" si="1"/>
        <v>(358) 4216618006</v>
      </c>
      <c r="K667" s="5" t="s">
        <v>266</v>
      </c>
      <c r="L667" s="5" t="s">
        <v>38</v>
      </c>
      <c r="M667" s="9" t="str">
        <f>IFERROR(__xludf.DUMMYFUNCTION("IF(OR(REGEXMATCH(L667,""18-40""),REGEXMATCH(L667,""Adults 18-40"")),""18-40"", IF(OR(REGEXMATCH(L667,""40-60""),REGEXMATCH(L667,""Adults 40-60"")),""40-60"", IF(OR(REGEXMATCH(L667,""60\+""),REGEXMATCH(L667,""Seniors 60\+"")),""60+"", IF(OR(REGEXMATCH(L667"&amp;",""13-19""),REGEXMATCH(L667,""Teens 13-19"")),""13-19"",""Unbekannt""))))"),"60+")</f>
        <v>60+</v>
      </c>
      <c r="N667" s="8" t="str">
        <f>IFERROR(__xludf.DUMMYFUNCTION("REGEXREPLACE(REGEXREPLACE(O667,""Male"",""unspecific""),""Female"",""unspecific"")"),"unspecific ")</f>
        <v>unspecific </v>
      </c>
      <c r="O667" s="5" t="str">
        <f>IFERROR(__xludf.DUMMYFUNCTION("REGEXEXTRACT(L667,""[A-Za-z ]+"")"),"Female ")</f>
        <v>Female </v>
      </c>
      <c r="P667" s="8" t="str">
        <f>IFERROR(__xludf.DUMMYFUNCTION("IF(REGEXMATCH(L667,""Male""),""Male"",IF(REGEXMATCH(L667,""Female""),""Female"",""unspecific""))"),"Female")</f>
        <v>Female</v>
      </c>
      <c r="Q667" s="5" t="s">
        <v>75</v>
      </c>
      <c r="R667" s="4">
        <v>22887.0</v>
      </c>
      <c r="S667" s="4">
        <v>3133.0</v>
      </c>
      <c r="T667" s="4">
        <v>4629.0</v>
      </c>
      <c r="U667" s="4">
        <v>491.0</v>
      </c>
      <c r="V667" s="10">
        <f t="shared" si="2"/>
        <v>2.145322672</v>
      </c>
      <c r="W667" s="4">
        <v>22627.36</v>
      </c>
      <c r="X667" s="5" t="s">
        <v>49</v>
      </c>
    </row>
    <row r="668" ht="14.25" customHeight="1">
      <c r="A668" s="4">
        <v>667.0</v>
      </c>
      <c r="B668" s="5" t="s">
        <v>1097</v>
      </c>
      <c r="C668" s="11">
        <v>45044.0</v>
      </c>
      <c r="D668" s="11">
        <v>45061.0</v>
      </c>
      <c r="E668" s="5" t="s">
        <v>77</v>
      </c>
      <c r="F668" s="5" t="s">
        <v>579</v>
      </c>
      <c r="G668" s="5" t="s">
        <v>580</v>
      </c>
      <c r="H668" s="5" t="s">
        <v>581</v>
      </c>
      <c r="I668" s="7" t="s">
        <v>582</v>
      </c>
      <c r="J668" s="8" t="str">
        <f t="shared" si="1"/>
        <v>(941) 072187124451</v>
      </c>
      <c r="K668" s="5" t="s">
        <v>583</v>
      </c>
      <c r="L668" s="5" t="s">
        <v>160</v>
      </c>
      <c r="M668" s="9" t="str">
        <f>IFERROR(__xludf.DUMMYFUNCTION("IF(OR(REGEXMATCH(L668,""18-40""),REGEXMATCH(L668,""Adults 18-40"")),""18-40"", IF(OR(REGEXMATCH(L668,""40-60""),REGEXMATCH(L668,""Adults 40-60"")),""40-60"", IF(OR(REGEXMATCH(L668,""60\+""),REGEXMATCH(L668,""Seniors 60\+"")),""60+"", IF(OR(REGEXMATCH(L668"&amp;",""13-19""),REGEXMATCH(L668,""Teens 13-19"")),""13-19"",""Unbekannt""))))"),"40-60")</f>
        <v>40-60</v>
      </c>
      <c r="N668" s="8" t="str">
        <f>IFERROR(__xludf.DUMMYFUNCTION("REGEXREPLACE(REGEXREPLACE(O668,""Male"",""unspecific""),""Female"",""unspecific"")"),"unspecific ")</f>
        <v>unspecific </v>
      </c>
      <c r="O668" s="5" t="str">
        <f>IFERROR(__xludf.DUMMYFUNCTION("REGEXEXTRACT(L668,""[A-Za-z ]+"")"),"Female ")</f>
        <v>Female </v>
      </c>
      <c r="P668" s="8" t="str">
        <f>IFERROR(__xludf.DUMMYFUNCTION("IF(REGEXMATCH(L668,""Male""),""Male"",IF(REGEXMATCH(L668,""Female""),""Female"",""unspecific""))"),"Female")</f>
        <v>Female</v>
      </c>
      <c r="Q668" s="5" t="s">
        <v>58</v>
      </c>
      <c r="R668" s="4">
        <v>22813.0</v>
      </c>
      <c r="S668" s="4">
        <v>5618.0</v>
      </c>
      <c r="T668" s="4">
        <v>1524.0</v>
      </c>
      <c r="U668" s="4">
        <v>681.0</v>
      </c>
      <c r="V668" s="10">
        <f t="shared" si="2"/>
        <v>2.985140052</v>
      </c>
      <c r="W668" s="4">
        <v>1043.27</v>
      </c>
      <c r="X668" s="5" t="s">
        <v>152</v>
      </c>
    </row>
    <row r="669" ht="14.25" customHeight="1">
      <c r="A669" s="4">
        <v>668.0</v>
      </c>
      <c r="B669" s="5" t="s">
        <v>1098</v>
      </c>
      <c r="C669" s="11">
        <v>45147.0</v>
      </c>
      <c r="D669" s="11">
        <v>45161.0</v>
      </c>
      <c r="E669" s="5" t="s">
        <v>42</v>
      </c>
      <c r="F669" s="5" t="s">
        <v>147</v>
      </c>
      <c r="G669" s="5" t="s">
        <v>148</v>
      </c>
      <c r="H669" s="5" t="s">
        <v>149</v>
      </c>
      <c r="I669" s="7" t="s">
        <v>150</v>
      </c>
      <c r="J669" s="8" t="str">
        <f t="shared" si="1"/>
        <v>Ungültige Nummer</v>
      </c>
      <c r="K669" s="5" t="s">
        <v>151</v>
      </c>
      <c r="L669" s="5" t="s">
        <v>131</v>
      </c>
      <c r="M669" s="9" t="str">
        <f>IFERROR(__xludf.DUMMYFUNCTION("IF(OR(REGEXMATCH(L669,""18-40""),REGEXMATCH(L669,""Adults 18-40"")),""18-40"", IF(OR(REGEXMATCH(L669,""40-60""),REGEXMATCH(L669,""Adults 40-60"")),""40-60"", IF(OR(REGEXMATCH(L669,""60\+""),REGEXMATCH(L669,""Seniors 60\+"")),""60+"", IF(OR(REGEXMATCH(L669"&amp;",""13-19""),REGEXMATCH(L669,""Teens 13-19"")),""13-19"",""Unbekannt""))))"),"13-19")</f>
        <v>13-19</v>
      </c>
      <c r="N669" s="8" t="str">
        <f>IFERROR(__xludf.DUMMYFUNCTION("REGEXREPLACE(REGEXREPLACE(O669,""Male"",""unspecific""),""Female"",""unspecific"")"),"Teens ")</f>
        <v>Teens </v>
      </c>
      <c r="O669" s="5" t="str">
        <f>IFERROR(__xludf.DUMMYFUNCTION("REGEXEXTRACT(L669,""[A-Za-z ]+"")"),"Teens ")</f>
        <v>Teens </v>
      </c>
      <c r="P669" s="8" t="str">
        <f>IFERROR(__xludf.DUMMYFUNCTION("IF(REGEXMATCH(L669,""Male""),""Male"",IF(REGEXMATCH(L669,""Female""),""Female"",""unspecific""))"),"unspecific")</f>
        <v>unspecific</v>
      </c>
      <c r="Q669" s="5" t="s">
        <v>58</v>
      </c>
      <c r="R669" s="4">
        <v>79387.0</v>
      </c>
      <c r="S669" s="4">
        <v>906.0</v>
      </c>
      <c r="T669" s="4">
        <v>2415.0</v>
      </c>
      <c r="U669" s="4">
        <v>931.0</v>
      </c>
      <c r="V669" s="10">
        <f t="shared" si="2"/>
        <v>1.17273609</v>
      </c>
      <c r="W669" s="4">
        <v>21966.76</v>
      </c>
      <c r="X669" s="5" t="s">
        <v>152</v>
      </c>
    </row>
    <row r="670" ht="14.25" customHeight="1">
      <c r="A670" s="4">
        <v>669.0</v>
      </c>
      <c r="B670" s="5" t="s">
        <v>1099</v>
      </c>
      <c r="C670" s="11">
        <v>45229.0</v>
      </c>
      <c r="D670" s="11">
        <v>45240.0</v>
      </c>
      <c r="E670" s="5" t="s">
        <v>42</v>
      </c>
      <c r="F670" s="5" t="s">
        <v>200</v>
      </c>
      <c r="G670" s="5" t="s">
        <v>201</v>
      </c>
      <c r="H670" s="5" t="s">
        <v>202</v>
      </c>
      <c r="I670" s="7">
        <v>1.728597837E9</v>
      </c>
      <c r="J670" s="8" t="str">
        <f t="shared" si="1"/>
        <v>(172) 8597837</v>
      </c>
      <c r="K670" s="5" t="s">
        <v>203</v>
      </c>
      <c r="L670" s="5" t="s">
        <v>38</v>
      </c>
      <c r="M670" s="9" t="str">
        <f>IFERROR(__xludf.DUMMYFUNCTION("IF(OR(REGEXMATCH(L670,""18-40""),REGEXMATCH(L670,""Adults 18-40"")),""18-40"", IF(OR(REGEXMATCH(L670,""40-60""),REGEXMATCH(L670,""Adults 40-60"")),""40-60"", IF(OR(REGEXMATCH(L670,""60\+""),REGEXMATCH(L670,""Seniors 60\+"")),""60+"", IF(OR(REGEXMATCH(L670"&amp;",""13-19""),REGEXMATCH(L670,""Teens 13-19"")),""13-19"",""Unbekannt""))))"),"60+")</f>
        <v>60+</v>
      </c>
      <c r="N670" s="8" t="str">
        <f>IFERROR(__xludf.DUMMYFUNCTION("REGEXREPLACE(REGEXREPLACE(O670,""Male"",""unspecific""),""Female"",""unspecific"")"),"unspecific ")</f>
        <v>unspecific </v>
      </c>
      <c r="O670" s="5" t="str">
        <f>IFERROR(__xludf.DUMMYFUNCTION("REGEXEXTRACT(L670,""[A-Za-z ]+"")"),"Female ")</f>
        <v>Female </v>
      </c>
      <c r="P670" s="8" t="str">
        <f>IFERROR(__xludf.DUMMYFUNCTION("IF(REGEXMATCH(L670,""Male""),""Male"",IF(REGEXMATCH(L670,""Female""),""Female"",""unspecific""))"),"Female")</f>
        <v>Female</v>
      </c>
      <c r="Q670" s="5" t="s">
        <v>48</v>
      </c>
      <c r="R670" s="4">
        <v>17352.0</v>
      </c>
      <c r="S670" s="4">
        <v>5107.0</v>
      </c>
      <c r="T670" s="4">
        <v>4144.0</v>
      </c>
      <c r="U670" s="4">
        <v>561.0</v>
      </c>
      <c r="V670" s="10">
        <f t="shared" si="2"/>
        <v>3.233056708</v>
      </c>
      <c r="W670" s="4">
        <v>17594.54</v>
      </c>
      <c r="X670" s="5" t="s">
        <v>66</v>
      </c>
    </row>
    <row r="671" ht="14.25" customHeight="1">
      <c r="A671" s="4">
        <v>670.0</v>
      </c>
      <c r="B671" s="5" t="s">
        <v>1100</v>
      </c>
      <c r="C671" s="11">
        <v>45257.0</v>
      </c>
      <c r="D671" s="11">
        <v>45262.0</v>
      </c>
      <c r="E671" s="5" t="s">
        <v>77</v>
      </c>
      <c r="F671" s="5" t="s">
        <v>461</v>
      </c>
      <c r="G671" s="5" t="s">
        <v>462</v>
      </c>
      <c r="H671" s="5" t="s">
        <v>463</v>
      </c>
      <c r="I671" s="7" t="s">
        <v>464</v>
      </c>
      <c r="J671" s="8" t="str">
        <f t="shared" si="1"/>
        <v>(934) 4111363</v>
      </c>
      <c r="K671" s="5" t="s">
        <v>465</v>
      </c>
      <c r="L671" s="5" t="s">
        <v>38</v>
      </c>
      <c r="M671" s="9" t="str">
        <f>IFERROR(__xludf.DUMMYFUNCTION("IF(OR(REGEXMATCH(L671,""18-40""),REGEXMATCH(L671,""Adults 18-40"")),""18-40"", IF(OR(REGEXMATCH(L671,""40-60""),REGEXMATCH(L671,""Adults 40-60"")),""40-60"", IF(OR(REGEXMATCH(L671,""60\+""),REGEXMATCH(L671,""Seniors 60\+"")),""60+"", IF(OR(REGEXMATCH(L671"&amp;",""13-19""),REGEXMATCH(L671,""Teens 13-19"")),""13-19"",""Unbekannt""))))"),"60+")</f>
        <v>60+</v>
      </c>
      <c r="N671" s="8" t="str">
        <f>IFERROR(__xludf.DUMMYFUNCTION("REGEXREPLACE(REGEXREPLACE(O671,""Male"",""unspecific""),""Female"",""unspecific"")"),"unspecific ")</f>
        <v>unspecific </v>
      </c>
      <c r="O671" s="5" t="str">
        <f>IFERROR(__xludf.DUMMYFUNCTION("REGEXEXTRACT(L671,""[A-Za-z ]+"")"),"Female ")</f>
        <v>Female </v>
      </c>
      <c r="P671" s="8" t="str">
        <f>IFERROR(__xludf.DUMMYFUNCTION("IF(REGEXMATCH(L671,""Male""),""Male"",IF(REGEXMATCH(L671,""Female""),""Female"",""unspecific""))"),"Female")</f>
        <v>Female</v>
      </c>
      <c r="Q671" s="5" t="s">
        <v>48</v>
      </c>
      <c r="R671" s="4">
        <v>31959.0</v>
      </c>
      <c r="S671" s="4">
        <v>8761.0</v>
      </c>
      <c r="T671" s="4">
        <v>270.0</v>
      </c>
      <c r="U671" s="4">
        <v>454.0</v>
      </c>
      <c r="V671" s="10">
        <f t="shared" si="2"/>
        <v>1.420570105</v>
      </c>
      <c r="W671" s="4">
        <v>21133.66</v>
      </c>
      <c r="X671" s="5" t="s">
        <v>112</v>
      </c>
    </row>
    <row r="672" ht="14.25" customHeight="1">
      <c r="A672" s="4">
        <v>671.0</v>
      </c>
      <c r="B672" s="5" t="s">
        <v>1101</v>
      </c>
      <c r="C672" s="11">
        <v>45291.0</v>
      </c>
      <c r="D672" s="11">
        <v>45314.0</v>
      </c>
      <c r="E672" s="5" t="s">
        <v>7</v>
      </c>
      <c r="F672" s="5" t="s">
        <v>107</v>
      </c>
      <c r="G672" s="5" t="s">
        <v>108</v>
      </c>
      <c r="H672" s="5" t="s">
        <v>109</v>
      </c>
      <c r="I672" s="7" t="s">
        <v>110</v>
      </c>
      <c r="J672" s="8" t="str">
        <f t="shared" si="1"/>
        <v>(414) 08698958325</v>
      </c>
      <c r="K672" s="5" t="s">
        <v>111</v>
      </c>
      <c r="L672" s="5" t="s">
        <v>38</v>
      </c>
      <c r="M672" s="9" t="str">
        <f>IFERROR(__xludf.DUMMYFUNCTION("IF(OR(REGEXMATCH(L672,""18-40""),REGEXMATCH(L672,""Adults 18-40"")),""18-40"", IF(OR(REGEXMATCH(L672,""40-60""),REGEXMATCH(L672,""Adults 40-60"")),""40-60"", IF(OR(REGEXMATCH(L672,""60\+""),REGEXMATCH(L672,""Seniors 60\+"")),""60+"", IF(OR(REGEXMATCH(L672"&amp;",""13-19""),REGEXMATCH(L672,""Teens 13-19"")),""13-19"",""Unbekannt""))))"),"60+")</f>
        <v>60+</v>
      </c>
      <c r="N672" s="8" t="str">
        <f>IFERROR(__xludf.DUMMYFUNCTION("REGEXREPLACE(REGEXREPLACE(O672,""Male"",""unspecific""),""Female"",""unspecific"")"),"unspecific ")</f>
        <v>unspecific </v>
      </c>
      <c r="O672" s="5" t="str">
        <f>IFERROR(__xludf.DUMMYFUNCTION("REGEXEXTRACT(L672,""[A-Za-z ]+"")"),"Female ")</f>
        <v>Female </v>
      </c>
      <c r="P672" s="8" t="str">
        <f>IFERROR(__xludf.DUMMYFUNCTION("IF(REGEXMATCH(L672,""Male""),""Male"",IF(REGEXMATCH(L672,""Female""),""Female"",""unspecific""))"),"Female")</f>
        <v>Female</v>
      </c>
      <c r="Q672" s="5" t="s">
        <v>86</v>
      </c>
      <c r="R672" s="4">
        <v>5860.0</v>
      </c>
      <c r="S672" s="4">
        <v>4407.0</v>
      </c>
      <c r="T672" s="4">
        <v>285.0</v>
      </c>
      <c r="U672" s="4">
        <v>929.0</v>
      </c>
      <c r="V672" s="10">
        <f t="shared" si="2"/>
        <v>15.85324232</v>
      </c>
      <c r="W672" s="4">
        <v>36379.88</v>
      </c>
      <c r="X672" s="5" t="s">
        <v>112</v>
      </c>
    </row>
    <row r="673" ht="14.25" customHeight="1">
      <c r="A673" s="4">
        <v>672.0</v>
      </c>
      <c r="B673" s="5" t="s">
        <v>1102</v>
      </c>
      <c r="C673" s="11">
        <v>44975.0</v>
      </c>
      <c r="D673" s="11">
        <v>44995.0</v>
      </c>
      <c r="E673" s="5" t="s">
        <v>25</v>
      </c>
      <c r="F673" s="5" t="s">
        <v>238</v>
      </c>
      <c r="G673" s="5" t="s">
        <v>239</v>
      </c>
      <c r="H673" s="5" t="s">
        <v>240</v>
      </c>
      <c r="I673" s="7" t="s">
        <v>241</v>
      </c>
      <c r="J673" s="8" t="str">
        <f t="shared" si="1"/>
        <v>Ungültige Nummer</v>
      </c>
      <c r="K673" s="5" t="s">
        <v>242</v>
      </c>
      <c r="L673" s="5" t="s">
        <v>138</v>
      </c>
      <c r="M673" s="9" t="str">
        <f>IFERROR(__xludf.DUMMYFUNCTION("IF(OR(REGEXMATCH(L673,""18-40""),REGEXMATCH(L673,""Adults 18-40"")),""18-40"", IF(OR(REGEXMATCH(L673,""40-60""),REGEXMATCH(L673,""Adults 40-60"")),""40-60"", IF(OR(REGEXMATCH(L673,""60\+""),REGEXMATCH(L673,""Seniors 60\+"")),""60+"", IF(OR(REGEXMATCH(L673"&amp;",""13-19""),REGEXMATCH(L673,""Teens 13-19"")),""13-19"",""Unbekannt""))))"),"18-40")</f>
        <v>18-40</v>
      </c>
      <c r="N673" s="8" t="str">
        <f>IFERROR(__xludf.DUMMYFUNCTION("REGEXREPLACE(REGEXREPLACE(O673,""Male"",""unspecific""),""Female"",""unspecific"")"),"unspecific ")</f>
        <v>unspecific </v>
      </c>
      <c r="O673" s="5" t="str">
        <f>IFERROR(__xludf.DUMMYFUNCTION("REGEXEXTRACT(L673,""[A-Za-z ]+"")"),"Male ")</f>
        <v>Male </v>
      </c>
      <c r="P673" s="8" t="str">
        <f>IFERROR(__xludf.DUMMYFUNCTION("IF(REGEXMATCH(L673,""Male""),""Male"",IF(REGEXMATCH(L673,""Female""),""Female"",""unspecific""))"),"Male")</f>
        <v>Male</v>
      </c>
      <c r="Q673" s="5" t="s">
        <v>31</v>
      </c>
      <c r="R673" s="4">
        <v>54158.0</v>
      </c>
      <c r="S673" s="4">
        <v>2403.0</v>
      </c>
      <c r="T673" s="4">
        <v>3501.0</v>
      </c>
      <c r="U673" s="4">
        <v>596.0</v>
      </c>
      <c r="V673" s="10">
        <f t="shared" si="2"/>
        <v>1.10048377</v>
      </c>
      <c r="W673" s="4">
        <v>23379.85</v>
      </c>
      <c r="X673" s="5" t="s">
        <v>99</v>
      </c>
    </row>
    <row r="674" ht="14.25" customHeight="1">
      <c r="A674" s="4">
        <v>673.0</v>
      </c>
      <c r="B674" s="5" t="s">
        <v>1103</v>
      </c>
      <c r="C674" s="11">
        <v>44966.0</v>
      </c>
      <c r="D674" s="11">
        <v>44982.0</v>
      </c>
      <c r="E674" s="5" t="s">
        <v>25</v>
      </c>
      <c r="F674" s="5" t="s">
        <v>354</v>
      </c>
      <c r="G674" s="5" t="s">
        <v>355</v>
      </c>
      <c r="H674" s="5" t="s">
        <v>356</v>
      </c>
      <c r="I674" s="7" t="s">
        <v>357</v>
      </c>
      <c r="J674" s="8" t="str">
        <f t="shared" si="1"/>
        <v>(562) 29307994586</v>
      </c>
      <c r="K674" s="5" t="s">
        <v>358</v>
      </c>
      <c r="L674" s="5" t="s">
        <v>65</v>
      </c>
      <c r="M674" s="9" t="str">
        <f>IFERROR(__xludf.DUMMYFUNCTION("IF(OR(REGEXMATCH(L674,""18-40""),REGEXMATCH(L674,""Adults 18-40"")),""18-40"", IF(OR(REGEXMATCH(L674,""40-60""),REGEXMATCH(L674,""Adults 40-60"")),""40-60"", IF(OR(REGEXMATCH(L674,""60\+""),REGEXMATCH(L674,""Seniors 60\+"")),""60+"", IF(OR(REGEXMATCH(L674"&amp;",""13-19""),REGEXMATCH(L674,""Teens 13-19"")),""13-19"",""Unbekannt""))))"),"60+")</f>
        <v>60+</v>
      </c>
      <c r="N674" s="8" t="str">
        <f>IFERROR(__xludf.DUMMYFUNCTION("REGEXREPLACE(REGEXREPLACE(O674,""Male"",""unspecific""),""Female"",""unspecific"")"),"unspecific ")</f>
        <v>unspecific </v>
      </c>
      <c r="O674" s="5" t="str">
        <f>IFERROR(__xludf.DUMMYFUNCTION("REGEXEXTRACT(L674,""[A-Za-z ]+"")"),"Male ")</f>
        <v>Male </v>
      </c>
      <c r="P674" s="8" t="str">
        <f>IFERROR(__xludf.DUMMYFUNCTION("IF(REGEXMATCH(L674,""Male""),""Male"",IF(REGEXMATCH(L674,""Female""),""Female"",""unspecific""))"),"Male")</f>
        <v>Male</v>
      </c>
      <c r="Q674" s="5" t="s">
        <v>39</v>
      </c>
      <c r="R674" s="4">
        <v>98591.0</v>
      </c>
      <c r="S674" s="4">
        <v>335.0</v>
      </c>
      <c r="T674" s="4">
        <v>4302.0</v>
      </c>
      <c r="U674" s="4">
        <v>833.0</v>
      </c>
      <c r="V674" s="10">
        <f t="shared" si="2"/>
        <v>0.8449047073</v>
      </c>
      <c r="W674" s="4">
        <v>8645.81</v>
      </c>
      <c r="X674" s="5" t="s">
        <v>66</v>
      </c>
    </row>
    <row r="675" ht="14.25" customHeight="1">
      <c r="A675" s="4">
        <v>674.0</v>
      </c>
      <c r="B675" s="5" t="s">
        <v>1104</v>
      </c>
      <c r="C675" s="11">
        <v>45093.0</v>
      </c>
      <c r="D675" s="11">
        <v>45098.0</v>
      </c>
      <c r="E675" s="5" t="s">
        <v>42</v>
      </c>
      <c r="F675" s="5" t="s">
        <v>336</v>
      </c>
      <c r="G675" s="5" t="s">
        <v>337</v>
      </c>
      <c r="H675" s="5" t="s">
        <v>338</v>
      </c>
      <c r="I675" s="7" t="s">
        <v>339</v>
      </c>
      <c r="J675" s="8" t="str">
        <f t="shared" si="1"/>
        <v>(729) 5758232</v>
      </c>
      <c r="K675" s="5" t="s">
        <v>340</v>
      </c>
      <c r="L675" s="5" t="s">
        <v>138</v>
      </c>
      <c r="M675" s="9" t="str">
        <f>IFERROR(__xludf.DUMMYFUNCTION("IF(OR(REGEXMATCH(L675,""18-40""),REGEXMATCH(L675,""Adults 18-40"")),""18-40"", IF(OR(REGEXMATCH(L675,""40-60""),REGEXMATCH(L675,""Adults 40-60"")),""40-60"", IF(OR(REGEXMATCH(L675,""60\+""),REGEXMATCH(L675,""Seniors 60\+"")),""60+"", IF(OR(REGEXMATCH(L675"&amp;",""13-19""),REGEXMATCH(L675,""Teens 13-19"")),""13-19"",""Unbekannt""))))"),"18-40")</f>
        <v>18-40</v>
      </c>
      <c r="N675" s="8" t="str">
        <f>IFERROR(__xludf.DUMMYFUNCTION("REGEXREPLACE(REGEXREPLACE(O675,""Male"",""unspecific""),""Female"",""unspecific"")"),"unspecific ")</f>
        <v>unspecific </v>
      </c>
      <c r="O675" s="5" t="str">
        <f>IFERROR(__xludf.DUMMYFUNCTION("REGEXEXTRACT(L675,""[A-Za-z ]+"")"),"Male ")</f>
        <v>Male </v>
      </c>
      <c r="P675" s="8" t="str">
        <f>IFERROR(__xludf.DUMMYFUNCTION("IF(REGEXMATCH(L675,""Male""),""Male"",IF(REGEXMATCH(L675,""Female""),""Female"",""unspecific""))"),"Male")</f>
        <v>Male</v>
      </c>
      <c r="Q675" s="5" t="s">
        <v>39</v>
      </c>
      <c r="R675" s="4">
        <v>13545.0</v>
      </c>
      <c r="S675" s="4">
        <v>8184.0</v>
      </c>
      <c r="T675" s="4">
        <v>303.0</v>
      </c>
      <c r="U675" s="4">
        <v>592.0</v>
      </c>
      <c r="V675" s="10">
        <f t="shared" si="2"/>
        <v>4.370616464</v>
      </c>
      <c r="W675" s="4">
        <v>3228.29</v>
      </c>
      <c r="X675" s="5" t="s">
        <v>32</v>
      </c>
    </row>
    <row r="676" ht="14.25" customHeight="1">
      <c r="A676" s="4">
        <v>675.0</v>
      </c>
      <c r="B676" s="5" t="s">
        <v>1105</v>
      </c>
      <c r="C676" s="11">
        <v>45187.0</v>
      </c>
      <c r="D676" s="11">
        <v>45202.0</v>
      </c>
      <c r="E676" s="5" t="s">
        <v>51</v>
      </c>
      <c r="F676" s="5" t="s">
        <v>664</v>
      </c>
      <c r="G676" s="5" t="s">
        <v>665</v>
      </c>
      <c r="H676" s="5" t="s">
        <v>666</v>
      </c>
      <c r="I676" s="7" t="s">
        <v>667</v>
      </c>
      <c r="J676" s="8" t="str">
        <f t="shared" si="1"/>
        <v>Ungültige Nummer</v>
      </c>
      <c r="K676" s="5" t="s">
        <v>668</v>
      </c>
      <c r="L676" s="5" t="s">
        <v>57</v>
      </c>
      <c r="M676" s="9" t="str">
        <f>IFERROR(__xludf.DUMMYFUNCTION("IF(OR(REGEXMATCH(L676,""18-40""),REGEXMATCH(L676,""Adults 18-40"")),""18-40"", IF(OR(REGEXMATCH(L676,""40-60""),REGEXMATCH(L676,""Adults 40-60"")),""40-60"", IF(OR(REGEXMATCH(L676,""60\+""),REGEXMATCH(L676,""Seniors 60\+"")),""60+"", IF(OR(REGEXMATCH(L676"&amp;",""13-19""),REGEXMATCH(L676,""Teens 13-19"")),""13-19"",""Unbekannt""))))"),"18-40")</f>
        <v>18-40</v>
      </c>
      <c r="N676" s="8" t="str">
        <f>IFERROR(__xludf.DUMMYFUNCTION("REGEXREPLACE(REGEXREPLACE(O676,""Male"",""unspecific""),""Female"",""unspecific"")"),"unspecific ")</f>
        <v>unspecific </v>
      </c>
      <c r="O676" s="5" t="str">
        <f>IFERROR(__xludf.DUMMYFUNCTION("REGEXEXTRACT(L676,""[A-Za-z ]+"")"),"Female ")</f>
        <v>Female </v>
      </c>
      <c r="P676" s="8" t="str">
        <f>IFERROR(__xludf.DUMMYFUNCTION("IF(REGEXMATCH(L676,""Male""),""Male"",IF(REGEXMATCH(L676,""Female""),""Female"",""unspecific""))"),"Female")</f>
        <v>Female</v>
      </c>
      <c r="Q676" s="5" t="s">
        <v>86</v>
      </c>
      <c r="R676" s="4">
        <v>39581.0</v>
      </c>
      <c r="S676" s="4">
        <v>3513.0</v>
      </c>
      <c r="T676" s="4">
        <v>2392.0</v>
      </c>
      <c r="U676" s="4">
        <v>778.0</v>
      </c>
      <c r="V676" s="10">
        <f t="shared" si="2"/>
        <v>1.965589551</v>
      </c>
      <c r="W676" s="4">
        <v>44557.62</v>
      </c>
      <c r="X676" s="5" t="s">
        <v>167</v>
      </c>
    </row>
    <row r="677" ht="14.25" customHeight="1">
      <c r="A677" s="4">
        <v>676.0</v>
      </c>
      <c r="B677" s="5" t="s">
        <v>1106</v>
      </c>
      <c r="C677" s="11">
        <v>45059.0</v>
      </c>
      <c r="D677" s="11">
        <v>45064.0</v>
      </c>
      <c r="E677" s="5" t="s">
        <v>51</v>
      </c>
      <c r="F677" s="5" t="s">
        <v>251</v>
      </c>
      <c r="G677" s="5" t="s">
        <v>252</v>
      </c>
      <c r="H677" s="5" t="s">
        <v>253</v>
      </c>
      <c r="I677" s="7">
        <v>0.0</v>
      </c>
      <c r="J677" s="8">
        <f t="shared" si="1"/>
        <v>0</v>
      </c>
      <c r="K677" s="5" t="s">
        <v>254</v>
      </c>
      <c r="L677" s="5" t="s">
        <v>83</v>
      </c>
      <c r="M677" s="9" t="str">
        <f>IFERROR(__xludf.DUMMYFUNCTION("IF(OR(REGEXMATCH(L677,""18-40""),REGEXMATCH(L677,""Adults 18-40"")),""18-40"", IF(OR(REGEXMATCH(L677,""40-60""),REGEXMATCH(L677,""Adults 40-60"")),""40-60"", IF(OR(REGEXMATCH(L677,""60\+""),REGEXMATCH(L677,""Seniors 60\+"")),""60+"", IF(OR(REGEXMATCH(L677"&amp;",""13-19""),REGEXMATCH(L677,""Teens 13-19"")),""13-19"",""Unbekannt""))))"),"40-60")</f>
        <v>40-60</v>
      </c>
      <c r="N677" s="8" t="str">
        <f>IFERROR(__xludf.DUMMYFUNCTION("REGEXREPLACE(REGEXREPLACE(O677,""Male"",""unspecific""),""Female"",""unspecific"")"),"Adults ")</f>
        <v>Adults </v>
      </c>
      <c r="O677" s="5" t="str">
        <f>IFERROR(__xludf.DUMMYFUNCTION("REGEXEXTRACT(L677,""[A-Za-z ]+"")"),"Adults ")</f>
        <v>Adults </v>
      </c>
      <c r="P677" s="8" t="str">
        <f>IFERROR(__xludf.DUMMYFUNCTION("IF(REGEXMATCH(L677,""Male""),""Male"",IF(REGEXMATCH(L677,""Female""),""Female"",""unspecific""))"),"unspecific")</f>
        <v>unspecific</v>
      </c>
      <c r="Q677" s="5" t="s">
        <v>31</v>
      </c>
      <c r="R677" s="4">
        <v>36688.0</v>
      </c>
      <c r="S677" s="4">
        <v>6371.0</v>
      </c>
      <c r="T677" s="4">
        <v>517.0</v>
      </c>
      <c r="U677" s="4">
        <v>747.0</v>
      </c>
      <c r="V677" s="10">
        <f t="shared" si="2"/>
        <v>2.036088094</v>
      </c>
      <c r="W677" s="4">
        <v>33884.84</v>
      </c>
      <c r="X677" s="5" t="s">
        <v>32</v>
      </c>
    </row>
    <row r="678" ht="14.25" customHeight="1">
      <c r="A678" s="4">
        <v>677.0</v>
      </c>
      <c r="B678" s="5" t="s">
        <v>1107</v>
      </c>
      <c r="C678" s="11">
        <v>45211.0</v>
      </c>
      <c r="D678" s="11">
        <v>45228.0</v>
      </c>
      <c r="E678" s="5" t="s">
        <v>42</v>
      </c>
      <c r="F678" s="5" t="s">
        <v>432</v>
      </c>
      <c r="G678" s="5" t="s">
        <v>433</v>
      </c>
      <c r="H678" s="5" t="s">
        <v>434</v>
      </c>
      <c r="I678" s="7">
        <v>0.0</v>
      </c>
      <c r="J678" s="8">
        <f t="shared" si="1"/>
        <v>0</v>
      </c>
      <c r="K678" s="5" t="s">
        <v>435</v>
      </c>
      <c r="L678" s="5" t="s">
        <v>38</v>
      </c>
      <c r="M678" s="9" t="str">
        <f>IFERROR(__xludf.DUMMYFUNCTION("IF(OR(REGEXMATCH(L678,""18-40""),REGEXMATCH(L678,""Adults 18-40"")),""18-40"", IF(OR(REGEXMATCH(L678,""40-60""),REGEXMATCH(L678,""Adults 40-60"")),""40-60"", IF(OR(REGEXMATCH(L678,""60\+""),REGEXMATCH(L678,""Seniors 60\+"")),""60+"", IF(OR(REGEXMATCH(L678"&amp;",""13-19""),REGEXMATCH(L678,""Teens 13-19"")),""13-19"",""Unbekannt""))))"),"60+")</f>
        <v>60+</v>
      </c>
      <c r="N678" s="8" t="str">
        <f>IFERROR(__xludf.DUMMYFUNCTION("REGEXREPLACE(REGEXREPLACE(O678,""Male"",""unspecific""),""Female"",""unspecific"")"),"unspecific ")</f>
        <v>unspecific </v>
      </c>
      <c r="O678" s="5" t="str">
        <f>IFERROR(__xludf.DUMMYFUNCTION("REGEXEXTRACT(L678,""[A-Za-z ]+"")"),"Female ")</f>
        <v>Female </v>
      </c>
      <c r="P678" s="8" t="str">
        <f>IFERROR(__xludf.DUMMYFUNCTION("IF(REGEXMATCH(L678,""Male""),""Male"",IF(REGEXMATCH(L678,""Female""),""Female"",""unspecific""))"),"Female")</f>
        <v>Female</v>
      </c>
      <c r="Q678" s="5" t="s">
        <v>39</v>
      </c>
      <c r="R678" s="4">
        <v>37871.0</v>
      </c>
      <c r="S678" s="4">
        <v>1248.0</v>
      </c>
      <c r="T678" s="4">
        <v>2986.0</v>
      </c>
      <c r="U678" s="4">
        <v>883.0</v>
      </c>
      <c r="V678" s="10">
        <f t="shared" si="2"/>
        <v>2.331599377</v>
      </c>
      <c r="W678" s="4">
        <v>24480.24</v>
      </c>
      <c r="X678" s="5" t="s">
        <v>167</v>
      </c>
    </row>
    <row r="679" ht="14.25" customHeight="1">
      <c r="A679" s="4">
        <v>678.0</v>
      </c>
      <c r="B679" s="5" t="s">
        <v>1108</v>
      </c>
      <c r="C679" s="11">
        <v>45154.0</v>
      </c>
      <c r="D679" s="11">
        <v>45163.0</v>
      </c>
      <c r="E679" s="5" t="s">
        <v>51</v>
      </c>
      <c r="F679" s="5" t="s">
        <v>206</v>
      </c>
      <c r="G679" s="5" t="s">
        <v>207</v>
      </c>
      <c r="H679" s="5" t="s">
        <v>208</v>
      </c>
      <c r="I679" s="7" t="s">
        <v>209</v>
      </c>
      <c r="J679" s="8" t="str">
        <f t="shared" si="1"/>
        <v>Ungültige Nummer</v>
      </c>
      <c r="K679" s="5" t="s">
        <v>210</v>
      </c>
      <c r="L679" s="5" t="s">
        <v>160</v>
      </c>
      <c r="M679" s="9" t="str">
        <f>IFERROR(__xludf.DUMMYFUNCTION("IF(OR(REGEXMATCH(L679,""18-40""),REGEXMATCH(L679,""Adults 18-40"")),""18-40"", IF(OR(REGEXMATCH(L679,""40-60""),REGEXMATCH(L679,""Adults 40-60"")),""40-60"", IF(OR(REGEXMATCH(L679,""60\+""),REGEXMATCH(L679,""Seniors 60\+"")),""60+"", IF(OR(REGEXMATCH(L679"&amp;",""13-19""),REGEXMATCH(L679,""Teens 13-19"")),""13-19"",""Unbekannt""))))"),"40-60")</f>
        <v>40-60</v>
      </c>
      <c r="N679" s="8" t="str">
        <f>IFERROR(__xludf.DUMMYFUNCTION("REGEXREPLACE(REGEXREPLACE(O679,""Male"",""unspecific""),""Female"",""unspecific"")"),"unspecific ")</f>
        <v>unspecific </v>
      </c>
      <c r="O679" s="5" t="str">
        <f>IFERROR(__xludf.DUMMYFUNCTION("REGEXEXTRACT(L679,""[A-Za-z ]+"")"),"Female ")</f>
        <v>Female </v>
      </c>
      <c r="P679" s="8" t="str">
        <f>IFERROR(__xludf.DUMMYFUNCTION("IF(REGEXMATCH(L679,""Male""),""Male"",IF(REGEXMATCH(L679,""Female""),""Female"",""unspecific""))"),"Female")</f>
        <v>Female</v>
      </c>
      <c r="Q679" s="5" t="s">
        <v>128</v>
      </c>
      <c r="R679" s="4">
        <v>1027.0</v>
      </c>
      <c r="S679" s="4">
        <v>924.0</v>
      </c>
      <c r="T679" s="4">
        <v>2169.0</v>
      </c>
      <c r="U679" s="4">
        <v>277.0</v>
      </c>
      <c r="V679" s="10">
        <f t="shared" si="2"/>
        <v>26.97176241</v>
      </c>
      <c r="W679" s="4">
        <v>48213.43</v>
      </c>
      <c r="X679" s="5" t="s">
        <v>99</v>
      </c>
    </row>
    <row r="680" ht="14.25" customHeight="1">
      <c r="A680" s="4">
        <v>679.0</v>
      </c>
      <c r="B680" s="5" t="s">
        <v>1109</v>
      </c>
      <c r="C680" s="11">
        <v>45179.0</v>
      </c>
      <c r="D680" s="11">
        <v>45184.0</v>
      </c>
      <c r="E680" s="5" t="s">
        <v>7</v>
      </c>
      <c r="F680" s="5" t="s">
        <v>60</v>
      </c>
      <c r="G680" s="5" t="s">
        <v>61</v>
      </c>
      <c r="H680" s="5" t="s">
        <v>62</v>
      </c>
      <c r="I680" s="7" t="s">
        <v>63</v>
      </c>
      <c r="J680" s="8" t="str">
        <f t="shared" si="1"/>
        <v>(320) 1853187395</v>
      </c>
      <c r="K680" s="5" t="s">
        <v>64</v>
      </c>
      <c r="L680" s="5" t="s">
        <v>74</v>
      </c>
      <c r="M680" s="9" t="str">
        <f>IFERROR(__xludf.DUMMYFUNCTION("IF(OR(REGEXMATCH(L680,""18-40""),REGEXMATCH(L680,""Adults 18-40"")),""18-40"", IF(OR(REGEXMATCH(L680,""40-60""),REGEXMATCH(L680,""Adults 40-60"")),""40-60"", IF(OR(REGEXMATCH(L680,""60\+""),REGEXMATCH(L680,""Seniors 60\+"")),""60+"", IF(OR(REGEXMATCH(L680"&amp;",""13-19""),REGEXMATCH(L680,""Teens 13-19"")),""13-19"",""Unbekannt""))))"),"60+")</f>
        <v>60+</v>
      </c>
      <c r="N680" s="8" t="str">
        <f>IFERROR(__xludf.DUMMYFUNCTION("REGEXREPLACE(REGEXREPLACE(O680,""Male"",""unspecific""),""Female"",""unspecific"")"),"Seniors ")</f>
        <v>Seniors </v>
      </c>
      <c r="O680" s="5" t="str">
        <f>IFERROR(__xludf.DUMMYFUNCTION("REGEXEXTRACT(L680,""[A-Za-z ]+"")"),"Seniors ")</f>
        <v>Seniors </v>
      </c>
      <c r="P680" s="8" t="str">
        <f>IFERROR(__xludf.DUMMYFUNCTION("IF(REGEXMATCH(L680,""Male""),""Male"",IF(REGEXMATCH(L680,""Female""),""Female"",""unspecific""))"),"unspecific")</f>
        <v>unspecific</v>
      </c>
      <c r="Q680" s="5" t="s">
        <v>58</v>
      </c>
      <c r="R680" s="4">
        <v>67368.0</v>
      </c>
      <c r="S680" s="4">
        <v>9089.0</v>
      </c>
      <c r="T680" s="4">
        <v>1802.0</v>
      </c>
      <c r="U680" s="4">
        <v>550.0</v>
      </c>
      <c r="V680" s="10">
        <f t="shared" si="2"/>
        <v>0.8164113526</v>
      </c>
      <c r="W680" s="4">
        <v>46734.94</v>
      </c>
      <c r="X680" s="5" t="s">
        <v>66</v>
      </c>
    </row>
    <row r="681" ht="14.25" customHeight="1">
      <c r="A681" s="4">
        <v>680.0</v>
      </c>
      <c r="B681" s="5" t="s">
        <v>1110</v>
      </c>
      <c r="C681" s="11">
        <v>45186.0</v>
      </c>
      <c r="D681" s="11">
        <v>45202.0</v>
      </c>
      <c r="E681" s="5" t="s">
        <v>7</v>
      </c>
      <c r="F681" s="5" t="s">
        <v>367</v>
      </c>
      <c r="G681" s="5" t="s">
        <v>368</v>
      </c>
      <c r="H681" s="5" t="s">
        <v>369</v>
      </c>
      <c r="I681" s="7" t="s">
        <v>370</v>
      </c>
      <c r="J681" s="8" t="str">
        <f t="shared" si="1"/>
        <v>(644) 5688783</v>
      </c>
      <c r="K681" s="5" t="s">
        <v>371</v>
      </c>
      <c r="L681" s="5" t="s">
        <v>138</v>
      </c>
      <c r="M681" s="9" t="str">
        <f>IFERROR(__xludf.DUMMYFUNCTION("IF(OR(REGEXMATCH(L681,""18-40""),REGEXMATCH(L681,""Adults 18-40"")),""18-40"", IF(OR(REGEXMATCH(L681,""40-60""),REGEXMATCH(L681,""Adults 40-60"")),""40-60"", IF(OR(REGEXMATCH(L681,""60\+""),REGEXMATCH(L681,""Seniors 60\+"")),""60+"", IF(OR(REGEXMATCH(L681"&amp;",""13-19""),REGEXMATCH(L681,""Teens 13-19"")),""13-19"",""Unbekannt""))))"),"18-40")</f>
        <v>18-40</v>
      </c>
      <c r="N681" s="8" t="str">
        <f>IFERROR(__xludf.DUMMYFUNCTION("REGEXREPLACE(REGEXREPLACE(O681,""Male"",""unspecific""),""Female"",""unspecific"")"),"unspecific ")</f>
        <v>unspecific </v>
      </c>
      <c r="O681" s="5" t="str">
        <f>IFERROR(__xludf.DUMMYFUNCTION("REGEXEXTRACT(L681,""[A-Za-z ]+"")"),"Male ")</f>
        <v>Male </v>
      </c>
      <c r="P681" s="8" t="str">
        <f>IFERROR(__xludf.DUMMYFUNCTION("IF(REGEXMATCH(L681,""Male""),""Male"",IF(REGEXMATCH(L681,""Female""),""Female"",""unspecific""))"),"Male")</f>
        <v>Male</v>
      </c>
      <c r="Q681" s="5" t="s">
        <v>128</v>
      </c>
      <c r="R681" s="4">
        <v>88160.0</v>
      </c>
      <c r="S681" s="4">
        <v>3062.0</v>
      </c>
      <c r="T681" s="4">
        <v>2665.0</v>
      </c>
      <c r="U681" s="4">
        <v>970.0</v>
      </c>
      <c r="V681" s="10">
        <f t="shared" si="2"/>
        <v>1.100272232</v>
      </c>
      <c r="W681" s="4">
        <v>15120.69</v>
      </c>
      <c r="X681" s="5" t="s">
        <v>99</v>
      </c>
    </row>
    <row r="682" ht="14.25" customHeight="1">
      <c r="A682" s="4">
        <v>681.0</v>
      </c>
      <c r="B682" s="5" t="s">
        <v>1111</v>
      </c>
      <c r="C682" s="11">
        <v>45180.0</v>
      </c>
      <c r="D682" s="11">
        <v>45189.0</v>
      </c>
      <c r="E682" s="5" t="s">
        <v>7</v>
      </c>
      <c r="F682" s="5" t="s">
        <v>638</v>
      </c>
      <c r="G682" s="5" t="s">
        <v>639</v>
      </c>
      <c r="H682" s="5" t="s">
        <v>640</v>
      </c>
      <c r="I682" s="7" t="s">
        <v>641</v>
      </c>
      <c r="J682" s="8" t="str">
        <f t="shared" si="1"/>
        <v>(539) 82372697824</v>
      </c>
      <c r="K682" s="5" t="s">
        <v>642</v>
      </c>
      <c r="L682" s="5" t="s">
        <v>65</v>
      </c>
      <c r="M682" s="9" t="str">
        <f>IFERROR(__xludf.DUMMYFUNCTION("IF(OR(REGEXMATCH(L682,""18-40""),REGEXMATCH(L682,""Adults 18-40"")),""18-40"", IF(OR(REGEXMATCH(L682,""40-60""),REGEXMATCH(L682,""Adults 40-60"")),""40-60"", IF(OR(REGEXMATCH(L682,""60\+""),REGEXMATCH(L682,""Seniors 60\+"")),""60+"", IF(OR(REGEXMATCH(L682"&amp;",""13-19""),REGEXMATCH(L682,""Teens 13-19"")),""13-19"",""Unbekannt""))))"),"60+")</f>
        <v>60+</v>
      </c>
      <c r="N682" s="8" t="str">
        <f>IFERROR(__xludf.DUMMYFUNCTION("REGEXREPLACE(REGEXREPLACE(O682,""Male"",""unspecific""),""Female"",""unspecific"")"),"unspecific ")</f>
        <v>unspecific </v>
      </c>
      <c r="O682" s="5" t="str">
        <f>IFERROR(__xludf.DUMMYFUNCTION("REGEXEXTRACT(L682,""[A-Za-z ]+"")"),"Male ")</f>
        <v>Male </v>
      </c>
      <c r="P682" s="8" t="str">
        <f>IFERROR(__xludf.DUMMYFUNCTION("IF(REGEXMATCH(L682,""Male""),""Male"",IF(REGEXMATCH(L682,""Female""),""Female"",""unspecific""))"),"Male")</f>
        <v>Male</v>
      </c>
      <c r="Q682" s="5" t="s">
        <v>86</v>
      </c>
      <c r="R682" s="4">
        <v>88378.0</v>
      </c>
      <c r="S682" s="4">
        <v>4959.0</v>
      </c>
      <c r="T682" s="4">
        <v>3820.0</v>
      </c>
      <c r="U682" s="4">
        <v>801.0</v>
      </c>
      <c r="V682" s="10">
        <f t="shared" si="2"/>
        <v>0.9063341556</v>
      </c>
      <c r="W682" s="4">
        <v>34787.09</v>
      </c>
      <c r="X682" s="5" t="s">
        <v>112</v>
      </c>
    </row>
    <row r="683" ht="14.25" customHeight="1">
      <c r="A683" s="4">
        <v>682.0</v>
      </c>
      <c r="B683" s="5" t="s">
        <v>1112</v>
      </c>
      <c r="C683" s="11">
        <v>45087.0</v>
      </c>
      <c r="D683" s="11">
        <v>45092.0</v>
      </c>
      <c r="E683" s="5" t="s">
        <v>77</v>
      </c>
      <c r="F683" s="5" t="s">
        <v>114</v>
      </c>
      <c r="G683" s="5" t="s">
        <v>115</v>
      </c>
      <c r="H683" s="5" t="s">
        <v>116</v>
      </c>
      <c r="I683" s="7" t="s">
        <v>117</v>
      </c>
      <c r="J683" s="8" t="str">
        <f t="shared" si="1"/>
        <v>(054) 49561427992</v>
      </c>
      <c r="K683" s="5" t="s">
        <v>118</v>
      </c>
      <c r="L683" s="5" t="s">
        <v>47</v>
      </c>
      <c r="M683" s="9" t="str">
        <f>IFERROR(__xludf.DUMMYFUNCTION("IF(OR(REGEXMATCH(L683,""18-40""),REGEXMATCH(L683,""Adults 18-40"")),""18-40"", IF(OR(REGEXMATCH(L683,""40-60""),REGEXMATCH(L683,""Adults 40-60"")),""40-60"", IF(OR(REGEXMATCH(L683,""60\+""),REGEXMATCH(L683,""Seniors 60\+"")),""60+"", IF(OR(REGEXMATCH(L683"&amp;",""13-19""),REGEXMATCH(L683,""Teens 13-19"")),""13-19"",""Unbekannt""))))"),"40-60")</f>
        <v>40-60</v>
      </c>
      <c r="N683" s="8" t="str">
        <f>IFERROR(__xludf.DUMMYFUNCTION("REGEXREPLACE(REGEXREPLACE(O683,""Male"",""unspecific""),""Female"",""unspecific"")"),"unspecific ")</f>
        <v>unspecific </v>
      </c>
      <c r="O683" s="5" t="str">
        <f>IFERROR(__xludf.DUMMYFUNCTION("REGEXEXTRACT(L683,""[A-Za-z ]+"")"),"Male ")</f>
        <v>Male </v>
      </c>
      <c r="P683" s="8" t="str">
        <f>IFERROR(__xludf.DUMMYFUNCTION("IF(REGEXMATCH(L683,""Male""),""Male"",IF(REGEXMATCH(L683,""Female""),""Female"",""unspecific""))"),"Male")</f>
        <v>Male</v>
      </c>
      <c r="Q683" s="5" t="s">
        <v>128</v>
      </c>
      <c r="R683" s="4">
        <v>45727.0</v>
      </c>
      <c r="S683" s="4">
        <v>867.0</v>
      </c>
      <c r="T683" s="4">
        <v>3425.0</v>
      </c>
      <c r="U683" s="4">
        <v>635.0</v>
      </c>
      <c r="V683" s="10">
        <f t="shared" si="2"/>
        <v>1.388676274</v>
      </c>
      <c r="W683" s="4">
        <v>42646.04</v>
      </c>
      <c r="X683" s="5" t="s">
        <v>119</v>
      </c>
    </row>
    <row r="684" ht="14.25" customHeight="1">
      <c r="A684" s="4">
        <v>683.0</v>
      </c>
      <c r="B684" s="5" t="s">
        <v>1113</v>
      </c>
      <c r="C684" s="11">
        <v>45009.0</v>
      </c>
      <c r="D684" s="11">
        <v>45039.0</v>
      </c>
      <c r="E684" s="5" t="s">
        <v>77</v>
      </c>
      <c r="F684" s="5" t="s">
        <v>114</v>
      </c>
      <c r="G684" s="5" t="s">
        <v>115</v>
      </c>
      <c r="H684" s="5" t="s">
        <v>116</v>
      </c>
      <c r="I684" s="7" t="s">
        <v>117</v>
      </c>
      <c r="J684" s="8" t="str">
        <f t="shared" si="1"/>
        <v>(054) 49561427992</v>
      </c>
      <c r="K684" s="5" t="s">
        <v>118</v>
      </c>
      <c r="L684" s="5" t="s">
        <v>65</v>
      </c>
      <c r="M684" s="9" t="str">
        <f>IFERROR(__xludf.DUMMYFUNCTION("IF(OR(REGEXMATCH(L684,""18-40""),REGEXMATCH(L684,""Adults 18-40"")),""18-40"", IF(OR(REGEXMATCH(L684,""40-60""),REGEXMATCH(L684,""Adults 40-60"")),""40-60"", IF(OR(REGEXMATCH(L684,""60\+""),REGEXMATCH(L684,""Seniors 60\+"")),""60+"", IF(OR(REGEXMATCH(L684"&amp;",""13-19""),REGEXMATCH(L684,""Teens 13-19"")),""13-19"",""Unbekannt""))))"),"60+")</f>
        <v>60+</v>
      </c>
      <c r="N684" s="8" t="str">
        <f>IFERROR(__xludf.DUMMYFUNCTION("REGEXREPLACE(REGEXREPLACE(O684,""Male"",""unspecific""),""Female"",""unspecific"")"),"unspecific ")</f>
        <v>unspecific </v>
      </c>
      <c r="O684" s="5" t="str">
        <f>IFERROR(__xludf.DUMMYFUNCTION("REGEXEXTRACT(L684,""[A-Za-z ]+"")"),"Male ")</f>
        <v>Male </v>
      </c>
      <c r="P684" s="8" t="str">
        <f>IFERROR(__xludf.DUMMYFUNCTION("IF(REGEXMATCH(L684,""Male""),""Male"",IF(REGEXMATCH(L684,""Female""),""Female"",""unspecific""))"),"Male")</f>
        <v>Male</v>
      </c>
      <c r="Q684" s="5" t="s">
        <v>58</v>
      </c>
      <c r="R684" s="4">
        <v>6131.0</v>
      </c>
      <c r="S684" s="4">
        <v>3358.0</v>
      </c>
      <c r="T684" s="4">
        <v>3822.0</v>
      </c>
      <c r="U684" s="4">
        <v>290.0</v>
      </c>
      <c r="V684" s="10">
        <f t="shared" si="2"/>
        <v>4.730060349</v>
      </c>
      <c r="W684" s="4">
        <v>37392.24</v>
      </c>
      <c r="X684" s="5" t="s">
        <v>119</v>
      </c>
    </row>
    <row r="685" ht="14.25" customHeight="1">
      <c r="A685" s="4">
        <v>684.0</v>
      </c>
      <c r="B685" s="5" t="s">
        <v>1114</v>
      </c>
      <c r="C685" s="11">
        <v>45199.0</v>
      </c>
      <c r="D685" s="11">
        <v>45215.0</v>
      </c>
      <c r="E685" s="5" t="s">
        <v>7</v>
      </c>
      <c r="F685" s="5" t="s">
        <v>101</v>
      </c>
      <c r="G685" s="5" t="s">
        <v>102</v>
      </c>
      <c r="H685" s="5" t="s">
        <v>103</v>
      </c>
      <c r="I685" s="7" t="s">
        <v>104</v>
      </c>
      <c r="J685" s="8" t="str">
        <f t="shared" si="1"/>
        <v>(669) 7082006</v>
      </c>
      <c r="K685" s="5" t="s">
        <v>105</v>
      </c>
      <c r="L685" s="5" t="s">
        <v>138</v>
      </c>
      <c r="M685" s="9" t="str">
        <f>IFERROR(__xludf.DUMMYFUNCTION("IF(OR(REGEXMATCH(L685,""18-40""),REGEXMATCH(L685,""Adults 18-40"")),""18-40"", IF(OR(REGEXMATCH(L685,""40-60""),REGEXMATCH(L685,""Adults 40-60"")),""40-60"", IF(OR(REGEXMATCH(L685,""60\+""),REGEXMATCH(L685,""Seniors 60\+"")),""60+"", IF(OR(REGEXMATCH(L685"&amp;",""13-19""),REGEXMATCH(L685,""Teens 13-19"")),""13-19"",""Unbekannt""))))"),"18-40")</f>
        <v>18-40</v>
      </c>
      <c r="N685" s="8" t="str">
        <f>IFERROR(__xludf.DUMMYFUNCTION("REGEXREPLACE(REGEXREPLACE(O685,""Male"",""unspecific""),""Female"",""unspecific"")"),"unspecific ")</f>
        <v>unspecific </v>
      </c>
      <c r="O685" s="5" t="str">
        <f>IFERROR(__xludf.DUMMYFUNCTION("REGEXEXTRACT(L685,""[A-Za-z ]+"")"),"Male ")</f>
        <v>Male </v>
      </c>
      <c r="P685" s="8" t="str">
        <f>IFERROR(__xludf.DUMMYFUNCTION("IF(REGEXMATCH(L685,""Male""),""Male"",IF(REGEXMATCH(L685,""Female""),""Female"",""unspecific""))"),"Male")</f>
        <v>Male</v>
      </c>
      <c r="Q685" s="5" t="s">
        <v>48</v>
      </c>
      <c r="R685" s="4">
        <v>59073.0</v>
      </c>
      <c r="S685" s="4">
        <v>5496.0</v>
      </c>
      <c r="T685" s="4">
        <v>681.0</v>
      </c>
      <c r="U685" s="4">
        <v>917.0</v>
      </c>
      <c r="V685" s="10">
        <f t="shared" si="2"/>
        <v>1.552316625</v>
      </c>
      <c r="W685" s="4">
        <v>12899.83</v>
      </c>
      <c r="X685" s="5" t="s">
        <v>99</v>
      </c>
    </row>
    <row r="686" ht="14.25" customHeight="1">
      <c r="A686" s="4">
        <v>685.0</v>
      </c>
      <c r="B686" s="5" t="s">
        <v>1115</v>
      </c>
      <c r="C686" s="11">
        <v>45047.0</v>
      </c>
      <c r="D686" s="11">
        <v>45051.0</v>
      </c>
      <c r="E686" s="5" t="s">
        <v>7</v>
      </c>
      <c r="F686" s="5" t="s">
        <v>426</v>
      </c>
      <c r="G686" s="5" t="s">
        <v>427</v>
      </c>
      <c r="H686" s="5" t="s">
        <v>428</v>
      </c>
      <c r="I686" s="7">
        <v>0.0</v>
      </c>
      <c r="J686" s="8">
        <f t="shared" si="1"/>
        <v>0</v>
      </c>
      <c r="K686" s="5" t="s">
        <v>429</v>
      </c>
      <c r="L686" s="5" t="s">
        <v>65</v>
      </c>
      <c r="M686" s="9" t="str">
        <f>IFERROR(__xludf.DUMMYFUNCTION("IF(OR(REGEXMATCH(L686,""18-40""),REGEXMATCH(L686,""Adults 18-40"")),""18-40"", IF(OR(REGEXMATCH(L686,""40-60""),REGEXMATCH(L686,""Adults 40-60"")),""40-60"", IF(OR(REGEXMATCH(L686,""60\+""),REGEXMATCH(L686,""Seniors 60\+"")),""60+"", IF(OR(REGEXMATCH(L686"&amp;",""13-19""),REGEXMATCH(L686,""Teens 13-19"")),""13-19"",""Unbekannt""))))"),"60+")</f>
        <v>60+</v>
      </c>
      <c r="N686" s="8" t="str">
        <f>IFERROR(__xludf.DUMMYFUNCTION("REGEXREPLACE(REGEXREPLACE(O686,""Male"",""unspecific""),""Female"",""unspecific"")"),"unspecific ")</f>
        <v>unspecific </v>
      </c>
      <c r="O686" s="5" t="str">
        <f>IFERROR(__xludf.DUMMYFUNCTION("REGEXEXTRACT(L686,""[A-Za-z ]+"")"),"Male ")</f>
        <v>Male </v>
      </c>
      <c r="P686" s="8" t="str">
        <f>IFERROR(__xludf.DUMMYFUNCTION("IF(REGEXMATCH(L686,""Male""),""Male"",IF(REGEXMATCH(L686,""Female""),""Female"",""unspecific""))"),"Male")</f>
        <v>Male</v>
      </c>
      <c r="Q686" s="5" t="s">
        <v>86</v>
      </c>
      <c r="R686" s="4">
        <v>57197.0</v>
      </c>
      <c r="S686" s="4">
        <v>4471.0</v>
      </c>
      <c r="T686" s="4">
        <v>2509.0</v>
      </c>
      <c r="U686" s="4">
        <v>397.0</v>
      </c>
      <c r="V686" s="10">
        <f t="shared" si="2"/>
        <v>0.6940923475</v>
      </c>
      <c r="W686" s="4">
        <v>46755.67</v>
      </c>
      <c r="X686" s="5" t="s">
        <v>49</v>
      </c>
    </row>
    <row r="687" ht="14.25" customHeight="1">
      <c r="A687" s="4">
        <v>686.0</v>
      </c>
      <c r="B687" s="5" t="s">
        <v>1116</v>
      </c>
      <c r="C687" s="11">
        <v>44985.0</v>
      </c>
      <c r="D687" s="11">
        <v>44989.0</v>
      </c>
      <c r="E687" s="5" t="s">
        <v>42</v>
      </c>
      <c r="F687" s="5" t="s">
        <v>496</v>
      </c>
      <c r="G687" s="5" t="s">
        <v>497</v>
      </c>
      <c r="H687" s="5" t="s">
        <v>498</v>
      </c>
      <c r="I687" s="7" t="s">
        <v>499</v>
      </c>
      <c r="J687" s="8" t="str">
        <f t="shared" si="1"/>
        <v>(580) 28199762452</v>
      </c>
      <c r="K687" s="5" t="s">
        <v>500</v>
      </c>
      <c r="L687" s="5" t="s">
        <v>65</v>
      </c>
      <c r="M687" s="9" t="str">
        <f>IFERROR(__xludf.DUMMYFUNCTION("IF(OR(REGEXMATCH(L687,""18-40""),REGEXMATCH(L687,""Adults 18-40"")),""18-40"", IF(OR(REGEXMATCH(L687,""40-60""),REGEXMATCH(L687,""Adults 40-60"")),""40-60"", IF(OR(REGEXMATCH(L687,""60\+""),REGEXMATCH(L687,""Seniors 60\+"")),""60+"", IF(OR(REGEXMATCH(L687"&amp;",""13-19""),REGEXMATCH(L687,""Teens 13-19"")),""13-19"",""Unbekannt""))))"),"60+")</f>
        <v>60+</v>
      </c>
      <c r="N687" s="8" t="str">
        <f>IFERROR(__xludf.DUMMYFUNCTION("REGEXREPLACE(REGEXREPLACE(O687,""Male"",""unspecific""),""Female"",""unspecific"")"),"unspecific ")</f>
        <v>unspecific </v>
      </c>
      <c r="O687" s="5" t="str">
        <f>IFERROR(__xludf.DUMMYFUNCTION("REGEXEXTRACT(L687,""[A-Za-z ]+"")"),"Male ")</f>
        <v>Male </v>
      </c>
      <c r="P687" s="8" t="str">
        <f>IFERROR(__xludf.DUMMYFUNCTION("IF(REGEXMATCH(L687,""Male""),""Male"",IF(REGEXMATCH(L687,""Female""),""Female"",""unspecific""))"),"Male")</f>
        <v>Male</v>
      </c>
      <c r="Q687" s="5" t="s">
        <v>39</v>
      </c>
      <c r="R687" s="4">
        <v>55443.0</v>
      </c>
      <c r="S687" s="4">
        <v>5923.0</v>
      </c>
      <c r="T687" s="4">
        <v>3587.0</v>
      </c>
      <c r="U687" s="4">
        <v>74.0</v>
      </c>
      <c r="V687" s="10">
        <f t="shared" si="2"/>
        <v>0.1334704111</v>
      </c>
      <c r="W687" s="4">
        <v>38323.95</v>
      </c>
      <c r="X687" s="5" t="s">
        <v>66</v>
      </c>
    </row>
    <row r="688" ht="14.25" customHeight="1">
      <c r="A688" s="4">
        <v>687.0</v>
      </c>
      <c r="B688" s="5" t="s">
        <v>1117</v>
      </c>
      <c r="C688" s="11">
        <v>45085.0</v>
      </c>
      <c r="D688" s="11">
        <v>45110.0</v>
      </c>
      <c r="E688" s="5" t="s">
        <v>42</v>
      </c>
      <c r="F688" s="5" t="s">
        <v>194</v>
      </c>
      <c r="G688" s="5" t="s">
        <v>195</v>
      </c>
      <c r="H688" s="5" t="s">
        <v>196</v>
      </c>
      <c r="I688" s="7" t="s">
        <v>197</v>
      </c>
      <c r="J688" s="8" t="str">
        <f t="shared" si="1"/>
        <v>(118) 51687120</v>
      </c>
      <c r="K688" s="5" t="s">
        <v>198</v>
      </c>
      <c r="L688" s="5" t="s">
        <v>138</v>
      </c>
      <c r="M688" s="9" t="str">
        <f>IFERROR(__xludf.DUMMYFUNCTION("IF(OR(REGEXMATCH(L688,""18-40""),REGEXMATCH(L688,""Adults 18-40"")),""18-40"", IF(OR(REGEXMATCH(L688,""40-60""),REGEXMATCH(L688,""Adults 40-60"")),""40-60"", IF(OR(REGEXMATCH(L688,""60\+""),REGEXMATCH(L688,""Seniors 60\+"")),""60+"", IF(OR(REGEXMATCH(L688"&amp;",""13-19""),REGEXMATCH(L688,""Teens 13-19"")),""13-19"",""Unbekannt""))))"),"18-40")</f>
        <v>18-40</v>
      </c>
      <c r="N688" s="8" t="str">
        <f>IFERROR(__xludf.DUMMYFUNCTION("REGEXREPLACE(REGEXREPLACE(O688,""Male"",""unspecific""),""Female"",""unspecific"")"),"unspecific ")</f>
        <v>unspecific </v>
      </c>
      <c r="O688" s="5" t="str">
        <f>IFERROR(__xludf.DUMMYFUNCTION("REGEXEXTRACT(L688,""[A-Za-z ]+"")"),"Male ")</f>
        <v>Male </v>
      </c>
      <c r="P688" s="8" t="str">
        <f>IFERROR(__xludf.DUMMYFUNCTION("IF(REGEXMATCH(L688,""Male""),""Male"",IF(REGEXMATCH(L688,""Female""),""Female"",""unspecific""))"),"Male")</f>
        <v>Male</v>
      </c>
      <c r="Q688" s="5" t="s">
        <v>86</v>
      </c>
      <c r="R688" s="4">
        <v>5370.0</v>
      </c>
      <c r="S688" s="4">
        <v>2415.0</v>
      </c>
      <c r="T688" s="4">
        <v>1272.0</v>
      </c>
      <c r="U688" s="4">
        <v>683.0</v>
      </c>
      <c r="V688" s="10">
        <f t="shared" si="2"/>
        <v>12.71880819</v>
      </c>
      <c r="W688" s="4">
        <v>23525.54</v>
      </c>
      <c r="X688" s="5" t="s">
        <v>152</v>
      </c>
    </row>
    <row r="689" ht="14.25" customHeight="1">
      <c r="A689" s="4">
        <v>688.0</v>
      </c>
      <c r="B689" s="5" t="s">
        <v>1118</v>
      </c>
      <c r="C689" s="11">
        <v>45024.0</v>
      </c>
      <c r="D689" s="11">
        <v>45044.0</v>
      </c>
      <c r="E689" s="5" t="s">
        <v>77</v>
      </c>
      <c r="F689" s="5" t="s">
        <v>60</v>
      </c>
      <c r="G689" s="5" t="s">
        <v>61</v>
      </c>
      <c r="H689" s="5" t="s">
        <v>62</v>
      </c>
      <c r="I689" s="7" t="s">
        <v>63</v>
      </c>
      <c r="J689" s="8" t="str">
        <f t="shared" si="1"/>
        <v>(320) 1853187395</v>
      </c>
      <c r="K689" s="5" t="s">
        <v>64</v>
      </c>
      <c r="L689" s="5" t="s">
        <v>38</v>
      </c>
      <c r="M689" s="9" t="str">
        <f>IFERROR(__xludf.DUMMYFUNCTION("IF(OR(REGEXMATCH(L689,""18-40""),REGEXMATCH(L689,""Adults 18-40"")),""18-40"", IF(OR(REGEXMATCH(L689,""40-60""),REGEXMATCH(L689,""Adults 40-60"")),""40-60"", IF(OR(REGEXMATCH(L689,""60\+""),REGEXMATCH(L689,""Seniors 60\+"")),""60+"", IF(OR(REGEXMATCH(L689"&amp;",""13-19""),REGEXMATCH(L689,""Teens 13-19"")),""13-19"",""Unbekannt""))))"),"60+")</f>
        <v>60+</v>
      </c>
      <c r="N689" s="8" t="str">
        <f>IFERROR(__xludf.DUMMYFUNCTION("REGEXREPLACE(REGEXREPLACE(O689,""Male"",""unspecific""),""Female"",""unspecific"")"),"unspecific ")</f>
        <v>unspecific </v>
      </c>
      <c r="O689" s="5" t="str">
        <f>IFERROR(__xludf.DUMMYFUNCTION("REGEXEXTRACT(L689,""[A-Za-z ]+"")"),"Female ")</f>
        <v>Female </v>
      </c>
      <c r="P689" s="8" t="str">
        <f>IFERROR(__xludf.DUMMYFUNCTION("IF(REGEXMATCH(L689,""Male""),""Male"",IF(REGEXMATCH(L689,""Female""),""Female"",""unspecific""))"),"Female")</f>
        <v>Female</v>
      </c>
      <c r="Q689" s="5" t="s">
        <v>128</v>
      </c>
      <c r="R689" s="4">
        <v>67547.0</v>
      </c>
      <c r="S689" s="4">
        <v>2272.0</v>
      </c>
      <c r="T689" s="4">
        <v>4066.0</v>
      </c>
      <c r="U689" s="4">
        <v>491.0</v>
      </c>
      <c r="V689" s="10">
        <f t="shared" si="2"/>
        <v>0.7269012687</v>
      </c>
      <c r="W689" s="4">
        <v>28036.94</v>
      </c>
      <c r="X689" s="5" t="s">
        <v>66</v>
      </c>
    </row>
    <row r="690" ht="14.25" customHeight="1">
      <c r="A690" s="4">
        <v>689.0</v>
      </c>
      <c r="B690" s="5" t="s">
        <v>1119</v>
      </c>
      <c r="C690" s="11">
        <v>45018.0</v>
      </c>
      <c r="D690" s="11">
        <v>45021.0</v>
      </c>
      <c r="E690" s="5" t="s">
        <v>77</v>
      </c>
      <c r="F690" s="5" t="s">
        <v>306</v>
      </c>
      <c r="G690" s="5" t="s">
        <v>307</v>
      </c>
      <c r="H690" s="5" t="s">
        <v>308</v>
      </c>
      <c r="I690" s="7" t="s">
        <v>309</v>
      </c>
      <c r="J690" s="8" t="str">
        <f t="shared" si="1"/>
        <v>(330) 5264186670</v>
      </c>
      <c r="K690" s="5" t="s">
        <v>310</v>
      </c>
      <c r="L690" s="5" t="s">
        <v>160</v>
      </c>
      <c r="M690" s="9" t="str">
        <f>IFERROR(__xludf.DUMMYFUNCTION("IF(OR(REGEXMATCH(L690,""18-40""),REGEXMATCH(L690,""Adults 18-40"")),""18-40"", IF(OR(REGEXMATCH(L690,""40-60""),REGEXMATCH(L690,""Adults 40-60"")),""40-60"", IF(OR(REGEXMATCH(L690,""60\+""),REGEXMATCH(L690,""Seniors 60\+"")),""60+"", IF(OR(REGEXMATCH(L690"&amp;",""13-19""),REGEXMATCH(L690,""Teens 13-19"")),""13-19"",""Unbekannt""))))"),"40-60")</f>
        <v>40-60</v>
      </c>
      <c r="N690" s="8" t="str">
        <f>IFERROR(__xludf.DUMMYFUNCTION("REGEXREPLACE(REGEXREPLACE(O690,""Male"",""unspecific""),""Female"",""unspecific"")"),"unspecific ")</f>
        <v>unspecific </v>
      </c>
      <c r="O690" s="5" t="str">
        <f>IFERROR(__xludf.DUMMYFUNCTION("REGEXEXTRACT(L690,""[A-Za-z ]+"")"),"Female ")</f>
        <v>Female </v>
      </c>
      <c r="P690" s="8" t="str">
        <f>IFERROR(__xludf.DUMMYFUNCTION("IF(REGEXMATCH(L690,""Male""),""Male"",IF(REGEXMATCH(L690,""Female""),""Female"",""unspecific""))"),"Female")</f>
        <v>Female</v>
      </c>
      <c r="Q690" s="5" t="s">
        <v>58</v>
      </c>
      <c r="R690" s="4">
        <v>32636.0</v>
      </c>
      <c r="S690" s="4">
        <v>293.0</v>
      </c>
      <c r="T690" s="4">
        <v>3579.0</v>
      </c>
      <c r="U690" s="4">
        <v>780.0</v>
      </c>
      <c r="V690" s="10">
        <f t="shared" si="2"/>
        <v>2.389998774</v>
      </c>
      <c r="W690" s="4">
        <v>2301.25</v>
      </c>
      <c r="X690" s="5" t="s">
        <v>32</v>
      </c>
    </row>
    <row r="691" ht="14.25" customHeight="1">
      <c r="A691" s="4">
        <v>690.0</v>
      </c>
      <c r="B691" s="5" t="s">
        <v>1120</v>
      </c>
      <c r="C691" s="11">
        <v>45056.0</v>
      </c>
      <c r="D691" s="11">
        <v>45072.0</v>
      </c>
      <c r="E691" s="5" t="s">
        <v>77</v>
      </c>
      <c r="F691" s="5" t="s">
        <v>68</v>
      </c>
      <c r="G691" s="5" t="s">
        <v>69</v>
      </c>
      <c r="H691" s="5" t="s">
        <v>70</v>
      </c>
      <c r="I691" s="7" t="s">
        <v>71</v>
      </c>
      <c r="J691" s="8" t="str">
        <f t="shared" si="1"/>
        <v>(228) 1662016</v>
      </c>
      <c r="K691" s="5" t="s">
        <v>72</v>
      </c>
      <c r="L691" s="5" t="s">
        <v>83</v>
      </c>
      <c r="M691" s="9" t="str">
        <f>IFERROR(__xludf.DUMMYFUNCTION("IF(OR(REGEXMATCH(L691,""18-40""),REGEXMATCH(L691,""Adults 18-40"")),""18-40"", IF(OR(REGEXMATCH(L691,""40-60""),REGEXMATCH(L691,""Adults 40-60"")),""40-60"", IF(OR(REGEXMATCH(L691,""60\+""),REGEXMATCH(L691,""Seniors 60\+"")),""60+"", IF(OR(REGEXMATCH(L691"&amp;",""13-19""),REGEXMATCH(L691,""Teens 13-19"")),""13-19"",""Unbekannt""))))"),"40-60")</f>
        <v>40-60</v>
      </c>
      <c r="N691" s="8" t="str">
        <f>IFERROR(__xludf.DUMMYFUNCTION("REGEXREPLACE(REGEXREPLACE(O691,""Male"",""unspecific""),""Female"",""unspecific"")"),"Adults ")</f>
        <v>Adults </v>
      </c>
      <c r="O691" s="5" t="str">
        <f>IFERROR(__xludf.DUMMYFUNCTION("REGEXEXTRACT(L691,""[A-Za-z ]+"")"),"Adults ")</f>
        <v>Adults </v>
      </c>
      <c r="P691" s="8" t="str">
        <f>IFERROR(__xludf.DUMMYFUNCTION("IF(REGEXMATCH(L691,""Male""),""Male"",IF(REGEXMATCH(L691,""Female""),""Female"",""unspecific""))"),"unspecific")</f>
        <v>unspecific</v>
      </c>
      <c r="Q691" s="5" t="s">
        <v>84</v>
      </c>
      <c r="R691" s="4">
        <v>15155.0</v>
      </c>
      <c r="S691" s="4">
        <v>9253.0</v>
      </c>
      <c r="T691" s="4">
        <v>2014.0</v>
      </c>
      <c r="U691" s="4">
        <v>666.0</v>
      </c>
      <c r="V691" s="10">
        <f t="shared" si="2"/>
        <v>4.394589244</v>
      </c>
      <c r="W691" s="4">
        <v>44462.97</v>
      </c>
      <c r="X691" s="5" t="s">
        <v>66</v>
      </c>
    </row>
    <row r="692" ht="14.25" customHeight="1">
      <c r="A692" s="4">
        <v>691.0</v>
      </c>
      <c r="B692" s="5" t="s">
        <v>1121</v>
      </c>
      <c r="C692" s="11">
        <v>45261.0</v>
      </c>
      <c r="D692" s="11">
        <v>45285.0</v>
      </c>
      <c r="E692" s="5" t="s">
        <v>7</v>
      </c>
      <c r="F692" s="5" t="s">
        <v>410</v>
      </c>
      <c r="G692" s="5" t="s">
        <v>411</v>
      </c>
      <c r="H692" s="5" t="s">
        <v>412</v>
      </c>
      <c r="I692" s="7" t="s">
        <v>413</v>
      </c>
      <c r="J692" s="8" t="str">
        <f t="shared" si="1"/>
        <v>(135) 132085844902</v>
      </c>
      <c r="K692" s="5" t="s">
        <v>414</v>
      </c>
      <c r="L692" s="5" t="s">
        <v>74</v>
      </c>
      <c r="M692" s="9" t="str">
        <f>IFERROR(__xludf.DUMMYFUNCTION("IF(OR(REGEXMATCH(L692,""18-40""),REGEXMATCH(L692,""Adults 18-40"")),""18-40"", IF(OR(REGEXMATCH(L692,""40-60""),REGEXMATCH(L692,""Adults 40-60"")),""40-60"", IF(OR(REGEXMATCH(L692,""60\+""),REGEXMATCH(L692,""Seniors 60\+"")),""60+"", IF(OR(REGEXMATCH(L692"&amp;",""13-19""),REGEXMATCH(L692,""Teens 13-19"")),""13-19"",""Unbekannt""))))"),"60+")</f>
        <v>60+</v>
      </c>
      <c r="N692" s="8" t="str">
        <f>IFERROR(__xludf.DUMMYFUNCTION("REGEXREPLACE(REGEXREPLACE(O692,""Male"",""unspecific""),""Female"",""unspecific"")"),"Seniors ")</f>
        <v>Seniors </v>
      </c>
      <c r="O692" s="5" t="str">
        <f>IFERROR(__xludf.DUMMYFUNCTION("REGEXEXTRACT(L692,""[A-Za-z ]+"")"),"Seniors ")</f>
        <v>Seniors </v>
      </c>
      <c r="P692" s="8" t="str">
        <f>IFERROR(__xludf.DUMMYFUNCTION("IF(REGEXMATCH(L692,""Male""),""Male"",IF(REGEXMATCH(L692,""Female""),""Female"",""unspecific""))"),"unspecific")</f>
        <v>unspecific</v>
      </c>
      <c r="Q692" s="5" t="s">
        <v>48</v>
      </c>
      <c r="R692" s="4">
        <v>66841.0</v>
      </c>
      <c r="S692" s="4">
        <v>2688.0</v>
      </c>
      <c r="T692" s="4">
        <v>4180.0</v>
      </c>
      <c r="U692" s="4">
        <v>37.0</v>
      </c>
      <c r="V692" s="10">
        <f t="shared" si="2"/>
        <v>0.05535524603</v>
      </c>
      <c r="W692" s="4">
        <v>34733.96</v>
      </c>
      <c r="X692" s="5" t="s">
        <v>119</v>
      </c>
    </row>
    <row r="693" ht="14.25" customHeight="1">
      <c r="A693" s="4">
        <v>692.0</v>
      </c>
      <c r="B693" s="5" t="s">
        <v>1122</v>
      </c>
      <c r="C693" s="11">
        <v>45195.0</v>
      </c>
      <c r="D693" s="11">
        <v>45218.0</v>
      </c>
      <c r="E693" s="5" t="s">
        <v>25</v>
      </c>
      <c r="F693" s="5" t="s">
        <v>43</v>
      </c>
      <c r="G693" s="5" t="s">
        <v>44</v>
      </c>
      <c r="H693" s="5" t="s">
        <v>45</v>
      </c>
      <c r="I693" s="7">
        <v>2.545622603E9</v>
      </c>
      <c r="J693" s="8" t="str">
        <f t="shared" si="1"/>
        <v>(254) 5622603</v>
      </c>
      <c r="K693" s="5" t="s">
        <v>46</v>
      </c>
      <c r="L693" s="5" t="s">
        <v>160</v>
      </c>
      <c r="M693" s="9" t="str">
        <f>IFERROR(__xludf.DUMMYFUNCTION("IF(OR(REGEXMATCH(L693,""18-40""),REGEXMATCH(L693,""Adults 18-40"")),""18-40"", IF(OR(REGEXMATCH(L693,""40-60""),REGEXMATCH(L693,""Adults 40-60"")),""40-60"", IF(OR(REGEXMATCH(L693,""60\+""),REGEXMATCH(L693,""Seniors 60\+"")),""60+"", IF(OR(REGEXMATCH(L693"&amp;",""13-19""),REGEXMATCH(L693,""Teens 13-19"")),""13-19"",""Unbekannt""))))"),"40-60")</f>
        <v>40-60</v>
      </c>
      <c r="N693" s="8" t="str">
        <f>IFERROR(__xludf.DUMMYFUNCTION("REGEXREPLACE(REGEXREPLACE(O693,""Male"",""unspecific""),""Female"",""unspecific"")"),"unspecific ")</f>
        <v>unspecific </v>
      </c>
      <c r="O693" s="5" t="str">
        <f>IFERROR(__xludf.DUMMYFUNCTION("REGEXEXTRACT(L693,""[A-Za-z ]+"")"),"Female ")</f>
        <v>Female </v>
      </c>
      <c r="P693" s="8" t="str">
        <f>IFERROR(__xludf.DUMMYFUNCTION("IF(REGEXMATCH(L693,""Male""),""Male"",IF(REGEXMATCH(L693,""Female""),""Female"",""unspecific""))"),"Female")</f>
        <v>Female</v>
      </c>
      <c r="Q693" s="5" t="s">
        <v>75</v>
      </c>
      <c r="R693" s="4">
        <v>9970.0</v>
      </c>
      <c r="S693" s="4">
        <v>775.0</v>
      </c>
      <c r="T693" s="4">
        <v>4168.0</v>
      </c>
      <c r="U693" s="4">
        <v>199.0</v>
      </c>
      <c r="V693" s="10">
        <f t="shared" si="2"/>
        <v>1.995987964</v>
      </c>
      <c r="W693" s="4">
        <v>28047.54</v>
      </c>
      <c r="X693" s="5" t="s">
        <v>49</v>
      </c>
    </row>
    <row r="694" ht="14.25" customHeight="1">
      <c r="A694" s="4">
        <v>693.0</v>
      </c>
      <c r="B694" s="5" t="s">
        <v>1123</v>
      </c>
      <c r="C694" s="11">
        <v>44942.0</v>
      </c>
      <c r="D694" s="11">
        <v>44947.0</v>
      </c>
      <c r="E694" s="5" t="s">
        <v>51</v>
      </c>
      <c r="F694" s="5" t="s">
        <v>94</v>
      </c>
      <c r="G694" s="5" t="s">
        <v>95</v>
      </c>
      <c r="H694" s="5" t="s">
        <v>96</v>
      </c>
      <c r="I694" s="7" t="s">
        <v>97</v>
      </c>
      <c r="J694" s="8" t="str">
        <f t="shared" si="1"/>
        <v>(356) 60863350070</v>
      </c>
      <c r="K694" s="5" t="s">
        <v>98</v>
      </c>
      <c r="L694" s="5" t="s">
        <v>30</v>
      </c>
      <c r="M694" s="9" t="str">
        <f>IFERROR(__xludf.DUMMYFUNCTION("IF(OR(REGEXMATCH(L694,""18-40""),REGEXMATCH(L694,""Adults 18-40"")),""18-40"", IF(OR(REGEXMATCH(L694,""40-60""),REGEXMATCH(L694,""Adults 40-60"")),""40-60"", IF(OR(REGEXMATCH(L694,""60\+""),REGEXMATCH(L694,""Seniors 60\+"")),""60+"", IF(OR(REGEXMATCH(L694"&amp;",""13-19""),REGEXMATCH(L694,""Teens 13-19"")),""13-19"",""Unbekannt""))))"),"18-40")</f>
        <v>18-40</v>
      </c>
      <c r="N694" s="8" t="str">
        <f>IFERROR(__xludf.DUMMYFUNCTION("REGEXREPLACE(REGEXREPLACE(O694,""Male"",""unspecific""),""Female"",""unspecific"")"),"Adults ")</f>
        <v>Adults </v>
      </c>
      <c r="O694" s="5" t="str">
        <f>IFERROR(__xludf.DUMMYFUNCTION("REGEXEXTRACT(L694,""[A-Za-z ]+"")"),"Adults ")</f>
        <v>Adults </v>
      </c>
      <c r="P694" s="8" t="str">
        <f>IFERROR(__xludf.DUMMYFUNCTION("IF(REGEXMATCH(L694,""Male""),""Male"",IF(REGEXMATCH(L694,""Female""),""Female"",""unspecific""))"),"unspecific")</f>
        <v>unspecific</v>
      </c>
      <c r="Q694" s="5" t="s">
        <v>128</v>
      </c>
      <c r="R694" s="4">
        <v>62690.0</v>
      </c>
      <c r="S694" s="4">
        <v>1075.0</v>
      </c>
      <c r="T694" s="4">
        <v>1330.0</v>
      </c>
      <c r="U694" s="4">
        <v>251.0</v>
      </c>
      <c r="V694" s="10">
        <f t="shared" si="2"/>
        <v>0.4003828362</v>
      </c>
      <c r="W694" s="4">
        <v>7731.85</v>
      </c>
      <c r="X694" s="5" t="s">
        <v>99</v>
      </c>
    </row>
    <row r="695" ht="14.25" customHeight="1">
      <c r="A695" s="4">
        <v>694.0</v>
      </c>
      <c r="B695" s="5" t="s">
        <v>1124</v>
      </c>
      <c r="C695" s="11">
        <v>45033.0</v>
      </c>
      <c r="D695" s="11">
        <v>45043.0</v>
      </c>
      <c r="E695" s="5" t="s">
        <v>42</v>
      </c>
      <c r="F695" s="5" t="s">
        <v>367</v>
      </c>
      <c r="G695" s="5" t="s">
        <v>368</v>
      </c>
      <c r="H695" s="5" t="s">
        <v>369</v>
      </c>
      <c r="I695" s="7" t="s">
        <v>370</v>
      </c>
      <c r="J695" s="8" t="str">
        <f t="shared" si="1"/>
        <v>(644) 5688783</v>
      </c>
      <c r="K695" s="5" t="s">
        <v>371</v>
      </c>
      <c r="L695" s="5" t="s">
        <v>57</v>
      </c>
      <c r="M695" s="9" t="str">
        <f>IFERROR(__xludf.DUMMYFUNCTION("IF(OR(REGEXMATCH(L695,""18-40""),REGEXMATCH(L695,""Adults 18-40"")),""18-40"", IF(OR(REGEXMATCH(L695,""40-60""),REGEXMATCH(L695,""Adults 40-60"")),""40-60"", IF(OR(REGEXMATCH(L695,""60\+""),REGEXMATCH(L695,""Seniors 60\+"")),""60+"", IF(OR(REGEXMATCH(L695"&amp;",""13-19""),REGEXMATCH(L695,""Teens 13-19"")),""13-19"",""Unbekannt""))))"),"18-40")</f>
        <v>18-40</v>
      </c>
      <c r="N695" s="8" t="str">
        <f>IFERROR(__xludf.DUMMYFUNCTION("REGEXREPLACE(REGEXREPLACE(O695,""Male"",""unspecific""),""Female"",""unspecific"")"),"unspecific ")</f>
        <v>unspecific </v>
      </c>
      <c r="O695" s="5" t="str">
        <f>IFERROR(__xludf.DUMMYFUNCTION("REGEXEXTRACT(L695,""[A-Za-z ]+"")"),"Female ")</f>
        <v>Female </v>
      </c>
      <c r="P695" s="8" t="str">
        <f>IFERROR(__xludf.DUMMYFUNCTION("IF(REGEXMATCH(L695,""Male""),""Male"",IF(REGEXMATCH(L695,""Female""),""Female"",""unspecific""))"),"Female")</f>
        <v>Female</v>
      </c>
      <c r="Q695" s="5" t="s">
        <v>58</v>
      </c>
      <c r="R695" s="4">
        <v>12434.0</v>
      </c>
      <c r="S695" s="4">
        <v>3879.0</v>
      </c>
      <c r="T695" s="4">
        <v>1982.0</v>
      </c>
      <c r="U695" s="4">
        <v>497.0</v>
      </c>
      <c r="V695" s="10">
        <f t="shared" si="2"/>
        <v>3.997104713</v>
      </c>
      <c r="W695" s="4">
        <v>14737.8</v>
      </c>
      <c r="X695" s="5" t="s">
        <v>99</v>
      </c>
    </row>
    <row r="696" ht="14.25" customHeight="1">
      <c r="A696" s="4">
        <v>695.0</v>
      </c>
      <c r="B696" s="5" t="s">
        <v>1125</v>
      </c>
      <c r="C696" s="11">
        <v>45111.0</v>
      </c>
      <c r="D696" s="11">
        <v>45116.0</v>
      </c>
      <c r="E696" s="5" t="s">
        <v>51</v>
      </c>
      <c r="F696" s="5" t="s">
        <v>68</v>
      </c>
      <c r="G696" s="5" t="s">
        <v>69</v>
      </c>
      <c r="H696" s="5" t="s">
        <v>70</v>
      </c>
      <c r="I696" s="7" t="s">
        <v>71</v>
      </c>
      <c r="J696" s="8" t="str">
        <f t="shared" si="1"/>
        <v>(228) 1662016</v>
      </c>
      <c r="K696" s="5" t="s">
        <v>72</v>
      </c>
      <c r="L696" s="5" t="s">
        <v>160</v>
      </c>
      <c r="M696" s="9" t="str">
        <f>IFERROR(__xludf.DUMMYFUNCTION("IF(OR(REGEXMATCH(L696,""18-40""),REGEXMATCH(L696,""Adults 18-40"")),""18-40"", IF(OR(REGEXMATCH(L696,""40-60""),REGEXMATCH(L696,""Adults 40-60"")),""40-60"", IF(OR(REGEXMATCH(L696,""60\+""),REGEXMATCH(L696,""Seniors 60\+"")),""60+"", IF(OR(REGEXMATCH(L696"&amp;",""13-19""),REGEXMATCH(L696,""Teens 13-19"")),""13-19"",""Unbekannt""))))"),"40-60")</f>
        <v>40-60</v>
      </c>
      <c r="N696" s="8" t="str">
        <f>IFERROR(__xludf.DUMMYFUNCTION("REGEXREPLACE(REGEXREPLACE(O696,""Male"",""unspecific""),""Female"",""unspecific"")"),"unspecific ")</f>
        <v>unspecific </v>
      </c>
      <c r="O696" s="5" t="str">
        <f>IFERROR(__xludf.DUMMYFUNCTION("REGEXEXTRACT(L696,""[A-Za-z ]+"")"),"Female ")</f>
        <v>Female </v>
      </c>
      <c r="P696" s="8" t="str">
        <f>IFERROR(__xludf.DUMMYFUNCTION("IF(REGEXMATCH(L696,""Male""),""Male"",IF(REGEXMATCH(L696,""Female""),""Female"",""unspecific""))"),"Female")</f>
        <v>Female</v>
      </c>
      <c r="Q696" s="5" t="s">
        <v>39</v>
      </c>
      <c r="R696" s="4">
        <v>46967.0</v>
      </c>
      <c r="S696" s="4">
        <v>1120.0</v>
      </c>
      <c r="T696" s="4">
        <v>4644.0</v>
      </c>
      <c r="U696" s="4">
        <v>38.0</v>
      </c>
      <c r="V696" s="10">
        <f t="shared" si="2"/>
        <v>0.08090787148</v>
      </c>
      <c r="W696" s="4">
        <v>34562.23</v>
      </c>
      <c r="X696" s="5" t="s">
        <v>66</v>
      </c>
    </row>
    <row r="697" ht="14.25" customHeight="1">
      <c r="A697" s="4">
        <v>696.0</v>
      </c>
      <c r="B697" s="5" t="s">
        <v>1126</v>
      </c>
      <c r="C697" s="11">
        <v>44958.0</v>
      </c>
      <c r="D697" s="11">
        <v>44970.0</v>
      </c>
      <c r="E697" s="5" t="s">
        <v>7</v>
      </c>
      <c r="F697" s="5" t="s">
        <v>361</v>
      </c>
      <c r="G697" s="5" t="s">
        <v>362</v>
      </c>
      <c r="H697" s="5" t="s">
        <v>363</v>
      </c>
      <c r="I697" s="7" t="s">
        <v>364</v>
      </c>
      <c r="J697" s="8" t="str">
        <f t="shared" si="1"/>
        <v>(405) 1640984570</v>
      </c>
      <c r="K697" s="5" t="s">
        <v>365</v>
      </c>
      <c r="L697" s="5" t="s">
        <v>138</v>
      </c>
      <c r="M697" s="9" t="str">
        <f>IFERROR(__xludf.DUMMYFUNCTION("IF(OR(REGEXMATCH(L697,""18-40""),REGEXMATCH(L697,""Adults 18-40"")),""18-40"", IF(OR(REGEXMATCH(L697,""40-60""),REGEXMATCH(L697,""Adults 40-60"")),""40-60"", IF(OR(REGEXMATCH(L697,""60\+""),REGEXMATCH(L697,""Seniors 60\+"")),""60+"", IF(OR(REGEXMATCH(L697"&amp;",""13-19""),REGEXMATCH(L697,""Teens 13-19"")),""13-19"",""Unbekannt""))))"),"18-40")</f>
        <v>18-40</v>
      </c>
      <c r="N697" s="8" t="str">
        <f>IFERROR(__xludf.DUMMYFUNCTION("REGEXREPLACE(REGEXREPLACE(O697,""Male"",""unspecific""),""Female"",""unspecific"")"),"unspecific ")</f>
        <v>unspecific </v>
      </c>
      <c r="O697" s="5" t="str">
        <f>IFERROR(__xludf.DUMMYFUNCTION("REGEXEXTRACT(L697,""[A-Za-z ]+"")"),"Male ")</f>
        <v>Male </v>
      </c>
      <c r="P697" s="8" t="str">
        <f>IFERROR(__xludf.DUMMYFUNCTION("IF(REGEXMATCH(L697,""Male""),""Male"",IF(REGEXMATCH(L697,""Female""),""Female"",""unspecific""))"),"Male")</f>
        <v>Male</v>
      </c>
      <c r="Q697" s="5" t="s">
        <v>48</v>
      </c>
      <c r="R697" s="4">
        <v>32817.0</v>
      </c>
      <c r="S697" s="4">
        <v>9250.0</v>
      </c>
      <c r="T697" s="4">
        <v>782.0</v>
      </c>
      <c r="U697" s="4">
        <v>318.0</v>
      </c>
      <c r="V697" s="10">
        <f t="shared" si="2"/>
        <v>0.9690099643</v>
      </c>
      <c r="W697" s="4">
        <v>2432.28</v>
      </c>
      <c r="X697" s="5" t="s">
        <v>66</v>
      </c>
    </row>
    <row r="698" ht="14.25" customHeight="1">
      <c r="A698" s="4">
        <v>697.0</v>
      </c>
      <c r="B698" s="5" t="s">
        <v>1127</v>
      </c>
      <c r="C698" s="11">
        <v>44928.0</v>
      </c>
      <c r="D698" s="11">
        <v>44931.0</v>
      </c>
      <c r="E698" s="5" t="s">
        <v>25</v>
      </c>
      <c r="F698" s="5" t="s">
        <v>556</v>
      </c>
      <c r="G698" s="5" t="s">
        <v>557</v>
      </c>
      <c r="H698" s="5" t="s">
        <v>558</v>
      </c>
      <c r="I698" s="7" t="s">
        <v>559</v>
      </c>
      <c r="J698" s="8" t="str">
        <f t="shared" si="1"/>
        <v>(363) 83636475385</v>
      </c>
      <c r="K698" s="5" t="s">
        <v>560</v>
      </c>
      <c r="L698" s="5" t="s">
        <v>47</v>
      </c>
      <c r="M698" s="9" t="str">
        <f>IFERROR(__xludf.DUMMYFUNCTION("IF(OR(REGEXMATCH(L698,""18-40""),REGEXMATCH(L698,""Adults 18-40"")),""18-40"", IF(OR(REGEXMATCH(L698,""40-60""),REGEXMATCH(L698,""Adults 40-60"")),""40-60"", IF(OR(REGEXMATCH(L698,""60\+""),REGEXMATCH(L698,""Seniors 60\+"")),""60+"", IF(OR(REGEXMATCH(L698"&amp;",""13-19""),REGEXMATCH(L698,""Teens 13-19"")),""13-19"",""Unbekannt""))))"),"40-60")</f>
        <v>40-60</v>
      </c>
      <c r="N698" s="8" t="str">
        <f>IFERROR(__xludf.DUMMYFUNCTION("REGEXREPLACE(REGEXREPLACE(O698,""Male"",""unspecific""),""Female"",""unspecific"")"),"unspecific ")</f>
        <v>unspecific </v>
      </c>
      <c r="O698" s="5" t="str">
        <f>IFERROR(__xludf.DUMMYFUNCTION("REGEXEXTRACT(L698,""[A-Za-z ]+"")"),"Male ")</f>
        <v>Male </v>
      </c>
      <c r="P698" s="8" t="str">
        <f>IFERROR(__xludf.DUMMYFUNCTION("IF(REGEXMATCH(L698,""Male""),""Male"",IF(REGEXMATCH(L698,""Female""),""Female"",""unspecific""))"),"Male")</f>
        <v>Male</v>
      </c>
      <c r="Q698" s="5" t="s">
        <v>58</v>
      </c>
      <c r="R698" s="4">
        <v>19728.0</v>
      </c>
      <c r="S698" s="4">
        <v>1441.0</v>
      </c>
      <c r="T698" s="4">
        <v>4098.0</v>
      </c>
      <c r="U698" s="4">
        <v>27.0</v>
      </c>
      <c r="V698" s="10">
        <f t="shared" si="2"/>
        <v>0.1368613139</v>
      </c>
      <c r="W698" s="4">
        <v>14204.37</v>
      </c>
      <c r="X698" s="5" t="s">
        <v>158</v>
      </c>
    </row>
    <row r="699" ht="14.25" customHeight="1">
      <c r="A699" s="4">
        <v>698.0</v>
      </c>
      <c r="B699" s="5" t="s">
        <v>1128</v>
      </c>
      <c r="C699" s="11">
        <v>45160.0</v>
      </c>
      <c r="D699" s="11">
        <v>45179.0</v>
      </c>
      <c r="E699" s="5" t="s">
        <v>7</v>
      </c>
      <c r="F699" s="5" t="s">
        <v>520</v>
      </c>
      <c r="G699" s="5" t="s">
        <v>521</v>
      </c>
      <c r="H699" s="5" t="s">
        <v>522</v>
      </c>
      <c r="I699" s="7" t="s">
        <v>523</v>
      </c>
      <c r="J699" s="8" t="str">
        <f t="shared" si="1"/>
        <v>(121) 15886353</v>
      </c>
      <c r="K699" s="5" t="s">
        <v>524</v>
      </c>
      <c r="L699" s="5" t="s">
        <v>74</v>
      </c>
      <c r="M699" s="9" t="str">
        <f>IFERROR(__xludf.DUMMYFUNCTION("IF(OR(REGEXMATCH(L699,""18-40""),REGEXMATCH(L699,""Adults 18-40"")),""18-40"", IF(OR(REGEXMATCH(L699,""40-60""),REGEXMATCH(L699,""Adults 40-60"")),""40-60"", IF(OR(REGEXMATCH(L699,""60\+""),REGEXMATCH(L699,""Seniors 60\+"")),""60+"", IF(OR(REGEXMATCH(L699"&amp;",""13-19""),REGEXMATCH(L699,""Teens 13-19"")),""13-19"",""Unbekannt""))))"),"60+")</f>
        <v>60+</v>
      </c>
      <c r="N699" s="8" t="str">
        <f>IFERROR(__xludf.DUMMYFUNCTION("REGEXREPLACE(REGEXREPLACE(O699,""Male"",""unspecific""),""Female"",""unspecific"")"),"Seniors ")</f>
        <v>Seniors </v>
      </c>
      <c r="O699" s="5" t="str">
        <f>IFERROR(__xludf.DUMMYFUNCTION("REGEXEXTRACT(L699,""[A-Za-z ]+"")"),"Seniors ")</f>
        <v>Seniors </v>
      </c>
      <c r="P699" s="8" t="str">
        <f>IFERROR(__xludf.DUMMYFUNCTION("IF(REGEXMATCH(L699,""Male""),""Male"",IF(REGEXMATCH(L699,""Female""),""Female"",""unspecific""))"),"unspecific")</f>
        <v>unspecific</v>
      </c>
      <c r="Q699" s="5" t="s">
        <v>48</v>
      </c>
      <c r="R699" s="4">
        <v>74610.0</v>
      </c>
      <c r="S699" s="4">
        <v>1409.0</v>
      </c>
      <c r="T699" s="4">
        <v>564.0</v>
      </c>
      <c r="U699" s="4">
        <v>259.0</v>
      </c>
      <c r="V699" s="10">
        <f t="shared" si="2"/>
        <v>0.3471384533</v>
      </c>
      <c r="W699" s="4">
        <v>34198.43</v>
      </c>
      <c r="X699" s="5" t="s">
        <v>49</v>
      </c>
    </row>
    <row r="700" ht="14.25" customHeight="1">
      <c r="A700" s="4">
        <v>699.0</v>
      </c>
      <c r="B700" s="5" t="s">
        <v>1129</v>
      </c>
      <c r="C700" s="11">
        <v>45040.0</v>
      </c>
      <c r="D700" s="11">
        <v>45051.0</v>
      </c>
      <c r="E700" s="5" t="s">
        <v>77</v>
      </c>
      <c r="F700" s="5" t="s">
        <v>94</v>
      </c>
      <c r="G700" s="5" t="s">
        <v>95</v>
      </c>
      <c r="H700" s="5" t="s">
        <v>96</v>
      </c>
      <c r="I700" s="7" t="s">
        <v>97</v>
      </c>
      <c r="J700" s="8" t="str">
        <f t="shared" si="1"/>
        <v>(356) 60863350070</v>
      </c>
      <c r="K700" s="5" t="s">
        <v>98</v>
      </c>
      <c r="L700" s="5" t="s">
        <v>30</v>
      </c>
      <c r="M700" s="9" t="str">
        <f>IFERROR(__xludf.DUMMYFUNCTION("IF(OR(REGEXMATCH(L700,""18-40""),REGEXMATCH(L700,""Adults 18-40"")),""18-40"", IF(OR(REGEXMATCH(L700,""40-60""),REGEXMATCH(L700,""Adults 40-60"")),""40-60"", IF(OR(REGEXMATCH(L700,""60\+""),REGEXMATCH(L700,""Seniors 60\+"")),""60+"", IF(OR(REGEXMATCH(L700"&amp;",""13-19""),REGEXMATCH(L700,""Teens 13-19"")),""13-19"",""Unbekannt""))))"),"18-40")</f>
        <v>18-40</v>
      </c>
      <c r="N700" s="8" t="str">
        <f>IFERROR(__xludf.DUMMYFUNCTION("REGEXREPLACE(REGEXREPLACE(O700,""Male"",""unspecific""),""Female"",""unspecific"")"),"Adults ")</f>
        <v>Adults </v>
      </c>
      <c r="O700" s="5" t="str">
        <f>IFERROR(__xludf.DUMMYFUNCTION("REGEXEXTRACT(L700,""[A-Za-z ]+"")"),"Adults ")</f>
        <v>Adults </v>
      </c>
      <c r="P700" s="8" t="str">
        <f>IFERROR(__xludf.DUMMYFUNCTION("IF(REGEXMATCH(L700,""Male""),""Male"",IF(REGEXMATCH(L700,""Female""),""Female"",""unspecific""))"),"unspecific")</f>
        <v>unspecific</v>
      </c>
      <c r="Q700" s="5" t="s">
        <v>86</v>
      </c>
      <c r="R700" s="4">
        <v>80689.0</v>
      </c>
      <c r="S700" s="4">
        <v>647.0</v>
      </c>
      <c r="T700" s="4">
        <v>1042.0</v>
      </c>
      <c r="U700" s="4">
        <v>924.0</v>
      </c>
      <c r="V700" s="10">
        <f t="shared" si="2"/>
        <v>1.145137503</v>
      </c>
      <c r="W700" s="4">
        <v>27961.19</v>
      </c>
      <c r="X700" s="5" t="s">
        <v>99</v>
      </c>
    </row>
    <row r="701" ht="14.25" customHeight="1">
      <c r="A701" s="4">
        <v>700.0</v>
      </c>
      <c r="B701" s="5" t="s">
        <v>1130</v>
      </c>
      <c r="C701" s="11">
        <v>45049.0</v>
      </c>
      <c r="D701" s="11">
        <v>45057.0</v>
      </c>
      <c r="E701" s="5" t="s">
        <v>51</v>
      </c>
      <c r="F701" s="5" t="s">
        <v>496</v>
      </c>
      <c r="G701" s="5" t="s">
        <v>497</v>
      </c>
      <c r="H701" s="5" t="s">
        <v>498</v>
      </c>
      <c r="I701" s="7" t="s">
        <v>499</v>
      </c>
      <c r="J701" s="8" t="str">
        <f t="shared" si="1"/>
        <v>(580) 28199762452</v>
      </c>
      <c r="K701" s="5" t="s">
        <v>500</v>
      </c>
      <c r="L701" s="5" t="s">
        <v>65</v>
      </c>
      <c r="M701" s="9" t="str">
        <f>IFERROR(__xludf.DUMMYFUNCTION("IF(OR(REGEXMATCH(L701,""18-40""),REGEXMATCH(L701,""Adults 18-40"")),""18-40"", IF(OR(REGEXMATCH(L701,""40-60""),REGEXMATCH(L701,""Adults 40-60"")),""40-60"", IF(OR(REGEXMATCH(L701,""60\+""),REGEXMATCH(L701,""Seniors 60\+"")),""60+"", IF(OR(REGEXMATCH(L701"&amp;",""13-19""),REGEXMATCH(L701,""Teens 13-19"")),""13-19"",""Unbekannt""))))"),"60+")</f>
        <v>60+</v>
      </c>
      <c r="N701" s="8" t="str">
        <f>IFERROR(__xludf.DUMMYFUNCTION("REGEXREPLACE(REGEXREPLACE(O701,""Male"",""unspecific""),""Female"",""unspecific"")"),"unspecific ")</f>
        <v>unspecific </v>
      </c>
      <c r="O701" s="5" t="str">
        <f>IFERROR(__xludf.DUMMYFUNCTION("REGEXEXTRACT(L701,""[A-Za-z ]+"")"),"Male ")</f>
        <v>Male </v>
      </c>
      <c r="P701" s="8" t="str">
        <f>IFERROR(__xludf.DUMMYFUNCTION("IF(REGEXMATCH(L701,""Male""),""Male"",IF(REGEXMATCH(L701,""Female""),""Female"",""unspecific""))"),"Male")</f>
        <v>Male</v>
      </c>
      <c r="Q701" s="5" t="s">
        <v>84</v>
      </c>
      <c r="R701" s="4">
        <v>8174.0</v>
      </c>
      <c r="S701" s="4">
        <v>1903.0</v>
      </c>
      <c r="T701" s="4">
        <v>3149.0</v>
      </c>
      <c r="U701" s="4">
        <v>364.0</v>
      </c>
      <c r="V701" s="10">
        <f t="shared" si="2"/>
        <v>4.453144115</v>
      </c>
      <c r="W701" s="4">
        <v>36722.55</v>
      </c>
      <c r="X701" s="5" t="s">
        <v>66</v>
      </c>
    </row>
    <row r="702" ht="14.25" customHeight="1">
      <c r="A702" s="4">
        <v>701.0</v>
      </c>
      <c r="B702" s="5" t="s">
        <v>1131</v>
      </c>
      <c r="C702" s="11">
        <v>45054.0</v>
      </c>
      <c r="D702" s="11">
        <v>45067.0</v>
      </c>
      <c r="E702" s="5" t="s">
        <v>77</v>
      </c>
      <c r="F702" s="5" t="s">
        <v>219</v>
      </c>
      <c r="G702" s="5" t="s">
        <v>220</v>
      </c>
      <c r="H702" s="5" t="s">
        <v>221</v>
      </c>
      <c r="I702" s="7">
        <v>5.835472748E9</v>
      </c>
      <c r="J702" s="8" t="str">
        <f t="shared" si="1"/>
        <v>(583) 5472748</v>
      </c>
      <c r="K702" s="5" t="s">
        <v>222</v>
      </c>
      <c r="L702" s="5" t="s">
        <v>38</v>
      </c>
      <c r="M702" s="9" t="str">
        <f>IFERROR(__xludf.DUMMYFUNCTION("IF(OR(REGEXMATCH(L702,""18-40""),REGEXMATCH(L702,""Adults 18-40"")),""18-40"", IF(OR(REGEXMATCH(L702,""40-60""),REGEXMATCH(L702,""Adults 40-60"")),""40-60"", IF(OR(REGEXMATCH(L702,""60\+""),REGEXMATCH(L702,""Seniors 60\+"")),""60+"", IF(OR(REGEXMATCH(L702"&amp;",""13-19""),REGEXMATCH(L702,""Teens 13-19"")),""13-19"",""Unbekannt""))))"),"60+")</f>
        <v>60+</v>
      </c>
      <c r="N702" s="8" t="str">
        <f>IFERROR(__xludf.DUMMYFUNCTION("REGEXREPLACE(REGEXREPLACE(O702,""Male"",""unspecific""),""Female"",""unspecific"")"),"unspecific ")</f>
        <v>unspecific </v>
      </c>
      <c r="O702" s="5" t="str">
        <f>IFERROR(__xludf.DUMMYFUNCTION("REGEXEXTRACT(L702,""[A-Za-z ]+"")"),"Female ")</f>
        <v>Female </v>
      </c>
      <c r="P702" s="8" t="str">
        <f>IFERROR(__xludf.DUMMYFUNCTION("IF(REGEXMATCH(L702,""Male""),""Male"",IF(REGEXMATCH(L702,""Female""),""Female"",""unspecific""))"),"Female")</f>
        <v>Female</v>
      </c>
      <c r="Q702" s="5" t="s">
        <v>75</v>
      </c>
      <c r="R702" s="4">
        <v>82374.0</v>
      </c>
      <c r="S702" s="4">
        <v>9055.0</v>
      </c>
      <c r="T702" s="4">
        <v>70.0</v>
      </c>
      <c r="U702" s="4">
        <v>842.0</v>
      </c>
      <c r="V702" s="10">
        <f t="shared" si="2"/>
        <v>1.022167189</v>
      </c>
      <c r="W702" s="4">
        <v>33225.93</v>
      </c>
      <c r="X702" s="5" t="s">
        <v>152</v>
      </c>
    </row>
    <row r="703" ht="14.25" customHeight="1">
      <c r="A703" s="4">
        <v>702.0</v>
      </c>
      <c r="B703" s="5" t="s">
        <v>1132</v>
      </c>
      <c r="C703" s="11">
        <v>45141.0</v>
      </c>
      <c r="D703" s="11">
        <v>45149.0</v>
      </c>
      <c r="E703" s="5" t="s">
        <v>7</v>
      </c>
      <c r="F703" s="5" t="s">
        <v>286</v>
      </c>
      <c r="G703" s="5" t="s">
        <v>287</v>
      </c>
      <c r="H703" s="5" t="s">
        <v>288</v>
      </c>
      <c r="I703" s="7" t="s">
        <v>289</v>
      </c>
      <c r="J703" s="8" t="str">
        <f t="shared" si="1"/>
        <v>(123) 8005701</v>
      </c>
      <c r="K703" s="5" t="s">
        <v>290</v>
      </c>
      <c r="L703" s="5" t="s">
        <v>160</v>
      </c>
      <c r="M703" s="9" t="str">
        <f>IFERROR(__xludf.DUMMYFUNCTION("IF(OR(REGEXMATCH(L703,""18-40""),REGEXMATCH(L703,""Adults 18-40"")),""18-40"", IF(OR(REGEXMATCH(L703,""40-60""),REGEXMATCH(L703,""Adults 40-60"")),""40-60"", IF(OR(REGEXMATCH(L703,""60\+""),REGEXMATCH(L703,""Seniors 60\+"")),""60+"", IF(OR(REGEXMATCH(L703"&amp;",""13-19""),REGEXMATCH(L703,""Teens 13-19"")),""13-19"",""Unbekannt""))))"),"40-60")</f>
        <v>40-60</v>
      </c>
      <c r="N703" s="8" t="str">
        <f>IFERROR(__xludf.DUMMYFUNCTION("REGEXREPLACE(REGEXREPLACE(O703,""Male"",""unspecific""),""Female"",""unspecific"")"),"unspecific ")</f>
        <v>unspecific </v>
      </c>
      <c r="O703" s="5" t="str">
        <f>IFERROR(__xludf.DUMMYFUNCTION("REGEXEXTRACT(L703,""[A-Za-z ]+"")"),"Female ")</f>
        <v>Female </v>
      </c>
      <c r="P703" s="8" t="str">
        <f>IFERROR(__xludf.DUMMYFUNCTION("IF(REGEXMATCH(L703,""Male""),""Male"",IF(REGEXMATCH(L703,""Female""),""Female"",""unspecific""))"),"Female")</f>
        <v>Female</v>
      </c>
      <c r="Q703" s="5" t="s">
        <v>75</v>
      </c>
      <c r="R703" s="4">
        <v>95691.0</v>
      </c>
      <c r="S703" s="4">
        <v>4141.0</v>
      </c>
      <c r="T703" s="4">
        <v>2705.0</v>
      </c>
      <c r="U703" s="4">
        <v>604.0</v>
      </c>
      <c r="V703" s="10">
        <f t="shared" si="2"/>
        <v>0.6311983363</v>
      </c>
      <c r="W703" s="4">
        <v>46252.18</v>
      </c>
      <c r="X703" s="5" t="s">
        <v>119</v>
      </c>
    </row>
    <row r="704" ht="14.25" customHeight="1">
      <c r="A704" s="4">
        <v>703.0</v>
      </c>
      <c r="B704" s="5" t="s">
        <v>1133</v>
      </c>
      <c r="C704" s="11">
        <v>45175.0</v>
      </c>
      <c r="D704" s="11">
        <v>45184.0</v>
      </c>
      <c r="E704" s="5" t="s">
        <v>42</v>
      </c>
      <c r="F704" s="5" t="s">
        <v>616</v>
      </c>
      <c r="G704" s="5" t="s">
        <v>617</v>
      </c>
      <c r="H704" s="5" t="s">
        <v>618</v>
      </c>
      <c r="I704" s="7">
        <v>0.0</v>
      </c>
      <c r="J704" s="8">
        <f t="shared" si="1"/>
        <v>0</v>
      </c>
      <c r="K704" s="5" t="s">
        <v>619</v>
      </c>
      <c r="L704" s="5" t="s">
        <v>138</v>
      </c>
      <c r="M704" s="9" t="str">
        <f>IFERROR(__xludf.DUMMYFUNCTION("IF(OR(REGEXMATCH(L704,""18-40""),REGEXMATCH(L704,""Adults 18-40"")),""18-40"", IF(OR(REGEXMATCH(L704,""40-60""),REGEXMATCH(L704,""Adults 40-60"")),""40-60"", IF(OR(REGEXMATCH(L704,""60\+""),REGEXMATCH(L704,""Seniors 60\+"")),""60+"", IF(OR(REGEXMATCH(L704"&amp;",""13-19""),REGEXMATCH(L704,""Teens 13-19"")),""13-19"",""Unbekannt""))))"),"18-40")</f>
        <v>18-40</v>
      </c>
      <c r="N704" s="8" t="str">
        <f>IFERROR(__xludf.DUMMYFUNCTION("REGEXREPLACE(REGEXREPLACE(O704,""Male"",""unspecific""),""Female"",""unspecific"")"),"unspecific ")</f>
        <v>unspecific </v>
      </c>
      <c r="O704" s="5" t="str">
        <f>IFERROR(__xludf.DUMMYFUNCTION("REGEXEXTRACT(L704,""[A-Za-z ]+"")"),"Male ")</f>
        <v>Male </v>
      </c>
      <c r="P704" s="8" t="str">
        <f>IFERROR(__xludf.DUMMYFUNCTION("IF(REGEXMATCH(L704,""Male""),""Male"",IF(REGEXMATCH(L704,""Female""),""Female"",""unspecific""))"),"Male")</f>
        <v>Male</v>
      </c>
      <c r="Q704" s="5" t="s">
        <v>84</v>
      </c>
      <c r="R704" s="4">
        <v>54077.0</v>
      </c>
      <c r="S704" s="4">
        <v>6479.0</v>
      </c>
      <c r="T704" s="4">
        <v>1538.0</v>
      </c>
      <c r="U704" s="4">
        <v>500.0</v>
      </c>
      <c r="V704" s="10">
        <f t="shared" si="2"/>
        <v>0.9246075041</v>
      </c>
      <c r="W704" s="4">
        <v>38089.63</v>
      </c>
      <c r="X704" s="5" t="s">
        <v>158</v>
      </c>
    </row>
    <row r="705" ht="14.25" customHeight="1">
      <c r="A705" s="4">
        <v>704.0</v>
      </c>
      <c r="B705" s="5" t="s">
        <v>1134</v>
      </c>
      <c r="C705" s="11">
        <v>44954.0</v>
      </c>
      <c r="D705" s="11">
        <v>44976.0</v>
      </c>
      <c r="E705" s="5" t="s">
        <v>42</v>
      </c>
      <c r="F705" s="5" t="s">
        <v>43</v>
      </c>
      <c r="G705" s="5" t="s">
        <v>44</v>
      </c>
      <c r="H705" s="5" t="s">
        <v>45</v>
      </c>
      <c r="I705" s="7">
        <v>2.545622603E9</v>
      </c>
      <c r="J705" s="8" t="str">
        <f t="shared" si="1"/>
        <v>(254) 5622603</v>
      </c>
      <c r="K705" s="5" t="s">
        <v>46</v>
      </c>
      <c r="L705" s="5" t="s">
        <v>131</v>
      </c>
      <c r="M705" s="9" t="str">
        <f>IFERROR(__xludf.DUMMYFUNCTION("IF(OR(REGEXMATCH(L705,""18-40""),REGEXMATCH(L705,""Adults 18-40"")),""18-40"", IF(OR(REGEXMATCH(L705,""40-60""),REGEXMATCH(L705,""Adults 40-60"")),""40-60"", IF(OR(REGEXMATCH(L705,""60\+""),REGEXMATCH(L705,""Seniors 60\+"")),""60+"", IF(OR(REGEXMATCH(L705"&amp;",""13-19""),REGEXMATCH(L705,""Teens 13-19"")),""13-19"",""Unbekannt""))))"),"13-19")</f>
        <v>13-19</v>
      </c>
      <c r="N705" s="8" t="str">
        <f>IFERROR(__xludf.DUMMYFUNCTION("REGEXREPLACE(REGEXREPLACE(O705,""Male"",""unspecific""),""Female"",""unspecific"")"),"Teens ")</f>
        <v>Teens </v>
      </c>
      <c r="O705" s="5" t="str">
        <f>IFERROR(__xludf.DUMMYFUNCTION("REGEXEXTRACT(L705,""[A-Za-z ]+"")"),"Teens ")</f>
        <v>Teens </v>
      </c>
      <c r="P705" s="8" t="str">
        <f>IFERROR(__xludf.DUMMYFUNCTION("IF(REGEXMATCH(L705,""Male""),""Male"",IF(REGEXMATCH(L705,""Female""),""Female"",""unspecific""))"),"unspecific")</f>
        <v>unspecific</v>
      </c>
      <c r="Q705" s="5" t="s">
        <v>86</v>
      </c>
      <c r="R705" s="4">
        <v>12608.0</v>
      </c>
      <c r="S705" s="4">
        <v>8707.0</v>
      </c>
      <c r="T705" s="4">
        <v>3549.0</v>
      </c>
      <c r="U705" s="4">
        <v>529.0</v>
      </c>
      <c r="V705" s="10">
        <f t="shared" si="2"/>
        <v>4.195748731</v>
      </c>
      <c r="W705" s="4">
        <v>35936.42</v>
      </c>
      <c r="X705" s="5" t="s">
        <v>49</v>
      </c>
    </row>
    <row r="706" ht="14.25" customHeight="1">
      <c r="A706" s="4">
        <v>705.0</v>
      </c>
      <c r="B706" s="5" t="s">
        <v>1135</v>
      </c>
      <c r="C706" s="11">
        <v>45191.0</v>
      </c>
      <c r="D706" s="11">
        <v>45195.0</v>
      </c>
      <c r="E706" s="5" t="s">
        <v>51</v>
      </c>
      <c r="F706" s="5" t="s">
        <v>78</v>
      </c>
      <c r="G706" s="5" t="s">
        <v>79</v>
      </c>
      <c r="H706" s="5" t="s">
        <v>80</v>
      </c>
      <c r="I706" s="7" t="s">
        <v>81</v>
      </c>
      <c r="J706" s="8" t="str">
        <f t="shared" si="1"/>
        <v>(574) 1894981166</v>
      </c>
      <c r="K706" s="5" t="s">
        <v>82</v>
      </c>
      <c r="L706" s="5" t="s">
        <v>47</v>
      </c>
      <c r="M706" s="9" t="str">
        <f>IFERROR(__xludf.DUMMYFUNCTION("IF(OR(REGEXMATCH(L706,""18-40""),REGEXMATCH(L706,""Adults 18-40"")),""18-40"", IF(OR(REGEXMATCH(L706,""40-60""),REGEXMATCH(L706,""Adults 40-60"")),""40-60"", IF(OR(REGEXMATCH(L706,""60\+""),REGEXMATCH(L706,""Seniors 60\+"")),""60+"", IF(OR(REGEXMATCH(L706"&amp;",""13-19""),REGEXMATCH(L706,""Teens 13-19"")),""13-19"",""Unbekannt""))))"),"40-60")</f>
        <v>40-60</v>
      </c>
      <c r="N706" s="8" t="str">
        <f>IFERROR(__xludf.DUMMYFUNCTION("REGEXREPLACE(REGEXREPLACE(O706,""Male"",""unspecific""),""Female"",""unspecific"")"),"unspecific ")</f>
        <v>unspecific </v>
      </c>
      <c r="O706" s="5" t="str">
        <f>IFERROR(__xludf.DUMMYFUNCTION("REGEXEXTRACT(L706,""[A-Za-z ]+"")"),"Male ")</f>
        <v>Male </v>
      </c>
      <c r="P706" s="8" t="str">
        <f>IFERROR(__xludf.DUMMYFUNCTION("IF(REGEXMATCH(L706,""Male""),""Male"",IF(REGEXMATCH(L706,""Female""),""Female"",""unspecific""))"),"Male")</f>
        <v>Male</v>
      </c>
      <c r="Q706" s="5" t="s">
        <v>84</v>
      </c>
      <c r="R706" s="4">
        <v>93609.0</v>
      </c>
      <c r="S706" s="4">
        <v>6194.0</v>
      </c>
      <c r="T706" s="4">
        <v>1183.0</v>
      </c>
      <c r="U706" s="4">
        <v>349.0</v>
      </c>
      <c r="V706" s="10">
        <f t="shared" si="2"/>
        <v>0.3728273991</v>
      </c>
      <c r="W706" s="4">
        <v>7015.1</v>
      </c>
      <c r="X706" s="5" t="s">
        <v>40</v>
      </c>
    </row>
    <row r="707" ht="14.25" customHeight="1">
      <c r="A707" s="4">
        <v>706.0</v>
      </c>
      <c r="B707" s="5" t="s">
        <v>1136</v>
      </c>
      <c r="C707" s="11">
        <v>45184.0</v>
      </c>
      <c r="D707" s="11">
        <v>45210.0</v>
      </c>
      <c r="E707" s="5" t="s">
        <v>77</v>
      </c>
      <c r="F707" s="5" t="s">
        <v>461</v>
      </c>
      <c r="G707" s="5" t="s">
        <v>462</v>
      </c>
      <c r="H707" s="5" t="s">
        <v>463</v>
      </c>
      <c r="I707" s="7" t="s">
        <v>464</v>
      </c>
      <c r="J707" s="8" t="str">
        <f t="shared" si="1"/>
        <v>(934) 4111363</v>
      </c>
      <c r="K707" s="5" t="s">
        <v>465</v>
      </c>
      <c r="L707" s="5" t="s">
        <v>74</v>
      </c>
      <c r="M707" s="9" t="str">
        <f>IFERROR(__xludf.DUMMYFUNCTION("IF(OR(REGEXMATCH(L707,""18-40""),REGEXMATCH(L707,""Adults 18-40"")),""18-40"", IF(OR(REGEXMATCH(L707,""40-60""),REGEXMATCH(L707,""Adults 40-60"")),""40-60"", IF(OR(REGEXMATCH(L707,""60\+""),REGEXMATCH(L707,""Seniors 60\+"")),""60+"", IF(OR(REGEXMATCH(L707"&amp;",""13-19""),REGEXMATCH(L707,""Teens 13-19"")),""13-19"",""Unbekannt""))))"),"60+")</f>
        <v>60+</v>
      </c>
      <c r="N707" s="8" t="str">
        <f>IFERROR(__xludf.DUMMYFUNCTION("REGEXREPLACE(REGEXREPLACE(O707,""Male"",""unspecific""),""Female"",""unspecific"")"),"Seniors ")</f>
        <v>Seniors </v>
      </c>
      <c r="O707" s="5" t="str">
        <f>IFERROR(__xludf.DUMMYFUNCTION("REGEXEXTRACT(L707,""[A-Za-z ]+"")"),"Seniors ")</f>
        <v>Seniors </v>
      </c>
      <c r="P707" s="8" t="str">
        <f>IFERROR(__xludf.DUMMYFUNCTION("IF(REGEXMATCH(L707,""Male""),""Male"",IF(REGEXMATCH(L707,""Female""),""Female"",""unspecific""))"),"unspecific")</f>
        <v>unspecific</v>
      </c>
      <c r="Q707" s="5" t="s">
        <v>128</v>
      </c>
      <c r="R707" s="4">
        <v>73134.0</v>
      </c>
      <c r="S707" s="4">
        <v>9535.0</v>
      </c>
      <c r="T707" s="4">
        <v>3440.0</v>
      </c>
      <c r="U707" s="4">
        <v>263.0</v>
      </c>
      <c r="V707" s="10">
        <f t="shared" si="2"/>
        <v>0.3596138595</v>
      </c>
      <c r="W707" s="4">
        <v>15206.82</v>
      </c>
      <c r="X707" s="5" t="s">
        <v>112</v>
      </c>
    </row>
    <row r="708" ht="14.25" customHeight="1">
      <c r="A708" s="4">
        <v>707.0</v>
      </c>
      <c r="B708" s="5" t="s">
        <v>1137</v>
      </c>
      <c r="C708" s="11">
        <v>45144.0</v>
      </c>
      <c r="D708" s="11">
        <v>45151.0</v>
      </c>
      <c r="E708" s="5" t="s">
        <v>42</v>
      </c>
      <c r="F708" s="5" t="s">
        <v>26</v>
      </c>
      <c r="G708" s="5" t="s">
        <v>27</v>
      </c>
      <c r="H708" s="5" t="s">
        <v>28</v>
      </c>
      <c r="I708" s="7">
        <v>3.724028579E9</v>
      </c>
      <c r="J708" s="8" t="str">
        <f t="shared" si="1"/>
        <v>(372) 4028579</v>
      </c>
      <c r="K708" s="5" t="s">
        <v>29</v>
      </c>
      <c r="L708" s="5" t="s">
        <v>47</v>
      </c>
      <c r="M708" s="9" t="str">
        <f>IFERROR(__xludf.DUMMYFUNCTION("IF(OR(REGEXMATCH(L708,""18-40""),REGEXMATCH(L708,""Adults 18-40"")),""18-40"", IF(OR(REGEXMATCH(L708,""40-60""),REGEXMATCH(L708,""Adults 40-60"")),""40-60"", IF(OR(REGEXMATCH(L708,""60\+""),REGEXMATCH(L708,""Seniors 60\+"")),""60+"", IF(OR(REGEXMATCH(L708"&amp;",""13-19""),REGEXMATCH(L708,""Teens 13-19"")),""13-19"",""Unbekannt""))))"),"40-60")</f>
        <v>40-60</v>
      </c>
      <c r="N708" s="8" t="str">
        <f>IFERROR(__xludf.DUMMYFUNCTION("REGEXREPLACE(REGEXREPLACE(O708,""Male"",""unspecific""),""Female"",""unspecific"")"),"unspecific ")</f>
        <v>unspecific </v>
      </c>
      <c r="O708" s="5" t="str">
        <f>IFERROR(__xludf.DUMMYFUNCTION("REGEXEXTRACT(L708,""[A-Za-z ]+"")"),"Male ")</f>
        <v>Male </v>
      </c>
      <c r="P708" s="8" t="str">
        <f>IFERROR(__xludf.DUMMYFUNCTION("IF(REGEXMATCH(L708,""Male""),""Male"",IF(REGEXMATCH(L708,""Female""),""Female"",""unspecific""))"),"Male")</f>
        <v>Male</v>
      </c>
      <c r="Q708" s="5" t="s">
        <v>86</v>
      </c>
      <c r="R708" s="4">
        <v>89315.0</v>
      </c>
      <c r="S708" s="4">
        <v>345.0</v>
      </c>
      <c r="T708" s="4">
        <v>2748.0</v>
      </c>
      <c r="U708" s="4">
        <v>713.0</v>
      </c>
      <c r="V708" s="10">
        <f t="shared" si="2"/>
        <v>0.7982981582</v>
      </c>
      <c r="W708" s="4">
        <v>33765.29</v>
      </c>
      <c r="X708" s="5" t="s">
        <v>32</v>
      </c>
    </row>
    <row r="709" ht="14.25" customHeight="1">
      <c r="A709" s="4">
        <v>708.0</v>
      </c>
      <c r="B709" s="5" t="s">
        <v>1138</v>
      </c>
      <c r="C709" s="11">
        <v>45065.0</v>
      </c>
      <c r="D709" s="11">
        <v>45087.0</v>
      </c>
      <c r="E709" s="5" t="s">
        <v>42</v>
      </c>
      <c r="F709" s="5" t="s">
        <v>162</v>
      </c>
      <c r="G709" s="5" t="s">
        <v>163</v>
      </c>
      <c r="H709" s="5" t="s">
        <v>164</v>
      </c>
      <c r="I709" s="7" t="s">
        <v>165</v>
      </c>
      <c r="J709" s="8" t="str">
        <f t="shared" si="1"/>
        <v>(653) 6891510</v>
      </c>
      <c r="K709" s="5" t="s">
        <v>166</v>
      </c>
      <c r="L709" s="5" t="s">
        <v>57</v>
      </c>
      <c r="M709" s="9" t="str">
        <f>IFERROR(__xludf.DUMMYFUNCTION("IF(OR(REGEXMATCH(L709,""18-40""),REGEXMATCH(L709,""Adults 18-40"")),""18-40"", IF(OR(REGEXMATCH(L709,""40-60""),REGEXMATCH(L709,""Adults 40-60"")),""40-60"", IF(OR(REGEXMATCH(L709,""60\+""),REGEXMATCH(L709,""Seniors 60\+"")),""60+"", IF(OR(REGEXMATCH(L709"&amp;",""13-19""),REGEXMATCH(L709,""Teens 13-19"")),""13-19"",""Unbekannt""))))"),"18-40")</f>
        <v>18-40</v>
      </c>
      <c r="N709" s="8" t="str">
        <f>IFERROR(__xludf.DUMMYFUNCTION("REGEXREPLACE(REGEXREPLACE(O709,""Male"",""unspecific""),""Female"",""unspecific"")"),"unspecific ")</f>
        <v>unspecific </v>
      </c>
      <c r="O709" s="5" t="str">
        <f>IFERROR(__xludf.DUMMYFUNCTION("REGEXEXTRACT(L709,""[A-Za-z ]+"")"),"Female ")</f>
        <v>Female </v>
      </c>
      <c r="P709" s="8" t="str">
        <f>IFERROR(__xludf.DUMMYFUNCTION("IF(REGEXMATCH(L709,""Male""),""Male"",IF(REGEXMATCH(L709,""Female""),""Female"",""unspecific""))"),"Female")</f>
        <v>Female</v>
      </c>
      <c r="Q709" s="5" t="s">
        <v>128</v>
      </c>
      <c r="R709" s="4">
        <v>44658.0</v>
      </c>
      <c r="S709" s="4">
        <v>621.0</v>
      </c>
      <c r="T709" s="4">
        <v>1469.0</v>
      </c>
      <c r="U709" s="4">
        <v>455.0</v>
      </c>
      <c r="V709" s="10">
        <f t="shared" si="2"/>
        <v>1.018854405</v>
      </c>
      <c r="W709" s="4">
        <v>8114.51</v>
      </c>
      <c r="X709" s="5" t="s">
        <v>167</v>
      </c>
    </row>
    <row r="710" ht="14.25" customHeight="1">
      <c r="A710" s="4">
        <v>709.0</v>
      </c>
      <c r="B710" s="5" t="s">
        <v>1139</v>
      </c>
      <c r="C710" s="11">
        <v>45051.0</v>
      </c>
      <c r="D710" s="11">
        <v>45064.0</v>
      </c>
      <c r="E710" s="5" t="s">
        <v>25</v>
      </c>
      <c r="F710" s="5" t="s">
        <v>686</v>
      </c>
      <c r="G710" s="5" t="s">
        <v>687</v>
      </c>
      <c r="H710" s="5" t="s">
        <v>688</v>
      </c>
      <c r="I710" s="7" t="s">
        <v>689</v>
      </c>
      <c r="J710" s="8" t="str">
        <f t="shared" si="1"/>
        <v>(644) 1946281</v>
      </c>
      <c r="K710" s="5" t="s">
        <v>690</v>
      </c>
      <c r="L710" s="5" t="s">
        <v>74</v>
      </c>
      <c r="M710" s="9" t="str">
        <f>IFERROR(__xludf.DUMMYFUNCTION("IF(OR(REGEXMATCH(L710,""18-40""),REGEXMATCH(L710,""Adults 18-40"")),""18-40"", IF(OR(REGEXMATCH(L710,""40-60""),REGEXMATCH(L710,""Adults 40-60"")),""40-60"", IF(OR(REGEXMATCH(L710,""60\+""),REGEXMATCH(L710,""Seniors 60\+"")),""60+"", IF(OR(REGEXMATCH(L710"&amp;",""13-19""),REGEXMATCH(L710,""Teens 13-19"")),""13-19"",""Unbekannt""))))"),"60+")</f>
        <v>60+</v>
      </c>
      <c r="N710" s="8" t="str">
        <f>IFERROR(__xludf.DUMMYFUNCTION("REGEXREPLACE(REGEXREPLACE(O710,""Male"",""unspecific""),""Female"",""unspecific"")"),"Seniors ")</f>
        <v>Seniors </v>
      </c>
      <c r="O710" s="5" t="str">
        <f>IFERROR(__xludf.DUMMYFUNCTION("REGEXEXTRACT(L710,""[A-Za-z ]+"")"),"Seniors ")</f>
        <v>Seniors </v>
      </c>
      <c r="P710" s="8" t="str">
        <f>IFERROR(__xludf.DUMMYFUNCTION("IF(REGEXMATCH(L710,""Male""),""Male"",IF(REGEXMATCH(L710,""Female""),""Female"",""unspecific""))"),"unspecific")</f>
        <v>unspecific</v>
      </c>
      <c r="Q710" s="5" t="s">
        <v>86</v>
      </c>
      <c r="R710" s="4">
        <v>86352.0</v>
      </c>
      <c r="S710" s="4">
        <v>7572.0</v>
      </c>
      <c r="T710" s="4">
        <v>2946.0</v>
      </c>
      <c r="U710" s="4">
        <v>279.0</v>
      </c>
      <c r="V710" s="10">
        <f t="shared" si="2"/>
        <v>0.3230961645</v>
      </c>
      <c r="W710" s="4">
        <v>39220.68</v>
      </c>
      <c r="X710" s="5" t="s">
        <v>66</v>
      </c>
    </row>
    <row r="711" ht="14.25" customHeight="1">
      <c r="A711" s="4">
        <v>710.0</v>
      </c>
      <c r="B711" s="5" t="s">
        <v>1140</v>
      </c>
      <c r="C711" s="11">
        <v>45005.0</v>
      </c>
      <c r="D711" s="11">
        <v>45014.0</v>
      </c>
      <c r="E711" s="5" t="s">
        <v>42</v>
      </c>
      <c r="F711" s="5" t="s">
        <v>107</v>
      </c>
      <c r="G711" s="5" t="s">
        <v>108</v>
      </c>
      <c r="H711" s="5" t="s">
        <v>109</v>
      </c>
      <c r="I711" s="7" t="s">
        <v>110</v>
      </c>
      <c r="J711" s="8" t="str">
        <f t="shared" si="1"/>
        <v>(414) 08698958325</v>
      </c>
      <c r="K711" s="5" t="s">
        <v>111</v>
      </c>
      <c r="L711" s="5" t="s">
        <v>83</v>
      </c>
      <c r="M711" s="9" t="str">
        <f>IFERROR(__xludf.DUMMYFUNCTION("IF(OR(REGEXMATCH(L711,""18-40""),REGEXMATCH(L711,""Adults 18-40"")),""18-40"", IF(OR(REGEXMATCH(L711,""40-60""),REGEXMATCH(L711,""Adults 40-60"")),""40-60"", IF(OR(REGEXMATCH(L711,""60\+""),REGEXMATCH(L711,""Seniors 60\+"")),""60+"", IF(OR(REGEXMATCH(L711"&amp;",""13-19""),REGEXMATCH(L711,""Teens 13-19"")),""13-19"",""Unbekannt""))))"),"40-60")</f>
        <v>40-60</v>
      </c>
      <c r="N711" s="8" t="str">
        <f>IFERROR(__xludf.DUMMYFUNCTION("REGEXREPLACE(REGEXREPLACE(O711,""Male"",""unspecific""),""Female"",""unspecific"")"),"Adults ")</f>
        <v>Adults </v>
      </c>
      <c r="O711" s="5" t="str">
        <f>IFERROR(__xludf.DUMMYFUNCTION("REGEXEXTRACT(L711,""[A-Za-z ]+"")"),"Adults ")</f>
        <v>Adults </v>
      </c>
      <c r="P711" s="8" t="str">
        <f>IFERROR(__xludf.DUMMYFUNCTION("IF(REGEXMATCH(L711,""Male""),""Male"",IF(REGEXMATCH(L711,""Female""),""Female"",""unspecific""))"),"unspecific")</f>
        <v>unspecific</v>
      </c>
      <c r="Q711" s="5" t="s">
        <v>48</v>
      </c>
      <c r="R711" s="4">
        <v>48837.0</v>
      </c>
      <c r="S711" s="4">
        <v>2060.0</v>
      </c>
      <c r="T711" s="4">
        <v>3798.0</v>
      </c>
      <c r="U711" s="4">
        <v>371.0</v>
      </c>
      <c r="V711" s="10">
        <f t="shared" si="2"/>
        <v>0.7596699224</v>
      </c>
      <c r="W711" s="4">
        <v>24179.53</v>
      </c>
      <c r="X711" s="5" t="s">
        <v>112</v>
      </c>
    </row>
    <row r="712" ht="14.25" customHeight="1">
      <c r="A712" s="4">
        <v>711.0</v>
      </c>
      <c r="B712" s="5" t="s">
        <v>1141</v>
      </c>
      <c r="C712" s="11">
        <v>45244.0</v>
      </c>
      <c r="D712" s="11">
        <v>45247.0</v>
      </c>
      <c r="E712" s="5" t="s">
        <v>77</v>
      </c>
      <c r="F712" s="5" t="s">
        <v>114</v>
      </c>
      <c r="G712" s="5" t="s">
        <v>115</v>
      </c>
      <c r="H712" s="5" t="s">
        <v>116</v>
      </c>
      <c r="I712" s="7" t="s">
        <v>117</v>
      </c>
      <c r="J712" s="8" t="str">
        <f t="shared" si="1"/>
        <v>(054) 49561427992</v>
      </c>
      <c r="K712" s="5" t="s">
        <v>118</v>
      </c>
      <c r="L712" s="5" t="s">
        <v>83</v>
      </c>
      <c r="M712" s="9" t="str">
        <f>IFERROR(__xludf.DUMMYFUNCTION("IF(OR(REGEXMATCH(L712,""18-40""),REGEXMATCH(L712,""Adults 18-40"")),""18-40"", IF(OR(REGEXMATCH(L712,""40-60""),REGEXMATCH(L712,""Adults 40-60"")),""40-60"", IF(OR(REGEXMATCH(L712,""60\+""),REGEXMATCH(L712,""Seniors 60\+"")),""60+"", IF(OR(REGEXMATCH(L712"&amp;",""13-19""),REGEXMATCH(L712,""Teens 13-19"")),""13-19"",""Unbekannt""))))"),"40-60")</f>
        <v>40-60</v>
      </c>
      <c r="N712" s="8" t="str">
        <f>IFERROR(__xludf.DUMMYFUNCTION("REGEXREPLACE(REGEXREPLACE(O712,""Male"",""unspecific""),""Female"",""unspecific"")"),"Adults ")</f>
        <v>Adults </v>
      </c>
      <c r="O712" s="5" t="str">
        <f>IFERROR(__xludf.DUMMYFUNCTION("REGEXEXTRACT(L712,""[A-Za-z ]+"")"),"Adults ")</f>
        <v>Adults </v>
      </c>
      <c r="P712" s="8" t="str">
        <f>IFERROR(__xludf.DUMMYFUNCTION("IF(REGEXMATCH(L712,""Male""),""Male"",IF(REGEXMATCH(L712,""Female""),""Female"",""unspecific""))"),"unspecific")</f>
        <v>unspecific</v>
      </c>
      <c r="Q712" s="5" t="s">
        <v>31</v>
      </c>
      <c r="R712" s="4">
        <v>87028.0</v>
      </c>
      <c r="S712" s="4">
        <v>1857.0</v>
      </c>
      <c r="T712" s="4">
        <v>2897.0</v>
      </c>
      <c r="U712" s="4">
        <v>950.0</v>
      </c>
      <c r="V712" s="10">
        <f t="shared" si="2"/>
        <v>1.091602703</v>
      </c>
      <c r="W712" s="4">
        <v>41726.13</v>
      </c>
      <c r="X712" s="5" t="s">
        <v>119</v>
      </c>
    </row>
    <row r="713" ht="14.25" customHeight="1">
      <c r="A713" s="4">
        <v>712.0</v>
      </c>
      <c r="B713" s="5" t="s">
        <v>1142</v>
      </c>
      <c r="C713" s="11">
        <v>45076.0</v>
      </c>
      <c r="D713" s="11">
        <v>45088.0</v>
      </c>
      <c r="E713" s="5" t="s">
        <v>51</v>
      </c>
      <c r="F713" s="5" t="s">
        <v>212</v>
      </c>
      <c r="G713" s="5" t="s">
        <v>213</v>
      </c>
      <c r="H713" s="5" t="s">
        <v>214</v>
      </c>
      <c r="I713" s="7">
        <v>0.0</v>
      </c>
      <c r="J713" s="8">
        <f t="shared" si="1"/>
        <v>0</v>
      </c>
      <c r="K713" s="5" t="s">
        <v>216</v>
      </c>
      <c r="L713" s="5" t="s">
        <v>57</v>
      </c>
      <c r="M713" s="9" t="str">
        <f>IFERROR(__xludf.DUMMYFUNCTION("IF(OR(REGEXMATCH(L713,""18-40""),REGEXMATCH(L713,""Adults 18-40"")),""18-40"", IF(OR(REGEXMATCH(L713,""40-60""),REGEXMATCH(L713,""Adults 40-60"")),""40-60"", IF(OR(REGEXMATCH(L713,""60\+""),REGEXMATCH(L713,""Seniors 60\+"")),""60+"", IF(OR(REGEXMATCH(L713"&amp;",""13-19""),REGEXMATCH(L713,""Teens 13-19"")),""13-19"",""Unbekannt""))))"),"18-40")</f>
        <v>18-40</v>
      </c>
      <c r="N713" s="8" t="str">
        <f>IFERROR(__xludf.DUMMYFUNCTION("REGEXREPLACE(REGEXREPLACE(O713,""Male"",""unspecific""),""Female"",""unspecific"")"),"unspecific ")</f>
        <v>unspecific </v>
      </c>
      <c r="O713" s="5" t="str">
        <f>IFERROR(__xludf.DUMMYFUNCTION("REGEXEXTRACT(L713,""[A-Za-z ]+"")"),"Female ")</f>
        <v>Female </v>
      </c>
      <c r="P713" s="8" t="str">
        <f>IFERROR(__xludf.DUMMYFUNCTION("IF(REGEXMATCH(L713,""Male""),""Male"",IF(REGEXMATCH(L713,""Female""),""Female"",""unspecific""))"),"Female")</f>
        <v>Female</v>
      </c>
      <c r="Q713" s="5" t="s">
        <v>48</v>
      </c>
      <c r="R713" s="4">
        <v>46791.0</v>
      </c>
      <c r="S713" s="4">
        <v>3476.0</v>
      </c>
      <c r="T713" s="4">
        <v>2525.0</v>
      </c>
      <c r="U713" s="4">
        <v>71.0</v>
      </c>
      <c r="V713" s="10">
        <f t="shared" si="2"/>
        <v>0.1517385822</v>
      </c>
      <c r="W713" s="4">
        <v>727.02</v>
      </c>
      <c r="X713" s="5" t="s">
        <v>152</v>
      </c>
    </row>
    <row r="714" ht="14.25" customHeight="1">
      <c r="A714" s="4">
        <v>713.0</v>
      </c>
      <c r="B714" s="5" t="s">
        <v>1143</v>
      </c>
      <c r="C714" s="11">
        <v>45149.0</v>
      </c>
      <c r="D714" s="11">
        <v>45175.0</v>
      </c>
      <c r="E714" s="5" t="s">
        <v>42</v>
      </c>
      <c r="F714" s="5" t="s">
        <v>638</v>
      </c>
      <c r="G714" s="5" t="s">
        <v>639</v>
      </c>
      <c r="H714" s="5" t="s">
        <v>640</v>
      </c>
      <c r="I714" s="7" t="s">
        <v>641</v>
      </c>
      <c r="J714" s="8" t="str">
        <f t="shared" si="1"/>
        <v>(539) 82372697824</v>
      </c>
      <c r="K714" s="5" t="s">
        <v>642</v>
      </c>
      <c r="L714" s="5" t="s">
        <v>57</v>
      </c>
      <c r="M714" s="9" t="str">
        <f>IFERROR(__xludf.DUMMYFUNCTION("IF(OR(REGEXMATCH(L714,""18-40""),REGEXMATCH(L714,""Adults 18-40"")),""18-40"", IF(OR(REGEXMATCH(L714,""40-60""),REGEXMATCH(L714,""Adults 40-60"")),""40-60"", IF(OR(REGEXMATCH(L714,""60\+""),REGEXMATCH(L714,""Seniors 60\+"")),""60+"", IF(OR(REGEXMATCH(L714"&amp;",""13-19""),REGEXMATCH(L714,""Teens 13-19"")),""13-19"",""Unbekannt""))))"),"18-40")</f>
        <v>18-40</v>
      </c>
      <c r="N714" s="8" t="str">
        <f>IFERROR(__xludf.DUMMYFUNCTION("REGEXREPLACE(REGEXREPLACE(O714,""Male"",""unspecific""),""Female"",""unspecific"")"),"unspecific ")</f>
        <v>unspecific </v>
      </c>
      <c r="O714" s="5" t="str">
        <f>IFERROR(__xludf.DUMMYFUNCTION("REGEXEXTRACT(L714,""[A-Za-z ]+"")"),"Female ")</f>
        <v>Female </v>
      </c>
      <c r="P714" s="8" t="str">
        <f>IFERROR(__xludf.DUMMYFUNCTION("IF(REGEXMATCH(L714,""Male""),""Male"",IF(REGEXMATCH(L714,""Female""),""Female"",""unspecific""))"),"Female")</f>
        <v>Female</v>
      </c>
      <c r="Q714" s="5" t="s">
        <v>84</v>
      </c>
      <c r="R714" s="4">
        <v>32122.0</v>
      </c>
      <c r="S714" s="4">
        <v>5294.0</v>
      </c>
      <c r="T714" s="4">
        <v>1763.0</v>
      </c>
      <c r="U714" s="4">
        <v>40.0</v>
      </c>
      <c r="V714" s="10">
        <f t="shared" si="2"/>
        <v>0.1245252475</v>
      </c>
      <c r="W714" s="4">
        <v>16731.71</v>
      </c>
      <c r="X714" s="5" t="s">
        <v>112</v>
      </c>
    </row>
    <row r="715" ht="14.25" customHeight="1">
      <c r="A715" s="4">
        <v>714.0</v>
      </c>
      <c r="B715" s="5" t="s">
        <v>1144</v>
      </c>
      <c r="C715" s="11">
        <v>45030.0</v>
      </c>
      <c r="D715" s="11">
        <v>45033.0</v>
      </c>
      <c r="E715" s="5" t="s">
        <v>7</v>
      </c>
      <c r="F715" s="5" t="s">
        <v>230</v>
      </c>
      <c r="G715" s="5" t="s">
        <v>231</v>
      </c>
      <c r="H715" s="5" t="s">
        <v>232</v>
      </c>
      <c r="I715" s="7" t="s">
        <v>233</v>
      </c>
      <c r="J715" s="8" t="str">
        <f t="shared" si="1"/>
        <v>(856) 4145259269</v>
      </c>
      <c r="K715" s="5" t="s">
        <v>234</v>
      </c>
      <c r="L715" s="5" t="s">
        <v>74</v>
      </c>
      <c r="M715" s="9" t="str">
        <f>IFERROR(__xludf.DUMMYFUNCTION("IF(OR(REGEXMATCH(L715,""18-40""),REGEXMATCH(L715,""Adults 18-40"")),""18-40"", IF(OR(REGEXMATCH(L715,""40-60""),REGEXMATCH(L715,""Adults 40-60"")),""40-60"", IF(OR(REGEXMATCH(L715,""60\+""),REGEXMATCH(L715,""Seniors 60\+"")),""60+"", IF(OR(REGEXMATCH(L715"&amp;",""13-19""),REGEXMATCH(L715,""Teens 13-19"")),""13-19"",""Unbekannt""))))"),"60+")</f>
        <v>60+</v>
      </c>
      <c r="N715" s="8" t="str">
        <f>IFERROR(__xludf.DUMMYFUNCTION("REGEXREPLACE(REGEXREPLACE(O715,""Male"",""unspecific""),""Female"",""unspecific"")"),"Seniors ")</f>
        <v>Seniors </v>
      </c>
      <c r="O715" s="5" t="str">
        <f>IFERROR(__xludf.DUMMYFUNCTION("REGEXEXTRACT(L715,""[A-Za-z ]+"")"),"Seniors ")</f>
        <v>Seniors </v>
      </c>
      <c r="P715" s="8" t="str">
        <f>IFERROR(__xludf.DUMMYFUNCTION("IF(REGEXMATCH(L715,""Male""),""Male"",IF(REGEXMATCH(L715,""Female""),""Female"",""unspecific""))"),"unspecific")</f>
        <v>unspecific</v>
      </c>
      <c r="Q715" s="5" t="s">
        <v>39</v>
      </c>
      <c r="R715" s="4">
        <v>18403.0</v>
      </c>
      <c r="S715" s="4">
        <v>4631.0</v>
      </c>
      <c r="T715" s="4">
        <v>4101.0</v>
      </c>
      <c r="U715" s="4">
        <v>940.0</v>
      </c>
      <c r="V715" s="10">
        <f t="shared" si="2"/>
        <v>5.107862848</v>
      </c>
      <c r="W715" s="4">
        <v>6105.19</v>
      </c>
      <c r="X715" s="5" t="s">
        <v>66</v>
      </c>
    </row>
    <row r="716" ht="14.25" customHeight="1">
      <c r="A716" s="4">
        <v>715.0</v>
      </c>
      <c r="B716" s="5" t="s">
        <v>1145</v>
      </c>
      <c r="C716" s="11">
        <v>44936.0</v>
      </c>
      <c r="D716" s="11">
        <v>44946.0</v>
      </c>
      <c r="E716" s="5" t="s">
        <v>77</v>
      </c>
      <c r="F716" s="5" t="s">
        <v>251</v>
      </c>
      <c r="G716" s="5" t="s">
        <v>252</v>
      </c>
      <c r="H716" s="5" t="s">
        <v>253</v>
      </c>
      <c r="I716" s="7">
        <v>0.0</v>
      </c>
      <c r="J716" s="8">
        <f t="shared" si="1"/>
        <v>0</v>
      </c>
      <c r="K716" s="5" t="s">
        <v>254</v>
      </c>
      <c r="L716" s="5" t="s">
        <v>65</v>
      </c>
      <c r="M716" s="9" t="str">
        <f>IFERROR(__xludf.DUMMYFUNCTION("IF(OR(REGEXMATCH(L716,""18-40""),REGEXMATCH(L716,""Adults 18-40"")),""18-40"", IF(OR(REGEXMATCH(L716,""40-60""),REGEXMATCH(L716,""Adults 40-60"")),""40-60"", IF(OR(REGEXMATCH(L716,""60\+""),REGEXMATCH(L716,""Seniors 60\+"")),""60+"", IF(OR(REGEXMATCH(L716"&amp;",""13-19""),REGEXMATCH(L716,""Teens 13-19"")),""13-19"",""Unbekannt""))))"),"60+")</f>
        <v>60+</v>
      </c>
      <c r="N716" s="8" t="str">
        <f>IFERROR(__xludf.DUMMYFUNCTION("REGEXREPLACE(REGEXREPLACE(O716,""Male"",""unspecific""),""Female"",""unspecific"")"),"unspecific ")</f>
        <v>unspecific </v>
      </c>
      <c r="O716" s="5" t="str">
        <f>IFERROR(__xludf.DUMMYFUNCTION("REGEXEXTRACT(L716,""[A-Za-z ]+"")"),"Male ")</f>
        <v>Male </v>
      </c>
      <c r="P716" s="8" t="str">
        <f>IFERROR(__xludf.DUMMYFUNCTION("IF(REGEXMATCH(L716,""Male""),""Male"",IF(REGEXMATCH(L716,""Female""),""Female"",""unspecific""))"),"Male")</f>
        <v>Male</v>
      </c>
      <c r="Q716" s="5" t="s">
        <v>84</v>
      </c>
      <c r="R716" s="4">
        <v>31152.0</v>
      </c>
      <c r="S716" s="4">
        <v>2536.0</v>
      </c>
      <c r="T716" s="4">
        <v>1527.0</v>
      </c>
      <c r="U716" s="4">
        <v>504.0</v>
      </c>
      <c r="V716" s="10">
        <f t="shared" si="2"/>
        <v>1.617873652</v>
      </c>
      <c r="W716" s="4">
        <v>42611.62</v>
      </c>
      <c r="X716" s="5" t="s">
        <v>32</v>
      </c>
    </row>
    <row r="717" ht="14.25" customHeight="1">
      <c r="A717" s="4">
        <v>716.0</v>
      </c>
      <c r="B717" s="5" t="s">
        <v>1146</v>
      </c>
      <c r="C717" s="11">
        <v>44949.0</v>
      </c>
      <c r="D717" s="11">
        <v>44975.0</v>
      </c>
      <c r="E717" s="5" t="s">
        <v>51</v>
      </c>
      <c r="F717" s="5" t="s">
        <v>26</v>
      </c>
      <c r="G717" s="5" t="s">
        <v>27</v>
      </c>
      <c r="H717" s="5" t="s">
        <v>28</v>
      </c>
      <c r="I717" s="7">
        <v>3.724028579E9</v>
      </c>
      <c r="J717" s="8" t="str">
        <f t="shared" si="1"/>
        <v>(372) 4028579</v>
      </c>
      <c r="K717" s="5" t="s">
        <v>29</v>
      </c>
      <c r="L717" s="5" t="s">
        <v>131</v>
      </c>
      <c r="M717" s="9" t="str">
        <f>IFERROR(__xludf.DUMMYFUNCTION("IF(OR(REGEXMATCH(L717,""18-40""),REGEXMATCH(L717,""Adults 18-40"")),""18-40"", IF(OR(REGEXMATCH(L717,""40-60""),REGEXMATCH(L717,""Adults 40-60"")),""40-60"", IF(OR(REGEXMATCH(L717,""60\+""),REGEXMATCH(L717,""Seniors 60\+"")),""60+"", IF(OR(REGEXMATCH(L717"&amp;",""13-19""),REGEXMATCH(L717,""Teens 13-19"")),""13-19"",""Unbekannt""))))"),"13-19")</f>
        <v>13-19</v>
      </c>
      <c r="N717" s="8" t="str">
        <f>IFERROR(__xludf.DUMMYFUNCTION("REGEXREPLACE(REGEXREPLACE(O717,""Male"",""unspecific""),""Female"",""unspecific"")"),"Teens ")</f>
        <v>Teens </v>
      </c>
      <c r="O717" s="5" t="str">
        <f>IFERROR(__xludf.DUMMYFUNCTION("REGEXEXTRACT(L717,""[A-Za-z ]+"")"),"Teens ")</f>
        <v>Teens </v>
      </c>
      <c r="P717" s="8" t="str">
        <f>IFERROR(__xludf.DUMMYFUNCTION("IF(REGEXMATCH(L717,""Male""),""Male"",IF(REGEXMATCH(L717,""Female""),""Female"",""unspecific""))"),"unspecific")</f>
        <v>unspecific</v>
      </c>
      <c r="Q717" s="5" t="s">
        <v>75</v>
      </c>
      <c r="R717" s="4">
        <v>6679.0</v>
      </c>
      <c r="S717" s="4">
        <v>9664.0</v>
      </c>
      <c r="T717" s="4">
        <v>3799.0</v>
      </c>
      <c r="U717" s="4">
        <v>614.0</v>
      </c>
      <c r="V717" s="10">
        <f t="shared" si="2"/>
        <v>9.192992963</v>
      </c>
      <c r="W717" s="4">
        <v>2822.17</v>
      </c>
      <c r="X717" s="5" t="s">
        <v>32</v>
      </c>
    </row>
    <row r="718" ht="14.25" customHeight="1">
      <c r="A718" s="4">
        <v>717.0</v>
      </c>
      <c r="B718" s="5" t="s">
        <v>1147</v>
      </c>
      <c r="C718" s="11">
        <v>45166.0</v>
      </c>
      <c r="D718" s="11">
        <v>45185.0</v>
      </c>
      <c r="E718" s="5" t="s">
        <v>7</v>
      </c>
      <c r="F718" s="5" t="s">
        <v>527</v>
      </c>
      <c r="G718" s="5" t="s">
        <v>528</v>
      </c>
      <c r="H718" s="5" t="s">
        <v>529</v>
      </c>
      <c r="I718" s="7" t="s">
        <v>530</v>
      </c>
      <c r="J718" s="8" t="str">
        <f t="shared" si="1"/>
        <v>(880) 002060856308</v>
      </c>
      <c r="K718" s="5" t="s">
        <v>531</v>
      </c>
      <c r="L718" s="5" t="s">
        <v>30</v>
      </c>
      <c r="M718" s="9" t="str">
        <f>IFERROR(__xludf.DUMMYFUNCTION("IF(OR(REGEXMATCH(L718,""18-40""),REGEXMATCH(L718,""Adults 18-40"")),""18-40"", IF(OR(REGEXMATCH(L718,""40-60""),REGEXMATCH(L718,""Adults 40-60"")),""40-60"", IF(OR(REGEXMATCH(L718,""60\+""),REGEXMATCH(L718,""Seniors 60\+"")),""60+"", IF(OR(REGEXMATCH(L718"&amp;",""13-19""),REGEXMATCH(L718,""Teens 13-19"")),""13-19"",""Unbekannt""))))"),"18-40")</f>
        <v>18-40</v>
      </c>
      <c r="N718" s="8" t="str">
        <f>IFERROR(__xludf.DUMMYFUNCTION("REGEXREPLACE(REGEXREPLACE(O718,""Male"",""unspecific""),""Female"",""unspecific"")"),"Adults ")</f>
        <v>Adults </v>
      </c>
      <c r="O718" s="5" t="str">
        <f>IFERROR(__xludf.DUMMYFUNCTION("REGEXEXTRACT(L718,""[A-Za-z ]+"")"),"Adults ")</f>
        <v>Adults </v>
      </c>
      <c r="P718" s="8" t="str">
        <f>IFERROR(__xludf.DUMMYFUNCTION("IF(REGEXMATCH(L718,""Male""),""Male"",IF(REGEXMATCH(L718,""Female""),""Female"",""unspecific""))"),"unspecific")</f>
        <v>unspecific</v>
      </c>
      <c r="Q718" s="5" t="s">
        <v>86</v>
      </c>
      <c r="R718" s="4">
        <v>31914.0</v>
      </c>
      <c r="S718" s="4">
        <v>8133.0</v>
      </c>
      <c r="T718" s="4">
        <v>4823.0</v>
      </c>
      <c r="U718" s="4">
        <v>997.0</v>
      </c>
      <c r="V718" s="10">
        <f t="shared" si="2"/>
        <v>3.124020806</v>
      </c>
      <c r="W718" s="4">
        <v>2499.9</v>
      </c>
      <c r="X718" s="5" t="s">
        <v>40</v>
      </c>
    </row>
    <row r="719" ht="14.25" customHeight="1">
      <c r="A719" s="4">
        <v>718.0</v>
      </c>
      <c r="B719" s="5" t="s">
        <v>1148</v>
      </c>
      <c r="C719" s="11">
        <v>44998.0</v>
      </c>
      <c r="D719" s="11">
        <v>45006.0</v>
      </c>
      <c r="E719" s="5" t="s">
        <v>77</v>
      </c>
      <c r="F719" s="5" t="s">
        <v>361</v>
      </c>
      <c r="G719" s="5" t="s">
        <v>362</v>
      </c>
      <c r="H719" s="5" t="s">
        <v>363</v>
      </c>
      <c r="I719" s="7" t="s">
        <v>364</v>
      </c>
      <c r="J719" s="8" t="str">
        <f t="shared" si="1"/>
        <v>(405) 1640984570</v>
      </c>
      <c r="K719" s="5" t="s">
        <v>365</v>
      </c>
      <c r="L719" s="5" t="s">
        <v>47</v>
      </c>
      <c r="M719" s="9" t="str">
        <f>IFERROR(__xludf.DUMMYFUNCTION("IF(OR(REGEXMATCH(L719,""18-40""),REGEXMATCH(L719,""Adults 18-40"")),""18-40"", IF(OR(REGEXMATCH(L719,""40-60""),REGEXMATCH(L719,""Adults 40-60"")),""40-60"", IF(OR(REGEXMATCH(L719,""60\+""),REGEXMATCH(L719,""Seniors 60\+"")),""60+"", IF(OR(REGEXMATCH(L719"&amp;",""13-19""),REGEXMATCH(L719,""Teens 13-19"")),""13-19"",""Unbekannt""))))"),"40-60")</f>
        <v>40-60</v>
      </c>
      <c r="N719" s="8" t="str">
        <f>IFERROR(__xludf.DUMMYFUNCTION("REGEXREPLACE(REGEXREPLACE(O719,""Male"",""unspecific""),""Female"",""unspecific"")"),"unspecific ")</f>
        <v>unspecific </v>
      </c>
      <c r="O719" s="5" t="str">
        <f>IFERROR(__xludf.DUMMYFUNCTION("REGEXEXTRACT(L719,""[A-Za-z ]+"")"),"Male ")</f>
        <v>Male </v>
      </c>
      <c r="P719" s="8" t="str">
        <f>IFERROR(__xludf.DUMMYFUNCTION("IF(REGEXMATCH(L719,""Male""),""Male"",IF(REGEXMATCH(L719,""Female""),""Female"",""unspecific""))"),"Male")</f>
        <v>Male</v>
      </c>
      <c r="Q719" s="5" t="s">
        <v>58</v>
      </c>
      <c r="R719" s="4">
        <v>28185.0</v>
      </c>
      <c r="S719" s="4">
        <v>7130.0</v>
      </c>
      <c r="T719" s="4">
        <v>393.0</v>
      </c>
      <c r="U719" s="4">
        <v>215.0</v>
      </c>
      <c r="V719" s="10">
        <f t="shared" si="2"/>
        <v>0.7628171013</v>
      </c>
      <c r="W719" s="4">
        <v>23245.31</v>
      </c>
      <c r="X719" s="5" t="s">
        <v>66</v>
      </c>
    </row>
    <row r="720" ht="14.25" customHeight="1">
      <c r="A720" s="4">
        <v>719.0</v>
      </c>
      <c r="B720" s="5" t="s">
        <v>1149</v>
      </c>
      <c r="C720" s="11">
        <v>45088.0</v>
      </c>
      <c r="D720" s="11">
        <v>45098.0</v>
      </c>
      <c r="E720" s="5" t="s">
        <v>42</v>
      </c>
      <c r="F720" s="5" t="s">
        <v>344</v>
      </c>
      <c r="G720" s="5" t="s">
        <v>345</v>
      </c>
      <c r="H720" s="5" t="s">
        <v>346</v>
      </c>
      <c r="I720" s="7" t="s">
        <v>347</v>
      </c>
      <c r="J720" s="8" t="str">
        <f t="shared" si="1"/>
        <v>(011) 8358647901</v>
      </c>
      <c r="K720" s="5" t="s">
        <v>348</v>
      </c>
      <c r="L720" s="5" t="s">
        <v>160</v>
      </c>
      <c r="M720" s="9" t="str">
        <f>IFERROR(__xludf.DUMMYFUNCTION("IF(OR(REGEXMATCH(L720,""18-40""),REGEXMATCH(L720,""Adults 18-40"")),""18-40"", IF(OR(REGEXMATCH(L720,""40-60""),REGEXMATCH(L720,""Adults 40-60"")),""40-60"", IF(OR(REGEXMATCH(L720,""60\+""),REGEXMATCH(L720,""Seniors 60\+"")),""60+"", IF(OR(REGEXMATCH(L720"&amp;",""13-19""),REGEXMATCH(L720,""Teens 13-19"")),""13-19"",""Unbekannt""))))"),"40-60")</f>
        <v>40-60</v>
      </c>
      <c r="N720" s="8" t="str">
        <f>IFERROR(__xludf.DUMMYFUNCTION("REGEXREPLACE(REGEXREPLACE(O720,""Male"",""unspecific""),""Female"",""unspecific"")"),"unspecific ")</f>
        <v>unspecific </v>
      </c>
      <c r="O720" s="5" t="str">
        <f>IFERROR(__xludf.DUMMYFUNCTION("REGEXEXTRACT(L720,""[A-Za-z ]+"")"),"Female ")</f>
        <v>Female </v>
      </c>
      <c r="P720" s="8" t="str">
        <f>IFERROR(__xludf.DUMMYFUNCTION("IF(REGEXMATCH(L720,""Male""),""Male"",IF(REGEXMATCH(L720,""Female""),""Female"",""unspecific""))"),"Female")</f>
        <v>Female</v>
      </c>
      <c r="Q720" s="5" t="s">
        <v>39</v>
      </c>
      <c r="R720" s="4">
        <v>49541.0</v>
      </c>
      <c r="S720" s="4">
        <v>8844.0</v>
      </c>
      <c r="T720" s="4">
        <v>979.0</v>
      </c>
      <c r="U720" s="4">
        <v>400.0</v>
      </c>
      <c r="V720" s="10">
        <f t="shared" si="2"/>
        <v>0.8074120426</v>
      </c>
      <c r="W720" s="4">
        <v>8669.76</v>
      </c>
      <c r="X720" s="5" t="s">
        <v>40</v>
      </c>
    </row>
    <row r="721" ht="14.25" customHeight="1">
      <c r="A721" s="4">
        <v>720.0</v>
      </c>
      <c r="B721" s="5" t="s">
        <v>1150</v>
      </c>
      <c r="C721" s="11">
        <v>45023.0</v>
      </c>
      <c r="D721" s="11">
        <v>45028.0</v>
      </c>
      <c r="E721" s="5" t="s">
        <v>42</v>
      </c>
      <c r="F721" s="5" t="s">
        <v>534</v>
      </c>
      <c r="G721" s="5" t="s">
        <v>535</v>
      </c>
      <c r="H721" s="5" t="s">
        <v>536</v>
      </c>
      <c r="I721" s="7" t="s">
        <v>537</v>
      </c>
      <c r="J721" s="8" t="str">
        <f t="shared" si="1"/>
        <v>(698) 5917266697</v>
      </c>
      <c r="K721" s="5" t="s">
        <v>538</v>
      </c>
      <c r="L721" s="5" t="s">
        <v>138</v>
      </c>
      <c r="M721" s="9" t="str">
        <f>IFERROR(__xludf.DUMMYFUNCTION("IF(OR(REGEXMATCH(L721,""18-40""),REGEXMATCH(L721,""Adults 18-40"")),""18-40"", IF(OR(REGEXMATCH(L721,""40-60""),REGEXMATCH(L721,""Adults 40-60"")),""40-60"", IF(OR(REGEXMATCH(L721,""60\+""),REGEXMATCH(L721,""Seniors 60\+"")),""60+"", IF(OR(REGEXMATCH(L721"&amp;",""13-19""),REGEXMATCH(L721,""Teens 13-19"")),""13-19"",""Unbekannt""))))"),"18-40")</f>
        <v>18-40</v>
      </c>
      <c r="N721" s="8" t="str">
        <f>IFERROR(__xludf.DUMMYFUNCTION("REGEXREPLACE(REGEXREPLACE(O721,""Male"",""unspecific""),""Female"",""unspecific"")"),"unspecific ")</f>
        <v>unspecific </v>
      </c>
      <c r="O721" s="5" t="str">
        <f>IFERROR(__xludf.DUMMYFUNCTION("REGEXEXTRACT(L721,""[A-Za-z ]+"")"),"Male ")</f>
        <v>Male </v>
      </c>
      <c r="P721" s="8" t="str">
        <f>IFERROR(__xludf.DUMMYFUNCTION("IF(REGEXMATCH(L721,""Male""),""Male"",IF(REGEXMATCH(L721,""Female""),""Female"",""unspecific""))"),"Male")</f>
        <v>Male</v>
      </c>
      <c r="Q721" s="5" t="s">
        <v>48</v>
      </c>
      <c r="R721" s="4">
        <v>27083.0</v>
      </c>
      <c r="S721" s="4">
        <v>4741.0</v>
      </c>
      <c r="T721" s="4">
        <v>4128.0</v>
      </c>
      <c r="U721" s="4">
        <v>327.0</v>
      </c>
      <c r="V721" s="10">
        <f t="shared" si="2"/>
        <v>1.207399476</v>
      </c>
      <c r="W721" s="4">
        <v>12089.48</v>
      </c>
      <c r="X721" s="5" t="s">
        <v>40</v>
      </c>
    </row>
    <row r="722" ht="14.25" customHeight="1">
      <c r="A722" s="4">
        <v>721.0</v>
      </c>
      <c r="B722" s="5" t="s">
        <v>1151</v>
      </c>
      <c r="C722" s="11">
        <v>44992.0</v>
      </c>
      <c r="D722" s="11">
        <v>45016.0</v>
      </c>
      <c r="E722" s="5" t="s">
        <v>25</v>
      </c>
      <c r="F722" s="5" t="s">
        <v>520</v>
      </c>
      <c r="G722" s="5" t="s">
        <v>521</v>
      </c>
      <c r="H722" s="5" t="s">
        <v>522</v>
      </c>
      <c r="I722" s="7" t="s">
        <v>523</v>
      </c>
      <c r="J722" s="8" t="str">
        <f t="shared" si="1"/>
        <v>(121) 15886353</v>
      </c>
      <c r="K722" s="5" t="s">
        <v>524</v>
      </c>
      <c r="L722" s="5" t="s">
        <v>131</v>
      </c>
      <c r="M722" s="9" t="str">
        <f>IFERROR(__xludf.DUMMYFUNCTION("IF(OR(REGEXMATCH(L722,""18-40""),REGEXMATCH(L722,""Adults 18-40"")),""18-40"", IF(OR(REGEXMATCH(L722,""40-60""),REGEXMATCH(L722,""Adults 40-60"")),""40-60"", IF(OR(REGEXMATCH(L722,""60\+""),REGEXMATCH(L722,""Seniors 60\+"")),""60+"", IF(OR(REGEXMATCH(L722"&amp;",""13-19""),REGEXMATCH(L722,""Teens 13-19"")),""13-19"",""Unbekannt""))))"),"13-19")</f>
        <v>13-19</v>
      </c>
      <c r="N722" s="8" t="str">
        <f>IFERROR(__xludf.DUMMYFUNCTION("REGEXREPLACE(REGEXREPLACE(O722,""Male"",""unspecific""),""Female"",""unspecific"")"),"Teens ")</f>
        <v>Teens </v>
      </c>
      <c r="O722" s="5" t="str">
        <f>IFERROR(__xludf.DUMMYFUNCTION("REGEXEXTRACT(L722,""[A-Za-z ]+"")"),"Teens ")</f>
        <v>Teens </v>
      </c>
      <c r="P722" s="8" t="str">
        <f>IFERROR(__xludf.DUMMYFUNCTION("IF(REGEXMATCH(L722,""Male""),""Male"",IF(REGEXMATCH(L722,""Female""),""Female"",""unspecific""))"),"unspecific")</f>
        <v>unspecific</v>
      </c>
      <c r="Q722" s="5" t="s">
        <v>75</v>
      </c>
      <c r="R722" s="4">
        <v>31735.0</v>
      </c>
      <c r="S722" s="4">
        <v>7726.0</v>
      </c>
      <c r="T722" s="4">
        <v>3536.0</v>
      </c>
      <c r="U722" s="4">
        <v>529.0</v>
      </c>
      <c r="V722" s="10">
        <f t="shared" si="2"/>
        <v>1.666929258</v>
      </c>
      <c r="W722" s="4">
        <v>43967.86</v>
      </c>
      <c r="X722" s="5" t="s">
        <v>49</v>
      </c>
    </row>
    <row r="723" ht="14.25" customHeight="1">
      <c r="A723" s="4">
        <v>722.0</v>
      </c>
      <c r="B723" s="5" t="s">
        <v>1152</v>
      </c>
      <c r="C723" s="11">
        <v>45187.0</v>
      </c>
      <c r="D723" s="11">
        <v>45200.0</v>
      </c>
      <c r="E723" s="5" t="s">
        <v>7</v>
      </c>
      <c r="F723" s="5" t="s">
        <v>616</v>
      </c>
      <c r="G723" s="5" t="s">
        <v>617</v>
      </c>
      <c r="H723" s="5" t="s">
        <v>618</v>
      </c>
      <c r="I723" s="7">
        <v>0.0</v>
      </c>
      <c r="J723" s="8">
        <f t="shared" si="1"/>
        <v>0</v>
      </c>
      <c r="K723" s="5" t="s">
        <v>619</v>
      </c>
      <c r="L723" s="5" t="s">
        <v>57</v>
      </c>
      <c r="M723" s="9" t="str">
        <f>IFERROR(__xludf.DUMMYFUNCTION("IF(OR(REGEXMATCH(L723,""18-40""),REGEXMATCH(L723,""Adults 18-40"")),""18-40"", IF(OR(REGEXMATCH(L723,""40-60""),REGEXMATCH(L723,""Adults 40-60"")),""40-60"", IF(OR(REGEXMATCH(L723,""60\+""),REGEXMATCH(L723,""Seniors 60\+"")),""60+"", IF(OR(REGEXMATCH(L723"&amp;",""13-19""),REGEXMATCH(L723,""Teens 13-19"")),""13-19"",""Unbekannt""))))"),"18-40")</f>
        <v>18-40</v>
      </c>
      <c r="N723" s="8" t="str">
        <f>IFERROR(__xludf.DUMMYFUNCTION("REGEXREPLACE(REGEXREPLACE(O723,""Male"",""unspecific""),""Female"",""unspecific"")"),"unspecific ")</f>
        <v>unspecific </v>
      </c>
      <c r="O723" s="5" t="str">
        <f>IFERROR(__xludf.DUMMYFUNCTION("REGEXEXTRACT(L723,""[A-Za-z ]+"")"),"Female ")</f>
        <v>Female </v>
      </c>
      <c r="P723" s="8" t="str">
        <f>IFERROR(__xludf.DUMMYFUNCTION("IF(REGEXMATCH(L723,""Male""),""Male"",IF(REGEXMATCH(L723,""Female""),""Female"",""unspecific""))"),"Female")</f>
        <v>Female</v>
      </c>
      <c r="Q723" s="5" t="s">
        <v>39</v>
      </c>
      <c r="R723" s="4">
        <v>93624.0</v>
      </c>
      <c r="S723" s="4">
        <v>5725.0</v>
      </c>
      <c r="T723" s="4">
        <v>4537.0</v>
      </c>
      <c r="U723" s="4">
        <v>867.0</v>
      </c>
      <c r="V723" s="10">
        <f t="shared" si="2"/>
        <v>0.9260446039</v>
      </c>
      <c r="W723" s="4">
        <v>42471.9</v>
      </c>
      <c r="X723" s="5" t="s">
        <v>158</v>
      </c>
    </row>
    <row r="724" ht="14.25" customHeight="1">
      <c r="A724" s="4">
        <v>723.0</v>
      </c>
      <c r="B724" s="5" t="s">
        <v>1153</v>
      </c>
      <c r="C724" s="11">
        <v>45166.0</v>
      </c>
      <c r="D724" s="11">
        <v>45180.0</v>
      </c>
      <c r="E724" s="5" t="s">
        <v>42</v>
      </c>
      <c r="F724" s="5" t="s">
        <v>391</v>
      </c>
      <c r="G724" s="5" t="s">
        <v>392</v>
      </c>
      <c r="H724" s="5" t="s">
        <v>393</v>
      </c>
      <c r="I724" s="7" t="s">
        <v>394</v>
      </c>
      <c r="J724" s="8" t="str">
        <f t="shared" si="1"/>
        <v>(151) 947089311832</v>
      </c>
      <c r="K724" s="5" t="s">
        <v>395</v>
      </c>
      <c r="L724" s="5" t="s">
        <v>65</v>
      </c>
      <c r="M724" s="9" t="str">
        <f>IFERROR(__xludf.DUMMYFUNCTION("IF(OR(REGEXMATCH(L724,""18-40""),REGEXMATCH(L724,""Adults 18-40"")),""18-40"", IF(OR(REGEXMATCH(L724,""40-60""),REGEXMATCH(L724,""Adults 40-60"")),""40-60"", IF(OR(REGEXMATCH(L724,""60\+""),REGEXMATCH(L724,""Seniors 60\+"")),""60+"", IF(OR(REGEXMATCH(L724"&amp;",""13-19""),REGEXMATCH(L724,""Teens 13-19"")),""13-19"",""Unbekannt""))))"),"60+")</f>
        <v>60+</v>
      </c>
      <c r="N724" s="8" t="str">
        <f>IFERROR(__xludf.DUMMYFUNCTION("REGEXREPLACE(REGEXREPLACE(O724,""Male"",""unspecific""),""Female"",""unspecific"")"),"unspecific ")</f>
        <v>unspecific </v>
      </c>
      <c r="O724" s="5" t="str">
        <f>IFERROR(__xludf.DUMMYFUNCTION("REGEXEXTRACT(L724,""[A-Za-z ]+"")"),"Male ")</f>
        <v>Male </v>
      </c>
      <c r="P724" s="8" t="str">
        <f>IFERROR(__xludf.DUMMYFUNCTION("IF(REGEXMATCH(L724,""Male""),""Male"",IF(REGEXMATCH(L724,""Female""),""Female"",""unspecific""))"),"Male")</f>
        <v>Male</v>
      </c>
      <c r="Q724" s="5" t="s">
        <v>39</v>
      </c>
      <c r="R724" s="4">
        <v>29749.0</v>
      </c>
      <c r="S724" s="4">
        <v>1743.0</v>
      </c>
      <c r="T724" s="4">
        <v>1894.0</v>
      </c>
      <c r="U724" s="4">
        <v>753.0</v>
      </c>
      <c r="V724" s="10">
        <f t="shared" si="2"/>
        <v>2.531177519</v>
      </c>
      <c r="W724" s="4">
        <v>43232.64</v>
      </c>
      <c r="X724" s="5" t="s">
        <v>152</v>
      </c>
    </row>
    <row r="725" ht="14.25" customHeight="1">
      <c r="A725" s="4">
        <v>724.0</v>
      </c>
      <c r="B725" s="5" t="s">
        <v>1154</v>
      </c>
      <c r="C725" s="11">
        <v>45171.0</v>
      </c>
      <c r="D725" s="11">
        <v>45191.0</v>
      </c>
      <c r="E725" s="5" t="s">
        <v>77</v>
      </c>
      <c r="F725" s="5" t="s">
        <v>616</v>
      </c>
      <c r="G725" s="5" t="s">
        <v>617</v>
      </c>
      <c r="H725" s="5" t="s">
        <v>618</v>
      </c>
      <c r="I725" s="7">
        <v>0.0</v>
      </c>
      <c r="J725" s="8">
        <f t="shared" si="1"/>
        <v>0</v>
      </c>
      <c r="K725" s="5" t="s">
        <v>619</v>
      </c>
      <c r="L725" s="5" t="s">
        <v>138</v>
      </c>
      <c r="M725" s="9" t="str">
        <f>IFERROR(__xludf.DUMMYFUNCTION("IF(OR(REGEXMATCH(L725,""18-40""),REGEXMATCH(L725,""Adults 18-40"")),""18-40"", IF(OR(REGEXMATCH(L725,""40-60""),REGEXMATCH(L725,""Adults 40-60"")),""40-60"", IF(OR(REGEXMATCH(L725,""60\+""),REGEXMATCH(L725,""Seniors 60\+"")),""60+"", IF(OR(REGEXMATCH(L725"&amp;",""13-19""),REGEXMATCH(L725,""Teens 13-19"")),""13-19"",""Unbekannt""))))"),"18-40")</f>
        <v>18-40</v>
      </c>
      <c r="N725" s="8" t="str">
        <f>IFERROR(__xludf.DUMMYFUNCTION("REGEXREPLACE(REGEXREPLACE(O725,""Male"",""unspecific""),""Female"",""unspecific"")"),"unspecific ")</f>
        <v>unspecific </v>
      </c>
      <c r="O725" s="5" t="str">
        <f>IFERROR(__xludf.DUMMYFUNCTION("REGEXEXTRACT(L725,""[A-Za-z ]+"")"),"Male ")</f>
        <v>Male </v>
      </c>
      <c r="P725" s="8" t="str">
        <f>IFERROR(__xludf.DUMMYFUNCTION("IF(REGEXMATCH(L725,""Male""),""Male"",IF(REGEXMATCH(L725,""Female""),""Female"",""unspecific""))"),"Male")</f>
        <v>Male</v>
      </c>
      <c r="Q725" s="5" t="s">
        <v>39</v>
      </c>
      <c r="R725" s="4">
        <v>72571.0</v>
      </c>
      <c r="S725" s="4">
        <v>8060.0</v>
      </c>
      <c r="T725" s="4">
        <v>2821.0</v>
      </c>
      <c r="U725" s="4">
        <v>684.0</v>
      </c>
      <c r="V725" s="10">
        <f t="shared" si="2"/>
        <v>0.9425252511</v>
      </c>
      <c r="W725" s="4">
        <v>8918.4</v>
      </c>
      <c r="X725" s="5" t="s">
        <v>158</v>
      </c>
    </row>
    <row r="726" ht="14.25" customHeight="1">
      <c r="A726" s="4">
        <v>725.0</v>
      </c>
      <c r="B726" s="5" t="s">
        <v>1155</v>
      </c>
      <c r="C726" s="11">
        <v>45021.0</v>
      </c>
      <c r="D726" s="11">
        <v>45027.0</v>
      </c>
      <c r="E726" s="5" t="s">
        <v>42</v>
      </c>
      <c r="F726" s="5" t="s">
        <v>410</v>
      </c>
      <c r="G726" s="5" t="s">
        <v>411</v>
      </c>
      <c r="H726" s="5" t="s">
        <v>412</v>
      </c>
      <c r="I726" s="7" t="s">
        <v>413</v>
      </c>
      <c r="J726" s="8" t="str">
        <f t="shared" si="1"/>
        <v>(135) 132085844902</v>
      </c>
      <c r="K726" s="5" t="s">
        <v>414</v>
      </c>
      <c r="L726" s="5" t="s">
        <v>65</v>
      </c>
      <c r="M726" s="9" t="str">
        <f>IFERROR(__xludf.DUMMYFUNCTION("IF(OR(REGEXMATCH(L726,""18-40""),REGEXMATCH(L726,""Adults 18-40"")),""18-40"", IF(OR(REGEXMATCH(L726,""40-60""),REGEXMATCH(L726,""Adults 40-60"")),""40-60"", IF(OR(REGEXMATCH(L726,""60\+""),REGEXMATCH(L726,""Seniors 60\+"")),""60+"", IF(OR(REGEXMATCH(L726"&amp;",""13-19""),REGEXMATCH(L726,""Teens 13-19"")),""13-19"",""Unbekannt""))))"),"60+")</f>
        <v>60+</v>
      </c>
      <c r="N726" s="8" t="str">
        <f>IFERROR(__xludf.DUMMYFUNCTION("REGEXREPLACE(REGEXREPLACE(O726,""Male"",""unspecific""),""Female"",""unspecific"")"),"unspecific ")</f>
        <v>unspecific </v>
      </c>
      <c r="O726" s="5" t="str">
        <f>IFERROR(__xludf.DUMMYFUNCTION("REGEXEXTRACT(L726,""[A-Za-z ]+"")"),"Male ")</f>
        <v>Male </v>
      </c>
      <c r="P726" s="8" t="str">
        <f>IFERROR(__xludf.DUMMYFUNCTION("IF(REGEXMATCH(L726,""Male""),""Male"",IF(REGEXMATCH(L726,""Female""),""Female"",""unspecific""))"),"Male")</f>
        <v>Male</v>
      </c>
      <c r="Q726" s="5" t="s">
        <v>31</v>
      </c>
      <c r="R726" s="4">
        <v>76627.0</v>
      </c>
      <c r="S726" s="4">
        <v>5857.0</v>
      </c>
      <c r="T726" s="4">
        <v>2942.0</v>
      </c>
      <c r="U726" s="4">
        <v>877.0</v>
      </c>
      <c r="V726" s="10">
        <f t="shared" si="2"/>
        <v>1.144505201</v>
      </c>
      <c r="W726" s="4">
        <v>40787.13</v>
      </c>
      <c r="X726" s="5" t="s">
        <v>119</v>
      </c>
    </row>
    <row r="727" ht="14.25" customHeight="1">
      <c r="A727" s="4">
        <v>726.0</v>
      </c>
      <c r="B727" s="5" t="s">
        <v>1156</v>
      </c>
      <c r="C727" s="11">
        <v>45064.0</v>
      </c>
      <c r="D727" s="11">
        <v>45089.0</v>
      </c>
      <c r="E727" s="5" t="s">
        <v>25</v>
      </c>
      <c r="F727" s="5" t="s">
        <v>445</v>
      </c>
      <c r="G727" s="5" t="s">
        <v>446</v>
      </c>
      <c r="H727" s="5" t="s">
        <v>447</v>
      </c>
      <c r="I727" s="7" t="s">
        <v>448</v>
      </c>
      <c r="J727" s="8" t="str">
        <f t="shared" si="1"/>
        <v>(163) 276214014577</v>
      </c>
      <c r="K727" s="5" t="s">
        <v>449</v>
      </c>
      <c r="L727" s="5" t="s">
        <v>30</v>
      </c>
      <c r="M727" s="9" t="str">
        <f>IFERROR(__xludf.DUMMYFUNCTION("IF(OR(REGEXMATCH(L727,""18-40""),REGEXMATCH(L727,""Adults 18-40"")),""18-40"", IF(OR(REGEXMATCH(L727,""40-60""),REGEXMATCH(L727,""Adults 40-60"")),""40-60"", IF(OR(REGEXMATCH(L727,""60\+""),REGEXMATCH(L727,""Seniors 60\+"")),""60+"", IF(OR(REGEXMATCH(L727"&amp;",""13-19""),REGEXMATCH(L727,""Teens 13-19"")),""13-19"",""Unbekannt""))))"),"18-40")</f>
        <v>18-40</v>
      </c>
      <c r="N727" s="8" t="str">
        <f>IFERROR(__xludf.DUMMYFUNCTION("REGEXREPLACE(REGEXREPLACE(O727,""Male"",""unspecific""),""Female"",""unspecific"")"),"Adults ")</f>
        <v>Adults </v>
      </c>
      <c r="O727" s="5" t="str">
        <f>IFERROR(__xludf.DUMMYFUNCTION("REGEXEXTRACT(L727,""[A-Za-z ]+"")"),"Adults ")</f>
        <v>Adults </v>
      </c>
      <c r="P727" s="8" t="str">
        <f>IFERROR(__xludf.DUMMYFUNCTION("IF(REGEXMATCH(L727,""Male""),""Male"",IF(REGEXMATCH(L727,""Female""),""Female"",""unspecific""))"),"unspecific")</f>
        <v>unspecific</v>
      </c>
      <c r="Q727" s="5" t="s">
        <v>58</v>
      </c>
      <c r="R727" s="4">
        <v>58833.0</v>
      </c>
      <c r="S727" s="4">
        <v>1927.0</v>
      </c>
      <c r="T727" s="4">
        <v>2668.0</v>
      </c>
      <c r="U727" s="4">
        <v>192.0</v>
      </c>
      <c r="V727" s="10">
        <f t="shared" si="2"/>
        <v>0.3263474581</v>
      </c>
      <c r="W727" s="4">
        <v>29380.91</v>
      </c>
      <c r="X727" s="5" t="s">
        <v>158</v>
      </c>
    </row>
    <row r="728" ht="14.25" customHeight="1">
      <c r="A728" s="4">
        <v>727.0</v>
      </c>
      <c r="B728" s="5" t="s">
        <v>1157</v>
      </c>
      <c r="C728" s="11">
        <v>45173.0</v>
      </c>
      <c r="D728" s="11">
        <v>45191.0</v>
      </c>
      <c r="E728" s="5" t="s">
        <v>42</v>
      </c>
      <c r="F728" s="5" t="s">
        <v>361</v>
      </c>
      <c r="G728" s="5" t="s">
        <v>362</v>
      </c>
      <c r="H728" s="5" t="s">
        <v>363</v>
      </c>
      <c r="I728" s="7" t="s">
        <v>364</v>
      </c>
      <c r="J728" s="8" t="str">
        <f t="shared" si="1"/>
        <v>(405) 1640984570</v>
      </c>
      <c r="K728" s="5" t="s">
        <v>365</v>
      </c>
      <c r="L728" s="5" t="s">
        <v>160</v>
      </c>
      <c r="M728" s="9" t="str">
        <f>IFERROR(__xludf.DUMMYFUNCTION("IF(OR(REGEXMATCH(L728,""18-40""),REGEXMATCH(L728,""Adults 18-40"")),""18-40"", IF(OR(REGEXMATCH(L728,""40-60""),REGEXMATCH(L728,""Adults 40-60"")),""40-60"", IF(OR(REGEXMATCH(L728,""60\+""),REGEXMATCH(L728,""Seniors 60\+"")),""60+"", IF(OR(REGEXMATCH(L728"&amp;",""13-19""),REGEXMATCH(L728,""Teens 13-19"")),""13-19"",""Unbekannt""))))"),"40-60")</f>
        <v>40-60</v>
      </c>
      <c r="N728" s="8" t="str">
        <f>IFERROR(__xludf.DUMMYFUNCTION("REGEXREPLACE(REGEXREPLACE(O728,""Male"",""unspecific""),""Female"",""unspecific"")"),"unspecific ")</f>
        <v>unspecific </v>
      </c>
      <c r="O728" s="5" t="str">
        <f>IFERROR(__xludf.DUMMYFUNCTION("REGEXEXTRACT(L728,""[A-Za-z ]+"")"),"Female ")</f>
        <v>Female </v>
      </c>
      <c r="P728" s="8" t="str">
        <f>IFERROR(__xludf.DUMMYFUNCTION("IF(REGEXMATCH(L728,""Male""),""Male"",IF(REGEXMATCH(L728,""Female""),""Female"",""unspecific""))"),"Female")</f>
        <v>Female</v>
      </c>
      <c r="Q728" s="5" t="s">
        <v>31</v>
      </c>
      <c r="R728" s="4">
        <v>52849.0</v>
      </c>
      <c r="S728" s="4">
        <v>4586.0</v>
      </c>
      <c r="T728" s="4">
        <v>236.0</v>
      </c>
      <c r="U728" s="4">
        <v>670.0</v>
      </c>
      <c r="V728" s="10">
        <f t="shared" si="2"/>
        <v>1.267762872</v>
      </c>
      <c r="W728" s="4">
        <v>9068.53</v>
      </c>
      <c r="X728" s="5" t="s">
        <v>66</v>
      </c>
    </row>
    <row r="729" ht="14.25" customHeight="1">
      <c r="A729" s="4">
        <v>728.0</v>
      </c>
      <c r="B729" s="5" t="s">
        <v>1158</v>
      </c>
      <c r="C729" s="11">
        <v>45272.0</v>
      </c>
      <c r="D729" s="11">
        <v>45282.0</v>
      </c>
      <c r="E729" s="5" t="s">
        <v>51</v>
      </c>
      <c r="F729" s="5" t="s">
        <v>381</v>
      </c>
      <c r="G729" s="5" t="s">
        <v>382</v>
      </c>
      <c r="H729" s="5" t="s">
        <v>383</v>
      </c>
      <c r="I729" s="7" t="s">
        <v>384</v>
      </c>
      <c r="J729" s="8" t="str">
        <f t="shared" si="1"/>
        <v>Ungültige Nummer</v>
      </c>
      <c r="K729" s="5" t="s">
        <v>385</v>
      </c>
      <c r="L729" s="5" t="s">
        <v>38</v>
      </c>
      <c r="M729" s="9" t="str">
        <f>IFERROR(__xludf.DUMMYFUNCTION("IF(OR(REGEXMATCH(L729,""18-40""),REGEXMATCH(L729,""Adults 18-40"")),""18-40"", IF(OR(REGEXMATCH(L729,""40-60""),REGEXMATCH(L729,""Adults 40-60"")),""40-60"", IF(OR(REGEXMATCH(L729,""60\+""),REGEXMATCH(L729,""Seniors 60\+"")),""60+"", IF(OR(REGEXMATCH(L729"&amp;",""13-19""),REGEXMATCH(L729,""Teens 13-19"")),""13-19"",""Unbekannt""))))"),"60+")</f>
        <v>60+</v>
      </c>
      <c r="N729" s="8" t="str">
        <f>IFERROR(__xludf.DUMMYFUNCTION("REGEXREPLACE(REGEXREPLACE(O729,""Male"",""unspecific""),""Female"",""unspecific"")"),"unspecific ")</f>
        <v>unspecific </v>
      </c>
      <c r="O729" s="5" t="str">
        <f>IFERROR(__xludf.DUMMYFUNCTION("REGEXEXTRACT(L729,""[A-Za-z ]+"")"),"Female ")</f>
        <v>Female </v>
      </c>
      <c r="P729" s="8" t="str">
        <f>IFERROR(__xludf.DUMMYFUNCTION("IF(REGEXMATCH(L729,""Male""),""Male"",IF(REGEXMATCH(L729,""Female""),""Female"",""unspecific""))"),"Female")</f>
        <v>Female</v>
      </c>
      <c r="Q729" s="5" t="s">
        <v>86</v>
      </c>
      <c r="R729" s="4">
        <v>89917.0</v>
      </c>
      <c r="S729" s="4">
        <v>2281.0</v>
      </c>
      <c r="T729" s="4">
        <v>3522.0</v>
      </c>
      <c r="U729" s="4">
        <v>278.0</v>
      </c>
      <c r="V729" s="10">
        <f t="shared" si="2"/>
        <v>0.309174016</v>
      </c>
      <c r="W729" s="4">
        <v>37968.66</v>
      </c>
      <c r="X729" s="5" t="s">
        <v>66</v>
      </c>
    </row>
    <row r="730" ht="14.25" customHeight="1">
      <c r="A730" s="4">
        <v>729.0</v>
      </c>
      <c r="B730" s="5" t="s">
        <v>1159</v>
      </c>
      <c r="C730" s="11">
        <v>44999.0</v>
      </c>
      <c r="D730" s="11">
        <v>45028.0</v>
      </c>
      <c r="E730" s="5" t="s">
        <v>77</v>
      </c>
      <c r="F730" s="5" t="s">
        <v>162</v>
      </c>
      <c r="G730" s="5" t="s">
        <v>163</v>
      </c>
      <c r="H730" s="5" t="s">
        <v>164</v>
      </c>
      <c r="I730" s="7" t="s">
        <v>165</v>
      </c>
      <c r="J730" s="8" t="str">
        <f t="shared" si="1"/>
        <v>(653) 6891510</v>
      </c>
      <c r="K730" s="5" t="s">
        <v>166</v>
      </c>
      <c r="L730" s="5" t="s">
        <v>47</v>
      </c>
      <c r="M730" s="9" t="str">
        <f>IFERROR(__xludf.DUMMYFUNCTION("IF(OR(REGEXMATCH(L730,""18-40""),REGEXMATCH(L730,""Adults 18-40"")),""18-40"", IF(OR(REGEXMATCH(L730,""40-60""),REGEXMATCH(L730,""Adults 40-60"")),""40-60"", IF(OR(REGEXMATCH(L730,""60\+""),REGEXMATCH(L730,""Seniors 60\+"")),""60+"", IF(OR(REGEXMATCH(L730"&amp;",""13-19""),REGEXMATCH(L730,""Teens 13-19"")),""13-19"",""Unbekannt""))))"),"40-60")</f>
        <v>40-60</v>
      </c>
      <c r="N730" s="8" t="str">
        <f>IFERROR(__xludf.DUMMYFUNCTION("REGEXREPLACE(REGEXREPLACE(O730,""Male"",""unspecific""),""Female"",""unspecific"")"),"unspecific ")</f>
        <v>unspecific </v>
      </c>
      <c r="O730" s="5" t="str">
        <f>IFERROR(__xludf.DUMMYFUNCTION("REGEXEXTRACT(L730,""[A-Za-z ]+"")"),"Male ")</f>
        <v>Male </v>
      </c>
      <c r="P730" s="8" t="str">
        <f>IFERROR(__xludf.DUMMYFUNCTION("IF(REGEXMATCH(L730,""Male""),""Male"",IF(REGEXMATCH(L730,""Female""),""Female"",""unspecific""))"),"Male")</f>
        <v>Male</v>
      </c>
      <c r="Q730" s="5" t="s">
        <v>31</v>
      </c>
      <c r="R730" s="4">
        <v>63443.0</v>
      </c>
      <c r="S730" s="4">
        <v>347.0</v>
      </c>
      <c r="T730" s="4">
        <v>4935.0</v>
      </c>
      <c r="U730" s="4">
        <v>648.0</v>
      </c>
      <c r="V730" s="10">
        <f t="shared" si="2"/>
        <v>1.021389279</v>
      </c>
      <c r="W730" s="4">
        <v>5408.27</v>
      </c>
      <c r="X730" s="5" t="s">
        <v>167</v>
      </c>
    </row>
    <row r="731" ht="14.25" customHeight="1">
      <c r="A731" s="4">
        <v>730.0</v>
      </c>
      <c r="B731" s="5" t="s">
        <v>1160</v>
      </c>
      <c r="C731" s="11">
        <v>45075.0</v>
      </c>
      <c r="D731" s="11">
        <v>45101.0</v>
      </c>
      <c r="E731" s="5" t="s">
        <v>7</v>
      </c>
      <c r="F731" s="5" t="s">
        <v>68</v>
      </c>
      <c r="G731" s="5" t="s">
        <v>69</v>
      </c>
      <c r="H731" s="5" t="s">
        <v>70</v>
      </c>
      <c r="I731" s="7" t="s">
        <v>71</v>
      </c>
      <c r="J731" s="8" t="str">
        <f t="shared" si="1"/>
        <v>(228) 1662016</v>
      </c>
      <c r="K731" s="5" t="s">
        <v>72</v>
      </c>
      <c r="L731" s="5" t="s">
        <v>57</v>
      </c>
      <c r="M731" s="9" t="str">
        <f>IFERROR(__xludf.DUMMYFUNCTION("IF(OR(REGEXMATCH(L731,""18-40""),REGEXMATCH(L731,""Adults 18-40"")),""18-40"", IF(OR(REGEXMATCH(L731,""40-60""),REGEXMATCH(L731,""Adults 40-60"")),""40-60"", IF(OR(REGEXMATCH(L731,""60\+""),REGEXMATCH(L731,""Seniors 60\+"")),""60+"", IF(OR(REGEXMATCH(L731"&amp;",""13-19""),REGEXMATCH(L731,""Teens 13-19"")),""13-19"",""Unbekannt""))))"),"18-40")</f>
        <v>18-40</v>
      </c>
      <c r="N731" s="8" t="str">
        <f>IFERROR(__xludf.DUMMYFUNCTION("REGEXREPLACE(REGEXREPLACE(O731,""Male"",""unspecific""),""Female"",""unspecific"")"),"unspecific ")</f>
        <v>unspecific </v>
      </c>
      <c r="O731" s="5" t="str">
        <f>IFERROR(__xludf.DUMMYFUNCTION("REGEXEXTRACT(L731,""[A-Za-z ]+"")"),"Female ")</f>
        <v>Female </v>
      </c>
      <c r="P731" s="8" t="str">
        <f>IFERROR(__xludf.DUMMYFUNCTION("IF(REGEXMATCH(L731,""Male""),""Male"",IF(REGEXMATCH(L731,""Female""),""Female"",""unspecific""))"),"Female")</f>
        <v>Female</v>
      </c>
      <c r="Q731" s="5" t="s">
        <v>86</v>
      </c>
      <c r="R731" s="4">
        <v>11071.0</v>
      </c>
      <c r="S731" s="4">
        <v>3916.0</v>
      </c>
      <c r="T731" s="4">
        <v>1264.0</v>
      </c>
      <c r="U731" s="4">
        <v>522.0</v>
      </c>
      <c r="V731" s="10">
        <f t="shared" si="2"/>
        <v>4.715021227</v>
      </c>
      <c r="W731" s="4">
        <v>46658.64</v>
      </c>
      <c r="X731" s="5" t="s">
        <v>66</v>
      </c>
    </row>
    <row r="732" ht="14.25" customHeight="1">
      <c r="A732" s="4">
        <v>731.0</v>
      </c>
      <c r="B732" s="5" t="s">
        <v>1161</v>
      </c>
      <c r="C732" s="11">
        <v>45003.0</v>
      </c>
      <c r="D732" s="11">
        <v>45021.0</v>
      </c>
      <c r="E732" s="5" t="s">
        <v>42</v>
      </c>
      <c r="F732" s="5" t="s">
        <v>34</v>
      </c>
      <c r="G732" s="5" t="s">
        <v>35</v>
      </c>
      <c r="H732" s="5" t="s">
        <v>36</v>
      </c>
      <c r="I732" s="7" t="s">
        <v>388</v>
      </c>
      <c r="J732" s="8" t="str">
        <f t="shared" si="1"/>
        <v>(498) 9787718501</v>
      </c>
      <c r="K732" s="5" t="s">
        <v>37</v>
      </c>
      <c r="L732" s="5" t="s">
        <v>47</v>
      </c>
      <c r="M732" s="9" t="str">
        <f>IFERROR(__xludf.DUMMYFUNCTION("IF(OR(REGEXMATCH(L732,""18-40""),REGEXMATCH(L732,""Adults 18-40"")),""18-40"", IF(OR(REGEXMATCH(L732,""40-60""),REGEXMATCH(L732,""Adults 40-60"")),""40-60"", IF(OR(REGEXMATCH(L732,""60\+""),REGEXMATCH(L732,""Seniors 60\+"")),""60+"", IF(OR(REGEXMATCH(L732"&amp;",""13-19""),REGEXMATCH(L732,""Teens 13-19"")),""13-19"",""Unbekannt""))))"),"40-60")</f>
        <v>40-60</v>
      </c>
      <c r="N732" s="8" t="str">
        <f>IFERROR(__xludf.DUMMYFUNCTION("REGEXREPLACE(REGEXREPLACE(O732,""Male"",""unspecific""),""Female"",""unspecific"")"),"unspecific ")</f>
        <v>unspecific </v>
      </c>
      <c r="O732" s="5" t="str">
        <f>IFERROR(__xludf.DUMMYFUNCTION("REGEXEXTRACT(L732,""[A-Za-z ]+"")"),"Male ")</f>
        <v>Male </v>
      </c>
      <c r="P732" s="8" t="str">
        <f>IFERROR(__xludf.DUMMYFUNCTION("IF(REGEXMATCH(L732,""Male""),""Male"",IF(REGEXMATCH(L732,""Female""),""Female"",""unspecific""))"),"Male")</f>
        <v>Male</v>
      </c>
      <c r="Q732" s="5" t="s">
        <v>39</v>
      </c>
      <c r="R732" s="4">
        <v>6346.0</v>
      </c>
      <c r="S732" s="4">
        <v>5909.0</v>
      </c>
      <c r="T732" s="4">
        <v>4752.0</v>
      </c>
      <c r="U732" s="4">
        <v>943.0</v>
      </c>
      <c r="V732" s="10">
        <f t="shared" si="2"/>
        <v>14.85975418</v>
      </c>
      <c r="W732" s="4">
        <v>11691.85</v>
      </c>
      <c r="X732" s="5" t="s">
        <v>40</v>
      </c>
    </row>
    <row r="733" ht="14.25" customHeight="1">
      <c r="A733" s="4">
        <v>732.0</v>
      </c>
      <c r="B733" s="5" t="s">
        <v>1162</v>
      </c>
      <c r="C733" s="11">
        <v>44975.0</v>
      </c>
      <c r="D733" s="11">
        <v>44981.0</v>
      </c>
      <c r="E733" s="5" t="s">
        <v>42</v>
      </c>
      <c r="F733" s="5" t="s">
        <v>194</v>
      </c>
      <c r="G733" s="5" t="s">
        <v>195</v>
      </c>
      <c r="H733" s="5" t="s">
        <v>196</v>
      </c>
      <c r="I733" s="7" t="s">
        <v>197</v>
      </c>
      <c r="J733" s="8" t="str">
        <f t="shared" si="1"/>
        <v>(118) 51687120</v>
      </c>
      <c r="K733" s="5" t="s">
        <v>198</v>
      </c>
      <c r="L733" s="5" t="s">
        <v>74</v>
      </c>
      <c r="M733" s="9" t="str">
        <f>IFERROR(__xludf.DUMMYFUNCTION("IF(OR(REGEXMATCH(L733,""18-40""),REGEXMATCH(L733,""Adults 18-40"")),""18-40"", IF(OR(REGEXMATCH(L733,""40-60""),REGEXMATCH(L733,""Adults 40-60"")),""40-60"", IF(OR(REGEXMATCH(L733,""60\+""),REGEXMATCH(L733,""Seniors 60\+"")),""60+"", IF(OR(REGEXMATCH(L733"&amp;",""13-19""),REGEXMATCH(L733,""Teens 13-19"")),""13-19"",""Unbekannt""))))"),"60+")</f>
        <v>60+</v>
      </c>
      <c r="N733" s="8" t="str">
        <f>IFERROR(__xludf.DUMMYFUNCTION("REGEXREPLACE(REGEXREPLACE(O733,""Male"",""unspecific""),""Female"",""unspecific"")"),"Seniors ")</f>
        <v>Seniors </v>
      </c>
      <c r="O733" s="5" t="str">
        <f>IFERROR(__xludf.DUMMYFUNCTION("REGEXEXTRACT(L733,""[A-Za-z ]+"")"),"Seniors ")</f>
        <v>Seniors </v>
      </c>
      <c r="P733" s="8" t="str">
        <f>IFERROR(__xludf.DUMMYFUNCTION("IF(REGEXMATCH(L733,""Male""),""Male"",IF(REGEXMATCH(L733,""Female""),""Female"",""unspecific""))"),"unspecific")</f>
        <v>unspecific</v>
      </c>
      <c r="Q733" s="5" t="s">
        <v>39</v>
      </c>
      <c r="R733" s="4">
        <v>41486.0</v>
      </c>
      <c r="S733" s="4">
        <v>7814.0</v>
      </c>
      <c r="T733" s="4">
        <v>2925.0</v>
      </c>
      <c r="U733" s="4">
        <v>285.0</v>
      </c>
      <c r="V733" s="10">
        <f t="shared" si="2"/>
        <v>0.6869787398</v>
      </c>
      <c r="W733" s="4">
        <v>25239.37</v>
      </c>
      <c r="X733" s="5" t="s">
        <v>152</v>
      </c>
    </row>
    <row r="734" ht="14.25" customHeight="1">
      <c r="A734" s="4">
        <v>733.0</v>
      </c>
      <c r="B734" s="5" t="s">
        <v>1163</v>
      </c>
      <c r="C734" s="11">
        <v>45177.0</v>
      </c>
      <c r="D734" s="11">
        <v>45202.0</v>
      </c>
      <c r="E734" s="5" t="s">
        <v>25</v>
      </c>
      <c r="F734" s="5" t="s">
        <v>68</v>
      </c>
      <c r="G734" s="5" t="s">
        <v>69</v>
      </c>
      <c r="H734" s="5" t="s">
        <v>70</v>
      </c>
      <c r="I734" s="7" t="s">
        <v>71</v>
      </c>
      <c r="J734" s="8" t="str">
        <f t="shared" si="1"/>
        <v>(228) 1662016</v>
      </c>
      <c r="K734" s="5" t="s">
        <v>72</v>
      </c>
      <c r="L734" s="5" t="s">
        <v>160</v>
      </c>
      <c r="M734" s="9" t="str">
        <f>IFERROR(__xludf.DUMMYFUNCTION("IF(OR(REGEXMATCH(L734,""18-40""),REGEXMATCH(L734,""Adults 18-40"")),""18-40"", IF(OR(REGEXMATCH(L734,""40-60""),REGEXMATCH(L734,""Adults 40-60"")),""40-60"", IF(OR(REGEXMATCH(L734,""60\+""),REGEXMATCH(L734,""Seniors 60\+"")),""60+"", IF(OR(REGEXMATCH(L734"&amp;",""13-19""),REGEXMATCH(L734,""Teens 13-19"")),""13-19"",""Unbekannt""))))"),"40-60")</f>
        <v>40-60</v>
      </c>
      <c r="N734" s="8" t="str">
        <f>IFERROR(__xludf.DUMMYFUNCTION("REGEXREPLACE(REGEXREPLACE(O734,""Male"",""unspecific""),""Female"",""unspecific"")"),"unspecific ")</f>
        <v>unspecific </v>
      </c>
      <c r="O734" s="5" t="str">
        <f>IFERROR(__xludf.DUMMYFUNCTION("REGEXEXTRACT(L734,""[A-Za-z ]+"")"),"Female ")</f>
        <v>Female </v>
      </c>
      <c r="P734" s="8" t="str">
        <f>IFERROR(__xludf.DUMMYFUNCTION("IF(REGEXMATCH(L734,""Male""),""Male"",IF(REGEXMATCH(L734,""Female""),""Female"",""unspecific""))"),"Female")</f>
        <v>Female</v>
      </c>
      <c r="Q734" s="5" t="s">
        <v>75</v>
      </c>
      <c r="R734" s="4">
        <v>45170.0</v>
      </c>
      <c r="S734" s="4">
        <v>151.0</v>
      </c>
      <c r="T734" s="4">
        <v>3997.0</v>
      </c>
      <c r="U734" s="4">
        <v>603.0</v>
      </c>
      <c r="V734" s="10">
        <f t="shared" si="2"/>
        <v>1.33495683</v>
      </c>
      <c r="W734" s="4">
        <v>2468.22</v>
      </c>
      <c r="X734" s="5" t="s">
        <v>66</v>
      </c>
    </row>
    <row r="735" ht="14.25" customHeight="1">
      <c r="A735" s="4">
        <v>734.0</v>
      </c>
      <c r="B735" s="5" t="s">
        <v>1164</v>
      </c>
      <c r="C735" s="11">
        <v>45272.0</v>
      </c>
      <c r="D735" s="11">
        <v>45292.0</v>
      </c>
      <c r="E735" s="5" t="s">
        <v>7</v>
      </c>
      <c r="F735" s="5" t="s">
        <v>182</v>
      </c>
      <c r="G735" s="5" t="s">
        <v>183</v>
      </c>
      <c r="H735" s="5" t="s">
        <v>184</v>
      </c>
      <c r="I735" s="7" t="s">
        <v>185</v>
      </c>
      <c r="J735" s="8" t="str">
        <f t="shared" si="1"/>
        <v>(322) 61892539220</v>
      </c>
      <c r="K735" s="5" t="s">
        <v>186</v>
      </c>
      <c r="L735" s="5" t="s">
        <v>30</v>
      </c>
      <c r="M735" s="9" t="str">
        <f>IFERROR(__xludf.DUMMYFUNCTION("IF(OR(REGEXMATCH(L735,""18-40""),REGEXMATCH(L735,""Adults 18-40"")),""18-40"", IF(OR(REGEXMATCH(L735,""40-60""),REGEXMATCH(L735,""Adults 40-60"")),""40-60"", IF(OR(REGEXMATCH(L735,""60\+""),REGEXMATCH(L735,""Seniors 60\+"")),""60+"", IF(OR(REGEXMATCH(L735"&amp;",""13-19""),REGEXMATCH(L735,""Teens 13-19"")),""13-19"",""Unbekannt""))))"),"18-40")</f>
        <v>18-40</v>
      </c>
      <c r="N735" s="8" t="str">
        <f>IFERROR(__xludf.DUMMYFUNCTION("REGEXREPLACE(REGEXREPLACE(O735,""Male"",""unspecific""),""Female"",""unspecific"")"),"Adults ")</f>
        <v>Adults </v>
      </c>
      <c r="O735" s="5" t="str">
        <f>IFERROR(__xludf.DUMMYFUNCTION("REGEXEXTRACT(L735,""[A-Za-z ]+"")"),"Adults ")</f>
        <v>Adults </v>
      </c>
      <c r="P735" s="8" t="str">
        <f>IFERROR(__xludf.DUMMYFUNCTION("IF(REGEXMATCH(L735,""Male""),""Male"",IF(REGEXMATCH(L735,""Female""),""Female"",""unspecific""))"),"unspecific")</f>
        <v>unspecific</v>
      </c>
      <c r="Q735" s="5" t="s">
        <v>48</v>
      </c>
      <c r="R735" s="4">
        <v>57486.0</v>
      </c>
      <c r="S735" s="4">
        <v>1723.0</v>
      </c>
      <c r="T735" s="4">
        <v>1935.0</v>
      </c>
      <c r="U735" s="4">
        <v>430.0</v>
      </c>
      <c r="V735" s="10">
        <f t="shared" si="2"/>
        <v>0.7480082107</v>
      </c>
      <c r="W735" s="4">
        <v>45511.99</v>
      </c>
      <c r="X735" s="5" t="s">
        <v>167</v>
      </c>
    </row>
    <row r="736" ht="14.25" customHeight="1">
      <c r="A736" s="4">
        <v>735.0</v>
      </c>
      <c r="B736" s="5" t="s">
        <v>1165</v>
      </c>
      <c r="C736" s="11">
        <v>45094.0</v>
      </c>
      <c r="D736" s="11">
        <v>45124.0</v>
      </c>
      <c r="E736" s="5" t="s">
        <v>25</v>
      </c>
      <c r="F736" s="5" t="s">
        <v>616</v>
      </c>
      <c r="G736" s="5" t="s">
        <v>617</v>
      </c>
      <c r="H736" s="5" t="s">
        <v>618</v>
      </c>
      <c r="I736" s="7">
        <v>0.0</v>
      </c>
      <c r="J736" s="8">
        <f t="shared" si="1"/>
        <v>0</v>
      </c>
      <c r="K736" s="5" t="s">
        <v>619</v>
      </c>
      <c r="L736" s="5" t="s">
        <v>74</v>
      </c>
      <c r="M736" s="9" t="str">
        <f>IFERROR(__xludf.DUMMYFUNCTION("IF(OR(REGEXMATCH(L736,""18-40""),REGEXMATCH(L736,""Adults 18-40"")),""18-40"", IF(OR(REGEXMATCH(L736,""40-60""),REGEXMATCH(L736,""Adults 40-60"")),""40-60"", IF(OR(REGEXMATCH(L736,""60\+""),REGEXMATCH(L736,""Seniors 60\+"")),""60+"", IF(OR(REGEXMATCH(L736"&amp;",""13-19""),REGEXMATCH(L736,""Teens 13-19"")),""13-19"",""Unbekannt""))))"),"60+")</f>
        <v>60+</v>
      </c>
      <c r="N736" s="8" t="str">
        <f>IFERROR(__xludf.DUMMYFUNCTION("REGEXREPLACE(REGEXREPLACE(O736,""Male"",""unspecific""),""Female"",""unspecific"")"),"Seniors ")</f>
        <v>Seniors </v>
      </c>
      <c r="O736" s="5" t="str">
        <f>IFERROR(__xludf.DUMMYFUNCTION("REGEXEXTRACT(L736,""[A-Za-z ]+"")"),"Seniors ")</f>
        <v>Seniors </v>
      </c>
      <c r="P736" s="8" t="str">
        <f>IFERROR(__xludf.DUMMYFUNCTION("IF(REGEXMATCH(L736,""Male""),""Male"",IF(REGEXMATCH(L736,""Female""),""Female"",""unspecific""))"),"unspecific")</f>
        <v>unspecific</v>
      </c>
      <c r="Q736" s="5" t="s">
        <v>31</v>
      </c>
      <c r="R736" s="4">
        <v>30597.0</v>
      </c>
      <c r="S736" s="4">
        <v>3511.0</v>
      </c>
      <c r="T736" s="4">
        <v>3277.0</v>
      </c>
      <c r="U736" s="4">
        <v>214.0</v>
      </c>
      <c r="V736" s="10">
        <f t="shared" si="2"/>
        <v>0.6994149753</v>
      </c>
      <c r="W736" s="4">
        <v>23225.69</v>
      </c>
      <c r="X736" s="5" t="s">
        <v>158</v>
      </c>
    </row>
    <row r="737" ht="14.25" customHeight="1">
      <c r="A737" s="4">
        <v>736.0</v>
      </c>
      <c r="B737" s="5" t="s">
        <v>1166</v>
      </c>
      <c r="C737" s="11">
        <v>44987.0</v>
      </c>
      <c r="D737" s="11">
        <v>44997.0</v>
      </c>
      <c r="E737" s="5" t="s">
        <v>25</v>
      </c>
      <c r="F737" s="5" t="s">
        <v>286</v>
      </c>
      <c r="G737" s="5" t="s">
        <v>287</v>
      </c>
      <c r="H737" s="5" t="s">
        <v>288</v>
      </c>
      <c r="I737" s="7" t="s">
        <v>289</v>
      </c>
      <c r="J737" s="8" t="str">
        <f t="shared" si="1"/>
        <v>(123) 8005701</v>
      </c>
      <c r="K737" s="5" t="s">
        <v>290</v>
      </c>
      <c r="L737" s="5" t="s">
        <v>83</v>
      </c>
      <c r="M737" s="9" t="str">
        <f>IFERROR(__xludf.DUMMYFUNCTION("IF(OR(REGEXMATCH(L737,""18-40""),REGEXMATCH(L737,""Adults 18-40"")),""18-40"", IF(OR(REGEXMATCH(L737,""40-60""),REGEXMATCH(L737,""Adults 40-60"")),""40-60"", IF(OR(REGEXMATCH(L737,""60\+""),REGEXMATCH(L737,""Seniors 60\+"")),""60+"", IF(OR(REGEXMATCH(L737"&amp;",""13-19""),REGEXMATCH(L737,""Teens 13-19"")),""13-19"",""Unbekannt""))))"),"40-60")</f>
        <v>40-60</v>
      </c>
      <c r="N737" s="8" t="str">
        <f>IFERROR(__xludf.DUMMYFUNCTION("REGEXREPLACE(REGEXREPLACE(O737,""Male"",""unspecific""),""Female"",""unspecific"")"),"Adults ")</f>
        <v>Adults </v>
      </c>
      <c r="O737" s="5" t="str">
        <f>IFERROR(__xludf.DUMMYFUNCTION("REGEXEXTRACT(L737,""[A-Za-z ]+"")"),"Adults ")</f>
        <v>Adults </v>
      </c>
      <c r="P737" s="8" t="str">
        <f>IFERROR(__xludf.DUMMYFUNCTION("IF(REGEXMATCH(L737,""Male""),""Male"",IF(REGEXMATCH(L737,""Female""),""Female"",""unspecific""))"),"unspecific")</f>
        <v>unspecific</v>
      </c>
      <c r="Q737" s="5" t="s">
        <v>39</v>
      </c>
      <c r="R737" s="4">
        <v>33344.0</v>
      </c>
      <c r="S737" s="4">
        <v>4245.0</v>
      </c>
      <c r="T737" s="4">
        <v>4003.0</v>
      </c>
      <c r="U737" s="4">
        <v>787.0</v>
      </c>
      <c r="V737" s="10">
        <f t="shared" si="2"/>
        <v>2.360244722</v>
      </c>
      <c r="W737" s="4">
        <v>22087.12</v>
      </c>
      <c r="X737" s="5" t="s">
        <v>119</v>
      </c>
    </row>
    <row r="738" ht="14.25" customHeight="1">
      <c r="A738" s="4">
        <v>737.0</v>
      </c>
      <c r="B738" s="5" t="s">
        <v>1167</v>
      </c>
      <c r="C738" s="11">
        <v>45134.0</v>
      </c>
      <c r="D738" s="11">
        <v>45158.0</v>
      </c>
      <c r="E738" s="5" t="s">
        <v>25</v>
      </c>
      <c r="F738" s="5" t="s">
        <v>200</v>
      </c>
      <c r="G738" s="5" t="s">
        <v>201</v>
      </c>
      <c r="H738" s="5" t="s">
        <v>202</v>
      </c>
      <c r="I738" s="7">
        <v>1.728597837E9</v>
      </c>
      <c r="J738" s="8" t="str">
        <f t="shared" si="1"/>
        <v>(172) 8597837</v>
      </c>
      <c r="K738" s="5" t="s">
        <v>203</v>
      </c>
      <c r="L738" s="5" t="s">
        <v>38</v>
      </c>
      <c r="M738" s="9" t="str">
        <f>IFERROR(__xludf.DUMMYFUNCTION("IF(OR(REGEXMATCH(L738,""18-40""),REGEXMATCH(L738,""Adults 18-40"")),""18-40"", IF(OR(REGEXMATCH(L738,""40-60""),REGEXMATCH(L738,""Adults 40-60"")),""40-60"", IF(OR(REGEXMATCH(L738,""60\+""),REGEXMATCH(L738,""Seniors 60\+"")),""60+"", IF(OR(REGEXMATCH(L738"&amp;",""13-19""),REGEXMATCH(L738,""Teens 13-19"")),""13-19"",""Unbekannt""))))"),"60+")</f>
        <v>60+</v>
      </c>
      <c r="N738" s="8" t="str">
        <f>IFERROR(__xludf.DUMMYFUNCTION("REGEXREPLACE(REGEXREPLACE(O738,""Male"",""unspecific""),""Female"",""unspecific"")"),"unspecific ")</f>
        <v>unspecific </v>
      </c>
      <c r="O738" s="5" t="str">
        <f>IFERROR(__xludf.DUMMYFUNCTION("REGEXEXTRACT(L738,""[A-Za-z ]+"")"),"Female ")</f>
        <v>Female </v>
      </c>
      <c r="P738" s="8" t="str">
        <f>IFERROR(__xludf.DUMMYFUNCTION("IF(REGEXMATCH(L738,""Male""),""Male"",IF(REGEXMATCH(L738,""Female""),""Female"",""unspecific""))"),"Female")</f>
        <v>Female</v>
      </c>
      <c r="Q738" s="5" t="s">
        <v>31</v>
      </c>
      <c r="R738" s="4">
        <v>79240.0</v>
      </c>
      <c r="S738" s="4">
        <v>3946.0</v>
      </c>
      <c r="T738" s="4">
        <v>4626.0</v>
      </c>
      <c r="U738" s="4">
        <v>754.0</v>
      </c>
      <c r="V738" s="10">
        <f t="shared" si="2"/>
        <v>0.9515396265</v>
      </c>
      <c r="W738" s="4">
        <v>15375.15</v>
      </c>
      <c r="X738" s="5" t="s">
        <v>66</v>
      </c>
    </row>
    <row r="739" ht="14.25" customHeight="1">
      <c r="A739" s="4">
        <v>738.0</v>
      </c>
      <c r="B739" s="5" t="s">
        <v>1168</v>
      </c>
      <c r="C739" s="11">
        <v>45253.0</v>
      </c>
      <c r="D739" s="11">
        <v>45281.0</v>
      </c>
      <c r="E739" s="5" t="s">
        <v>51</v>
      </c>
      <c r="F739" s="5" t="s">
        <v>426</v>
      </c>
      <c r="G739" s="5" t="s">
        <v>427</v>
      </c>
      <c r="H739" s="5" t="s">
        <v>428</v>
      </c>
      <c r="I739" s="7">
        <v>0.0</v>
      </c>
      <c r="J739" s="8">
        <f t="shared" si="1"/>
        <v>0</v>
      </c>
      <c r="K739" s="5" t="s">
        <v>429</v>
      </c>
      <c r="L739" s="5" t="s">
        <v>138</v>
      </c>
      <c r="M739" s="9" t="str">
        <f>IFERROR(__xludf.DUMMYFUNCTION("IF(OR(REGEXMATCH(L739,""18-40""),REGEXMATCH(L739,""Adults 18-40"")),""18-40"", IF(OR(REGEXMATCH(L739,""40-60""),REGEXMATCH(L739,""Adults 40-60"")),""40-60"", IF(OR(REGEXMATCH(L739,""60\+""),REGEXMATCH(L739,""Seniors 60\+"")),""60+"", IF(OR(REGEXMATCH(L739"&amp;",""13-19""),REGEXMATCH(L739,""Teens 13-19"")),""13-19"",""Unbekannt""))))"),"18-40")</f>
        <v>18-40</v>
      </c>
      <c r="N739" s="8" t="str">
        <f>IFERROR(__xludf.DUMMYFUNCTION("REGEXREPLACE(REGEXREPLACE(O739,""Male"",""unspecific""),""Female"",""unspecific"")"),"unspecific ")</f>
        <v>unspecific </v>
      </c>
      <c r="O739" s="5" t="str">
        <f>IFERROR(__xludf.DUMMYFUNCTION("REGEXEXTRACT(L739,""[A-Za-z ]+"")"),"Male ")</f>
        <v>Male </v>
      </c>
      <c r="P739" s="8" t="str">
        <f>IFERROR(__xludf.DUMMYFUNCTION("IF(REGEXMATCH(L739,""Male""),""Male"",IF(REGEXMATCH(L739,""Female""),""Female"",""unspecific""))"),"Male")</f>
        <v>Male</v>
      </c>
      <c r="Q739" s="5" t="s">
        <v>86</v>
      </c>
      <c r="R739" s="4">
        <v>61638.0</v>
      </c>
      <c r="S739" s="4">
        <v>4876.0</v>
      </c>
      <c r="T739" s="4">
        <v>2734.0</v>
      </c>
      <c r="U739" s="4">
        <v>633.0</v>
      </c>
      <c r="V739" s="10">
        <f t="shared" si="2"/>
        <v>1.026963886</v>
      </c>
      <c r="W739" s="4">
        <v>8080.11</v>
      </c>
      <c r="X739" s="5" t="s">
        <v>49</v>
      </c>
    </row>
    <row r="740" ht="14.25" customHeight="1">
      <c r="A740" s="4">
        <v>739.0</v>
      </c>
      <c r="B740" s="5" t="s">
        <v>1169</v>
      </c>
      <c r="C740" s="11">
        <v>44965.0</v>
      </c>
      <c r="D740" s="11">
        <v>44983.0</v>
      </c>
      <c r="E740" s="5" t="s">
        <v>51</v>
      </c>
      <c r="F740" s="5" t="s">
        <v>294</v>
      </c>
      <c r="G740" s="5" t="s">
        <v>295</v>
      </c>
      <c r="H740" s="5" t="s">
        <v>296</v>
      </c>
      <c r="I740" s="7" t="s">
        <v>297</v>
      </c>
      <c r="J740" s="8" t="str">
        <f t="shared" si="1"/>
        <v>(284) 4015003</v>
      </c>
      <c r="K740" s="5" t="s">
        <v>298</v>
      </c>
      <c r="L740" s="5" t="s">
        <v>65</v>
      </c>
      <c r="M740" s="9" t="str">
        <f>IFERROR(__xludf.DUMMYFUNCTION("IF(OR(REGEXMATCH(L740,""18-40""),REGEXMATCH(L740,""Adults 18-40"")),""18-40"", IF(OR(REGEXMATCH(L740,""40-60""),REGEXMATCH(L740,""Adults 40-60"")),""40-60"", IF(OR(REGEXMATCH(L740,""60\+""),REGEXMATCH(L740,""Seniors 60\+"")),""60+"", IF(OR(REGEXMATCH(L740"&amp;",""13-19""),REGEXMATCH(L740,""Teens 13-19"")),""13-19"",""Unbekannt""))))"),"60+")</f>
        <v>60+</v>
      </c>
      <c r="N740" s="8" t="str">
        <f>IFERROR(__xludf.DUMMYFUNCTION("REGEXREPLACE(REGEXREPLACE(O740,""Male"",""unspecific""),""Female"",""unspecific"")"),"unspecific ")</f>
        <v>unspecific </v>
      </c>
      <c r="O740" s="5" t="str">
        <f>IFERROR(__xludf.DUMMYFUNCTION("REGEXEXTRACT(L740,""[A-Za-z ]+"")"),"Male ")</f>
        <v>Male </v>
      </c>
      <c r="P740" s="8" t="str">
        <f>IFERROR(__xludf.DUMMYFUNCTION("IF(REGEXMATCH(L740,""Male""),""Male"",IF(REGEXMATCH(L740,""Female""),""Female"",""unspecific""))"),"Male")</f>
        <v>Male</v>
      </c>
      <c r="Q740" s="5" t="s">
        <v>39</v>
      </c>
      <c r="R740" s="4">
        <v>73821.0</v>
      </c>
      <c r="S740" s="4">
        <v>2101.0</v>
      </c>
      <c r="T740" s="4">
        <v>4534.0</v>
      </c>
      <c r="U740" s="4">
        <v>227.0</v>
      </c>
      <c r="V740" s="10">
        <f t="shared" si="2"/>
        <v>0.3075005757</v>
      </c>
      <c r="W740" s="4">
        <v>16789.66</v>
      </c>
      <c r="X740" s="5" t="s">
        <v>49</v>
      </c>
    </row>
    <row r="741" ht="14.25" customHeight="1">
      <c r="A741" s="4">
        <v>740.0</v>
      </c>
      <c r="B741" s="5" t="s">
        <v>1170</v>
      </c>
      <c r="C741" s="11">
        <v>45114.0</v>
      </c>
      <c r="D741" s="11">
        <v>45131.0</v>
      </c>
      <c r="E741" s="5" t="s">
        <v>51</v>
      </c>
      <c r="F741" s="5" t="s">
        <v>169</v>
      </c>
      <c r="G741" s="5" t="s">
        <v>170</v>
      </c>
      <c r="H741" s="5" t="s">
        <v>171</v>
      </c>
      <c r="I741" s="7" t="s">
        <v>172</v>
      </c>
      <c r="J741" s="8" t="str">
        <f t="shared" si="1"/>
        <v>(625) 9188416213</v>
      </c>
      <c r="K741" s="5" t="s">
        <v>173</v>
      </c>
      <c r="L741" s="5" t="s">
        <v>30</v>
      </c>
      <c r="M741" s="9" t="str">
        <f>IFERROR(__xludf.DUMMYFUNCTION("IF(OR(REGEXMATCH(L741,""18-40""),REGEXMATCH(L741,""Adults 18-40"")),""18-40"", IF(OR(REGEXMATCH(L741,""40-60""),REGEXMATCH(L741,""Adults 40-60"")),""40-60"", IF(OR(REGEXMATCH(L741,""60\+""),REGEXMATCH(L741,""Seniors 60\+"")),""60+"", IF(OR(REGEXMATCH(L741"&amp;",""13-19""),REGEXMATCH(L741,""Teens 13-19"")),""13-19"",""Unbekannt""))))"),"18-40")</f>
        <v>18-40</v>
      </c>
      <c r="N741" s="8" t="str">
        <f>IFERROR(__xludf.DUMMYFUNCTION("REGEXREPLACE(REGEXREPLACE(O741,""Male"",""unspecific""),""Female"",""unspecific"")"),"Adults ")</f>
        <v>Adults </v>
      </c>
      <c r="O741" s="5" t="str">
        <f>IFERROR(__xludf.DUMMYFUNCTION("REGEXEXTRACT(L741,""[A-Za-z ]+"")"),"Adults ")</f>
        <v>Adults </v>
      </c>
      <c r="P741" s="8" t="str">
        <f>IFERROR(__xludf.DUMMYFUNCTION("IF(REGEXMATCH(L741,""Male""),""Male"",IF(REGEXMATCH(L741,""Female""),""Female"",""unspecific""))"),"unspecific")</f>
        <v>unspecific</v>
      </c>
      <c r="Q741" s="5" t="s">
        <v>128</v>
      </c>
      <c r="R741" s="4">
        <v>64390.0</v>
      </c>
      <c r="S741" s="4">
        <v>4275.0</v>
      </c>
      <c r="T741" s="4">
        <v>3299.0</v>
      </c>
      <c r="U741" s="4">
        <v>61.0</v>
      </c>
      <c r="V741" s="10">
        <f t="shared" si="2"/>
        <v>0.09473520733</v>
      </c>
      <c r="W741" s="4">
        <v>25802.69</v>
      </c>
      <c r="X741" s="5" t="s">
        <v>49</v>
      </c>
    </row>
    <row r="742" ht="14.25" customHeight="1">
      <c r="A742" s="4">
        <v>741.0</v>
      </c>
      <c r="B742" s="5" t="s">
        <v>1171</v>
      </c>
      <c r="C742" s="11">
        <v>45273.0</v>
      </c>
      <c r="D742" s="11">
        <v>45299.0</v>
      </c>
      <c r="E742" s="5" t="s">
        <v>77</v>
      </c>
      <c r="F742" s="5" t="s">
        <v>461</v>
      </c>
      <c r="G742" s="5" t="s">
        <v>462</v>
      </c>
      <c r="H742" s="5" t="s">
        <v>463</v>
      </c>
      <c r="I742" s="7" t="s">
        <v>464</v>
      </c>
      <c r="J742" s="8" t="str">
        <f t="shared" si="1"/>
        <v>(934) 4111363</v>
      </c>
      <c r="K742" s="5" t="s">
        <v>465</v>
      </c>
      <c r="L742" s="5" t="s">
        <v>160</v>
      </c>
      <c r="M742" s="9" t="str">
        <f>IFERROR(__xludf.DUMMYFUNCTION("IF(OR(REGEXMATCH(L742,""18-40""),REGEXMATCH(L742,""Adults 18-40"")),""18-40"", IF(OR(REGEXMATCH(L742,""40-60""),REGEXMATCH(L742,""Adults 40-60"")),""40-60"", IF(OR(REGEXMATCH(L742,""60\+""),REGEXMATCH(L742,""Seniors 60\+"")),""60+"", IF(OR(REGEXMATCH(L742"&amp;",""13-19""),REGEXMATCH(L742,""Teens 13-19"")),""13-19"",""Unbekannt""))))"),"40-60")</f>
        <v>40-60</v>
      </c>
      <c r="N742" s="8" t="str">
        <f>IFERROR(__xludf.DUMMYFUNCTION("REGEXREPLACE(REGEXREPLACE(O742,""Male"",""unspecific""),""Female"",""unspecific"")"),"unspecific ")</f>
        <v>unspecific </v>
      </c>
      <c r="O742" s="5" t="str">
        <f>IFERROR(__xludf.DUMMYFUNCTION("REGEXEXTRACT(L742,""[A-Za-z ]+"")"),"Female ")</f>
        <v>Female </v>
      </c>
      <c r="P742" s="8" t="str">
        <f>IFERROR(__xludf.DUMMYFUNCTION("IF(REGEXMATCH(L742,""Male""),""Male"",IF(REGEXMATCH(L742,""Female""),""Female"",""unspecific""))"),"Female")</f>
        <v>Female</v>
      </c>
      <c r="Q742" s="5" t="s">
        <v>75</v>
      </c>
      <c r="R742" s="4">
        <v>89940.0</v>
      </c>
      <c r="S742" s="4">
        <v>6464.0</v>
      </c>
      <c r="T742" s="4">
        <v>4095.0</v>
      </c>
      <c r="U742" s="4">
        <v>903.0</v>
      </c>
      <c r="V742" s="10">
        <f t="shared" si="2"/>
        <v>1.004002668</v>
      </c>
      <c r="W742" s="4">
        <v>2045.18</v>
      </c>
      <c r="X742" s="5" t="s">
        <v>112</v>
      </c>
    </row>
    <row r="743" ht="14.25" customHeight="1">
      <c r="A743" s="4">
        <v>742.0</v>
      </c>
      <c r="B743" s="5" t="s">
        <v>1172</v>
      </c>
      <c r="C743" s="11">
        <v>45207.0</v>
      </c>
      <c r="D743" s="11">
        <v>45225.0</v>
      </c>
      <c r="E743" s="5" t="s">
        <v>25</v>
      </c>
      <c r="F743" s="5" t="s">
        <v>336</v>
      </c>
      <c r="G743" s="5" t="s">
        <v>337</v>
      </c>
      <c r="H743" s="5" t="s">
        <v>338</v>
      </c>
      <c r="I743" s="7" t="s">
        <v>339</v>
      </c>
      <c r="J743" s="8" t="str">
        <f t="shared" si="1"/>
        <v>(729) 5758232</v>
      </c>
      <c r="K743" s="5" t="s">
        <v>340</v>
      </c>
      <c r="L743" s="5" t="s">
        <v>38</v>
      </c>
      <c r="M743" s="9" t="str">
        <f>IFERROR(__xludf.DUMMYFUNCTION("IF(OR(REGEXMATCH(L743,""18-40""),REGEXMATCH(L743,""Adults 18-40"")),""18-40"", IF(OR(REGEXMATCH(L743,""40-60""),REGEXMATCH(L743,""Adults 40-60"")),""40-60"", IF(OR(REGEXMATCH(L743,""60\+""),REGEXMATCH(L743,""Seniors 60\+"")),""60+"", IF(OR(REGEXMATCH(L743"&amp;",""13-19""),REGEXMATCH(L743,""Teens 13-19"")),""13-19"",""Unbekannt""))))"),"60+")</f>
        <v>60+</v>
      </c>
      <c r="N743" s="8" t="str">
        <f>IFERROR(__xludf.DUMMYFUNCTION("REGEXREPLACE(REGEXREPLACE(O743,""Male"",""unspecific""),""Female"",""unspecific"")"),"unspecific ")</f>
        <v>unspecific </v>
      </c>
      <c r="O743" s="5" t="str">
        <f>IFERROR(__xludf.DUMMYFUNCTION("REGEXEXTRACT(L743,""[A-Za-z ]+"")"),"Female ")</f>
        <v>Female </v>
      </c>
      <c r="P743" s="8" t="str">
        <f>IFERROR(__xludf.DUMMYFUNCTION("IF(REGEXMATCH(L743,""Male""),""Male"",IF(REGEXMATCH(L743,""Female""),""Female"",""unspecific""))"),"Female")</f>
        <v>Female</v>
      </c>
      <c r="Q743" s="5" t="s">
        <v>58</v>
      </c>
      <c r="R743" s="4">
        <v>80976.0</v>
      </c>
      <c r="S743" s="4">
        <v>9094.0</v>
      </c>
      <c r="T743" s="4">
        <v>644.0</v>
      </c>
      <c r="U743" s="4">
        <v>610.0</v>
      </c>
      <c r="V743" s="10">
        <f t="shared" si="2"/>
        <v>0.7533096226</v>
      </c>
      <c r="W743" s="4">
        <v>34104.78</v>
      </c>
      <c r="X743" s="5" t="s">
        <v>32</v>
      </c>
    </row>
    <row r="744" ht="14.25" customHeight="1">
      <c r="A744" s="4">
        <v>743.0</v>
      </c>
      <c r="B744" s="5" t="s">
        <v>1173</v>
      </c>
      <c r="C744" s="11">
        <v>45179.0</v>
      </c>
      <c r="D744" s="11">
        <v>45194.0</v>
      </c>
      <c r="E744" s="5" t="s">
        <v>42</v>
      </c>
      <c r="F744" s="5" t="s">
        <v>367</v>
      </c>
      <c r="G744" s="5" t="s">
        <v>368</v>
      </c>
      <c r="H744" s="5" t="s">
        <v>369</v>
      </c>
      <c r="I744" s="7" t="s">
        <v>370</v>
      </c>
      <c r="J744" s="8" t="str">
        <f t="shared" si="1"/>
        <v>(644) 5688783</v>
      </c>
      <c r="K744" s="5" t="s">
        <v>371</v>
      </c>
      <c r="L744" s="5" t="s">
        <v>30</v>
      </c>
      <c r="M744" s="9" t="str">
        <f>IFERROR(__xludf.DUMMYFUNCTION("IF(OR(REGEXMATCH(L744,""18-40""),REGEXMATCH(L744,""Adults 18-40"")),""18-40"", IF(OR(REGEXMATCH(L744,""40-60""),REGEXMATCH(L744,""Adults 40-60"")),""40-60"", IF(OR(REGEXMATCH(L744,""60\+""),REGEXMATCH(L744,""Seniors 60\+"")),""60+"", IF(OR(REGEXMATCH(L744"&amp;",""13-19""),REGEXMATCH(L744,""Teens 13-19"")),""13-19"",""Unbekannt""))))"),"18-40")</f>
        <v>18-40</v>
      </c>
      <c r="N744" s="8" t="str">
        <f>IFERROR(__xludf.DUMMYFUNCTION("REGEXREPLACE(REGEXREPLACE(O744,""Male"",""unspecific""),""Female"",""unspecific"")"),"Adults ")</f>
        <v>Adults </v>
      </c>
      <c r="O744" s="5" t="str">
        <f>IFERROR(__xludf.DUMMYFUNCTION("REGEXEXTRACT(L744,""[A-Za-z ]+"")"),"Adults ")</f>
        <v>Adults </v>
      </c>
      <c r="P744" s="8" t="str">
        <f>IFERROR(__xludf.DUMMYFUNCTION("IF(REGEXMATCH(L744,""Male""),""Male"",IF(REGEXMATCH(L744,""Female""),""Female"",""unspecific""))"),"unspecific")</f>
        <v>unspecific</v>
      </c>
      <c r="Q744" s="5" t="s">
        <v>48</v>
      </c>
      <c r="R744" s="4">
        <v>53233.0</v>
      </c>
      <c r="S744" s="4">
        <v>1240.0</v>
      </c>
      <c r="T744" s="4">
        <v>2489.0</v>
      </c>
      <c r="U744" s="4">
        <v>656.0</v>
      </c>
      <c r="V744" s="10">
        <f t="shared" si="2"/>
        <v>1.232318299</v>
      </c>
      <c r="W744" s="4">
        <v>15346.75</v>
      </c>
      <c r="X744" s="5" t="s">
        <v>99</v>
      </c>
    </row>
    <row r="745" ht="14.25" customHeight="1">
      <c r="A745" s="4">
        <v>744.0</v>
      </c>
      <c r="B745" s="5" t="s">
        <v>1174</v>
      </c>
      <c r="C745" s="11">
        <v>45167.0</v>
      </c>
      <c r="D745" s="11">
        <v>45190.0</v>
      </c>
      <c r="E745" s="5" t="s">
        <v>51</v>
      </c>
      <c r="F745" s="5" t="s">
        <v>123</v>
      </c>
      <c r="G745" s="5" t="s">
        <v>124</v>
      </c>
      <c r="H745" s="5" t="s">
        <v>125</v>
      </c>
      <c r="I745" s="7" t="s">
        <v>126</v>
      </c>
      <c r="J745" s="8" t="str">
        <f t="shared" si="1"/>
        <v>(382) 5051266</v>
      </c>
      <c r="K745" s="5" t="s">
        <v>127</v>
      </c>
      <c r="L745" s="5" t="s">
        <v>131</v>
      </c>
      <c r="M745" s="9" t="str">
        <f>IFERROR(__xludf.DUMMYFUNCTION("IF(OR(REGEXMATCH(L745,""18-40""),REGEXMATCH(L745,""Adults 18-40"")),""18-40"", IF(OR(REGEXMATCH(L745,""40-60""),REGEXMATCH(L745,""Adults 40-60"")),""40-60"", IF(OR(REGEXMATCH(L745,""60\+""),REGEXMATCH(L745,""Seniors 60\+"")),""60+"", IF(OR(REGEXMATCH(L745"&amp;",""13-19""),REGEXMATCH(L745,""Teens 13-19"")),""13-19"",""Unbekannt""))))"),"13-19")</f>
        <v>13-19</v>
      </c>
      <c r="N745" s="8" t="str">
        <f>IFERROR(__xludf.DUMMYFUNCTION("REGEXREPLACE(REGEXREPLACE(O745,""Male"",""unspecific""),""Female"",""unspecific"")"),"Teens ")</f>
        <v>Teens </v>
      </c>
      <c r="O745" s="5" t="str">
        <f>IFERROR(__xludf.DUMMYFUNCTION("REGEXEXTRACT(L745,""[A-Za-z ]+"")"),"Teens ")</f>
        <v>Teens </v>
      </c>
      <c r="P745" s="8" t="str">
        <f>IFERROR(__xludf.DUMMYFUNCTION("IF(REGEXMATCH(L745,""Male""),""Male"",IF(REGEXMATCH(L745,""Female""),""Female"",""unspecific""))"),"unspecific")</f>
        <v>unspecific</v>
      </c>
      <c r="Q745" s="5" t="s">
        <v>39</v>
      </c>
      <c r="R745" s="4">
        <v>93909.0</v>
      </c>
      <c r="S745" s="4">
        <v>8933.0</v>
      </c>
      <c r="T745" s="4">
        <v>156.0</v>
      </c>
      <c r="U745" s="4">
        <v>972.0</v>
      </c>
      <c r="V745" s="10">
        <f t="shared" si="2"/>
        <v>1.035044564</v>
      </c>
      <c r="W745" s="4">
        <v>13840.48</v>
      </c>
      <c r="X745" s="5" t="s">
        <v>49</v>
      </c>
    </row>
    <row r="746" ht="14.25" customHeight="1">
      <c r="A746" s="4">
        <v>745.0</v>
      </c>
      <c r="B746" s="5" t="s">
        <v>1175</v>
      </c>
      <c r="C746" s="11">
        <v>45080.0</v>
      </c>
      <c r="D746" s="11">
        <v>45087.0</v>
      </c>
      <c r="E746" s="5" t="s">
        <v>77</v>
      </c>
      <c r="F746" s="5" t="s">
        <v>344</v>
      </c>
      <c r="G746" s="5" t="s">
        <v>345</v>
      </c>
      <c r="H746" s="5" t="s">
        <v>346</v>
      </c>
      <c r="I746" s="7" t="s">
        <v>347</v>
      </c>
      <c r="J746" s="8" t="str">
        <f t="shared" si="1"/>
        <v>(011) 8358647901</v>
      </c>
      <c r="K746" s="5" t="s">
        <v>348</v>
      </c>
      <c r="L746" s="5" t="s">
        <v>38</v>
      </c>
      <c r="M746" s="9" t="str">
        <f>IFERROR(__xludf.DUMMYFUNCTION("IF(OR(REGEXMATCH(L746,""18-40""),REGEXMATCH(L746,""Adults 18-40"")),""18-40"", IF(OR(REGEXMATCH(L746,""40-60""),REGEXMATCH(L746,""Adults 40-60"")),""40-60"", IF(OR(REGEXMATCH(L746,""60\+""),REGEXMATCH(L746,""Seniors 60\+"")),""60+"", IF(OR(REGEXMATCH(L746"&amp;",""13-19""),REGEXMATCH(L746,""Teens 13-19"")),""13-19"",""Unbekannt""))))"),"60+")</f>
        <v>60+</v>
      </c>
      <c r="N746" s="8" t="str">
        <f>IFERROR(__xludf.DUMMYFUNCTION("REGEXREPLACE(REGEXREPLACE(O746,""Male"",""unspecific""),""Female"",""unspecific"")"),"unspecific ")</f>
        <v>unspecific </v>
      </c>
      <c r="O746" s="5" t="str">
        <f>IFERROR(__xludf.DUMMYFUNCTION("REGEXEXTRACT(L746,""[A-Za-z ]+"")"),"Female ")</f>
        <v>Female </v>
      </c>
      <c r="P746" s="8" t="str">
        <f>IFERROR(__xludf.DUMMYFUNCTION("IF(REGEXMATCH(L746,""Male""),""Male"",IF(REGEXMATCH(L746,""Female""),""Female"",""unspecific""))"),"Female")</f>
        <v>Female</v>
      </c>
      <c r="Q746" s="5" t="s">
        <v>84</v>
      </c>
      <c r="R746" s="4">
        <v>98390.0</v>
      </c>
      <c r="S746" s="4">
        <v>2832.0</v>
      </c>
      <c r="T746" s="4">
        <v>140.0</v>
      </c>
      <c r="U746" s="4">
        <v>244.0</v>
      </c>
      <c r="V746" s="10">
        <f t="shared" si="2"/>
        <v>0.2479926822</v>
      </c>
      <c r="W746" s="4">
        <v>22545.15</v>
      </c>
      <c r="X746" s="5" t="s">
        <v>40</v>
      </c>
    </row>
    <row r="747" ht="14.25" customHeight="1">
      <c r="A747" s="4">
        <v>746.0</v>
      </c>
      <c r="B747" s="5" t="s">
        <v>1176</v>
      </c>
      <c r="C747" s="11">
        <v>45024.0</v>
      </c>
      <c r="D747" s="11">
        <v>45046.0</v>
      </c>
      <c r="E747" s="5" t="s">
        <v>51</v>
      </c>
      <c r="F747" s="5" t="s">
        <v>43</v>
      </c>
      <c r="G747" s="5" t="s">
        <v>44</v>
      </c>
      <c r="H747" s="5" t="s">
        <v>45</v>
      </c>
      <c r="I747" s="7">
        <v>2.545622603E9</v>
      </c>
      <c r="J747" s="8" t="str">
        <f t="shared" si="1"/>
        <v>(254) 5622603</v>
      </c>
      <c r="K747" s="5" t="s">
        <v>46</v>
      </c>
      <c r="L747" s="5" t="s">
        <v>131</v>
      </c>
      <c r="M747" s="9" t="str">
        <f>IFERROR(__xludf.DUMMYFUNCTION("IF(OR(REGEXMATCH(L747,""18-40""),REGEXMATCH(L747,""Adults 18-40"")),""18-40"", IF(OR(REGEXMATCH(L747,""40-60""),REGEXMATCH(L747,""Adults 40-60"")),""40-60"", IF(OR(REGEXMATCH(L747,""60\+""),REGEXMATCH(L747,""Seniors 60\+"")),""60+"", IF(OR(REGEXMATCH(L747"&amp;",""13-19""),REGEXMATCH(L747,""Teens 13-19"")),""13-19"",""Unbekannt""))))"),"13-19")</f>
        <v>13-19</v>
      </c>
      <c r="N747" s="8" t="str">
        <f>IFERROR(__xludf.DUMMYFUNCTION("REGEXREPLACE(REGEXREPLACE(O747,""Male"",""unspecific""),""Female"",""unspecific"")"),"Teens ")</f>
        <v>Teens </v>
      </c>
      <c r="O747" s="5" t="str">
        <f>IFERROR(__xludf.DUMMYFUNCTION("REGEXEXTRACT(L747,""[A-Za-z ]+"")"),"Teens ")</f>
        <v>Teens </v>
      </c>
      <c r="P747" s="8" t="str">
        <f>IFERROR(__xludf.DUMMYFUNCTION("IF(REGEXMATCH(L747,""Male""),""Male"",IF(REGEXMATCH(L747,""Female""),""Female"",""unspecific""))"),"unspecific")</f>
        <v>unspecific</v>
      </c>
      <c r="Q747" s="5" t="s">
        <v>39</v>
      </c>
      <c r="R747" s="4">
        <v>71266.0</v>
      </c>
      <c r="S747" s="4">
        <v>5846.0</v>
      </c>
      <c r="T747" s="4">
        <v>1306.0</v>
      </c>
      <c r="U747" s="4">
        <v>304.0</v>
      </c>
      <c r="V747" s="10">
        <f t="shared" si="2"/>
        <v>0.4265708753</v>
      </c>
      <c r="W747" s="4">
        <v>41696.15</v>
      </c>
      <c r="X747" s="5" t="s">
        <v>49</v>
      </c>
    </row>
    <row r="748" ht="14.25" customHeight="1">
      <c r="A748" s="4">
        <v>747.0</v>
      </c>
      <c r="B748" s="5" t="s">
        <v>1177</v>
      </c>
      <c r="C748" s="11">
        <v>45041.0</v>
      </c>
      <c r="D748" s="11">
        <v>45064.0</v>
      </c>
      <c r="E748" s="5" t="s">
        <v>51</v>
      </c>
      <c r="F748" s="5" t="s">
        <v>330</v>
      </c>
      <c r="G748" s="5" t="s">
        <v>331</v>
      </c>
      <c r="H748" s="5" t="s">
        <v>332</v>
      </c>
      <c r="I748" s="7">
        <v>0.0</v>
      </c>
      <c r="J748" s="8">
        <f t="shared" si="1"/>
        <v>0</v>
      </c>
      <c r="K748" s="5" t="s">
        <v>333</v>
      </c>
      <c r="L748" s="5" t="s">
        <v>47</v>
      </c>
      <c r="M748" s="9" t="str">
        <f>IFERROR(__xludf.DUMMYFUNCTION("IF(OR(REGEXMATCH(L748,""18-40""),REGEXMATCH(L748,""Adults 18-40"")),""18-40"", IF(OR(REGEXMATCH(L748,""40-60""),REGEXMATCH(L748,""Adults 40-60"")),""40-60"", IF(OR(REGEXMATCH(L748,""60\+""),REGEXMATCH(L748,""Seniors 60\+"")),""60+"", IF(OR(REGEXMATCH(L748"&amp;",""13-19""),REGEXMATCH(L748,""Teens 13-19"")),""13-19"",""Unbekannt""))))"),"40-60")</f>
        <v>40-60</v>
      </c>
      <c r="N748" s="8" t="str">
        <f>IFERROR(__xludf.DUMMYFUNCTION("REGEXREPLACE(REGEXREPLACE(O748,""Male"",""unspecific""),""Female"",""unspecific"")"),"unspecific ")</f>
        <v>unspecific </v>
      </c>
      <c r="O748" s="5" t="str">
        <f>IFERROR(__xludf.DUMMYFUNCTION("REGEXEXTRACT(L748,""[A-Za-z ]+"")"),"Male ")</f>
        <v>Male </v>
      </c>
      <c r="P748" s="8" t="str">
        <f>IFERROR(__xludf.DUMMYFUNCTION("IF(REGEXMATCH(L748,""Male""),""Male"",IF(REGEXMATCH(L748,""Female""),""Female"",""unspecific""))"),"Male")</f>
        <v>Male</v>
      </c>
      <c r="Q748" s="5" t="s">
        <v>39</v>
      </c>
      <c r="R748" s="4">
        <v>13318.0</v>
      </c>
      <c r="S748" s="4">
        <v>3763.0</v>
      </c>
      <c r="T748" s="4">
        <v>1383.0</v>
      </c>
      <c r="U748" s="4">
        <v>653.0</v>
      </c>
      <c r="V748" s="10">
        <f t="shared" si="2"/>
        <v>4.903138609</v>
      </c>
      <c r="W748" s="4">
        <v>33216.65</v>
      </c>
      <c r="X748" s="5" t="s">
        <v>49</v>
      </c>
    </row>
    <row r="749" ht="14.25" customHeight="1">
      <c r="A749" s="4">
        <v>748.0</v>
      </c>
      <c r="B749" s="5" t="s">
        <v>1178</v>
      </c>
      <c r="C749" s="11">
        <v>45170.0</v>
      </c>
      <c r="D749" s="11">
        <v>45174.0</v>
      </c>
      <c r="E749" s="5" t="s">
        <v>25</v>
      </c>
      <c r="F749" s="5" t="s">
        <v>426</v>
      </c>
      <c r="G749" s="5" t="s">
        <v>427</v>
      </c>
      <c r="H749" s="5" t="s">
        <v>428</v>
      </c>
      <c r="I749" s="7">
        <v>0.0</v>
      </c>
      <c r="J749" s="8">
        <f t="shared" si="1"/>
        <v>0</v>
      </c>
      <c r="K749" s="5" t="s">
        <v>429</v>
      </c>
      <c r="L749" s="5" t="s">
        <v>38</v>
      </c>
      <c r="M749" s="9" t="str">
        <f>IFERROR(__xludf.DUMMYFUNCTION("IF(OR(REGEXMATCH(L749,""18-40""),REGEXMATCH(L749,""Adults 18-40"")),""18-40"", IF(OR(REGEXMATCH(L749,""40-60""),REGEXMATCH(L749,""Adults 40-60"")),""40-60"", IF(OR(REGEXMATCH(L749,""60\+""),REGEXMATCH(L749,""Seniors 60\+"")),""60+"", IF(OR(REGEXMATCH(L749"&amp;",""13-19""),REGEXMATCH(L749,""Teens 13-19"")),""13-19"",""Unbekannt""))))"),"60+")</f>
        <v>60+</v>
      </c>
      <c r="N749" s="8" t="str">
        <f>IFERROR(__xludf.DUMMYFUNCTION("REGEXREPLACE(REGEXREPLACE(O749,""Male"",""unspecific""),""Female"",""unspecific"")"),"unspecific ")</f>
        <v>unspecific </v>
      </c>
      <c r="O749" s="5" t="str">
        <f>IFERROR(__xludf.DUMMYFUNCTION("REGEXEXTRACT(L749,""[A-Za-z ]+"")"),"Female ")</f>
        <v>Female </v>
      </c>
      <c r="P749" s="8" t="str">
        <f>IFERROR(__xludf.DUMMYFUNCTION("IF(REGEXMATCH(L749,""Male""),""Male"",IF(REGEXMATCH(L749,""Female""),""Female"",""unspecific""))"),"Female")</f>
        <v>Female</v>
      </c>
      <c r="Q749" s="5" t="s">
        <v>48</v>
      </c>
      <c r="R749" s="4">
        <v>56947.0</v>
      </c>
      <c r="S749" s="4">
        <v>3454.0</v>
      </c>
      <c r="T749" s="4">
        <v>1009.0</v>
      </c>
      <c r="U749" s="4">
        <v>257.0</v>
      </c>
      <c r="V749" s="10">
        <f t="shared" si="2"/>
        <v>0.4512968199</v>
      </c>
      <c r="W749" s="4">
        <v>45811.16</v>
      </c>
      <c r="X749" s="5" t="s">
        <v>49</v>
      </c>
    </row>
    <row r="750" ht="14.25" customHeight="1">
      <c r="A750" s="4">
        <v>749.0</v>
      </c>
      <c r="B750" s="5" t="s">
        <v>1179</v>
      </c>
      <c r="C750" s="11">
        <v>45097.0</v>
      </c>
      <c r="D750" s="11">
        <v>45110.0</v>
      </c>
      <c r="E750" s="5" t="s">
        <v>77</v>
      </c>
      <c r="F750" s="5" t="s">
        <v>230</v>
      </c>
      <c r="G750" s="5" t="s">
        <v>231</v>
      </c>
      <c r="H750" s="5" t="s">
        <v>232</v>
      </c>
      <c r="I750" s="7" t="s">
        <v>233</v>
      </c>
      <c r="J750" s="8" t="str">
        <f t="shared" si="1"/>
        <v>(856) 4145259269</v>
      </c>
      <c r="K750" s="5" t="s">
        <v>234</v>
      </c>
      <c r="L750" s="5" t="s">
        <v>57</v>
      </c>
      <c r="M750" s="9" t="str">
        <f>IFERROR(__xludf.DUMMYFUNCTION("IF(OR(REGEXMATCH(L750,""18-40""),REGEXMATCH(L750,""Adults 18-40"")),""18-40"", IF(OR(REGEXMATCH(L750,""40-60""),REGEXMATCH(L750,""Adults 40-60"")),""40-60"", IF(OR(REGEXMATCH(L750,""60\+""),REGEXMATCH(L750,""Seniors 60\+"")),""60+"", IF(OR(REGEXMATCH(L750"&amp;",""13-19""),REGEXMATCH(L750,""Teens 13-19"")),""13-19"",""Unbekannt""))))"),"18-40")</f>
        <v>18-40</v>
      </c>
      <c r="N750" s="8" t="str">
        <f>IFERROR(__xludf.DUMMYFUNCTION("REGEXREPLACE(REGEXREPLACE(O750,""Male"",""unspecific""),""Female"",""unspecific"")"),"unspecific ")</f>
        <v>unspecific </v>
      </c>
      <c r="O750" s="5" t="str">
        <f>IFERROR(__xludf.DUMMYFUNCTION("REGEXEXTRACT(L750,""[A-Za-z ]+"")"),"Female ")</f>
        <v>Female </v>
      </c>
      <c r="P750" s="8" t="str">
        <f>IFERROR(__xludf.DUMMYFUNCTION("IF(REGEXMATCH(L750,""Male""),""Male"",IF(REGEXMATCH(L750,""Female""),""Female"",""unspecific""))"),"Female")</f>
        <v>Female</v>
      </c>
      <c r="Q750" s="5" t="s">
        <v>86</v>
      </c>
      <c r="R750" s="4">
        <v>29177.0</v>
      </c>
      <c r="S750" s="4">
        <v>2965.0</v>
      </c>
      <c r="T750" s="4">
        <v>2867.0</v>
      </c>
      <c r="U750" s="4">
        <v>178.0</v>
      </c>
      <c r="V750" s="10">
        <f t="shared" si="2"/>
        <v>0.6100695754</v>
      </c>
      <c r="W750" s="4">
        <v>40410.97</v>
      </c>
      <c r="X750" s="5" t="s">
        <v>66</v>
      </c>
    </row>
    <row r="751" ht="14.25" customHeight="1">
      <c r="A751" s="4">
        <v>750.0</v>
      </c>
      <c r="B751" s="5" t="s">
        <v>1180</v>
      </c>
      <c r="C751" s="11">
        <v>45165.0</v>
      </c>
      <c r="D751" s="11">
        <v>45178.0</v>
      </c>
      <c r="E751" s="5" t="s">
        <v>42</v>
      </c>
      <c r="F751" s="5" t="s">
        <v>473</v>
      </c>
      <c r="G751" s="5" t="s">
        <v>474</v>
      </c>
      <c r="H751" s="5" t="s">
        <v>475</v>
      </c>
      <c r="I751" s="7" t="s">
        <v>476</v>
      </c>
      <c r="J751" s="8" t="str">
        <f t="shared" si="1"/>
        <v>(314) 858550923447</v>
      </c>
      <c r="K751" s="5" t="s">
        <v>477</v>
      </c>
      <c r="L751" s="5" t="s">
        <v>65</v>
      </c>
      <c r="M751" s="9" t="str">
        <f>IFERROR(__xludf.DUMMYFUNCTION("IF(OR(REGEXMATCH(L751,""18-40""),REGEXMATCH(L751,""Adults 18-40"")),""18-40"", IF(OR(REGEXMATCH(L751,""40-60""),REGEXMATCH(L751,""Adults 40-60"")),""40-60"", IF(OR(REGEXMATCH(L751,""60\+""),REGEXMATCH(L751,""Seniors 60\+"")),""60+"", IF(OR(REGEXMATCH(L751"&amp;",""13-19""),REGEXMATCH(L751,""Teens 13-19"")),""13-19"",""Unbekannt""))))"),"60+")</f>
        <v>60+</v>
      </c>
      <c r="N751" s="8" t="str">
        <f>IFERROR(__xludf.DUMMYFUNCTION("REGEXREPLACE(REGEXREPLACE(O751,""Male"",""unspecific""),""Female"",""unspecific"")"),"unspecific ")</f>
        <v>unspecific </v>
      </c>
      <c r="O751" s="5" t="str">
        <f>IFERROR(__xludf.DUMMYFUNCTION("REGEXEXTRACT(L751,""[A-Za-z ]+"")"),"Male ")</f>
        <v>Male </v>
      </c>
      <c r="P751" s="8" t="str">
        <f>IFERROR(__xludf.DUMMYFUNCTION("IF(REGEXMATCH(L751,""Male""),""Male"",IF(REGEXMATCH(L751,""Female""),""Female"",""unspecific""))"),"Male")</f>
        <v>Male</v>
      </c>
      <c r="Q751" s="5" t="s">
        <v>31</v>
      </c>
      <c r="R751" s="4">
        <v>34537.0</v>
      </c>
      <c r="S751" s="4">
        <v>6655.0</v>
      </c>
      <c r="T751" s="4">
        <v>4507.0</v>
      </c>
      <c r="U751" s="4">
        <v>70.0</v>
      </c>
      <c r="V751" s="10">
        <f t="shared" si="2"/>
        <v>0.2026811825</v>
      </c>
      <c r="W751" s="4">
        <v>18256.07</v>
      </c>
      <c r="X751" s="5" t="s">
        <v>66</v>
      </c>
    </row>
    <row r="752" ht="14.25" customHeight="1">
      <c r="A752" s="4">
        <v>751.0</v>
      </c>
      <c r="B752" s="5" t="s">
        <v>1181</v>
      </c>
      <c r="C752" s="11">
        <v>45089.0</v>
      </c>
      <c r="D752" s="11">
        <v>45110.0</v>
      </c>
      <c r="E752" s="5" t="s">
        <v>51</v>
      </c>
      <c r="F752" s="5" t="s">
        <v>230</v>
      </c>
      <c r="G752" s="5" t="s">
        <v>231</v>
      </c>
      <c r="H752" s="5" t="s">
        <v>232</v>
      </c>
      <c r="I752" s="7" t="s">
        <v>233</v>
      </c>
      <c r="J752" s="8" t="str">
        <f t="shared" si="1"/>
        <v>(856) 4145259269</v>
      </c>
      <c r="K752" s="5" t="s">
        <v>234</v>
      </c>
      <c r="L752" s="5" t="s">
        <v>57</v>
      </c>
      <c r="M752" s="9" t="str">
        <f>IFERROR(__xludf.DUMMYFUNCTION("IF(OR(REGEXMATCH(L752,""18-40""),REGEXMATCH(L752,""Adults 18-40"")),""18-40"", IF(OR(REGEXMATCH(L752,""40-60""),REGEXMATCH(L752,""Adults 40-60"")),""40-60"", IF(OR(REGEXMATCH(L752,""60\+""),REGEXMATCH(L752,""Seniors 60\+"")),""60+"", IF(OR(REGEXMATCH(L752"&amp;",""13-19""),REGEXMATCH(L752,""Teens 13-19"")),""13-19"",""Unbekannt""))))"),"18-40")</f>
        <v>18-40</v>
      </c>
      <c r="N752" s="8" t="str">
        <f>IFERROR(__xludf.DUMMYFUNCTION("REGEXREPLACE(REGEXREPLACE(O752,""Male"",""unspecific""),""Female"",""unspecific"")"),"unspecific ")</f>
        <v>unspecific </v>
      </c>
      <c r="O752" s="5" t="str">
        <f>IFERROR(__xludf.DUMMYFUNCTION("REGEXEXTRACT(L752,""[A-Za-z ]+"")"),"Female ")</f>
        <v>Female </v>
      </c>
      <c r="P752" s="8" t="str">
        <f>IFERROR(__xludf.DUMMYFUNCTION("IF(REGEXMATCH(L752,""Male""),""Male"",IF(REGEXMATCH(L752,""Female""),""Female"",""unspecific""))"),"Female")</f>
        <v>Female</v>
      </c>
      <c r="Q752" s="5" t="s">
        <v>128</v>
      </c>
      <c r="R752" s="4">
        <v>21267.0</v>
      </c>
      <c r="S752" s="4">
        <v>5640.0</v>
      </c>
      <c r="T752" s="4">
        <v>4575.0</v>
      </c>
      <c r="U752" s="4">
        <v>219.0</v>
      </c>
      <c r="V752" s="10">
        <f t="shared" si="2"/>
        <v>1.029764424</v>
      </c>
      <c r="W752" s="4">
        <v>4454.77</v>
      </c>
      <c r="X752" s="5" t="s">
        <v>66</v>
      </c>
    </row>
    <row r="753" ht="14.25" customHeight="1">
      <c r="A753" s="4">
        <v>752.0</v>
      </c>
      <c r="B753" s="5" t="s">
        <v>1182</v>
      </c>
      <c r="C753" s="11">
        <v>44949.0</v>
      </c>
      <c r="D753" s="11">
        <v>44967.0</v>
      </c>
      <c r="E753" s="5" t="s">
        <v>77</v>
      </c>
      <c r="F753" s="5" t="s">
        <v>294</v>
      </c>
      <c r="G753" s="5" t="s">
        <v>295</v>
      </c>
      <c r="H753" s="5" t="s">
        <v>296</v>
      </c>
      <c r="I753" s="7" t="s">
        <v>297</v>
      </c>
      <c r="J753" s="8" t="str">
        <f t="shared" si="1"/>
        <v>(284) 4015003</v>
      </c>
      <c r="K753" s="5" t="s">
        <v>298</v>
      </c>
      <c r="L753" s="5" t="s">
        <v>74</v>
      </c>
      <c r="M753" s="9" t="str">
        <f>IFERROR(__xludf.DUMMYFUNCTION("IF(OR(REGEXMATCH(L753,""18-40""),REGEXMATCH(L753,""Adults 18-40"")),""18-40"", IF(OR(REGEXMATCH(L753,""40-60""),REGEXMATCH(L753,""Adults 40-60"")),""40-60"", IF(OR(REGEXMATCH(L753,""60\+""),REGEXMATCH(L753,""Seniors 60\+"")),""60+"", IF(OR(REGEXMATCH(L753"&amp;",""13-19""),REGEXMATCH(L753,""Teens 13-19"")),""13-19"",""Unbekannt""))))"),"60+")</f>
        <v>60+</v>
      </c>
      <c r="N753" s="8" t="str">
        <f>IFERROR(__xludf.DUMMYFUNCTION("REGEXREPLACE(REGEXREPLACE(O753,""Male"",""unspecific""),""Female"",""unspecific"")"),"Seniors ")</f>
        <v>Seniors </v>
      </c>
      <c r="O753" s="5" t="str">
        <f>IFERROR(__xludf.DUMMYFUNCTION("REGEXEXTRACT(L753,""[A-Za-z ]+"")"),"Seniors ")</f>
        <v>Seniors </v>
      </c>
      <c r="P753" s="8" t="str">
        <f>IFERROR(__xludf.DUMMYFUNCTION("IF(REGEXMATCH(L753,""Male""),""Male"",IF(REGEXMATCH(L753,""Female""),""Female"",""unspecific""))"),"unspecific")</f>
        <v>unspecific</v>
      </c>
      <c r="Q753" s="5" t="s">
        <v>39</v>
      </c>
      <c r="R753" s="4">
        <v>69018.0</v>
      </c>
      <c r="S753" s="4">
        <v>7117.0</v>
      </c>
      <c r="T753" s="4">
        <v>2335.0</v>
      </c>
      <c r="U753" s="4">
        <v>53.0</v>
      </c>
      <c r="V753" s="10">
        <f t="shared" si="2"/>
        <v>0.07679156162</v>
      </c>
      <c r="W753" s="4">
        <v>16919.98</v>
      </c>
      <c r="X753" s="5" t="s">
        <v>49</v>
      </c>
    </row>
    <row r="754" ht="14.25" customHeight="1">
      <c r="A754" s="4">
        <v>753.0</v>
      </c>
      <c r="B754" s="5" t="s">
        <v>1183</v>
      </c>
      <c r="C754" s="11">
        <v>44962.0</v>
      </c>
      <c r="D754" s="11">
        <v>44988.0</v>
      </c>
      <c r="E754" s="5" t="s">
        <v>7</v>
      </c>
      <c r="F754" s="5" t="s">
        <v>686</v>
      </c>
      <c r="G754" s="5" t="s">
        <v>687</v>
      </c>
      <c r="H754" s="5" t="s">
        <v>688</v>
      </c>
      <c r="I754" s="7" t="s">
        <v>689</v>
      </c>
      <c r="J754" s="8" t="str">
        <f t="shared" si="1"/>
        <v>(644) 1946281</v>
      </c>
      <c r="K754" s="5" t="s">
        <v>690</v>
      </c>
      <c r="L754" s="5" t="s">
        <v>83</v>
      </c>
      <c r="M754" s="9" t="str">
        <f>IFERROR(__xludf.DUMMYFUNCTION("IF(OR(REGEXMATCH(L754,""18-40""),REGEXMATCH(L754,""Adults 18-40"")),""18-40"", IF(OR(REGEXMATCH(L754,""40-60""),REGEXMATCH(L754,""Adults 40-60"")),""40-60"", IF(OR(REGEXMATCH(L754,""60\+""),REGEXMATCH(L754,""Seniors 60\+"")),""60+"", IF(OR(REGEXMATCH(L754"&amp;",""13-19""),REGEXMATCH(L754,""Teens 13-19"")),""13-19"",""Unbekannt""))))"),"40-60")</f>
        <v>40-60</v>
      </c>
      <c r="N754" s="8" t="str">
        <f>IFERROR(__xludf.DUMMYFUNCTION("REGEXREPLACE(REGEXREPLACE(O754,""Male"",""unspecific""),""Female"",""unspecific"")"),"Adults ")</f>
        <v>Adults </v>
      </c>
      <c r="O754" s="5" t="str">
        <f>IFERROR(__xludf.DUMMYFUNCTION("REGEXEXTRACT(L754,""[A-Za-z ]+"")"),"Adults ")</f>
        <v>Adults </v>
      </c>
      <c r="P754" s="8" t="str">
        <f>IFERROR(__xludf.DUMMYFUNCTION("IF(REGEXMATCH(L754,""Male""),""Male"",IF(REGEXMATCH(L754,""Female""),""Female"",""unspecific""))"),"unspecific")</f>
        <v>unspecific</v>
      </c>
      <c r="Q754" s="5" t="s">
        <v>84</v>
      </c>
      <c r="R754" s="4">
        <v>15799.0</v>
      </c>
      <c r="S754" s="4">
        <v>3437.0</v>
      </c>
      <c r="T754" s="4">
        <v>2047.0</v>
      </c>
      <c r="U754" s="4">
        <v>215.0</v>
      </c>
      <c r="V754" s="10">
        <f t="shared" si="2"/>
        <v>1.360845623</v>
      </c>
      <c r="W754" s="4">
        <v>15074.95</v>
      </c>
      <c r="X754" s="5" t="s">
        <v>66</v>
      </c>
    </row>
    <row r="755" ht="14.25" customHeight="1">
      <c r="A755" s="4">
        <v>754.0</v>
      </c>
      <c r="B755" s="5" t="s">
        <v>1184</v>
      </c>
      <c r="C755" s="11">
        <v>45202.0</v>
      </c>
      <c r="D755" s="11">
        <v>45227.0</v>
      </c>
      <c r="E755" s="5" t="s">
        <v>77</v>
      </c>
      <c r="F755" s="5" t="s">
        <v>686</v>
      </c>
      <c r="G755" s="5" t="s">
        <v>687</v>
      </c>
      <c r="H755" s="5" t="s">
        <v>688</v>
      </c>
      <c r="I755" s="7" t="s">
        <v>689</v>
      </c>
      <c r="J755" s="8" t="str">
        <f t="shared" si="1"/>
        <v>(644) 1946281</v>
      </c>
      <c r="K755" s="5" t="s">
        <v>690</v>
      </c>
      <c r="L755" s="5" t="s">
        <v>47</v>
      </c>
      <c r="M755" s="9" t="str">
        <f>IFERROR(__xludf.DUMMYFUNCTION("IF(OR(REGEXMATCH(L755,""18-40""),REGEXMATCH(L755,""Adults 18-40"")),""18-40"", IF(OR(REGEXMATCH(L755,""40-60""),REGEXMATCH(L755,""Adults 40-60"")),""40-60"", IF(OR(REGEXMATCH(L755,""60\+""),REGEXMATCH(L755,""Seniors 60\+"")),""60+"", IF(OR(REGEXMATCH(L755"&amp;",""13-19""),REGEXMATCH(L755,""Teens 13-19"")),""13-19"",""Unbekannt""))))"),"40-60")</f>
        <v>40-60</v>
      </c>
      <c r="N755" s="8" t="str">
        <f>IFERROR(__xludf.DUMMYFUNCTION("REGEXREPLACE(REGEXREPLACE(O755,""Male"",""unspecific""),""Female"",""unspecific"")"),"unspecific ")</f>
        <v>unspecific </v>
      </c>
      <c r="O755" s="5" t="str">
        <f>IFERROR(__xludf.DUMMYFUNCTION("REGEXEXTRACT(L755,""[A-Za-z ]+"")"),"Male ")</f>
        <v>Male </v>
      </c>
      <c r="P755" s="8" t="str">
        <f>IFERROR(__xludf.DUMMYFUNCTION("IF(REGEXMATCH(L755,""Male""),""Male"",IF(REGEXMATCH(L755,""Female""),""Female"",""unspecific""))"),"Male")</f>
        <v>Male</v>
      </c>
      <c r="Q755" s="5" t="s">
        <v>86</v>
      </c>
      <c r="R755" s="4">
        <v>30804.0</v>
      </c>
      <c r="S755" s="4">
        <v>3130.0</v>
      </c>
      <c r="T755" s="4">
        <v>2790.0</v>
      </c>
      <c r="U755" s="4">
        <v>534.0</v>
      </c>
      <c r="V755" s="10">
        <f t="shared" si="2"/>
        <v>1.733541099</v>
      </c>
      <c r="W755" s="4">
        <v>35795.66</v>
      </c>
      <c r="X755" s="5" t="s">
        <v>66</v>
      </c>
    </row>
    <row r="756" ht="14.25" customHeight="1">
      <c r="A756" s="4">
        <v>755.0</v>
      </c>
      <c r="B756" s="5" t="s">
        <v>1185</v>
      </c>
      <c r="C756" s="11">
        <v>45256.0</v>
      </c>
      <c r="D756" s="11">
        <v>45276.0</v>
      </c>
      <c r="E756" s="5" t="s">
        <v>25</v>
      </c>
      <c r="F756" s="5" t="s">
        <v>154</v>
      </c>
      <c r="G756" s="5" t="s">
        <v>155</v>
      </c>
      <c r="H756" s="5" t="s">
        <v>156</v>
      </c>
      <c r="I756" s="7">
        <v>4.034303913E9</v>
      </c>
      <c r="J756" s="8" t="str">
        <f t="shared" si="1"/>
        <v>(403) 4303913</v>
      </c>
      <c r="K756" s="5" t="s">
        <v>157</v>
      </c>
      <c r="L756" s="5" t="s">
        <v>138</v>
      </c>
      <c r="M756" s="9" t="str">
        <f>IFERROR(__xludf.DUMMYFUNCTION("IF(OR(REGEXMATCH(L756,""18-40""),REGEXMATCH(L756,""Adults 18-40"")),""18-40"", IF(OR(REGEXMATCH(L756,""40-60""),REGEXMATCH(L756,""Adults 40-60"")),""40-60"", IF(OR(REGEXMATCH(L756,""60\+""),REGEXMATCH(L756,""Seniors 60\+"")),""60+"", IF(OR(REGEXMATCH(L756"&amp;",""13-19""),REGEXMATCH(L756,""Teens 13-19"")),""13-19"",""Unbekannt""))))"),"18-40")</f>
        <v>18-40</v>
      </c>
      <c r="N756" s="8" t="str">
        <f>IFERROR(__xludf.DUMMYFUNCTION("REGEXREPLACE(REGEXREPLACE(O756,""Male"",""unspecific""),""Female"",""unspecific"")"),"unspecific ")</f>
        <v>unspecific </v>
      </c>
      <c r="O756" s="5" t="str">
        <f>IFERROR(__xludf.DUMMYFUNCTION("REGEXEXTRACT(L756,""[A-Za-z ]+"")"),"Male ")</f>
        <v>Male </v>
      </c>
      <c r="P756" s="8" t="str">
        <f>IFERROR(__xludf.DUMMYFUNCTION("IF(REGEXMATCH(L756,""Male""),""Male"",IF(REGEXMATCH(L756,""Female""),""Female"",""unspecific""))"),"Male")</f>
        <v>Male</v>
      </c>
      <c r="Q756" s="5" t="s">
        <v>58</v>
      </c>
      <c r="R756" s="4">
        <v>46011.0</v>
      </c>
      <c r="S756" s="4">
        <v>4350.0</v>
      </c>
      <c r="T756" s="4">
        <v>214.0</v>
      </c>
      <c r="U756" s="4">
        <v>92.0</v>
      </c>
      <c r="V756" s="10">
        <f t="shared" si="2"/>
        <v>0.1999521853</v>
      </c>
      <c r="W756" s="4">
        <v>45635.75</v>
      </c>
      <c r="X756" s="5" t="s">
        <v>158</v>
      </c>
    </row>
    <row r="757" ht="14.25" customHeight="1">
      <c r="A757" s="4">
        <v>756.0</v>
      </c>
      <c r="B757" s="5" t="s">
        <v>1186</v>
      </c>
      <c r="C757" s="11">
        <v>45017.0</v>
      </c>
      <c r="D757" s="11">
        <v>45028.0</v>
      </c>
      <c r="E757" s="5" t="s">
        <v>25</v>
      </c>
      <c r="F757" s="5" t="s">
        <v>527</v>
      </c>
      <c r="G757" s="5" t="s">
        <v>528</v>
      </c>
      <c r="H757" s="5" t="s">
        <v>529</v>
      </c>
      <c r="I757" s="7" t="s">
        <v>530</v>
      </c>
      <c r="J757" s="8" t="str">
        <f t="shared" si="1"/>
        <v>(880) 002060856308</v>
      </c>
      <c r="K757" s="5" t="s">
        <v>531</v>
      </c>
      <c r="L757" s="5" t="s">
        <v>83</v>
      </c>
      <c r="M757" s="9" t="str">
        <f>IFERROR(__xludf.DUMMYFUNCTION("IF(OR(REGEXMATCH(L757,""18-40""),REGEXMATCH(L757,""Adults 18-40"")),""18-40"", IF(OR(REGEXMATCH(L757,""40-60""),REGEXMATCH(L757,""Adults 40-60"")),""40-60"", IF(OR(REGEXMATCH(L757,""60\+""),REGEXMATCH(L757,""Seniors 60\+"")),""60+"", IF(OR(REGEXMATCH(L757"&amp;",""13-19""),REGEXMATCH(L757,""Teens 13-19"")),""13-19"",""Unbekannt""))))"),"40-60")</f>
        <v>40-60</v>
      </c>
      <c r="N757" s="8" t="str">
        <f>IFERROR(__xludf.DUMMYFUNCTION("REGEXREPLACE(REGEXREPLACE(O757,""Male"",""unspecific""),""Female"",""unspecific"")"),"Adults ")</f>
        <v>Adults </v>
      </c>
      <c r="O757" s="5" t="str">
        <f>IFERROR(__xludf.DUMMYFUNCTION("REGEXEXTRACT(L757,""[A-Za-z ]+"")"),"Adults ")</f>
        <v>Adults </v>
      </c>
      <c r="P757" s="8" t="str">
        <f>IFERROR(__xludf.DUMMYFUNCTION("IF(REGEXMATCH(L757,""Male""),""Male"",IF(REGEXMATCH(L757,""Female""),""Female"",""unspecific""))"),"unspecific")</f>
        <v>unspecific</v>
      </c>
      <c r="Q757" s="5" t="s">
        <v>84</v>
      </c>
      <c r="R757" s="4">
        <v>82658.0</v>
      </c>
      <c r="S757" s="4">
        <v>5137.0</v>
      </c>
      <c r="T757" s="4">
        <v>4259.0</v>
      </c>
      <c r="U757" s="4">
        <v>414.0</v>
      </c>
      <c r="V757" s="10">
        <f t="shared" si="2"/>
        <v>0.500858961</v>
      </c>
      <c r="W757" s="4">
        <v>48384.07</v>
      </c>
      <c r="X757" s="5" t="s">
        <v>40</v>
      </c>
    </row>
    <row r="758" ht="14.25" customHeight="1">
      <c r="A758" s="4">
        <v>757.0</v>
      </c>
      <c r="B758" s="5" t="s">
        <v>1187</v>
      </c>
      <c r="C758" s="11">
        <v>44940.0</v>
      </c>
      <c r="D758" s="11">
        <v>44956.0</v>
      </c>
      <c r="E758" s="5" t="s">
        <v>77</v>
      </c>
      <c r="F758" s="5" t="s">
        <v>330</v>
      </c>
      <c r="G758" s="5" t="s">
        <v>331</v>
      </c>
      <c r="H758" s="5" t="s">
        <v>332</v>
      </c>
      <c r="I758" s="7">
        <v>0.0</v>
      </c>
      <c r="J758" s="8">
        <f t="shared" si="1"/>
        <v>0</v>
      </c>
      <c r="K758" s="5" t="s">
        <v>333</v>
      </c>
      <c r="L758" s="5" t="s">
        <v>74</v>
      </c>
      <c r="M758" s="9" t="str">
        <f>IFERROR(__xludf.DUMMYFUNCTION("IF(OR(REGEXMATCH(L758,""18-40""),REGEXMATCH(L758,""Adults 18-40"")),""18-40"", IF(OR(REGEXMATCH(L758,""40-60""),REGEXMATCH(L758,""Adults 40-60"")),""40-60"", IF(OR(REGEXMATCH(L758,""60\+""),REGEXMATCH(L758,""Seniors 60\+"")),""60+"", IF(OR(REGEXMATCH(L758"&amp;",""13-19""),REGEXMATCH(L758,""Teens 13-19"")),""13-19"",""Unbekannt""))))"),"60+")</f>
        <v>60+</v>
      </c>
      <c r="N758" s="8" t="str">
        <f>IFERROR(__xludf.DUMMYFUNCTION("REGEXREPLACE(REGEXREPLACE(O758,""Male"",""unspecific""),""Female"",""unspecific"")"),"Seniors ")</f>
        <v>Seniors </v>
      </c>
      <c r="O758" s="5" t="str">
        <f>IFERROR(__xludf.DUMMYFUNCTION("REGEXEXTRACT(L758,""[A-Za-z ]+"")"),"Seniors ")</f>
        <v>Seniors </v>
      </c>
      <c r="P758" s="8" t="str">
        <f>IFERROR(__xludf.DUMMYFUNCTION("IF(REGEXMATCH(L758,""Male""),""Male"",IF(REGEXMATCH(L758,""Female""),""Female"",""unspecific""))"),"unspecific")</f>
        <v>unspecific</v>
      </c>
      <c r="Q758" s="5" t="s">
        <v>58</v>
      </c>
      <c r="R758" s="4">
        <v>46430.0</v>
      </c>
      <c r="S758" s="4">
        <v>3477.0</v>
      </c>
      <c r="T758" s="4">
        <v>2674.0</v>
      </c>
      <c r="U758" s="4">
        <v>982.0</v>
      </c>
      <c r="V758" s="10">
        <f t="shared" si="2"/>
        <v>2.115011846</v>
      </c>
      <c r="W758" s="4">
        <v>3928.46</v>
      </c>
      <c r="X758" s="5" t="s">
        <v>49</v>
      </c>
    </row>
    <row r="759" ht="14.25" customHeight="1">
      <c r="A759" s="4">
        <v>758.0</v>
      </c>
      <c r="B759" s="5" t="s">
        <v>1188</v>
      </c>
      <c r="C759" s="11">
        <v>45102.0</v>
      </c>
      <c r="D759" s="11">
        <v>45106.0</v>
      </c>
      <c r="E759" s="5" t="s">
        <v>51</v>
      </c>
      <c r="F759" s="5" t="s">
        <v>294</v>
      </c>
      <c r="G759" s="5" t="s">
        <v>295</v>
      </c>
      <c r="H759" s="5" t="s">
        <v>296</v>
      </c>
      <c r="I759" s="7" t="s">
        <v>297</v>
      </c>
      <c r="J759" s="8" t="str">
        <f t="shared" si="1"/>
        <v>(284) 4015003</v>
      </c>
      <c r="K759" s="5" t="s">
        <v>298</v>
      </c>
      <c r="L759" s="5" t="s">
        <v>138</v>
      </c>
      <c r="M759" s="9" t="str">
        <f>IFERROR(__xludf.DUMMYFUNCTION("IF(OR(REGEXMATCH(L759,""18-40""),REGEXMATCH(L759,""Adults 18-40"")),""18-40"", IF(OR(REGEXMATCH(L759,""40-60""),REGEXMATCH(L759,""Adults 40-60"")),""40-60"", IF(OR(REGEXMATCH(L759,""60\+""),REGEXMATCH(L759,""Seniors 60\+"")),""60+"", IF(OR(REGEXMATCH(L759"&amp;",""13-19""),REGEXMATCH(L759,""Teens 13-19"")),""13-19"",""Unbekannt""))))"),"18-40")</f>
        <v>18-40</v>
      </c>
      <c r="N759" s="8" t="str">
        <f>IFERROR(__xludf.DUMMYFUNCTION("REGEXREPLACE(REGEXREPLACE(O759,""Male"",""unspecific""),""Female"",""unspecific"")"),"unspecific ")</f>
        <v>unspecific </v>
      </c>
      <c r="O759" s="5" t="str">
        <f>IFERROR(__xludf.DUMMYFUNCTION("REGEXEXTRACT(L759,""[A-Za-z ]+"")"),"Male ")</f>
        <v>Male </v>
      </c>
      <c r="P759" s="8" t="str">
        <f>IFERROR(__xludf.DUMMYFUNCTION("IF(REGEXMATCH(L759,""Male""),""Male"",IF(REGEXMATCH(L759,""Female""),""Female"",""unspecific""))"),"Male")</f>
        <v>Male</v>
      </c>
      <c r="Q759" s="5" t="s">
        <v>86</v>
      </c>
      <c r="R759" s="4">
        <v>61248.0</v>
      </c>
      <c r="S759" s="4">
        <v>9357.0</v>
      </c>
      <c r="T759" s="4">
        <v>1883.0</v>
      </c>
      <c r="U759" s="4">
        <v>708.0</v>
      </c>
      <c r="V759" s="10">
        <f t="shared" si="2"/>
        <v>1.155956113</v>
      </c>
      <c r="W759" s="4">
        <v>559.99</v>
      </c>
      <c r="X759" s="5" t="s">
        <v>49</v>
      </c>
    </row>
    <row r="760" ht="14.25" customHeight="1">
      <c r="A760" s="4">
        <v>759.0</v>
      </c>
      <c r="B760" s="5" t="s">
        <v>1189</v>
      </c>
      <c r="C760" s="11">
        <v>45152.0</v>
      </c>
      <c r="D760" s="11">
        <v>45165.0</v>
      </c>
      <c r="E760" s="5" t="s">
        <v>7</v>
      </c>
      <c r="F760" s="5" t="s">
        <v>473</v>
      </c>
      <c r="G760" s="5" t="s">
        <v>474</v>
      </c>
      <c r="H760" s="5" t="s">
        <v>475</v>
      </c>
      <c r="I760" s="7" t="s">
        <v>476</v>
      </c>
      <c r="J760" s="8" t="str">
        <f t="shared" si="1"/>
        <v>(314) 858550923447</v>
      </c>
      <c r="K760" s="5" t="s">
        <v>477</v>
      </c>
      <c r="L760" s="5" t="s">
        <v>83</v>
      </c>
      <c r="M760" s="9" t="str">
        <f>IFERROR(__xludf.DUMMYFUNCTION("IF(OR(REGEXMATCH(L760,""18-40""),REGEXMATCH(L760,""Adults 18-40"")),""18-40"", IF(OR(REGEXMATCH(L760,""40-60""),REGEXMATCH(L760,""Adults 40-60"")),""40-60"", IF(OR(REGEXMATCH(L760,""60\+""),REGEXMATCH(L760,""Seniors 60\+"")),""60+"", IF(OR(REGEXMATCH(L760"&amp;",""13-19""),REGEXMATCH(L760,""Teens 13-19"")),""13-19"",""Unbekannt""))))"),"40-60")</f>
        <v>40-60</v>
      </c>
      <c r="N760" s="8" t="str">
        <f>IFERROR(__xludf.DUMMYFUNCTION("REGEXREPLACE(REGEXREPLACE(O760,""Male"",""unspecific""),""Female"",""unspecific"")"),"Adults ")</f>
        <v>Adults </v>
      </c>
      <c r="O760" s="5" t="str">
        <f>IFERROR(__xludf.DUMMYFUNCTION("REGEXEXTRACT(L760,""[A-Za-z ]+"")"),"Adults ")</f>
        <v>Adults </v>
      </c>
      <c r="P760" s="8" t="str">
        <f>IFERROR(__xludf.DUMMYFUNCTION("IF(REGEXMATCH(L760,""Male""),""Male"",IF(REGEXMATCH(L760,""Female""),""Female"",""unspecific""))"),"unspecific")</f>
        <v>unspecific</v>
      </c>
      <c r="Q760" s="5" t="s">
        <v>86</v>
      </c>
      <c r="R760" s="4">
        <v>44770.0</v>
      </c>
      <c r="S760" s="4">
        <v>4629.0</v>
      </c>
      <c r="T760" s="4">
        <v>449.0</v>
      </c>
      <c r="U760" s="4">
        <v>10.0</v>
      </c>
      <c r="V760" s="10">
        <f t="shared" si="2"/>
        <v>0.02233638597</v>
      </c>
      <c r="W760" s="4">
        <v>5754.61</v>
      </c>
      <c r="X760" s="5" t="s">
        <v>66</v>
      </c>
    </row>
    <row r="761" ht="14.25" customHeight="1">
      <c r="A761" s="4">
        <v>760.0</v>
      </c>
      <c r="B761" s="5" t="s">
        <v>1190</v>
      </c>
      <c r="C761" s="11">
        <v>45164.0</v>
      </c>
      <c r="D761" s="11">
        <v>45168.0</v>
      </c>
      <c r="E761" s="5" t="s">
        <v>77</v>
      </c>
      <c r="F761" s="5" t="s">
        <v>579</v>
      </c>
      <c r="G761" s="5" t="s">
        <v>580</v>
      </c>
      <c r="H761" s="5" t="s">
        <v>581</v>
      </c>
      <c r="I761" s="7" t="s">
        <v>582</v>
      </c>
      <c r="J761" s="8" t="str">
        <f t="shared" si="1"/>
        <v>(941) 072187124451</v>
      </c>
      <c r="K761" s="5" t="s">
        <v>583</v>
      </c>
      <c r="L761" s="5" t="s">
        <v>160</v>
      </c>
      <c r="M761" s="9" t="str">
        <f>IFERROR(__xludf.DUMMYFUNCTION("IF(OR(REGEXMATCH(L761,""18-40""),REGEXMATCH(L761,""Adults 18-40"")),""18-40"", IF(OR(REGEXMATCH(L761,""40-60""),REGEXMATCH(L761,""Adults 40-60"")),""40-60"", IF(OR(REGEXMATCH(L761,""60\+""),REGEXMATCH(L761,""Seniors 60\+"")),""60+"", IF(OR(REGEXMATCH(L761"&amp;",""13-19""),REGEXMATCH(L761,""Teens 13-19"")),""13-19"",""Unbekannt""))))"),"40-60")</f>
        <v>40-60</v>
      </c>
      <c r="N761" s="8" t="str">
        <f>IFERROR(__xludf.DUMMYFUNCTION("REGEXREPLACE(REGEXREPLACE(O761,""Male"",""unspecific""),""Female"",""unspecific"")"),"unspecific ")</f>
        <v>unspecific </v>
      </c>
      <c r="O761" s="5" t="str">
        <f>IFERROR(__xludf.DUMMYFUNCTION("REGEXEXTRACT(L761,""[A-Za-z ]+"")"),"Female ")</f>
        <v>Female </v>
      </c>
      <c r="P761" s="8" t="str">
        <f>IFERROR(__xludf.DUMMYFUNCTION("IF(REGEXMATCH(L761,""Male""),""Male"",IF(REGEXMATCH(L761,""Female""),""Female"",""unspecific""))"),"Female")</f>
        <v>Female</v>
      </c>
      <c r="Q761" s="5" t="s">
        <v>75</v>
      </c>
      <c r="R761" s="4">
        <v>75845.0</v>
      </c>
      <c r="S761" s="4">
        <v>4802.0</v>
      </c>
      <c r="T761" s="4">
        <v>4296.0</v>
      </c>
      <c r="U761" s="4">
        <v>490.0</v>
      </c>
      <c r="V761" s="10">
        <f t="shared" si="2"/>
        <v>0.6460544532</v>
      </c>
      <c r="W761" s="4">
        <v>17746.64</v>
      </c>
      <c r="X761" s="5" t="s">
        <v>152</v>
      </c>
    </row>
    <row r="762" ht="14.25" customHeight="1">
      <c r="A762" s="4">
        <v>761.0</v>
      </c>
      <c r="B762" s="5" t="s">
        <v>1191</v>
      </c>
      <c r="C762" s="11">
        <v>45029.0</v>
      </c>
      <c r="D762" s="11">
        <v>45044.0</v>
      </c>
      <c r="E762" s="5" t="s">
        <v>77</v>
      </c>
      <c r="F762" s="5" t="s">
        <v>43</v>
      </c>
      <c r="G762" s="5" t="s">
        <v>44</v>
      </c>
      <c r="H762" s="5" t="s">
        <v>45</v>
      </c>
      <c r="I762" s="7">
        <v>2.545622603E9</v>
      </c>
      <c r="J762" s="8" t="str">
        <f t="shared" si="1"/>
        <v>(254) 5622603</v>
      </c>
      <c r="K762" s="5" t="s">
        <v>46</v>
      </c>
      <c r="L762" s="5" t="s">
        <v>83</v>
      </c>
      <c r="M762" s="9" t="str">
        <f>IFERROR(__xludf.DUMMYFUNCTION("IF(OR(REGEXMATCH(L762,""18-40""),REGEXMATCH(L762,""Adults 18-40"")),""18-40"", IF(OR(REGEXMATCH(L762,""40-60""),REGEXMATCH(L762,""Adults 40-60"")),""40-60"", IF(OR(REGEXMATCH(L762,""60\+""),REGEXMATCH(L762,""Seniors 60\+"")),""60+"", IF(OR(REGEXMATCH(L762"&amp;",""13-19""),REGEXMATCH(L762,""Teens 13-19"")),""13-19"",""Unbekannt""))))"),"40-60")</f>
        <v>40-60</v>
      </c>
      <c r="N762" s="8" t="str">
        <f>IFERROR(__xludf.DUMMYFUNCTION("REGEXREPLACE(REGEXREPLACE(O762,""Male"",""unspecific""),""Female"",""unspecific"")"),"Adults ")</f>
        <v>Adults </v>
      </c>
      <c r="O762" s="5" t="str">
        <f>IFERROR(__xludf.DUMMYFUNCTION("REGEXEXTRACT(L762,""[A-Za-z ]+"")"),"Adults ")</f>
        <v>Adults </v>
      </c>
      <c r="P762" s="8" t="str">
        <f>IFERROR(__xludf.DUMMYFUNCTION("IF(REGEXMATCH(L762,""Male""),""Male"",IF(REGEXMATCH(L762,""Female""),""Female"",""unspecific""))"),"unspecific")</f>
        <v>unspecific</v>
      </c>
      <c r="Q762" s="5" t="s">
        <v>58</v>
      </c>
      <c r="R762" s="4">
        <v>24688.0</v>
      </c>
      <c r="S762" s="4">
        <v>2505.0</v>
      </c>
      <c r="T762" s="4">
        <v>4693.0</v>
      </c>
      <c r="U762" s="4">
        <v>690.0</v>
      </c>
      <c r="V762" s="10">
        <f t="shared" si="2"/>
        <v>2.794880104</v>
      </c>
      <c r="W762" s="4">
        <v>14095.14</v>
      </c>
      <c r="X762" s="5" t="s">
        <v>49</v>
      </c>
    </row>
    <row r="763" ht="14.25" customHeight="1">
      <c r="A763" s="4">
        <v>762.0</v>
      </c>
      <c r="B763" s="5" t="s">
        <v>1192</v>
      </c>
      <c r="C763" s="11">
        <v>44939.0</v>
      </c>
      <c r="D763" s="11">
        <v>44964.0</v>
      </c>
      <c r="E763" s="5" t="s">
        <v>42</v>
      </c>
      <c r="F763" s="5" t="s">
        <v>330</v>
      </c>
      <c r="G763" s="5" t="s">
        <v>331</v>
      </c>
      <c r="H763" s="5" t="s">
        <v>332</v>
      </c>
      <c r="I763" s="7">
        <v>0.0</v>
      </c>
      <c r="J763" s="8">
        <f t="shared" si="1"/>
        <v>0</v>
      </c>
      <c r="K763" s="5" t="s">
        <v>333</v>
      </c>
      <c r="L763" s="5" t="s">
        <v>38</v>
      </c>
      <c r="M763" s="9" t="str">
        <f>IFERROR(__xludf.DUMMYFUNCTION("IF(OR(REGEXMATCH(L763,""18-40""),REGEXMATCH(L763,""Adults 18-40"")),""18-40"", IF(OR(REGEXMATCH(L763,""40-60""),REGEXMATCH(L763,""Adults 40-60"")),""40-60"", IF(OR(REGEXMATCH(L763,""60\+""),REGEXMATCH(L763,""Seniors 60\+"")),""60+"", IF(OR(REGEXMATCH(L763"&amp;",""13-19""),REGEXMATCH(L763,""Teens 13-19"")),""13-19"",""Unbekannt""))))"),"60+")</f>
        <v>60+</v>
      </c>
      <c r="N763" s="8" t="str">
        <f>IFERROR(__xludf.DUMMYFUNCTION("REGEXREPLACE(REGEXREPLACE(O763,""Male"",""unspecific""),""Female"",""unspecific"")"),"unspecific ")</f>
        <v>unspecific </v>
      </c>
      <c r="O763" s="5" t="str">
        <f>IFERROR(__xludf.DUMMYFUNCTION("REGEXEXTRACT(L763,""[A-Za-z ]+"")"),"Female ")</f>
        <v>Female </v>
      </c>
      <c r="P763" s="8" t="str">
        <f>IFERROR(__xludf.DUMMYFUNCTION("IF(REGEXMATCH(L763,""Male""),""Male"",IF(REGEXMATCH(L763,""Female""),""Female"",""unspecific""))"),"Female")</f>
        <v>Female</v>
      </c>
      <c r="Q763" s="5" t="s">
        <v>39</v>
      </c>
      <c r="R763" s="4">
        <v>5833.0</v>
      </c>
      <c r="S763" s="4">
        <v>360.0</v>
      </c>
      <c r="T763" s="4">
        <v>3769.0</v>
      </c>
      <c r="U763" s="4">
        <v>84.0</v>
      </c>
      <c r="V763" s="10">
        <f t="shared" si="2"/>
        <v>1.44008229</v>
      </c>
      <c r="W763" s="4">
        <v>33506.1</v>
      </c>
      <c r="X763" s="5" t="s">
        <v>49</v>
      </c>
    </row>
    <row r="764" ht="14.25" customHeight="1">
      <c r="A764" s="4">
        <v>763.0</v>
      </c>
      <c r="B764" s="5" t="s">
        <v>1193</v>
      </c>
      <c r="C764" s="11">
        <v>45014.0</v>
      </c>
      <c r="D764" s="11">
        <v>45031.0</v>
      </c>
      <c r="E764" s="5" t="s">
        <v>77</v>
      </c>
      <c r="F764" s="5" t="s">
        <v>219</v>
      </c>
      <c r="G764" s="5" t="s">
        <v>220</v>
      </c>
      <c r="H764" s="5" t="s">
        <v>221</v>
      </c>
      <c r="I764" s="7">
        <v>5.835472748E9</v>
      </c>
      <c r="J764" s="8" t="str">
        <f t="shared" si="1"/>
        <v>(583) 5472748</v>
      </c>
      <c r="K764" s="5" t="s">
        <v>222</v>
      </c>
      <c r="L764" s="5" t="s">
        <v>47</v>
      </c>
      <c r="M764" s="9" t="str">
        <f>IFERROR(__xludf.DUMMYFUNCTION("IF(OR(REGEXMATCH(L764,""18-40""),REGEXMATCH(L764,""Adults 18-40"")),""18-40"", IF(OR(REGEXMATCH(L764,""40-60""),REGEXMATCH(L764,""Adults 40-60"")),""40-60"", IF(OR(REGEXMATCH(L764,""60\+""),REGEXMATCH(L764,""Seniors 60\+"")),""60+"", IF(OR(REGEXMATCH(L764"&amp;",""13-19""),REGEXMATCH(L764,""Teens 13-19"")),""13-19"",""Unbekannt""))))"),"40-60")</f>
        <v>40-60</v>
      </c>
      <c r="N764" s="8" t="str">
        <f>IFERROR(__xludf.DUMMYFUNCTION("REGEXREPLACE(REGEXREPLACE(O764,""Male"",""unspecific""),""Female"",""unspecific"")"),"unspecific ")</f>
        <v>unspecific </v>
      </c>
      <c r="O764" s="5" t="str">
        <f>IFERROR(__xludf.DUMMYFUNCTION("REGEXEXTRACT(L764,""[A-Za-z ]+"")"),"Male ")</f>
        <v>Male </v>
      </c>
      <c r="P764" s="8" t="str">
        <f>IFERROR(__xludf.DUMMYFUNCTION("IF(REGEXMATCH(L764,""Male""),""Male"",IF(REGEXMATCH(L764,""Female""),""Female"",""unspecific""))"),"Male")</f>
        <v>Male</v>
      </c>
      <c r="Q764" s="5" t="s">
        <v>128</v>
      </c>
      <c r="R764" s="4">
        <v>42567.0</v>
      </c>
      <c r="S764" s="4">
        <v>6238.0</v>
      </c>
      <c r="T764" s="4">
        <v>3141.0</v>
      </c>
      <c r="U764" s="4">
        <v>854.0</v>
      </c>
      <c r="V764" s="10">
        <f t="shared" si="2"/>
        <v>2.006248972</v>
      </c>
      <c r="W764" s="4">
        <v>24364.31</v>
      </c>
      <c r="X764" s="5" t="s">
        <v>152</v>
      </c>
    </row>
    <row r="765" ht="14.25" customHeight="1">
      <c r="A765" s="4">
        <v>764.0</v>
      </c>
      <c r="B765" s="5" t="s">
        <v>1194</v>
      </c>
      <c r="C765" s="11">
        <v>44951.0</v>
      </c>
      <c r="D765" s="11">
        <v>44968.0</v>
      </c>
      <c r="E765" s="5" t="s">
        <v>42</v>
      </c>
      <c r="F765" s="5" t="s">
        <v>154</v>
      </c>
      <c r="G765" s="5" t="s">
        <v>155</v>
      </c>
      <c r="H765" s="5" t="s">
        <v>156</v>
      </c>
      <c r="I765" s="7">
        <v>4.034303913E9</v>
      </c>
      <c r="J765" s="8" t="str">
        <f t="shared" si="1"/>
        <v>(403) 4303913</v>
      </c>
      <c r="K765" s="5" t="s">
        <v>157</v>
      </c>
      <c r="L765" s="5" t="s">
        <v>38</v>
      </c>
      <c r="M765" s="9" t="str">
        <f>IFERROR(__xludf.DUMMYFUNCTION("IF(OR(REGEXMATCH(L765,""18-40""),REGEXMATCH(L765,""Adults 18-40"")),""18-40"", IF(OR(REGEXMATCH(L765,""40-60""),REGEXMATCH(L765,""Adults 40-60"")),""40-60"", IF(OR(REGEXMATCH(L765,""60\+""),REGEXMATCH(L765,""Seniors 60\+"")),""60+"", IF(OR(REGEXMATCH(L765"&amp;",""13-19""),REGEXMATCH(L765,""Teens 13-19"")),""13-19"",""Unbekannt""))))"),"60+")</f>
        <v>60+</v>
      </c>
      <c r="N765" s="8" t="str">
        <f>IFERROR(__xludf.DUMMYFUNCTION("REGEXREPLACE(REGEXREPLACE(O765,""Male"",""unspecific""),""Female"",""unspecific"")"),"unspecific ")</f>
        <v>unspecific </v>
      </c>
      <c r="O765" s="5" t="str">
        <f>IFERROR(__xludf.DUMMYFUNCTION("REGEXEXTRACT(L765,""[A-Za-z ]+"")"),"Female ")</f>
        <v>Female </v>
      </c>
      <c r="P765" s="8" t="str">
        <f>IFERROR(__xludf.DUMMYFUNCTION("IF(REGEXMATCH(L765,""Male""),""Male"",IF(REGEXMATCH(L765,""Female""),""Female"",""unspecific""))"),"Female")</f>
        <v>Female</v>
      </c>
      <c r="Q765" s="5" t="s">
        <v>86</v>
      </c>
      <c r="R765" s="4">
        <v>88591.0</v>
      </c>
      <c r="S765" s="4">
        <v>2882.0</v>
      </c>
      <c r="T765" s="4">
        <v>115.0</v>
      </c>
      <c r="U765" s="4">
        <v>482.0</v>
      </c>
      <c r="V765" s="10">
        <f t="shared" si="2"/>
        <v>0.5440733257</v>
      </c>
      <c r="W765" s="4">
        <v>48335.51</v>
      </c>
      <c r="X765" s="5" t="s">
        <v>158</v>
      </c>
    </row>
    <row r="766" ht="14.25" customHeight="1">
      <c r="A766" s="4">
        <v>765.0</v>
      </c>
      <c r="B766" s="5" t="s">
        <v>1195</v>
      </c>
      <c r="C766" s="11">
        <v>45041.0</v>
      </c>
      <c r="D766" s="11">
        <v>45043.0</v>
      </c>
      <c r="E766" s="5" t="s">
        <v>51</v>
      </c>
      <c r="F766" s="5" t="s">
        <v>664</v>
      </c>
      <c r="G766" s="5" t="s">
        <v>665</v>
      </c>
      <c r="H766" s="5" t="s">
        <v>666</v>
      </c>
      <c r="I766" s="7" t="s">
        <v>667</v>
      </c>
      <c r="J766" s="8" t="str">
        <f t="shared" si="1"/>
        <v>Ungültige Nummer</v>
      </c>
      <c r="K766" s="5" t="s">
        <v>668</v>
      </c>
      <c r="L766" s="5" t="s">
        <v>83</v>
      </c>
      <c r="M766" s="9" t="str">
        <f>IFERROR(__xludf.DUMMYFUNCTION("IF(OR(REGEXMATCH(L766,""18-40""),REGEXMATCH(L766,""Adults 18-40"")),""18-40"", IF(OR(REGEXMATCH(L766,""40-60""),REGEXMATCH(L766,""Adults 40-60"")),""40-60"", IF(OR(REGEXMATCH(L766,""60\+""),REGEXMATCH(L766,""Seniors 60\+"")),""60+"", IF(OR(REGEXMATCH(L766"&amp;",""13-19""),REGEXMATCH(L766,""Teens 13-19"")),""13-19"",""Unbekannt""))))"),"40-60")</f>
        <v>40-60</v>
      </c>
      <c r="N766" s="8" t="str">
        <f>IFERROR(__xludf.DUMMYFUNCTION("REGEXREPLACE(REGEXREPLACE(O766,""Male"",""unspecific""),""Female"",""unspecific"")"),"Adults ")</f>
        <v>Adults </v>
      </c>
      <c r="O766" s="5" t="str">
        <f>IFERROR(__xludf.DUMMYFUNCTION("REGEXEXTRACT(L766,""[A-Za-z ]+"")"),"Adults ")</f>
        <v>Adults </v>
      </c>
      <c r="P766" s="8" t="str">
        <f>IFERROR(__xludf.DUMMYFUNCTION("IF(REGEXMATCH(L766,""Male""),""Male"",IF(REGEXMATCH(L766,""Female""),""Female"",""unspecific""))"),"unspecific")</f>
        <v>unspecific</v>
      </c>
      <c r="Q766" s="5" t="s">
        <v>48</v>
      </c>
      <c r="R766" s="4">
        <v>64682.0</v>
      </c>
      <c r="S766" s="4">
        <v>550.0</v>
      </c>
      <c r="T766" s="4">
        <v>1743.0</v>
      </c>
      <c r="U766" s="4">
        <v>543.0</v>
      </c>
      <c r="V766" s="10">
        <f t="shared" si="2"/>
        <v>0.8394916669</v>
      </c>
      <c r="W766" s="4">
        <v>35204.31</v>
      </c>
      <c r="X766" s="5" t="s">
        <v>167</v>
      </c>
    </row>
    <row r="767" ht="14.25" customHeight="1">
      <c r="A767" s="4">
        <v>766.0</v>
      </c>
      <c r="B767" s="5" t="s">
        <v>1196</v>
      </c>
      <c r="C767" s="11">
        <v>45073.0</v>
      </c>
      <c r="D767" s="11">
        <v>45103.0</v>
      </c>
      <c r="E767" s="5" t="s">
        <v>42</v>
      </c>
      <c r="F767" s="5" t="s">
        <v>673</v>
      </c>
      <c r="G767" s="5" t="s">
        <v>674</v>
      </c>
      <c r="H767" s="5" t="s">
        <v>675</v>
      </c>
      <c r="I767" s="7" t="s">
        <v>676</v>
      </c>
      <c r="J767" s="8" t="str">
        <f t="shared" si="1"/>
        <v>(415) 8607532</v>
      </c>
      <c r="K767" s="5" t="s">
        <v>677</v>
      </c>
      <c r="L767" s="5" t="s">
        <v>65</v>
      </c>
      <c r="M767" s="9" t="str">
        <f>IFERROR(__xludf.DUMMYFUNCTION("IF(OR(REGEXMATCH(L767,""18-40""),REGEXMATCH(L767,""Adults 18-40"")),""18-40"", IF(OR(REGEXMATCH(L767,""40-60""),REGEXMATCH(L767,""Adults 40-60"")),""40-60"", IF(OR(REGEXMATCH(L767,""60\+""),REGEXMATCH(L767,""Seniors 60\+"")),""60+"", IF(OR(REGEXMATCH(L767"&amp;",""13-19""),REGEXMATCH(L767,""Teens 13-19"")),""13-19"",""Unbekannt""))))"),"60+")</f>
        <v>60+</v>
      </c>
      <c r="N767" s="8" t="str">
        <f>IFERROR(__xludf.DUMMYFUNCTION("REGEXREPLACE(REGEXREPLACE(O767,""Male"",""unspecific""),""Female"",""unspecific"")"),"unspecific ")</f>
        <v>unspecific </v>
      </c>
      <c r="O767" s="5" t="str">
        <f>IFERROR(__xludf.DUMMYFUNCTION("REGEXEXTRACT(L767,""[A-Za-z ]+"")"),"Male ")</f>
        <v>Male </v>
      </c>
      <c r="P767" s="8" t="str">
        <f>IFERROR(__xludf.DUMMYFUNCTION("IF(REGEXMATCH(L767,""Male""),""Male"",IF(REGEXMATCH(L767,""Female""),""Female"",""unspecific""))"),"Male")</f>
        <v>Male</v>
      </c>
      <c r="Q767" s="5" t="s">
        <v>75</v>
      </c>
      <c r="R767" s="4">
        <v>45614.0</v>
      </c>
      <c r="S767" s="4">
        <v>387.0</v>
      </c>
      <c r="T767" s="4">
        <v>4368.0</v>
      </c>
      <c r="U767" s="4">
        <v>270.0</v>
      </c>
      <c r="V767" s="10">
        <f t="shared" si="2"/>
        <v>0.5919235322</v>
      </c>
      <c r="W767" s="4">
        <v>26224.71</v>
      </c>
      <c r="X767" s="5" t="s">
        <v>40</v>
      </c>
    </row>
    <row r="768" ht="14.25" customHeight="1">
      <c r="A768" s="4">
        <v>767.0</v>
      </c>
      <c r="B768" s="5" t="s">
        <v>1197</v>
      </c>
      <c r="C768" s="11">
        <v>45048.0</v>
      </c>
      <c r="D768" s="11">
        <v>45062.0</v>
      </c>
      <c r="E768" s="5" t="s">
        <v>77</v>
      </c>
      <c r="F768" s="5" t="s">
        <v>626</v>
      </c>
      <c r="G768" s="5" t="s">
        <v>627</v>
      </c>
      <c r="H768" s="5" t="s">
        <v>628</v>
      </c>
      <c r="I768" s="7" t="s">
        <v>629</v>
      </c>
      <c r="J768" s="8" t="str">
        <f t="shared" si="1"/>
        <v>(203) 3156167</v>
      </c>
      <c r="K768" s="5" t="s">
        <v>630</v>
      </c>
      <c r="L768" s="5" t="s">
        <v>160</v>
      </c>
      <c r="M768" s="9" t="str">
        <f>IFERROR(__xludf.DUMMYFUNCTION("IF(OR(REGEXMATCH(L768,""18-40""),REGEXMATCH(L768,""Adults 18-40"")),""18-40"", IF(OR(REGEXMATCH(L768,""40-60""),REGEXMATCH(L768,""Adults 40-60"")),""40-60"", IF(OR(REGEXMATCH(L768,""60\+""),REGEXMATCH(L768,""Seniors 60\+"")),""60+"", IF(OR(REGEXMATCH(L768"&amp;",""13-19""),REGEXMATCH(L768,""Teens 13-19"")),""13-19"",""Unbekannt""))))"),"40-60")</f>
        <v>40-60</v>
      </c>
      <c r="N768" s="8" t="str">
        <f>IFERROR(__xludf.DUMMYFUNCTION("REGEXREPLACE(REGEXREPLACE(O768,""Male"",""unspecific""),""Female"",""unspecific"")"),"unspecific ")</f>
        <v>unspecific </v>
      </c>
      <c r="O768" s="5" t="str">
        <f>IFERROR(__xludf.DUMMYFUNCTION("REGEXEXTRACT(L768,""[A-Za-z ]+"")"),"Female ")</f>
        <v>Female </v>
      </c>
      <c r="P768" s="8" t="str">
        <f>IFERROR(__xludf.DUMMYFUNCTION("IF(REGEXMATCH(L768,""Male""),""Male"",IF(REGEXMATCH(L768,""Female""),""Female"",""unspecific""))"),"Female")</f>
        <v>Female</v>
      </c>
      <c r="Q768" s="5" t="s">
        <v>31</v>
      </c>
      <c r="R768" s="4">
        <v>76723.0</v>
      </c>
      <c r="S768" s="4">
        <v>2040.0</v>
      </c>
      <c r="T768" s="4">
        <v>2926.0</v>
      </c>
      <c r="U768" s="4">
        <v>722.0</v>
      </c>
      <c r="V768" s="10">
        <f t="shared" si="2"/>
        <v>0.941047665</v>
      </c>
      <c r="W768" s="4">
        <v>8493.35</v>
      </c>
      <c r="X768" s="5" t="s">
        <v>49</v>
      </c>
    </row>
    <row r="769" ht="14.25" customHeight="1">
      <c r="A769" s="4">
        <v>768.0</v>
      </c>
      <c r="B769" s="5" t="s">
        <v>1198</v>
      </c>
      <c r="C769" s="11">
        <v>45213.0</v>
      </c>
      <c r="D769" s="11">
        <v>45215.0</v>
      </c>
      <c r="E769" s="5" t="s">
        <v>51</v>
      </c>
      <c r="F769" s="5" t="s">
        <v>320</v>
      </c>
      <c r="G769" s="5" t="s">
        <v>321</v>
      </c>
      <c r="H769" s="5" t="s">
        <v>322</v>
      </c>
      <c r="I769" s="7" t="s">
        <v>323</v>
      </c>
      <c r="J769" s="8" t="str">
        <f t="shared" si="1"/>
        <v>(506) 912217980069</v>
      </c>
      <c r="K769" s="5" t="s">
        <v>324</v>
      </c>
      <c r="L769" s="5" t="s">
        <v>131</v>
      </c>
      <c r="M769" s="9" t="str">
        <f>IFERROR(__xludf.DUMMYFUNCTION("IF(OR(REGEXMATCH(L769,""18-40""),REGEXMATCH(L769,""Adults 18-40"")),""18-40"", IF(OR(REGEXMATCH(L769,""40-60""),REGEXMATCH(L769,""Adults 40-60"")),""40-60"", IF(OR(REGEXMATCH(L769,""60\+""),REGEXMATCH(L769,""Seniors 60\+"")),""60+"", IF(OR(REGEXMATCH(L769"&amp;",""13-19""),REGEXMATCH(L769,""Teens 13-19"")),""13-19"",""Unbekannt""))))"),"13-19")</f>
        <v>13-19</v>
      </c>
      <c r="N769" s="8" t="str">
        <f>IFERROR(__xludf.DUMMYFUNCTION("REGEXREPLACE(REGEXREPLACE(O769,""Male"",""unspecific""),""Female"",""unspecific"")"),"Teens ")</f>
        <v>Teens </v>
      </c>
      <c r="O769" s="5" t="str">
        <f>IFERROR(__xludf.DUMMYFUNCTION("REGEXEXTRACT(L769,""[A-Za-z ]+"")"),"Teens ")</f>
        <v>Teens </v>
      </c>
      <c r="P769" s="8" t="str">
        <f>IFERROR(__xludf.DUMMYFUNCTION("IF(REGEXMATCH(L769,""Male""),""Male"",IF(REGEXMATCH(L769,""Female""),""Female"",""unspecific""))"),"unspecific")</f>
        <v>unspecific</v>
      </c>
      <c r="Q769" s="5" t="s">
        <v>84</v>
      </c>
      <c r="R769" s="4">
        <v>41110.0</v>
      </c>
      <c r="S769" s="4">
        <v>799.0</v>
      </c>
      <c r="T769" s="4">
        <v>3358.0</v>
      </c>
      <c r="U769" s="4">
        <v>298.0</v>
      </c>
      <c r="V769" s="10">
        <f t="shared" si="2"/>
        <v>0.7248844563</v>
      </c>
      <c r="W769" s="4">
        <v>26486.07</v>
      </c>
      <c r="X769" s="5" t="s">
        <v>152</v>
      </c>
    </row>
    <row r="770" ht="14.25" customHeight="1">
      <c r="A770" s="4">
        <v>769.0</v>
      </c>
      <c r="B770" s="5" t="s">
        <v>1199</v>
      </c>
      <c r="C770" s="11">
        <v>44998.0</v>
      </c>
      <c r="D770" s="11">
        <v>45009.0</v>
      </c>
      <c r="E770" s="5" t="s">
        <v>51</v>
      </c>
      <c r="F770" s="5" t="s">
        <v>133</v>
      </c>
      <c r="G770" s="5" t="s">
        <v>134</v>
      </c>
      <c r="H770" s="5" t="s">
        <v>135</v>
      </c>
      <c r="I770" s="7" t="s">
        <v>136</v>
      </c>
      <c r="J770" s="8" t="str">
        <f t="shared" si="1"/>
        <v>(143) 0693791</v>
      </c>
      <c r="K770" s="5" t="s">
        <v>137</v>
      </c>
      <c r="L770" s="5" t="s">
        <v>47</v>
      </c>
      <c r="M770" s="9" t="str">
        <f>IFERROR(__xludf.DUMMYFUNCTION("IF(OR(REGEXMATCH(L770,""18-40""),REGEXMATCH(L770,""Adults 18-40"")),""18-40"", IF(OR(REGEXMATCH(L770,""40-60""),REGEXMATCH(L770,""Adults 40-60"")),""40-60"", IF(OR(REGEXMATCH(L770,""60\+""),REGEXMATCH(L770,""Seniors 60\+"")),""60+"", IF(OR(REGEXMATCH(L770"&amp;",""13-19""),REGEXMATCH(L770,""Teens 13-19"")),""13-19"",""Unbekannt""))))"),"40-60")</f>
        <v>40-60</v>
      </c>
      <c r="N770" s="8" t="str">
        <f>IFERROR(__xludf.DUMMYFUNCTION("REGEXREPLACE(REGEXREPLACE(O770,""Male"",""unspecific""),""Female"",""unspecific"")"),"unspecific ")</f>
        <v>unspecific </v>
      </c>
      <c r="O770" s="5" t="str">
        <f>IFERROR(__xludf.DUMMYFUNCTION("REGEXEXTRACT(L770,""[A-Za-z ]+"")"),"Male ")</f>
        <v>Male </v>
      </c>
      <c r="P770" s="8" t="str">
        <f>IFERROR(__xludf.DUMMYFUNCTION("IF(REGEXMATCH(L770,""Male""),""Male"",IF(REGEXMATCH(L770,""Female""),""Female"",""unspecific""))"),"Male")</f>
        <v>Male</v>
      </c>
      <c r="Q770" s="5" t="s">
        <v>39</v>
      </c>
      <c r="R770" s="4">
        <v>88879.0</v>
      </c>
      <c r="S770" s="4">
        <v>155.0</v>
      </c>
      <c r="T770" s="4">
        <v>1427.0</v>
      </c>
      <c r="U770" s="4">
        <v>725.0</v>
      </c>
      <c r="V770" s="10">
        <f t="shared" si="2"/>
        <v>0.8157157484</v>
      </c>
      <c r="W770" s="4">
        <v>40028.78</v>
      </c>
      <c r="X770" s="5" t="s">
        <v>32</v>
      </c>
    </row>
    <row r="771" ht="14.25" customHeight="1">
      <c r="A771" s="4">
        <v>770.0</v>
      </c>
      <c r="B771" s="5" t="s">
        <v>1200</v>
      </c>
      <c r="C771" s="11">
        <v>45124.0</v>
      </c>
      <c r="D771" s="11">
        <v>45136.0</v>
      </c>
      <c r="E771" s="5" t="s">
        <v>25</v>
      </c>
      <c r="F771" s="5" t="s">
        <v>141</v>
      </c>
      <c r="G771" s="5" t="s">
        <v>142</v>
      </c>
      <c r="H771" s="5" t="s">
        <v>143</v>
      </c>
      <c r="I771" s="7" t="s">
        <v>144</v>
      </c>
      <c r="J771" s="8" t="str">
        <f t="shared" si="1"/>
        <v>(557) 6707467238</v>
      </c>
      <c r="K771" s="5" t="s">
        <v>145</v>
      </c>
      <c r="L771" s="5" t="s">
        <v>83</v>
      </c>
      <c r="M771" s="9" t="str">
        <f>IFERROR(__xludf.DUMMYFUNCTION("IF(OR(REGEXMATCH(L771,""18-40""),REGEXMATCH(L771,""Adults 18-40"")),""18-40"", IF(OR(REGEXMATCH(L771,""40-60""),REGEXMATCH(L771,""Adults 40-60"")),""40-60"", IF(OR(REGEXMATCH(L771,""60\+""),REGEXMATCH(L771,""Seniors 60\+"")),""60+"", IF(OR(REGEXMATCH(L771"&amp;",""13-19""),REGEXMATCH(L771,""Teens 13-19"")),""13-19"",""Unbekannt""))))"),"40-60")</f>
        <v>40-60</v>
      </c>
      <c r="N771" s="8" t="str">
        <f>IFERROR(__xludf.DUMMYFUNCTION("REGEXREPLACE(REGEXREPLACE(O771,""Male"",""unspecific""),""Female"",""unspecific"")"),"Adults ")</f>
        <v>Adults </v>
      </c>
      <c r="O771" s="5" t="str">
        <f>IFERROR(__xludf.DUMMYFUNCTION("REGEXEXTRACT(L771,""[A-Za-z ]+"")"),"Adults ")</f>
        <v>Adults </v>
      </c>
      <c r="P771" s="8" t="str">
        <f>IFERROR(__xludf.DUMMYFUNCTION("IF(REGEXMATCH(L771,""Male""),""Male"",IF(REGEXMATCH(L771,""Female""),""Female"",""unspecific""))"),"unspecific")</f>
        <v>unspecific</v>
      </c>
      <c r="Q771" s="5" t="s">
        <v>75</v>
      </c>
      <c r="R771" s="4">
        <v>85108.0</v>
      </c>
      <c r="S771" s="4">
        <v>5986.0</v>
      </c>
      <c r="T771" s="4">
        <v>3548.0</v>
      </c>
      <c r="U771" s="4">
        <v>812.0</v>
      </c>
      <c r="V771" s="10">
        <f t="shared" si="2"/>
        <v>0.9540818724</v>
      </c>
      <c r="W771" s="4">
        <v>26333.81</v>
      </c>
      <c r="X771" s="5" t="s">
        <v>49</v>
      </c>
    </row>
    <row r="772" ht="14.25" customHeight="1">
      <c r="A772" s="4">
        <v>771.0</v>
      </c>
      <c r="B772" s="5" t="s">
        <v>1201</v>
      </c>
      <c r="C772" s="11">
        <v>45287.0</v>
      </c>
      <c r="D772" s="11">
        <v>45301.0</v>
      </c>
      <c r="E772" s="5" t="s">
        <v>25</v>
      </c>
      <c r="F772" s="5" t="s">
        <v>212</v>
      </c>
      <c r="G772" s="5" t="s">
        <v>213</v>
      </c>
      <c r="H772" s="5" t="s">
        <v>214</v>
      </c>
      <c r="I772" s="7">
        <v>0.0</v>
      </c>
      <c r="J772" s="8">
        <f t="shared" si="1"/>
        <v>0</v>
      </c>
      <c r="K772" s="5" t="s">
        <v>216</v>
      </c>
      <c r="L772" s="5" t="s">
        <v>65</v>
      </c>
      <c r="M772" s="9" t="str">
        <f>IFERROR(__xludf.DUMMYFUNCTION("IF(OR(REGEXMATCH(L772,""18-40""),REGEXMATCH(L772,""Adults 18-40"")),""18-40"", IF(OR(REGEXMATCH(L772,""40-60""),REGEXMATCH(L772,""Adults 40-60"")),""40-60"", IF(OR(REGEXMATCH(L772,""60\+""),REGEXMATCH(L772,""Seniors 60\+"")),""60+"", IF(OR(REGEXMATCH(L772"&amp;",""13-19""),REGEXMATCH(L772,""Teens 13-19"")),""13-19"",""Unbekannt""))))"),"60+")</f>
        <v>60+</v>
      </c>
      <c r="N772" s="8" t="str">
        <f>IFERROR(__xludf.DUMMYFUNCTION("REGEXREPLACE(REGEXREPLACE(O772,""Male"",""unspecific""),""Female"",""unspecific"")"),"unspecific ")</f>
        <v>unspecific </v>
      </c>
      <c r="O772" s="5" t="str">
        <f>IFERROR(__xludf.DUMMYFUNCTION("REGEXEXTRACT(L772,""[A-Za-z ]+"")"),"Male ")</f>
        <v>Male </v>
      </c>
      <c r="P772" s="8" t="str">
        <f>IFERROR(__xludf.DUMMYFUNCTION("IF(REGEXMATCH(L772,""Male""),""Male"",IF(REGEXMATCH(L772,""Female""),""Female"",""unspecific""))"),"Male")</f>
        <v>Male</v>
      </c>
      <c r="Q772" s="5" t="s">
        <v>86</v>
      </c>
      <c r="R772" s="4">
        <v>23016.0</v>
      </c>
      <c r="S772" s="4">
        <v>7458.0</v>
      </c>
      <c r="T772" s="4">
        <v>1991.0</v>
      </c>
      <c r="U772" s="4">
        <v>898.0</v>
      </c>
      <c r="V772" s="10">
        <f t="shared" si="2"/>
        <v>3.901633646</v>
      </c>
      <c r="W772" s="4">
        <v>13060.69</v>
      </c>
      <c r="X772" s="5" t="s">
        <v>152</v>
      </c>
    </row>
    <row r="773" ht="14.25" customHeight="1">
      <c r="A773" s="4">
        <v>772.0</v>
      </c>
      <c r="B773" s="5" t="s">
        <v>1202</v>
      </c>
      <c r="C773" s="11">
        <v>45215.0</v>
      </c>
      <c r="D773" s="11">
        <v>45220.0</v>
      </c>
      <c r="E773" s="5" t="s">
        <v>51</v>
      </c>
      <c r="F773" s="5" t="s">
        <v>587</v>
      </c>
      <c r="G773" s="5" t="s">
        <v>588</v>
      </c>
      <c r="H773" s="5" t="s">
        <v>589</v>
      </c>
      <c r="I773" s="7" t="s">
        <v>590</v>
      </c>
      <c r="J773" s="8" t="str">
        <f t="shared" si="1"/>
        <v>(152) 23213506854</v>
      </c>
      <c r="K773" s="5" t="s">
        <v>591</v>
      </c>
      <c r="L773" s="5" t="s">
        <v>131</v>
      </c>
      <c r="M773" s="9" t="str">
        <f>IFERROR(__xludf.DUMMYFUNCTION("IF(OR(REGEXMATCH(L773,""18-40""),REGEXMATCH(L773,""Adults 18-40"")),""18-40"", IF(OR(REGEXMATCH(L773,""40-60""),REGEXMATCH(L773,""Adults 40-60"")),""40-60"", IF(OR(REGEXMATCH(L773,""60\+""),REGEXMATCH(L773,""Seniors 60\+"")),""60+"", IF(OR(REGEXMATCH(L773"&amp;",""13-19""),REGEXMATCH(L773,""Teens 13-19"")),""13-19"",""Unbekannt""))))"),"13-19")</f>
        <v>13-19</v>
      </c>
      <c r="N773" s="8" t="str">
        <f>IFERROR(__xludf.DUMMYFUNCTION("REGEXREPLACE(REGEXREPLACE(O773,""Male"",""unspecific""),""Female"",""unspecific"")"),"Teens ")</f>
        <v>Teens </v>
      </c>
      <c r="O773" s="5" t="str">
        <f>IFERROR(__xludf.DUMMYFUNCTION("REGEXEXTRACT(L773,""[A-Za-z ]+"")"),"Teens ")</f>
        <v>Teens </v>
      </c>
      <c r="P773" s="8" t="str">
        <f>IFERROR(__xludf.DUMMYFUNCTION("IF(REGEXMATCH(L773,""Male""),""Male"",IF(REGEXMATCH(L773,""Female""),""Female"",""unspecific""))"),"unspecific")</f>
        <v>unspecific</v>
      </c>
      <c r="Q773" s="5" t="s">
        <v>84</v>
      </c>
      <c r="R773" s="4">
        <v>40271.0</v>
      </c>
      <c r="S773" s="4">
        <v>6298.0</v>
      </c>
      <c r="T773" s="4">
        <v>1757.0</v>
      </c>
      <c r="U773" s="4">
        <v>820.0</v>
      </c>
      <c r="V773" s="10">
        <f t="shared" si="2"/>
        <v>2.036204713</v>
      </c>
      <c r="W773" s="4">
        <v>39602.8</v>
      </c>
      <c r="X773" s="5" t="s">
        <v>112</v>
      </c>
    </row>
    <row r="774" ht="14.25" customHeight="1">
      <c r="A774" s="4">
        <v>773.0</v>
      </c>
      <c r="B774" s="5" t="s">
        <v>1203</v>
      </c>
      <c r="C774" s="11">
        <v>45000.0</v>
      </c>
      <c r="D774" s="11">
        <v>45015.0</v>
      </c>
      <c r="E774" s="5" t="s">
        <v>42</v>
      </c>
      <c r="F774" s="5" t="s">
        <v>473</v>
      </c>
      <c r="G774" s="5" t="s">
        <v>474</v>
      </c>
      <c r="H774" s="5" t="s">
        <v>475</v>
      </c>
      <c r="I774" s="7" t="s">
        <v>476</v>
      </c>
      <c r="J774" s="8" t="str">
        <f t="shared" si="1"/>
        <v>(314) 858550923447</v>
      </c>
      <c r="K774" s="5" t="s">
        <v>477</v>
      </c>
      <c r="L774" s="5" t="s">
        <v>138</v>
      </c>
      <c r="M774" s="9" t="str">
        <f>IFERROR(__xludf.DUMMYFUNCTION("IF(OR(REGEXMATCH(L774,""18-40""),REGEXMATCH(L774,""Adults 18-40"")),""18-40"", IF(OR(REGEXMATCH(L774,""40-60""),REGEXMATCH(L774,""Adults 40-60"")),""40-60"", IF(OR(REGEXMATCH(L774,""60\+""),REGEXMATCH(L774,""Seniors 60\+"")),""60+"", IF(OR(REGEXMATCH(L774"&amp;",""13-19""),REGEXMATCH(L774,""Teens 13-19"")),""13-19"",""Unbekannt""))))"),"18-40")</f>
        <v>18-40</v>
      </c>
      <c r="N774" s="8" t="str">
        <f>IFERROR(__xludf.DUMMYFUNCTION("REGEXREPLACE(REGEXREPLACE(O774,""Male"",""unspecific""),""Female"",""unspecific"")"),"unspecific ")</f>
        <v>unspecific </v>
      </c>
      <c r="O774" s="5" t="str">
        <f>IFERROR(__xludf.DUMMYFUNCTION("REGEXEXTRACT(L774,""[A-Za-z ]+"")"),"Male ")</f>
        <v>Male </v>
      </c>
      <c r="P774" s="8" t="str">
        <f>IFERROR(__xludf.DUMMYFUNCTION("IF(REGEXMATCH(L774,""Male""),""Male"",IF(REGEXMATCH(L774,""Female""),""Female"",""unspecific""))"),"Male")</f>
        <v>Male</v>
      </c>
      <c r="Q774" s="5" t="s">
        <v>48</v>
      </c>
      <c r="R774" s="4">
        <v>25789.0</v>
      </c>
      <c r="S774" s="4">
        <v>2637.0</v>
      </c>
      <c r="T774" s="4">
        <v>932.0</v>
      </c>
      <c r="U774" s="4">
        <v>321.0</v>
      </c>
      <c r="V774" s="10">
        <f t="shared" si="2"/>
        <v>1.24471674</v>
      </c>
      <c r="W774" s="4">
        <v>16102.7</v>
      </c>
      <c r="X774" s="5" t="s">
        <v>66</v>
      </c>
    </row>
    <row r="775" ht="14.25" customHeight="1">
      <c r="A775" s="4">
        <v>774.0</v>
      </c>
      <c r="B775" s="5" t="s">
        <v>1204</v>
      </c>
      <c r="C775" s="11">
        <v>45042.0</v>
      </c>
      <c r="D775" s="11">
        <v>45067.0</v>
      </c>
      <c r="E775" s="5" t="s">
        <v>42</v>
      </c>
      <c r="F775" s="5" t="s">
        <v>391</v>
      </c>
      <c r="G775" s="5" t="s">
        <v>392</v>
      </c>
      <c r="H775" s="5" t="s">
        <v>393</v>
      </c>
      <c r="I775" s="7" t="s">
        <v>394</v>
      </c>
      <c r="J775" s="8" t="str">
        <f t="shared" si="1"/>
        <v>(151) 947089311832</v>
      </c>
      <c r="K775" s="5" t="s">
        <v>395</v>
      </c>
      <c r="L775" s="5" t="s">
        <v>38</v>
      </c>
      <c r="M775" s="9" t="str">
        <f>IFERROR(__xludf.DUMMYFUNCTION("IF(OR(REGEXMATCH(L775,""18-40""),REGEXMATCH(L775,""Adults 18-40"")),""18-40"", IF(OR(REGEXMATCH(L775,""40-60""),REGEXMATCH(L775,""Adults 40-60"")),""40-60"", IF(OR(REGEXMATCH(L775,""60\+""),REGEXMATCH(L775,""Seniors 60\+"")),""60+"", IF(OR(REGEXMATCH(L775"&amp;",""13-19""),REGEXMATCH(L775,""Teens 13-19"")),""13-19"",""Unbekannt""))))"),"60+")</f>
        <v>60+</v>
      </c>
      <c r="N775" s="8" t="str">
        <f>IFERROR(__xludf.DUMMYFUNCTION("REGEXREPLACE(REGEXREPLACE(O775,""Male"",""unspecific""),""Female"",""unspecific"")"),"unspecific ")</f>
        <v>unspecific </v>
      </c>
      <c r="O775" s="5" t="str">
        <f>IFERROR(__xludf.DUMMYFUNCTION("REGEXEXTRACT(L775,""[A-Za-z ]+"")"),"Female ")</f>
        <v>Female </v>
      </c>
      <c r="P775" s="8" t="str">
        <f>IFERROR(__xludf.DUMMYFUNCTION("IF(REGEXMATCH(L775,""Male""),""Male"",IF(REGEXMATCH(L775,""Female""),""Female"",""unspecific""))"),"Female")</f>
        <v>Female</v>
      </c>
      <c r="Q775" s="5" t="s">
        <v>39</v>
      </c>
      <c r="R775" s="4">
        <v>79397.0</v>
      </c>
      <c r="S775" s="4">
        <v>9217.0</v>
      </c>
      <c r="T775" s="4">
        <v>2441.0</v>
      </c>
      <c r="U775" s="4">
        <v>62.0</v>
      </c>
      <c r="V775" s="10">
        <f t="shared" si="2"/>
        <v>0.07808859277</v>
      </c>
      <c r="W775" s="4">
        <v>10056.92</v>
      </c>
      <c r="X775" s="5" t="s">
        <v>152</v>
      </c>
    </row>
    <row r="776" ht="14.25" customHeight="1">
      <c r="A776" s="4">
        <v>775.0</v>
      </c>
      <c r="B776" s="5" t="s">
        <v>1205</v>
      </c>
      <c r="C776" s="11">
        <v>45081.0</v>
      </c>
      <c r="D776" s="11">
        <v>45082.0</v>
      </c>
      <c r="E776" s="5" t="s">
        <v>51</v>
      </c>
      <c r="F776" s="5" t="s">
        <v>52</v>
      </c>
      <c r="G776" s="5" t="s">
        <v>53</v>
      </c>
      <c r="H776" s="5" t="s">
        <v>54</v>
      </c>
      <c r="I776" s="7" t="s">
        <v>55</v>
      </c>
      <c r="J776" s="8" t="str">
        <f t="shared" si="1"/>
        <v>(995) 2136315</v>
      </c>
      <c r="K776" s="5" t="s">
        <v>56</v>
      </c>
      <c r="L776" s="5" t="s">
        <v>160</v>
      </c>
      <c r="M776" s="9" t="str">
        <f>IFERROR(__xludf.DUMMYFUNCTION("IF(OR(REGEXMATCH(L776,""18-40""),REGEXMATCH(L776,""Adults 18-40"")),""18-40"", IF(OR(REGEXMATCH(L776,""40-60""),REGEXMATCH(L776,""Adults 40-60"")),""40-60"", IF(OR(REGEXMATCH(L776,""60\+""),REGEXMATCH(L776,""Seniors 60\+"")),""60+"", IF(OR(REGEXMATCH(L776"&amp;",""13-19""),REGEXMATCH(L776,""Teens 13-19"")),""13-19"",""Unbekannt""))))"),"40-60")</f>
        <v>40-60</v>
      </c>
      <c r="N776" s="8" t="str">
        <f>IFERROR(__xludf.DUMMYFUNCTION("REGEXREPLACE(REGEXREPLACE(O776,""Male"",""unspecific""),""Female"",""unspecific"")"),"unspecific ")</f>
        <v>unspecific </v>
      </c>
      <c r="O776" s="5" t="str">
        <f>IFERROR(__xludf.DUMMYFUNCTION("REGEXEXTRACT(L776,""[A-Za-z ]+"")"),"Female ")</f>
        <v>Female </v>
      </c>
      <c r="P776" s="8" t="str">
        <f>IFERROR(__xludf.DUMMYFUNCTION("IF(REGEXMATCH(L776,""Male""),""Male"",IF(REGEXMATCH(L776,""Female""),""Female"",""unspecific""))"),"Female")</f>
        <v>Female</v>
      </c>
      <c r="Q776" s="5" t="s">
        <v>86</v>
      </c>
      <c r="R776" s="4">
        <v>74420.0</v>
      </c>
      <c r="S776" s="4">
        <v>7133.0</v>
      </c>
      <c r="T776" s="4">
        <v>4124.0</v>
      </c>
      <c r="U776" s="4">
        <v>696.0</v>
      </c>
      <c r="V776" s="10">
        <f t="shared" si="2"/>
        <v>0.9352324644</v>
      </c>
      <c r="W776" s="4">
        <v>11759.87</v>
      </c>
      <c r="X776" s="5" t="s">
        <v>49</v>
      </c>
    </row>
    <row r="777" ht="14.25" customHeight="1">
      <c r="A777" s="4">
        <v>776.0</v>
      </c>
      <c r="B777" s="5" t="s">
        <v>1206</v>
      </c>
      <c r="C777" s="11">
        <v>45204.0</v>
      </c>
      <c r="D777" s="11">
        <v>45226.0</v>
      </c>
      <c r="E777" s="5" t="s">
        <v>42</v>
      </c>
      <c r="F777" s="5" t="s">
        <v>94</v>
      </c>
      <c r="G777" s="5" t="s">
        <v>95</v>
      </c>
      <c r="H777" s="5" t="s">
        <v>96</v>
      </c>
      <c r="I777" s="7" t="s">
        <v>97</v>
      </c>
      <c r="J777" s="8" t="str">
        <f t="shared" si="1"/>
        <v>(356) 60863350070</v>
      </c>
      <c r="K777" s="5" t="s">
        <v>98</v>
      </c>
      <c r="L777" s="5" t="s">
        <v>30</v>
      </c>
      <c r="M777" s="9" t="str">
        <f>IFERROR(__xludf.DUMMYFUNCTION("IF(OR(REGEXMATCH(L777,""18-40""),REGEXMATCH(L777,""Adults 18-40"")),""18-40"", IF(OR(REGEXMATCH(L777,""40-60""),REGEXMATCH(L777,""Adults 40-60"")),""40-60"", IF(OR(REGEXMATCH(L777,""60\+""),REGEXMATCH(L777,""Seniors 60\+"")),""60+"", IF(OR(REGEXMATCH(L777"&amp;",""13-19""),REGEXMATCH(L777,""Teens 13-19"")),""13-19"",""Unbekannt""))))"),"18-40")</f>
        <v>18-40</v>
      </c>
      <c r="N777" s="8" t="str">
        <f>IFERROR(__xludf.DUMMYFUNCTION("REGEXREPLACE(REGEXREPLACE(O777,""Male"",""unspecific""),""Female"",""unspecific"")"),"Adults ")</f>
        <v>Adults </v>
      </c>
      <c r="O777" s="5" t="str">
        <f>IFERROR(__xludf.DUMMYFUNCTION("REGEXEXTRACT(L777,""[A-Za-z ]+"")"),"Adults ")</f>
        <v>Adults </v>
      </c>
      <c r="P777" s="8" t="str">
        <f>IFERROR(__xludf.DUMMYFUNCTION("IF(REGEXMATCH(L777,""Male""),""Male"",IF(REGEXMATCH(L777,""Female""),""Female"",""unspecific""))"),"unspecific")</f>
        <v>unspecific</v>
      </c>
      <c r="Q777" s="5" t="s">
        <v>48</v>
      </c>
      <c r="R777" s="4">
        <v>25765.0</v>
      </c>
      <c r="S777" s="4">
        <v>5815.0</v>
      </c>
      <c r="T777" s="4">
        <v>1302.0</v>
      </c>
      <c r="U777" s="4">
        <v>350.0</v>
      </c>
      <c r="V777" s="10">
        <f t="shared" si="2"/>
        <v>1.358431981</v>
      </c>
      <c r="W777" s="4">
        <v>22077.27</v>
      </c>
      <c r="X777" s="5" t="s">
        <v>99</v>
      </c>
    </row>
    <row r="778" ht="14.25" customHeight="1">
      <c r="A778" s="4">
        <v>777.0</v>
      </c>
      <c r="B778" s="5" t="s">
        <v>1207</v>
      </c>
      <c r="C778" s="11">
        <v>45238.0</v>
      </c>
      <c r="D778" s="11">
        <v>45265.0</v>
      </c>
      <c r="E778" s="5" t="s">
        <v>51</v>
      </c>
      <c r="F778" s="5" t="s">
        <v>485</v>
      </c>
      <c r="G778" s="5" t="s">
        <v>486</v>
      </c>
      <c r="H778" s="5" t="s">
        <v>487</v>
      </c>
      <c r="I778" s="7" t="s">
        <v>488</v>
      </c>
      <c r="J778" s="8" t="str">
        <f t="shared" si="1"/>
        <v>(881) 58970981186</v>
      </c>
      <c r="K778" s="5" t="s">
        <v>489</v>
      </c>
      <c r="L778" s="5" t="s">
        <v>83</v>
      </c>
      <c r="M778" s="9" t="str">
        <f>IFERROR(__xludf.DUMMYFUNCTION("IF(OR(REGEXMATCH(L778,""18-40""),REGEXMATCH(L778,""Adults 18-40"")),""18-40"", IF(OR(REGEXMATCH(L778,""40-60""),REGEXMATCH(L778,""Adults 40-60"")),""40-60"", IF(OR(REGEXMATCH(L778,""60\+""),REGEXMATCH(L778,""Seniors 60\+"")),""60+"", IF(OR(REGEXMATCH(L778"&amp;",""13-19""),REGEXMATCH(L778,""Teens 13-19"")),""13-19"",""Unbekannt""))))"),"40-60")</f>
        <v>40-60</v>
      </c>
      <c r="N778" s="8" t="str">
        <f>IFERROR(__xludf.DUMMYFUNCTION("REGEXREPLACE(REGEXREPLACE(O778,""Male"",""unspecific""),""Female"",""unspecific"")"),"Adults ")</f>
        <v>Adults </v>
      </c>
      <c r="O778" s="5" t="str">
        <f>IFERROR(__xludf.DUMMYFUNCTION("REGEXEXTRACT(L778,""[A-Za-z ]+"")"),"Adults ")</f>
        <v>Adults </v>
      </c>
      <c r="P778" s="8" t="str">
        <f>IFERROR(__xludf.DUMMYFUNCTION("IF(REGEXMATCH(L778,""Male""),""Male"",IF(REGEXMATCH(L778,""Female""),""Female"",""unspecific""))"),"unspecific")</f>
        <v>unspecific</v>
      </c>
      <c r="Q778" s="5" t="s">
        <v>75</v>
      </c>
      <c r="R778" s="4">
        <v>35189.0</v>
      </c>
      <c r="S778" s="4">
        <v>7969.0</v>
      </c>
      <c r="T778" s="4">
        <v>1611.0</v>
      </c>
      <c r="U778" s="4">
        <v>901.0</v>
      </c>
      <c r="V778" s="10">
        <f t="shared" si="2"/>
        <v>2.560459234</v>
      </c>
      <c r="W778" s="4">
        <v>20224.06</v>
      </c>
      <c r="X778" s="5" t="s">
        <v>119</v>
      </c>
    </row>
    <row r="779" ht="14.25" customHeight="1">
      <c r="A779" s="4">
        <v>778.0</v>
      </c>
      <c r="B779" s="5" t="s">
        <v>1208</v>
      </c>
      <c r="C779" s="11">
        <v>45228.0</v>
      </c>
      <c r="D779" s="11">
        <v>45243.0</v>
      </c>
      <c r="E779" s="5" t="s">
        <v>42</v>
      </c>
      <c r="F779" s="5" t="s">
        <v>224</v>
      </c>
      <c r="G779" s="5" t="s">
        <v>225</v>
      </c>
      <c r="H779" s="5" t="s">
        <v>226</v>
      </c>
      <c r="I779" s="7">
        <v>0.0</v>
      </c>
      <c r="J779" s="8">
        <f t="shared" si="1"/>
        <v>0</v>
      </c>
      <c r="K779" s="5" t="s">
        <v>227</v>
      </c>
      <c r="L779" s="5" t="s">
        <v>57</v>
      </c>
      <c r="M779" s="9" t="str">
        <f>IFERROR(__xludf.DUMMYFUNCTION("IF(OR(REGEXMATCH(L779,""18-40""),REGEXMATCH(L779,""Adults 18-40"")),""18-40"", IF(OR(REGEXMATCH(L779,""40-60""),REGEXMATCH(L779,""Adults 40-60"")),""40-60"", IF(OR(REGEXMATCH(L779,""60\+""),REGEXMATCH(L779,""Seniors 60\+"")),""60+"", IF(OR(REGEXMATCH(L779"&amp;",""13-19""),REGEXMATCH(L779,""Teens 13-19"")),""13-19"",""Unbekannt""))))"),"18-40")</f>
        <v>18-40</v>
      </c>
      <c r="N779" s="8" t="str">
        <f>IFERROR(__xludf.DUMMYFUNCTION("REGEXREPLACE(REGEXREPLACE(O779,""Male"",""unspecific""),""Female"",""unspecific"")"),"unspecific ")</f>
        <v>unspecific </v>
      </c>
      <c r="O779" s="5" t="str">
        <f>IFERROR(__xludf.DUMMYFUNCTION("REGEXEXTRACT(L779,""[A-Za-z ]+"")"),"Female ")</f>
        <v>Female </v>
      </c>
      <c r="P779" s="8" t="str">
        <f>IFERROR(__xludf.DUMMYFUNCTION("IF(REGEXMATCH(L779,""Male""),""Male"",IF(REGEXMATCH(L779,""Female""),""Female"",""unspecific""))"),"Female")</f>
        <v>Female</v>
      </c>
      <c r="Q779" s="5" t="s">
        <v>128</v>
      </c>
      <c r="R779" s="4">
        <v>44867.0</v>
      </c>
      <c r="S779" s="4">
        <v>5773.0</v>
      </c>
      <c r="T779" s="4">
        <v>2382.0</v>
      </c>
      <c r="U779" s="4">
        <v>593.0</v>
      </c>
      <c r="V779" s="10">
        <f t="shared" si="2"/>
        <v>1.321684089</v>
      </c>
      <c r="W779" s="4">
        <v>24009.95</v>
      </c>
      <c r="X779" s="5" t="s">
        <v>40</v>
      </c>
    </row>
    <row r="780" ht="14.25" customHeight="1">
      <c r="A780" s="4">
        <v>779.0</v>
      </c>
      <c r="B780" s="5" t="s">
        <v>1209</v>
      </c>
      <c r="C780" s="11">
        <v>45000.0</v>
      </c>
      <c r="D780" s="11">
        <v>45028.0</v>
      </c>
      <c r="E780" s="5" t="s">
        <v>25</v>
      </c>
      <c r="F780" s="5" t="s">
        <v>256</v>
      </c>
      <c r="G780" s="5" t="s">
        <v>257</v>
      </c>
      <c r="H780" s="5" t="s">
        <v>258</v>
      </c>
      <c r="I780" s="7">
        <v>1.17217573E9</v>
      </c>
      <c r="J780" s="8" t="str">
        <f t="shared" si="1"/>
        <v>(117) 2175730</v>
      </c>
      <c r="K780" s="5" t="s">
        <v>259</v>
      </c>
      <c r="L780" s="5" t="s">
        <v>83</v>
      </c>
      <c r="M780" s="9" t="str">
        <f>IFERROR(__xludf.DUMMYFUNCTION("IF(OR(REGEXMATCH(L780,""18-40""),REGEXMATCH(L780,""Adults 18-40"")),""18-40"", IF(OR(REGEXMATCH(L780,""40-60""),REGEXMATCH(L780,""Adults 40-60"")),""40-60"", IF(OR(REGEXMATCH(L780,""60\+""),REGEXMATCH(L780,""Seniors 60\+"")),""60+"", IF(OR(REGEXMATCH(L780"&amp;",""13-19""),REGEXMATCH(L780,""Teens 13-19"")),""13-19"",""Unbekannt""))))"),"40-60")</f>
        <v>40-60</v>
      </c>
      <c r="N780" s="8" t="str">
        <f>IFERROR(__xludf.DUMMYFUNCTION("REGEXREPLACE(REGEXREPLACE(O780,""Male"",""unspecific""),""Female"",""unspecific"")"),"Adults ")</f>
        <v>Adults </v>
      </c>
      <c r="O780" s="5" t="str">
        <f>IFERROR(__xludf.DUMMYFUNCTION("REGEXEXTRACT(L780,""[A-Za-z ]+"")"),"Adults ")</f>
        <v>Adults </v>
      </c>
      <c r="P780" s="8" t="str">
        <f>IFERROR(__xludf.DUMMYFUNCTION("IF(REGEXMATCH(L780,""Male""),""Male"",IF(REGEXMATCH(L780,""Female""),""Female"",""unspecific""))"),"unspecific")</f>
        <v>unspecific</v>
      </c>
      <c r="Q780" s="5" t="s">
        <v>128</v>
      </c>
      <c r="R780" s="4">
        <v>7496.0</v>
      </c>
      <c r="S780" s="4">
        <v>7818.0</v>
      </c>
      <c r="T780" s="4">
        <v>1748.0</v>
      </c>
      <c r="U780" s="4">
        <v>857.0</v>
      </c>
      <c r="V780" s="10">
        <f t="shared" si="2"/>
        <v>11.43276414</v>
      </c>
      <c r="W780" s="4">
        <v>43895.38</v>
      </c>
      <c r="X780" s="5" t="s">
        <v>40</v>
      </c>
    </row>
    <row r="781" ht="14.25" customHeight="1">
      <c r="A781" s="4">
        <v>780.0</v>
      </c>
      <c r="B781" s="5" t="s">
        <v>1210</v>
      </c>
      <c r="C781" s="11">
        <v>45162.0</v>
      </c>
      <c r="D781" s="11">
        <v>45172.0</v>
      </c>
      <c r="E781" s="5" t="s">
        <v>42</v>
      </c>
      <c r="F781" s="5" t="s">
        <v>587</v>
      </c>
      <c r="G781" s="5" t="s">
        <v>588</v>
      </c>
      <c r="H781" s="5" t="s">
        <v>589</v>
      </c>
      <c r="I781" s="7" t="s">
        <v>590</v>
      </c>
      <c r="J781" s="8" t="str">
        <f t="shared" si="1"/>
        <v>(152) 23213506854</v>
      </c>
      <c r="K781" s="5" t="s">
        <v>591</v>
      </c>
      <c r="L781" s="5" t="s">
        <v>83</v>
      </c>
      <c r="M781" s="9" t="str">
        <f>IFERROR(__xludf.DUMMYFUNCTION("IF(OR(REGEXMATCH(L781,""18-40""),REGEXMATCH(L781,""Adults 18-40"")),""18-40"", IF(OR(REGEXMATCH(L781,""40-60""),REGEXMATCH(L781,""Adults 40-60"")),""40-60"", IF(OR(REGEXMATCH(L781,""60\+""),REGEXMATCH(L781,""Seniors 60\+"")),""60+"", IF(OR(REGEXMATCH(L781"&amp;",""13-19""),REGEXMATCH(L781,""Teens 13-19"")),""13-19"",""Unbekannt""))))"),"40-60")</f>
        <v>40-60</v>
      </c>
      <c r="N781" s="8" t="str">
        <f>IFERROR(__xludf.DUMMYFUNCTION("REGEXREPLACE(REGEXREPLACE(O781,""Male"",""unspecific""),""Female"",""unspecific"")"),"Adults ")</f>
        <v>Adults </v>
      </c>
      <c r="O781" s="5" t="str">
        <f>IFERROR(__xludf.DUMMYFUNCTION("REGEXEXTRACT(L781,""[A-Za-z ]+"")"),"Adults ")</f>
        <v>Adults </v>
      </c>
      <c r="P781" s="8" t="str">
        <f>IFERROR(__xludf.DUMMYFUNCTION("IF(REGEXMATCH(L781,""Male""),""Male"",IF(REGEXMATCH(L781,""Female""),""Female"",""unspecific""))"),"unspecific")</f>
        <v>unspecific</v>
      </c>
      <c r="Q781" s="5" t="s">
        <v>128</v>
      </c>
      <c r="R781" s="4">
        <v>82465.0</v>
      </c>
      <c r="S781" s="4">
        <v>1490.0</v>
      </c>
      <c r="T781" s="4">
        <v>4815.0</v>
      </c>
      <c r="U781" s="4">
        <v>983.0</v>
      </c>
      <c r="V781" s="10">
        <f t="shared" si="2"/>
        <v>1.192020857</v>
      </c>
      <c r="W781" s="4">
        <v>1759.67</v>
      </c>
      <c r="X781" s="5" t="s">
        <v>112</v>
      </c>
    </row>
    <row r="782" ht="14.25" customHeight="1">
      <c r="A782" s="4">
        <v>781.0</v>
      </c>
      <c r="B782" s="5" t="s">
        <v>1211</v>
      </c>
      <c r="C782" s="11">
        <v>44993.0</v>
      </c>
      <c r="D782" s="11">
        <v>45019.0</v>
      </c>
      <c r="E782" s="5" t="s">
        <v>25</v>
      </c>
      <c r="F782" s="5" t="s">
        <v>133</v>
      </c>
      <c r="G782" s="5" t="s">
        <v>134</v>
      </c>
      <c r="H782" s="5" t="s">
        <v>135</v>
      </c>
      <c r="I782" s="7" t="s">
        <v>136</v>
      </c>
      <c r="J782" s="8" t="str">
        <f t="shared" si="1"/>
        <v>(143) 0693791</v>
      </c>
      <c r="K782" s="5" t="s">
        <v>137</v>
      </c>
      <c r="L782" s="5" t="s">
        <v>30</v>
      </c>
      <c r="M782" s="9" t="str">
        <f>IFERROR(__xludf.DUMMYFUNCTION("IF(OR(REGEXMATCH(L782,""18-40""),REGEXMATCH(L782,""Adults 18-40"")),""18-40"", IF(OR(REGEXMATCH(L782,""40-60""),REGEXMATCH(L782,""Adults 40-60"")),""40-60"", IF(OR(REGEXMATCH(L782,""60\+""),REGEXMATCH(L782,""Seniors 60\+"")),""60+"", IF(OR(REGEXMATCH(L782"&amp;",""13-19""),REGEXMATCH(L782,""Teens 13-19"")),""13-19"",""Unbekannt""))))"),"18-40")</f>
        <v>18-40</v>
      </c>
      <c r="N782" s="8" t="str">
        <f>IFERROR(__xludf.DUMMYFUNCTION("REGEXREPLACE(REGEXREPLACE(O782,""Male"",""unspecific""),""Female"",""unspecific"")"),"Adults ")</f>
        <v>Adults </v>
      </c>
      <c r="O782" s="5" t="str">
        <f>IFERROR(__xludf.DUMMYFUNCTION("REGEXEXTRACT(L782,""[A-Za-z ]+"")"),"Adults ")</f>
        <v>Adults </v>
      </c>
      <c r="P782" s="8" t="str">
        <f>IFERROR(__xludf.DUMMYFUNCTION("IF(REGEXMATCH(L782,""Male""),""Male"",IF(REGEXMATCH(L782,""Female""),""Female"",""unspecific""))"),"unspecific")</f>
        <v>unspecific</v>
      </c>
      <c r="Q782" s="5" t="s">
        <v>31</v>
      </c>
      <c r="R782" s="4">
        <v>23245.0</v>
      </c>
      <c r="S782" s="4">
        <v>3719.0</v>
      </c>
      <c r="T782" s="4">
        <v>806.0</v>
      </c>
      <c r="U782" s="4">
        <v>498.0</v>
      </c>
      <c r="V782" s="10">
        <f t="shared" si="2"/>
        <v>2.142396214</v>
      </c>
      <c r="W782" s="4">
        <v>48705.66</v>
      </c>
      <c r="X782" s="5" t="s">
        <v>32</v>
      </c>
    </row>
    <row r="783" ht="14.25" customHeight="1">
      <c r="A783" s="4">
        <v>782.0</v>
      </c>
      <c r="B783" s="5" t="s">
        <v>1212</v>
      </c>
      <c r="C783" s="11">
        <v>45166.0</v>
      </c>
      <c r="D783" s="11">
        <v>45190.0</v>
      </c>
      <c r="E783" s="5" t="s">
        <v>42</v>
      </c>
      <c r="F783" s="5" t="s">
        <v>133</v>
      </c>
      <c r="G783" s="5" t="s">
        <v>134</v>
      </c>
      <c r="H783" s="5" t="s">
        <v>135</v>
      </c>
      <c r="I783" s="7" t="s">
        <v>136</v>
      </c>
      <c r="J783" s="8" t="str">
        <f t="shared" si="1"/>
        <v>(143) 0693791</v>
      </c>
      <c r="K783" s="5" t="s">
        <v>137</v>
      </c>
      <c r="L783" s="5" t="s">
        <v>138</v>
      </c>
      <c r="M783" s="9" t="str">
        <f>IFERROR(__xludf.DUMMYFUNCTION("IF(OR(REGEXMATCH(L783,""18-40""),REGEXMATCH(L783,""Adults 18-40"")),""18-40"", IF(OR(REGEXMATCH(L783,""40-60""),REGEXMATCH(L783,""Adults 40-60"")),""40-60"", IF(OR(REGEXMATCH(L783,""60\+""),REGEXMATCH(L783,""Seniors 60\+"")),""60+"", IF(OR(REGEXMATCH(L783"&amp;",""13-19""),REGEXMATCH(L783,""Teens 13-19"")),""13-19"",""Unbekannt""))))"),"18-40")</f>
        <v>18-40</v>
      </c>
      <c r="N783" s="8" t="str">
        <f>IFERROR(__xludf.DUMMYFUNCTION("REGEXREPLACE(REGEXREPLACE(O783,""Male"",""unspecific""),""Female"",""unspecific"")"),"unspecific ")</f>
        <v>unspecific </v>
      </c>
      <c r="O783" s="5" t="str">
        <f>IFERROR(__xludf.DUMMYFUNCTION("REGEXEXTRACT(L783,""[A-Za-z ]+"")"),"Male ")</f>
        <v>Male </v>
      </c>
      <c r="P783" s="8" t="str">
        <f>IFERROR(__xludf.DUMMYFUNCTION("IF(REGEXMATCH(L783,""Male""),""Male"",IF(REGEXMATCH(L783,""Female""),""Female"",""unspecific""))"),"Male")</f>
        <v>Male</v>
      </c>
      <c r="Q783" s="5" t="s">
        <v>31</v>
      </c>
      <c r="R783" s="4">
        <v>80911.0</v>
      </c>
      <c r="S783" s="4">
        <v>4141.0</v>
      </c>
      <c r="T783" s="4">
        <v>1516.0</v>
      </c>
      <c r="U783" s="4">
        <v>172.0</v>
      </c>
      <c r="V783" s="10">
        <f t="shared" si="2"/>
        <v>0.2125792537</v>
      </c>
      <c r="W783" s="4">
        <v>26373.84</v>
      </c>
      <c r="X783" s="5" t="s">
        <v>32</v>
      </c>
    </row>
    <row r="784" ht="14.25" customHeight="1">
      <c r="A784" s="4">
        <v>783.0</v>
      </c>
      <c r="B784" s="5" t="s">
        <v>1213</v>
      </c>
      <c r="C784" s="11">
        <v>45228.0</v>
      </c>
      <c r="D784" s="11">
        <v>45242.0</v>
      </c>
      <c r="E784" s="5" t="s">
        <v>51</v>
      </c>
      <c r="F784" s="5" t="s">
        <v>445</v>
      </c>
      <c r="G784" s="5" t="s">
        <v>446</v>
      </c>
      <c r="H784" s="5" t="s">
        <v>447</v>
      </c>
      <c r="I784" s="7" t="s">
        <v>448</v>
      </c>
      <c r="J784" s="8" t="str">
        <f t="shared" si="1"/>
        <v>(163) 276214014577</v>
      </c>
      <c r="K784" s="5" t="s">
        <v>449</v>
      </c>
      <c r="L784" s="5" t="s">
        <v>131</v>
      </c>
      <c r="M784" s="9" t="str">
        <f>IFERROR(__xludf.DUMMYFUNCTION("IF(OR(REGEXMATCH(L784,""18-40""),REGEXMATCH(L784,""Adults 18-40"")),""18-40"", IF(OR(REGEXMATCH(L784,""40-60""),REGEXMATCH(L784,""Adults 40-60"")),""40-60"", IF(OR(REGEXMATCH(L784,""60\+""),REGEXMATCH(L784,""Seniors 60\+"")),""60+"", IF(OR(REGEXMATCH(L784"&amp;",""13-19""),REGEXMATCH(L784,""Teens 13-19"")),""13-19"",""Unbekannt""))))"),"13-19")</f>
        <v>13-19</v>
      </c>
      <c r="N784" s="8" t="str">
        <f>IFERROR(__xludf.DUMMYFUNCTION("REGEXREPLACE(REGEXREPLACE(O784,""Male"",""unspecific""),""Female"",""unspecific"")"),"Teens ")</f>
        <v>Teens </v>
      </c>
      <c r="O784" s="5" t="str">
        <f>IFERROR(__xludf.DUMMYFUNCTION("REGEXEXTRACT(L784,""[A-Za-z ]+"")"),"Teens ")</f>
        <v>Teens </v>
      </c>
      <c r="P784" s="8" t="str">
        <f>IFERROR(__xludf.DUMMYFUNCTION("IF(REGEXMATCH(L784,""Male""),""Male"",IF(REGEXMATCH(L784,""Female""),""Female"",""unspecific""))"),"unspecific")</f>
        <v>unspecific</v>
      </c>
      <c r="Q784" s="5" t="s">
        <v>84</v>
      </c>
      <c r="R784" s="4">
        <v>56882.0</v>
      </c>
      <c r="S784" s="4">
        <v>976.0</v>
      </c>
      <c r="T784" s="4">
        <v>4058.0</v>
      </c>
      <c r="U784" s="4">
        <v>130.0</v>
      </c>
      <c r="V784" s="10">
        <f t="shared" si="2"/>
        <v>0.2285433002</v>
      </c>
      <c r="W784" s="4">
        <v>26337.7</v>
      </c>
      <c r="X784" s="5" t="s">
        <v>158</v>
      </c>
    </row>
    <row r="785" ht="14.25" customHeight="1">
      <c r="A785" s="4">
        <v>784.0</v>
      </c>
      <c r="B785" s="5" t="s">
        <v>1214</v>
      </c>
      <c r="C785" s="11">
        <v>45151.0</v>
      </c>
      <c r="D785" s="11">
        <v>45162.0</v>
      </c>
      <c r="E785" s="5" t="s">
        <v>77</v>
      </c>
      <c r="F785" s="5" t="s">
        <v>320</v>
      </c>
      <c r="G785" s="5" t="s">
        <v>321</v>
      </c>
      <c r="H785" s="5" t="s">
        <v>322</v>
      </c>
      <c r="I785" s="7" t="s">
        <v>323</v>
      </c>
      <c r="J785" s="8" t="str">
        <f t="shared" si="1"/>
        <v>(506) 912217980069</v>
      </c>
      <c r="K785" s="5" t="s">
        <v>324</v>
      </c>
      <c r="L785" s="5" t="s">
        <v>38</v>
      </c>
      <c r="M785" s="9" t="str">
        <f>IFERROR(__xludf.DUMMYFUNCTION("IF(OR(REGEXMATCH(L785,""18-40""),REGEXMATCH(L785,""Adults 18-40"")),""18-40"", IF(OR(REGEXMATCH(L785,""40-60""),REGEXMATCH(L785,""Adults 40-60"")),""40-60"", IF(OR(REGEXMATCH(L785,""60\+""),REGEXMATCH(L785,""Seniors 60\+"")),""60+"", IF(OR(REGEXMATCH(L785"&amp;",""13-19""),REGEXMATCH(L785,""Teens 13-19"")),""13-19"",""Unbekannt""))))"),"60+")</f>
        <v>60+</v>
      </c>
      <c r="N785" s="8" t="str">
        <f>IFERROR(__xludf.DUMMYFUNCTION("REGEXREPLACE(REGEXREPLACE(O785,""Male"",""unspecific""),""Female"",""unspecific"")"),"unspecific ")</f>
        <v>unspecific </v>
      </c>
      <c r="O785" s="5" t="str">
        <f>IFERROR(__xludf.DUMMYFUNCTION("REGEXEXTRACT(L785,""[A-Za-z ]+"")"),"Female ")</f>
        <v>Female </v>
      </c>
      <c r="P785" s="8" t="str">
        <f>IFERROR(__xludf.DUMMYFUNCTION("IF(REGEXMATCH(L785,""Male""),""Male"",IF(REGEXMATCH(L785,""Female""),""Female"",""unspecific""))"),"Female")</f>
        <v>Female</v>
      </c>
      <c r="Q785" s="5" t="s">
        <v>75</v>
      </c>
      <c r="R785" s="4">
        <v>97272.0</v>
      </c>
      <c r="S785" s="4">
        <v>4580.0</v>
      </c>
      <c r="T785" s="4">
        <v>4225.0</v>
      </c>
      <c r="U785" s="4">
        <v>470.0</v>
      </c>
      <c r="V785" s="10">
        <f t="shared" si="2"/>
        <v>0.4831811827</v>
      </c>
      <c r="W785" s="4">
        <v>47279.17</v>
      </c>
      <c r="X785" s="5" t="s">
        <v>152</v>
      </c>
    </row>
    <row r="786" ht="14.25" customHeight="1">
      <c r="A786" s="4">
        <v>785.0</v>
      </c>
      <c r="B786" s="5" t="s">
        <v>1215</v>
      </c>
      <c r="C786" s="11">
        <v>44934.0</v>
      </c>
      <c r="D786" s="11">
        <v>44959.0</v>
      </c>
      <c r="E786" s="5" t="s">
        <v>7</v>
      </c>
      <c r="F786" s="5" t="s">
        <v>88</v>
      </c>
      <c r="G786" s="5" t="s">
        <v>89</v>
      </c>
      <c r="H786" s="5" t="s">
        <v>90</v>
      </c>
      <c r="I786" s="7" t="s">
        <v>91</v>
      </c>
      <c r="J786" s="8" t="str">
        <f t="shared" si="1"/>
        <v>(184) 424524870945</v>
      </c>
      <c r="K786" s="5" t="s">
        <v>92</v>
      </c>
      <c r="L786" s="5" t="s">
        <v>83</v>
      </c>
      <c r="M786" s="9" t="str">
        <f>IFERROR(__xludf.DUMMYFUNCTION("IF(OR(REGEXMATCH(L786,""18-40""),REGEXMATCH(L786,""Adults 18-40"")),""18-40"", IF(OR(REGEXMATCH(L786,""40-60""),REGEXMATCH(L786,""Adults 40-60"")),""40-60"", IF(OR(REGEXMATCH(L786,""60\+""),REGEXMATCH(L786,""Seniors 60\+"")),""60+"", IF(OR(REGEXMATCH(L786"&amp;",""13-19""),REGEXMATCH(L786,""Teens 13-19"")),""13-19"",""Unbekannt""))))"),"40-60")</f>
        <v>40-60</v>
      </c>
      <c r="N786" s="8" t="str">
        <f>IFERROR(__xludf.DUMMYFUNCTION("REGEXREPLACE(REGEXREPLACE(O786,""Male"",""unspecific""),""Female"",""unspecific"")"),"Adults ")</f>
        <v>Adults </v>
      </c>
      <c r="O786" s="5" t="str">
        <f>IFERROR(__xludf.DUMMYFUNCTION("REGEXEXTRACT(L786,""[A-Za-z ]+"")"),"Adults ")</f>
        <v>Adults </v>
      </c>
      <c r="P786" s="8" t="str">
        <f>IFERROR(__xludf.DUMMYFUNCTION("IF(REGEXMATCH(L786,""Male""),""Male"",IF(REGEXMATCH(L786,""Female""),""Female"",""unspecific""))"),"unspecific")</f>
        <v>unspecific</v>
      </c>
      <c r="Q786" s="5" t="s">
        <v>48</v>
      </c>
      <c r="R786" s="4">
        <v>62837.0</v>
      </c>
      <c r="S786" s="4">
        <v>8418.0</v>
      </c>
      <c r="T786" s="4">
        <v>2255.0</v>
      </c>
      <c r="U786" s="4">
        <v>569.0</v>
      </c>
      <c r="V786" s="10">
        <f t="shared" si="2"/>
        <v>0.9055174499</v>
      </c>
      <c r="W786" s="4">
        <v>45109.32</v>
      </c>
      <c r="X786" s="5" t="s">
        <v>40</v>
      </c>
    </row>
    <row r="787" ht="14.25" customHeight="1">
      <c r="A787" s="4">
        <v>786.0</v>
      </c>
      <c r="B787" s="5" t="s">
        <v>1216</v>
      </c>
      <c r="C787" s="11">
        <v>45149.0</v>
      </c>
      <c r="D787" s="11">
        <v>45159.0</v>
      </c>
      <c r="E787" s="5" t="s">
        <v>51</v>
      </c>
      <c r="F787" s="5" t="s">
        <v>527</v>
      </c>
      <c r="G787" s="5" t="s">
        <v>528</v>
      </c>
      <c r="H787" s="5" t="s">
        <v>529</v>
      </c>
      <c r="I787" s="7" t="s">
        <v>530</v>
      </c>
      <c r="J787" s="8" t="str">
        <f t="shared" si="1"/>
        <v>(880) 002060856308</v>
      </c>
      <c r="K787" s="5" t="s">
        <v>531</v>
      </c>
      <c r="L787" s="5" t="s">
        <v>83</v>
      </c>
      <c r="M787" s="9" t="str">
        <f>IFERROR(__xludf.DUMMYFUNCTION("IF(OR(REGEXMATCH(L787,""18-40""),REGEXMATCH(L787,""Adults 18-40"")),""18-40"", IF(OR(REGEXMATCH(L787,""40-60""),REGEXMATCH(L787,""Adults 40-60"")),""40-60"", IF(OR(REGEXMATCH(L787,""60\+""),REGEXMATCH(L787,""Seniors 60\+"")),""60+"", IF(OR(REGEXMATCH(L787"&amp;",""13-19""),REGEXMATCH(L787,""Teens 13-19"")),""13-19"",""Unbekannt""))))"),"40-60")</f>
        <v>40-60</v>
      </c>
      <c r="N787" s="8" t="str">
        <f>IFERROR(__xludf.DUMMYFUNCTION("REGEXREPLACE(REGEXREPLACE(O787,""Male"",""unspecific""),""Female"",""unspecific"")"),"Adults ")</f>
        <v>Adults </v>
      </c>
      <c r="O787" s="5" t="str">
        <f>IFERROR(__xludf.DUMMYFUNCTION("REGEXEXTRACT(L787,""[A-Za-z ]+"")"),"Adults ")</f>
        <v>Adults </v>
      </c>
      <c r="P787" s="8" t="str">
        <f>IFERROR(__xludf.DUMMYFUNCTION("IF(REGEXMATCH(L787,""Male""),""Male"",IF(REGEXMATCH(L787,""Female""),""Female"",""unspecific""))"),"unspecific")</f>
        <v>unspecific</v>
      </c>
      <c r="Q787" s="5" t="s">
        <v>84</v>
      </c>
      <c r="R787" s="4">
        <v>30163.0</v>
      </c>
      <c r="S787" s="4">
        <v>1510.0</v>
      </c>
      <c r="T787" s="4">
        <v>3037.0</v>
      </c>
      <c r="U787" s="4">
        <v>429.0</v>
      </c>
      <c r="V787" s="10">
        <f t="shared" si="2"/>
        <v>1.42227232</v>
      </c>
      <c r="W787" s="4">
        <v>11147.66</v>
      </c>
      <c r="X787" s="5" t="s">
        <v>40</v>
      </c>
    </row>
    <row r="788" ht="14.25" customHeight="1">
      <c r="A788" s="4">
        <v>787.0</v>
      </c>
      <c r="B788" s="5" t="s">
        <v>1217</v>
      </c>
      <c r="C788" s="11">
        <v>45132.0</v>
      </c>
      <c r="D788" s="11">
        <v>45137.0</v>
      </c>
      <c r="E788" s="5" t="s">
        <v>25</v>
      </c>
      <c r="F788" s="5" t="s">
        <v>238</v>
      </c>
      <c r="G788" s="5" t="s">
        <v>239</v>
      </c>
      <c r="H788" s="5" t="s">
        <v>240</v>
      </c>
      <c r="I788" s="7" t="s">
        <v>241</v>
      </c>
      <c r="J788" s="8" t="str">
        <f t="shared" si="1"/>
        <v>Ungültige Nummer</v>
      </c>
      <c r="K788" s="5" t="s">
        <v>242</v>
      </c>
      <c r="L788" s="5" t="s">
        <v>65</v>
      </c>
      <c r="M788" s="9" t="str">
        <f>IFERROR(__xludf.DUMMYFUNCTION("IF(OR(REGEXMATCH(L788,""18-40""),REGEXMATCH(L788,""Adults 18-40"")),""18-40"", IF(OR(REGEXMATCH(L788,""40-60""),REGEXMATCH(L788,""Adults 40-60"")),""40-60"", IF(OR(REGEXMATCH(L788,""60\+""),REGEXMATCH(L788,""Seniors 60\+"")),""60+"", IF(OR(REGEXMATCH(L788"&amp;",""13-19""),REGEXMATCH(L788,""Teens 13-19"")),""13-19"",""Unbekannt""))))"),"60+")</f>
        <v>60+</v>
      </c>
      <c r="N788" s="8" t="str">
        <f>IFERROR(__xludf.DUMMYFUNCTION("REGEXREPLACE(REGEXREPLACE(O788,""Male"",""unspecific""),""Female"",""unspecific"")"),"unspecific ")</f>
        <v>unspecific </v>
      </c>
      <c r="O788" s="5" t="str">
        <f>IFERROR(__xludf.DUMMYFUNCTION("REGEXEXTRACT(L788,""[A-Za-z ]+"")"),"Male ")</f>
        <v>Male </v>
      </c>
      <c r="P788" s="8" t="str">
        <f>IFERROR(__xludf.DUMMYFUNCTION("IF(REGEXMATCH(L788,""Male""),""Male"",IF(REGEXMATCH(L788,""Female""),""Female"",""unspecific""))"),"Male")</f>
        <v>Male</v>
      </c>
      <c r="Q788" s="5" t="s">
        <v>86</v>
      </c>
      <c r="R788" s="4">
        <v>94708.0</v>
      </c>
      <c r="S788" s="4">
        <v>2586.0</v>
      </c>
      <c r="T788" s="4">
        <v>331.0</v>
      </c>
      <c r="U788" s="4">
        <v>656.0</v>
      </c>
      <c r="V788" s="10">
        <f t="shared" si="2"/>
        <v>0.6926553195</v>
      </c>
      <c r="W788" s="4">
        <v>41274.42</v>
      </c>
      <c r="X788" s="5" t="s">
        <v>99</v>
      </c>
    </row>
    <row r="789" ht="14.25" customHeight="1">
      <c r="A789" s="4">
        <v>788.0</v>
      </c>
      <c r="B789" s="5" t="s">
        <v>1218</v>
      </c>
      <c r="C789" s="11">
        <v>45203.0</v>
      </c>
      <c r="D789" s="11">
        <v>45205.0</v>
      </c>
      <c r="E789" s="5" t="s">
        <v>42</v>
      </c>
      <c r="F789" s="5" t="s">
        <v>175</v>
      </c>
      <c r="G789" s="5" t="s">
        <v>176</v>
      </c>
      <c r="H789" s="5" t="s">
        <v>177</v>
      </c>
      <c r="I789" s="7" t="s">
        <v>178</v>
      </c>
      <c r="J789" s="8" t="str">
        <f t="shared" si="1"/>
        <v>(186) 4384897</v>
      </c>
      <c r="K789" s="5" t="s">
        <v>179</v>
      </c>
      <c r="L789" s="5" t="s">
        <v>131</v>
      </c>
      <c r="M789" s="9" t="str">
        <f>IFERROR(__xludf.DUMMYFUNCTION("IF(OR(REGEXMATCH(L789,""18-40""),REGEXMATCH(L789,""Adults 18-40"")),""18-40"", IF(OR(REGEXMATCH(L789,""40-60""),REGEXMATCH(L789,""Adults 40-60"")),""40-60"", IF(OR(REGEXMATCH(L789,""60\+""),REGEXMATCH(L789,""Seniors 60\+"")),""60+"", IF(OR(REGEXMATCH(L789"&amp;",""13-19""),REGEXMATCH(L789,""Teens 13-19"")),""13-19"",""Unbekannt""))))"),"13-19")</f>
        <v>13-19</v>
      </c>
      <c r="N789" s="8" t="str">
        <f>IFERROR(__xludf.DUMMYFUNCTION("REGEXREPLACE(REGEXREPLACE(O789,""Male"",""unspecific""),""Female"",""unspecific"")"),"Teens ")</f>
        <v>Teens </v>
      </c>
      <c r="O789" s="5" t="str">
        <f>IFERROR(__xludf.DUMMYFUNCTION("REGEXEXTRACT(L789,""[A-Za-z ]+"")"),"Teens ")</f>
        <v>Teens </v>
      </c>
      <c r="P789" s="8" t="str">
        <f>IFERROR(__xludf.DUMMYFUNCTION("IF(REGEXMATCH(L789,""Male""),""Male"",IF(REGEXMATCH(L789,""Female""),""Female"",""unspecific""))"),"unspecific")</f>
        <v>unspecific</v>
      </c>
      <c r="Q789" s="5" t="s">
        <v>86</v>
      </c>
      <c r="R789" s="4">
        <v>58272.0</v>
      </c>
      <c r="S789" s="4">
        <v>627.0</v>
      </c>
      <c r="T789" s="4">
        <v>1506.0</v>
      </c>
      <c r="U789" s="4">
        <v>646.0</v>
      </c>
      <c r="V789" s="10">
        <f t="shared" si="2"/>
        <v>1.108594179</v>
      </c>
      <c r="W789" s="4">
        <v>17828.55</v>
      </c>
      <c r="X789" s="5" t="s">
        <v>99</v>
      </c>
    </row>
    <row r="790" ht="14.25" customHeight="1">
      <c r="A790" s="4">
        <v>789.0</v>
      </c>
      <c r="B790" s="5" t="s">
        <v>1219</v>
      </c>
      <c r="C790" s="11">
        <v>45067.0</v>
      </c>
      <c r="D790" s="11">
        <v>45081.0</v>
      </c>
      <c r="E790" s="5" t="s">
        <v>42</v>
      </c>
      <c r="F790" s="5" t="s">
        <v>275</v>
      </c>
      <c r="G790" s="5" t="s">
        <v>276</v>
      </c>
      <c r="H790" s="5" t="s">
        <v>277</v>
      </c>
      <c r="I790" s="7">
        <v>0.0</v>
      </c>
      <c r="J790" s="8">
        <f t="shared" si="1"/>
        <v>0</v>
      </c>
      <c r="K790" s="5" t="s">
        <v>278</v>
      </c>
      <c r="L790" s="5" t="s">
        <v>83</v>
      </c>
      <c r="M790" s="9" t="str">
        <f>IFERROR(__xludf.DUMMYFUNCTION("IF(OR(REGEXMATCH(L790,""18-40""),REGEXMATCH(L790,""Adults 18-40"")),""18-40"", IF(OR(REGEXMATCH(L790,""40-60""),REGEXMATCH(L790,""Adults 40-60"")),""40-60"", IF(OR(REGEXMATCH(L790,""60\+""),REGEXMATCH(L790,""Seniors 60\+"")),""60+"", IF(OR(REGEXMATCH(L790"&amp;",""13-19""),REGEXMATCH(L790,""Teens 13-19"")),""13-19"",""Unbekannt""))))"),"40-60")</f>
        <v>40-60</v>
      </c>
      <c r="N790" s="8" t="str">
        <f>IFERROR(__xludf.DUMMYFUNCTION("REGEXREPLACE(REGEXREPLACE(O790,""Male"",""unspecific""),""Female"",""unspecific"")"),"Adults ")</f>
        <v>Adults </v>
      </c>
      <c r="O790" s="5" t="str">
        <f>IFERROR(__xludf.DUMMYFUNCTION("REGEXEXTRACT(L790,""[A-Za-z ]+"")"),"Adults ")</f>
        <v>Adults </v>
      </c>
      <c r="P790" s="8" t="str">
        <f>IFERROR(__xludf.DUMMYFUNCTION("IF(REGEXMATCH(L790,""Male""),""Male"",IF(REGEXMATCH(L790,""Female""),""Female"",""unspecific""))"),"unspecific")</f>
        <v>unspecific</v>
      </c>
      <c r="Q790" s="5" t="s">
        <v>84</v>
      </c>
      <c r="R790" s="4">
        <v>40724.0</v>
      </c>
      <c r="S790" s="4">
        <v>2865.0</v>
      </c>
      <c r="T790" s="4">
        <v>2240.0</v>
      </c>
      <c r="U790" s="4">
        <v>252.0</v>
      </c>
      <c r="V790" s="10">
        <f t="shared" si="2"/>
        <v>0.618799725</v>
      </c>
      <c r="W790" s="4">
        <v>10388.09</v>
      </c>
      <c r="X790" s="5" t="s">
        <v>158</v>
      </c>
    </row>
    <row r="791" ht="14.25" customHeight="1">
      <c r="A791" s="4">
        <v>790.0</v>
      </c>
      <c r="B791" s="5" t="s">
        <v>1220</v>
      </c>
      <c r="C791" s="11">
        <v>45167.0</v>
      </c>
      <c r="D791" s="11">
        <v>45182.0</v>
      </c>
      <c r="E791" s="5" t="s">
        <v>7</v>
      </c>
      <c r="F791" s="5" t="s">
        <v>344</v>
      </c>
      <c r="G791" s="5" t="s">
        <v>345</v>
      </c>
      <c r="H791" s="5" t="s">
        <v>346</v>
      </c>
      <c r="I791" s="7" t="s">
        <v>347</v>
      </c>
      <c r="J791" s="8" t="str">
        <f t="shared" si="1"/>
        <v>(011) 8358647901</v>
      </c>
      <c r="K791" s="5" t="s">
        <v>348</v>
      </c>
      <c r="L791" s="5" t="s">
        <v>38</v>
      </c>
      <c r="M791" s="9" t="str">
        <f>IFERROR(__xludf.DUMMYFUNCTION("IF(OR(REGEXMATCH(L791,""18-40""),REGEXMATCH(L791,""Adults 18-40"")),""18-40"", IF(OR(REGEXMATCH(L791,""40-60""),REGEXMATCH(L791,""Adults 40-60"")),""40-60"", IF(OR(REGEXMATCH(L791,""60\+""),REGEXMATCH(L791,""Seniors 60\+"")),""60+"", IF(OR(REGEXMATCH(L791"&amp;",""13-19""),REGEXMATCH(L791,""Teens 13-19"")),""13-19"",""Unbekannt""))))"),"60+")</f>
        <v>60+</v>
      </c>
      <c r="N791" s="8" t="str">
        <f>IFERROR(__xludf.DUMMYFUNCTION("REGEXREPLACE(REGEXREPLACE(O791,""Male"",""unspecific""),""Female"",""unspecific"")"),"unspecific ")</f>
        <v>unspecific </v>
      </c>
      <c r="O791" s="5" t="str">
        <f>IFERROR(__xludf.DUMMYFUNCTION("REGEXEXTRACT(L791,""[A-Za-z ]+"")"),"Female ")</f>
        <v>Female </v>
      </c>
      <c r="P791" s="8" t="str">
        <f>IFERROR(__xludf.DUMMYFUNCTION("IF(REGEXMATCH(L791,""Male""),""Male"",IF(REGEXMATCH(L791,""Female""),""Female"",""unspecific""))"),"Female")</f>
        <v>Female</v>
      </c>
      <c r="Q791" s="5" t="s">
        <v>86</v>
      </c>
      <c r="R791" s="4">
        <v>17486.0</v>
      </c>
      <c r="S791" s="4">
        <v>4370.0</v>
      </c>
      <c r="T791" s="4">
        <v>1581.0</v>
      </c>
      <c r="U791" s="4">
        <v>331.0</v>
      </c>
      <c r="V791" s="10">
        <f t="shared" si="2"/>
        <v>1.892942926</v>
      </c>
      <c r="W791" s="4">
        <v>9872.39</v>
      </c>
      <c r="X791" s="5" t="s">
        <v>40</v>
      </c>
    </row>
    <row r="792" ht="14.25" customHeight="1">
      <c r="A792" s="4">
        <v>791.0</v>
      </c>
      <c r="B792" s="5" t="s">
        <v>1221</v>
      </c>
      <c r="C792" s="11">
        <v>45081.0</v>
      </c>
      <c r="D792" s="11">
        <v>45098.0</v>
      </c>
      <c r="E792" s="5" t="s">
        <v>42</v>
      </c>
      <c r="F792" s="5" t="s">
        <v>374</v>
      </c>
      <c r="G792" s="5" t="s">
        <v>375</v>
      </c>
      <c r="H792" s="5" t="s">
        <v>376</v>
      </c>
      <c r="I792" s="7" t="s">
        <v>377</v>
      </c>
      <c r="J792" s="8" t="str">
        <f t="shared" si="1"/>
        <v>(399) 882061459395</v>
      </c>
      <c r="K792" s="5" t="s">
        <v>378</v>
      </c>
      <c r="L792" s="5" t="s">
        <v>30</v>
      </c>
      <c r="M792" s="9" t="str">
        <f>IFERROR(__xludf.DUMMYFUNCTION("IF(OR(REGEXMATCH(L792,""18-40""),REGEXMATCH(L792,""Adults 18-40"")),""18-40"", IF(OR(REGEXMATCH(L792,""40-60""),REGEXMATCH(L792,""Adults 40-60"")),""40-60"", IF(OR(REGEXMATCH(L792,""60\+""),REGEXMATCH(L792,""Seniors 60\+"")),""60+"", IF(OR(REGEXMATCH(L792"&amp;",""13-19""),REGEXMATCH(L792,""Teens 13-19"")),""13-19"",""Unbekannt""))))"),"18-40")</f>
        <v>18-40</v>
      </c>
      <c r="N792" s="8" t="str">
        <f>IFERROR(__xludf.DUMMYFUNCTION("REGEXREPLACE(REGEXREPLACE(O792,""Male"",""unspecific""),""Female"",""unspecific"")"),"Adults ")</f>
        <v>Adults </v>
      </c>
      <c r="O792" s="5" t="str">
        <f>IFERROR(__xludf.DUMMYFUNCTION("REGEXEXTRACT(L792,""[A-Za-z ]+"")"),"Adults ")</f>
        <v>Adults </v>
      </c>
      <c r="P792" s="8" t="str">
        <f>IFERROR(__xludf.DUMMYFUNCTION("IF(REGEXMATCH(L792,""Male""),""Male"",IF(REGEXMATCH(L792,""Female""),""Female"",""unspecific""))"),"unspecific")</f>
        <v>unspecific</v>
      </c>
      <c r="Q792" s="5" t="s">
        <v>86</v>
      </c>
      <c r="R792" s="4">
        <v>68615.0</v>
      </c>
      <c r="S792" s="4">
        <v>7809.0</v>
      </c>
      <c r="T792" s="4">
        <v>4508.0</v>
      </c>
      <c r="U792" s="4">
        <v>877.0</v>
      </c>
      <c r="V792" s="10">
        <f t="shared" si="2"/>
        <v>1.278146178</v>
      </c>
      <c r="W792" s="4">
        <v>49861.53</v>
      </c>
      <c r="X792" s="5" t="s">
        <v>66</v>
      </c>
    </row>
    <row r="793" ht="14.25" customHeight="1">
      <c r="A793" s="4">
        <v>792.0</v>
      </c>
      <c r="B793" s="5" t="s">
        <v>1222</v>
      </c>
      <c r="C793" s="11">
        <v>44949.0</v>
      </c>
      <c r="D793" s="11">
        <v>44959.0</v>
      </c>
      <c r="E793" s="5" t="s">
        <v>7</v>
      </c>
      <c r="F793" s="5" t="s">
        <v>147</v>
      </c>
      <c r="G793" s="5" t="s">
        <v>148</v>
      </c>
      <c r="H793" s="5" t="s">
        <v>149</v>
      </c>
      <c r="I793" s="7" t="s">
        <v>150</v>
      </c>
      <c r="J793" s="8" t="str">
        <f t="shared" si="1"/>
        <v>Ungültige Nummer</v>
      </c>
      <c r="K793" s="5" t="s">
        <v>151</v>
      </c>
      <c r="L793" s="5" t="s">
        <v>57</v>
      </c>
      <c r="M793" s="9" t="str">
        <f>IFERROR(__xludf.DUMMYFUNCTION("IF(OR(REGEXMATCH(L793,""18-40""),REGEXMATCH(L793,""Adults 18-40"")),""18-40"", IF(OR(REGEXMATCH(L793,""40-60""),REGEXMATCH(L793,""Adults 40-60"")),""40-60"", IF(OR(REGEXMATCH(L793,""60\+""),REGEXMATCH(L793,""Seniors 60\+"")),""60+"", IF(OR(REGEXMATCH(L793"&amp;",""13-19""),REGEXMATCH(L793,""Teens 13-19"")),""13-19"",""Unbekannt""))))"),"18-40")</f>
        <v>18-40</v>
      </c>
      <c r="N793" s="8" t="str">
        <f>IFERROR(__xludf.DUMMYFUNCTION("REGEXREPLACE(REGEXREPLACE(O793,""Male"",""unspecific""),""Female"",""unspecific"")"),"unspecific ")</f>
        <v>unspecific </v>
      </c>
      <c r="O793" s="5" t="str">
        <f>IFERROR(__xludf.DUMMYFUNCTION("REGEXEXTRACT(L793,""[A-Za-z ]+"")"),"Female ")</f>
        <v>Female </v>
      </c>
      <c r="P793" s="8" t="str">
        <f>IFERROR(__xludf.DUMMYFUNCTION("IF(REGEXMATCH(L793,""Male""),""Male"",IF(REGEXMATCH(L793,""Female""),""Female"",""unspecific""))"),"Female")</f>
        <v>Female</v>
      </c>
      <c r="Q793" s="5" t="s">
        <v>86</v>
      </c>
      <c r="R793" s="4">
        <v>26909.0</v>
      </c>
      <c r="S793" s="4">
        <v>4668.0</v>
      </c>
      <c r="T793" s="4">
        <v>3847.0</v>
      </c>
      <c r="U793" s="4">
        <v>713.0</v>
      </c>
      <c r="V793" s="10">
        <f t="shared" si="2"/>
        <v>2.649671114</v>
      </c>
      <c r="W793" s="4">
        <v>14532.15</v>
      </c>
      <c r="X793" s="5" t="s">
        <v>152</v>
      </c>
    </row>
    <row r="794" ht="14.25" customHeight="1">
      <c r="A794" s="4">
        <v>793.0</v>
      </c>
      <c r="B794" s="5" t="s">
        <v>1223</v>
      </c>
      <c r="C794" s="11">
        <v>44948.0</v>
      </c>
      <c r="D794" s="11">
        <v>44977.0</v>
      </c>
      <c r="E794" s="5" t="s">
        <v>42</v>
      </c>
      <c r="F794" s="5" t="s">
        <v>147</v>
      </c>
      <c r="G794" s="5" t="s">
        <v>148</v>
      </c>
      <c r="H794" s="5" t="s">
        <v>149</v>
      </c>
      <c r="I794" s="7" t="s">
        <v>150</v>
      </c>
      <c r="J794" s="8" t="str">
        <f t="shared" si="1"/>
        <v>Ungültige Nummer</v>
      </c>
      <c r="K794" s="5" t="s">
        <v>151</v>
      </c>
      <c r="L794" s="5" t="s">
        <v>131</v>
      </c>
      <c r="M794" s="9" t="str">
        <f>IFERROR(__xludf.DUMMYFUNCTION("IF(OR(REGEXMATCH(L794,""18-40""),REGEXMATCH(L794,""Adults 18-40"")),""18-40"", IF(OR(REGEXMATCH(L794,""40-60""),REGEXMATCH(L794,""Adults 40-60"")),""40-60"", IF(OR(REGEXMATCH(L794,""60\+""),REGEXMATCH(L794,""Seniors 60\+"")),""60+"", IF(OR(REGEXMATCH(L794"&amp;",""13-19""),REGEXMATCH(L794,""Teens 13-19"")),""13-19"",""Unbekannt""))))"),"13-19")</f>
        <v>13-19</v>
      </c>
      <c r="N794" s="8" t="str">
        <f>IFERROR(__xludf.DUMMYFUNCTION("REGEXREPLACE(REGEXREPLACE(O794,""Male"",""unspecific""),""Female"",""unspecific"")"),"Teens ")</f>
        <v>Teens </v>
      </c>
      <c r="O794" s="5" t="str">
        <f>IFERROR(__xludf.DUMMYFUNCTION("REGEXEXTRACT(L794,""[A-Za-z ]+"")"),"Teens ")</f>
        <v>Teens </v>
      </c>
      <c r="P794" s="8" t="str">
        <f>IFERROR(__xludf.DUMMYFUNCTION("IF(REGEXMATCH(L794,""Male""),""Male"",IF(REGEXMATCH(L794,""Female""),""Female"",""unspecific""))"),"unspecific")</f>
        <v>unspecific</v>
      </c>
      <c r="Q794" s="5" t="s">
        <v>86</v>
      </c>
      <c r="R794" s="4">
        <v>6360.0</v>
      </c>
      <c r="S794" s="4">
        <v>7701.0</v>
      </c>
      <c r="T794" s="4">
        <v>3086.0</v>
      </c>
      <c r="U794" s="4">
        <v>689.0</v>
      </c>
      <c r="V794" s="10">
        <f t="shared" si="2"/>
        <v>10.83333333</v>
      </c>
      <c r="W794" s="4">
        <v>33424.0</v>
      </c>
      <c r="X794" s="5" t="s">
        <v>152</v>
      </c>
    </row>
    <row r="795" ht="14.25" customHeight="1">
      <c r="A795" s="4">
        <v>794.0</v>
      </c>
      <c r="B795" s="5" t="s">
        <v>1224</v>
      </c>
      <c r="C795" s="11">
        <v>45187.0</v>
      </c>
      <c r="D795" s="11">
        <v>45215.0</v>
      </c>
      <c r="E795" s="5" t="s">
        <v>25</v>
      </c>
      <c r="F795" s="5" t="s">
        <v>280</v>
      </c>
      <c r="G795" s="5" t="s">
        <v>281</v>
      </c>
      <c r="H795" s="5" t="s">
        <v>282</v>
      </c>
      <c r="I795" s="7" t="s">
        <v>283</v>
      </c>
      <c r="J795" s="8" t="str">
        <f t="shared" si="1"/>
        <v>(958) 8403830</v>
      </c>
      <c r="K795" s="5" t="s">
        <v>284</v>
      </c>
      <c r="L795" s="5" t="s">
        <v>30</v>
      </c>
      <c r="M795" s="9" t="str">
        <f>IFERROR(__xludf.DUMMYFUNCTION("IF(OR(REGEXMATCH(L795,""18-40""),REGEXMATCH(L795,""Adults 18-40"")),""18-40"", IF(OR(REGEXMATCH(L795,""40-60""),REGEXMATCH(L795,""Adults 40-60"")),""40-60"", IF(OR(REGEXMATCH(L795,""60\+""),REGEXMATCH(L795,""Seniors 60\+"")),""60+"", IF(OR(REGEXMATCH(L795"&amp;",""13-19""),REGEXMATCH(L795,""Teens 13-19"")),""13-19"",""Unbekannt""))))"),"18-40")</f>
        <v>18-40</v>
      </c>
      <c r="N795" s="8" t="str">
        <f>IFERROR(__xludf.DUMMYFUNCTION("REGEXREPLACE(REGEXREPLACE(O795,""Male"",""unspecific""),""Female"",""unspecific"")"),"Adults ")</f>
        <v>Adults </v>
      </c>
      <c r="O795" s="5" t="str">
        <f>IFERROR(__xludf.DUMMYFUNCTION("REGEXEXTRACT(L795,""[A-Za-z ]+"")"),"Adults ")</f>
        <v>Adults </v>
      </c>
      <c r="P795" s="8" t="str">
        <f>IFERROR(__xludf.DUMMYFUNCTION("IF(REGEXMATCH(L795,""Male""),""Male"",IF(REGEXMATCH(L795,""Female""),""Female"",""unspecific""))"),"unspecific")</f>
        <v>unspecific</v>
      </c>
      <c r="Q795" s="5" t="s">
        <v>39</v>
      </c>
      <c r="R795" s="4">
        <v>70926.0</v>
      </c>
      <c r="S795" s="4">
        <v>5011.0</v>
      </c>
      <c r="T795" s="4">
        <v>3520.0</v>
      </c>
      <c r="U795" s="4">
        <v>26.0</v>
      </c>
      <c r="V795" s="10">
        <f t="shared" si="2"/>
        <v>0.03665792516</v>
      </c>
      <c r="W795" s="4">
        <v>45219.55</v>
      </c>
      <c r="X795" s="5" t="s">
        <v>158</v>
      </c>
    </row>
    <row r="796" ht="14.25" customHeight="1">
      <c r="A796" s="4">
        <v>795.0</v>
      </c>
      <c r="B796" s="5" t="s">
        <v>1225</v>
      </c>
      <c r="C796" s="11">
        <v>45210.0</v>
      </c>
      <c r="D796" s="11">
        <v>45227.0</v>
      </c>
      <c r="E796" s="5" t="s">
        <v>7</v>
      </c>
      <c r="F796" s="5" t="s">
        <v>275</v>
      </c>
      <c r="G796" s="5" t="s">
        <v>276</v>
      </c>
      <c r="H796" s="5" t="s">
        <v>277</v>
      </c>
      <c r="I796" s="7">
        <v>0.0</v>
      </c>
      <c r="J796" s="8">
        <f t="shared" si="1"/>
        <v>0</v>
      </c>
      <c r="K796" s="5" t="s">
        <v>278</v>
      </c>
      <c r="L796" s="5" t="s">
        <v>65</v>
      </c>
      <c r="M796" s="9" t="str">
        <f>IFERROR(__xludf.DUMMYFUNCTION("IF(OR(REGEXMATCH(L796,""18-40""),REGEXMATCH(L796,""Adults 18-40"")),""18-40"", IF(OR(REGEXMATCH(L796,""40-60""),REGEXMATCH(L796,""Adults 40-60"")),""40-60"", IF(OR(REGEXMATCH(L796,""60\+""),REGEXMATCH(L796,""Seniors 60\+"")),""60+"", IF(OR(REGEXMATCH(L796"&amp;",""13-19""),REGEXMATCH(L796,""Teens 13-19"")),""13-19"",""Unbekannt""))))"),"60+")</f>
        <v>60+</v>
      </c>
      <c r="N796" s="8" t="str">
        <f>IFERROR(__xludf.DUMMYFUNCTION("REGEXREPLACE(REGEXREPLACE(O796,""Male"",""unspecific""),""Female"",""unspecific"")"),"unspecific ")</f>
        <v>unspecific </v>
      </c>
      <c r="O796" s="5" t="str">
        <f>IFERROR(__xludf.DUMMYFUNCTION("REGEXEXTRACT(L796,""[A-Za-z ]+"")"),"Male ")</f>
        <v>Male </v>
      </c>
      <c r="P796" s="8" t="str">
        <f>IFERROR(__xludf.DUMMYFUNCTION("IF(REGEXMATCH(L796,""Male""),""Male"",IF(REGEXMATCH(L796,""Female""),""Female"",""unspecific""))"),"Male")</f>
        <v>Male</v>
      </c>
      <c r="Q796" s="5" t="s">
        <v>75</v>
      </c>
      <c r="R796" s="4">
        <v>27486.0</v>
      </c>
      <c r="S796" s="4">
        <v>8677.0</v>
      </c>
      <c r="T796" s="4">
        <v>1001.0</v>
      </c>
      <c r="U796" s="4">
        <v>664.0</v>
      </c>
      <c r="V796" s="10">
        <f t="shared" si="2"/>
        <v>2.415775304</v>
      </c>
      <c r="W796" s="4">
        <v>47045.79</v>
      </c>
      <c r="X796" s="5" t="s">
        <v>158</v>
      </c>
    </row>
    <row r="797" ht="14.25" customHeight="1">
      <c r="A797" s="4">
        <v>796.0</v>
      </c>
      <c r="B797" s="5" t="s">
        <v>1226</v>
      </c>
      <c r="C797" s="11">
        <v>45186.0</v>
      </c>
      <c r="D797" s="11">
        <v>45190.0</v>
      </c>
      <c r="E797" s="5" t="s">
        <v>51</v>
      </c>
      <c r="F797" s="5" t="s">
        <v>312</v>
      </c>
      <c r="G797" s="5" t="s">
        <v>313</v>
      </c>
      <c r="H797" s="5" t="s">
        <v>314</v>
      </c>
      <c r="I797" s="7" t="s">
        <v>315</v>
      </c>
      <c r="J797" s="8" t="str">
        <f t="shared" si="1"/>
        <v>(111) 329982486225</v>
      </c>
      <c r="K797" s="5" t="s">
        <v>316</v>
      </c>
      <c r="L797" s="5" t="s">
        <v>160</v>
      </c>
      <c r="M797" s="9" t="str">
        <f>IFERROR(__xludf.DUMMYFUNCTION("IF(OR(REGEXMATCH(L797,""18-40""),REGEXMATCH(L797,""Adults 18-40"")),""18-40"", IF(OR(REGEXMATCH(L797,""40-60""),REGEXMATCH(L797,""Adults 40-60"")),""40-60"", IF(OR(REGEXMATCH(L797,""60\+""),REGEXMATCH(L797,""Seniors 60\+"")),""60+"", IF(OR(REGEXMATCH(L797"&amp;",""13-19""),REGEXMATCH(L797,""Teens 13-19"")),""13-19"",""Unbekannt""))))"),"40-60")</f>
        <v>40-60</v>
      </c>
      <c r="N797" s="8" t="str">
        <f>IFERROR(__xludf.DUMMYFUNCTION("REGEXREPLACE(REGEXREPLACE(O797,""Male"",""unspecific""),""Female"",""unspecific"")"),"unspecific ")</f>
        <v>unspecific </v>
      </c>
      <c r="O797" s="5" t="str">
        <f>IFERROR(__xludf.DUMMYFUNCTION("REGEXEXTRACT(L797,""[A-Za-z ]+"")"),"Female ")</f>
        <v>Female </v>
      </c>
      <c r="P797" s="8" t="str">
        <f>IFERROR(__xludf.DUMMYFUNCTION("IF(REGEXMATCH(L797,""Male""),""Male"",IF(REGEXMATCH(L797,""Female""),""Female"",""unspecific""))"),"Female")</f>
        <v>Female</v>
      </c>
      <c r="Q797" s="5" t="s">
        <v>58</v>
      </c>
      <c r="R797" s="4">
        <v>88672.0</v>
      </c>
      <c r="S797" s="4">
        <v>3758.0</v>
      </c>
      <c r="T797" s="4">
        <v>1721.0</v>
      </c>
      <c r="U797" s="4">
        <v>112.0</v>
      </c>
      <c r="V797" s="10">
        <f t="shared" si="2"/>
        <v>0.126308192</v>
      </c>
      <c r="W797" s="4">
        <v>15921.72</v>
      </c>
      <c r="X797" s="5" t="s">
        <v>112</v>
      </c>
    </row>
    <row r="798" ht="14.25" customHeight="1">
      <c r="A798" s="4">
        <v>797.0</v>
      </c>
      <c r="B798" s="5" t="s">
        <v>1227</v>
      </c>
      <c r="C798" s="11">
        <v>45036.0</v>
      </c>
      <c r="D798" s="11">
        <v>45062.0</v>
      </c>
      <c r="E798" s="5" t="s">
        <v>77</v>
      </c>
      <c r="F798" s="5" t="s">
        <v>230</v>
      </c>
      <c r="G798" s="5" t="s">
        <v>231</v>
      </c>
      <c r="H798" s="5" t="s">
        <v>232</v>
      </c>
      <c r="I798" s="7" t="s">
        <v>233</v>
      </c>
      <c r="J798" s="8" t="str">
        <f t="shared" si="1"/>
        <v>(856) 4145259269</v>
      </c>
      <c r="K798" s="5" t="s">
        <v>234</v>
      </c>
      <c r="L798" s="5" t="s">
        <v>160</v>
      </c>
      <c r="M798" s="9" t="str">
        <f>IFERROR(__xludf.DUMMYFUNCTION("IF(OR(REGEXMATCH(L798,""18-40""),REGEXMATCH(L798,""Adults 18-40"")),""18-40"", IF(OR(REGEXMATCH(L798,""40-60""),REGEXMATCH(L798,""Adults 40-60"")),""40-60"", IF(OR(REGEXMATCH(L798,""60\+""),REGEXMATCH(L798,""Seniors 60\+"")),""60+"", IF(OR(REGEXMATCH(L798"&amp;",""13-19""),REGEXMATCH(L798,""Teens 13-19"")),""13-19"",""Unbekannt""))))"),"40-60")</f>
        <v>40-60</v>
      </c>
      <c r="N798" s="8" t="str">
        <f>IFERROR(__xludf.DUMMYFUNCTION("REGEXREPLACE(REGEXREPLACE(O798,""Male"",""unspecific""),""Female"",""unspecific"")"),"unspecific ")</f>
        <v>unspecific </v>
      </c>
      <c r="O798" s="5" t="str">
        <f>IFERROR(__xludf.DUMMYFUNCTION("REGEXEXTRACT(L798,""[A-Za-z ]+"")"),"Female ")</f>
        <v>Female </v>
      </c>
      <c r="P798" s="8" t="str">
        <f>IFERROR(__xludf.DUMMYFUNCTION("IF(REGEXMATCH(L798,""Male""),""Male"",IF(REGEXMATCH(L798,""Female""),""Female"",""unspecific""))"),"Female")</f>
        <v>Female</v>
      </c>
      <c r="Q798" s="5" t="s">
        <v>128</v>
      </c>
      <c r="R798" s="4">
        <v>49080.0</v>
      </c>
      <c r="S798" s="4">
        <v>5882.0</v>
      </c>
      <c r="T798" s="4">
        <v>342.0</v>
      </c>
      <c r="U798" s="4">
        <v>205.0</v>
      </c>
      <c r="V798" s="10">
        <f t="shared" si="2"/>
        <v>0.4176854116</v>
      </c>
      <c r="W798" s="4">
        <v>11987.73</v>
      </c>
      <c r="X798" s="5" t="s">
        <v>66</v>
      </c>
    </row>
    <row r="799" ht="14.25" customHeight="1">
      <c r="A799" s="4">
        <v>798.0</v>
      </c>
      <c r="B799" s="5" t="s">
        <v>1228</v>
      </c>
      <c r="C799" s="11">
        <v>45112.0</v>
      </c>
      <c r="D799" s="11">
        <v>45142.0</v>
      </c>
      <c r="E799" s="5" t="s">
        <v>51</v>
      </c>
      <c r="F799" s="5" t="s">
        <v>52</v>
      </c>
      <c r="G799" s="5" t="s">
        <v>53</v>
      </c>
      <c r="H799" s="5" t="s">
        <v>54</v>
      </c>
      <c r="I799" s="7" t="s">
        <v>55</v>
      </c>
      <c r="J799" s="8" t="str">
        <f t="shared" si="1"/>
        <v>(995) 2136315</v>
      </c>
      <c r="K799" s="5" t="s">
        <v>56</v>
      </c>
      <c r="L799" s="5" t="s">
        <v>38</v>
      </c>
      <c r="M799" s="9" t="str">
        <f>IFERROR(__xludf.DUMMYFUNCTION("IF(OR(REGEXMATCH(L799,""18-40""),REGEXMATCH(L799,""Adults 18-40"")),""18-40"", IF(OR(REGEXMATCH(L799,""40-60""),REGEXMATCH(L799,""Adults 40-60"")),""40-60"", IF(OR(REGEXMATCH(L799,""60\+""),REGEXMATCH(L799,""Seniors 60\+"")),""60+"", IF(OR(REGEXMATCH(L799"&amp;",""13-19""),REGEXMATCH(L799,""Teens 13-19"")),""13-19"",""Unbekannt""))))"),"60+")</f>
        <v>60+</v>
      </c>
      <c r="N799" s="8" t="str">
        <f>IFERROR(__xludf.DUMMYFUNCTION("REGEXREPLACE(REGEXREPLACE(O799,""Male"",""unspecific""),""Female"",""unspecific"")"),"unspecific ")</f>
        <v>unspecific </v>
      </c>
      <c r="O799" s="5" t="str">
        <f>IFERROR(__xludf.DUMMYFUNCTION("REGEXEXTRACT(L799,""[A-Za-z ]+"")"),"Female ")</f>
        <v>Female </v>
      </c>
      <c r="P799" s="8" t="str">
        <f>IFERROR(__xludf.DUMMYFUNCTION("IF(REGEXMATCH(L799,""Male""),""Male"",IF(REGEXMATCH(L799,""Female""),""Female"",""unspecific""))"),"Female")</f>
        <v>Female</v>
      </c>
      <c r="Q799" s="5" t="s">
        <v>128</v>
      </c>
      <c r="R799" s="4">
        <v>73154.0</v>
      </c>
      <c r="S799" s="4">
        <v>6775.0</v>
      </c>
      <c r="T799" s="4">
        <v>4143.0</v>
      </c>
      <c r="U799" s="4">
        <v>980.0</v>
      </c>
      <c r="V799" s="10">
        <f t="shared" si="2"/>
        <v>1.339639664</v>
      </c>
      <c r="W799" s="4">
        <v>39831.14</v>
      </c>
      <c r="X799" s="5" t="s">
        <v>49</v>
      </c>
    </row>
    <row r="800" ht="14.25" customHeight="1">
      <c r="A800" s="4">
        <v>799.0</v>
      </c>
      <c r="B800" s="5" t="s">
        <v>1229</v>
      </c>
      <c r="C800" s="11">
        <v>45278.0</v>
      </c>
      <c r="D800" s="11">
        <v>45301.0</v>
      </c>
      <c r="E800" s="5" t="s">
        <v>51</v>
      </c>
      <c r="F800" s="5" t="s">
        <v>473</v>
      </c>
      <c r="G800" s="5" t="s">
        <v>474</v>
      </c>
      <c r="H800" s="5" t="s">
        <v>475</v>
      </c>
      <c r="I800" s="7" t="s">
        <v>476</v>
      </c>
      <c r="J800" s="8" t="str">
        <f t="shared" si="1"/>
        <v>(314) 858550923447</v>
      </c>
      <c r="K800" s="5" t="s">
        <v>477</v>
      </c>
      <c r="L800" s="5" t="s">
        <v>74</v>
      </c>
      <c r="M800" s="9" t="str">
        <f>IFERROR(__xludf.DUMMYFUNCTION("IF(OR(REGEXMATCH(L800,""18-40""),REGEXMATCH(L800,""Adults 18-40"")),""18-40"", IF(OR(REGEXMATCH(L800,""40-60""),REGEXMATCH(L800,""Adults 40-60"")),""40-60"", IF(OR(REGEXMATCH(L800,""60\+""),REGEXMATCH(L800,""Seniors 60\+"")),""60+"", IF(OR(REGEXMATCH(L800"&amp;",""13-19""),REGEXMATCH(L800,""Teens 13-19"")),""13-19"",""Unbekannt""))))"),"60+")</f>
        <v>60+</v>
      </c>
      <c r="N800" s="8" t="str">
        <f>IFERROR(__xludf.DUMMYFUNCTION("REGEXREPLACE(REGEXREPLACE(O800,""Male"",""unspecific""),""Female"",""unspecific"")"),"Seniors ")</f>
        <v>Seniors </v>
      </c>
      <c r="O800" s="5" t="str">
        <f>IFERROR(__xludf.DUMMYFUNCTION("REGEXEXTRACT(L800,""[A-Za-z ]+"")"),"Seniors ")</f>
        <v>Seniors </v>
      </c>
      <c r="P800" s="8" t="str">
        <f>IFERROR(__xludf.DUMMYFUNCTION("IF(REGEXMATCH(L800,""Male""),""Male"",IF(REGEXMATCH(L800,""Female""),""Female"",""unspecific""))"),"unspecific")</f>
        <v>unspecific</v>
      </c>
      <c r="Q800" s="5" t="s">
        <v>75</v>
      </c>
      <c r="R800" s="4">
        <v>82746.0</v>
      </c>
      <c r="S800" s="4">
        <v>9457.0</v>
      </c>
      <c r="T800" s="4">
        <v>3330.0</v>
      </c>
      <c r="U800" s="4">
        <v>262.0</v>
      </c>
      <c r="V800" s="10">
        <f t="shared" si="2"/>
        <v>0.3166316197</v>
      </c>
      <c r="W800" s="4">
        <v>23276.85</v>
      </c>
      <c r="X800" s="5" t="s">
        <v>66</v>
      </c>
    </row>
    <row r="801" ht="14.25" customHeight="1">
      <c r="A801" s="4">
        <v>800.0</v>
      </c>
      <c r="B801" s="5" t="s">
        <v>1230</v>
      </c>
      <c r="C801" s="11">
        <v>45242.0</v>
      </c>
      <c r="D801" s="11">
        <v>45261.0</v>
      </c>
      <c r="E801" s="5" t="s">
        <v>51</v>
      </c>
      <c r="F801" s="5" t="s">
        <v>579</v>
      </c>
      <c r="G801" s="5" t="s">
        <v>580</v>
      </c>
      <c r="H801" s="5" t="s">
        <v>581</v>
      </c>
      <c r="I801" s="7" t="s">
        <v>582</v>
      </c>
      <c r="J801" s="8" t="str">
        <f t="shared" si="1"/>
        <v>(941) 072187124451</v>
      </c>
      <c r="K801" s="5" t="s">
        <v>583</v>
      </c>
      <c r="L801" s="5" t="s">
        <v>74</v>
      </c>
      <c r="M801" s="9" t="str">
        <f>IFERROR(__xludf.DUMMYFUNCTION("IF(OR(REGEXMATCH(L801,""18-40""),REGEXMATCH(L801,""Adults 18-40"")),""18-40"", IF(OR(REGEXMATCH(L801,""40-60""),REGEXMATCH(L801,""Adults 40-60"")),""40-60"", IF(OR(REGEXMATCH(L801,""60\+""),REGEXMATCH(L801,""Seniors 60\+"")),""60+"", IF(OR(REGEXMATCH(L801"&amp;",""13-19""),REGEXMATCH(L801,""Teens 13-19"")),""13-19"",""Unbekannt""))))"),"60+")</f>
        <v>60+</v>
      </c>
      <c r="N801" s="8" t="str">
        <f>IFERROR(__xludf.DUMMYFUNCTION("REGEXREPLACE(REGEXREPLACE(O801,""Male"",""unspecific""),""Female"",""unspecific"")"),"Seniors ")</f>
        <v>Seniors </v>
      </c>
      <c r="O801" s="5" t="str">
        <f>IFERROR(__xludf.DUMMYFUNCTION("REGEXEXTRACT(L801,""[A-Za-z ]+"")"),"Seniors ")</f>
        <v>Seniors </v>
      </c>
      <c r="P801" s="8" t="str">
        <f>IFERROR(__xludf.DUMMYFUNCTION("IF(REGEXMATCH(L801,""Male""),""Male"",IF(REGEXMATCH(L801,""Female""),""Female"",""unspecific""))"),"unspecific")</f>
        <v>unspecific</v>
      </c>
      <c r="Q801" s="5" t="s">
        <v>58</v>
      </c>
      <c r="R801" s="4">
        <v>4221.0</v>
      </c>
      <c r="S801" s="4">
        <v>5135.0</v>
      </c>
      <c r="T801" s="4">
        <v>4950.0</v>
      </c>
      <c r="U801" s="4">
        <v>623.0</v>
      </c>
      <c r="V801" s="10">
        <f t="shared" si="2"/>
        <v>14.75953566</v>
      </c>
      <c r="W801" s="4">
        <v>18165.23</v>
      </c>
      <c r="X801" s="5" t="s">
        <v>152</v>
      </c>
    </row>
    <row r="802" ht="14.25" customHeight="1">
      <c r="A802" s="4">
        <v>801.0</v>
      </c>
      <c r="B802" s="5" t="s">
        <v>1231</v>
      </c>
      <c r="C802" s="11">
        <v>45077.0</v>
      </c>
      <c r="D802" s="11">
        <v>45104.0</v>
      </c>
      <c r="E802" s="5" t="s">
        <v>77</v>
      </c>
      <c r="F802" s="5" t="s">
        <v>133</v>
      </c>
      <c r="G802" s="5" t="s">
        <v>134</v>
      </c>
      <c r="H802" s="5" t="s">
        <v>135</v>
      </c>
      <c r="I802" s="7" t="s">
        <v>136</v>
      </c>
      <c r="J802" s="8" t="str">
        <f t="shared" si="1"/>
        <v>(143) 0693791</v>
      </c>
      <c r="K802" s="5" t="s">
        <v>137</v>
      </c>
      <c r="L802" s="5" t="s">
        <v>83</v>
      </c>
      <c r="M802" s="9" t="str">
        <f>IFERROR(__xludf.DUMMYFUNCTION("IF(OR(REGEXMATCH(L802,""18-40""),REGEXMATCH(L802,""Adults 18-40"")),""18-40"", IF(OR(REGEXMATCH(L802,""40-60""),REGEXMATCH(L802,""Adults 40-60"")),""40-60"", IF(OR(REGEXMATCH(L802,""60\+""),REGEXMATCH(L802,""Seniors 60\+"")),""60+"", IF(OR(REGEXMATCH(L802"&amp;",""13-19""),REGEXMATCH(L802,""Teens 13-19"")),""13-19"",""Unbekannt""))))"),"40-60")</f>
        <v>40-60</v>
      </c>
      <c r="N802" s="8" t="str">
        <f>IFERROR(__xludf.DUMMYFUNCTION("REGEXREPLACE(REGEXREPLACE(O802,""Male"",""unspecific""),""Female"",""unspecific"")"),"Adults ")</f>
        <v>Adults </v>
      </c>
      <c r="O802" s="5" t="str">
        <f>IFERROR(__xludf.DUMMYFUNCTION("REGEXEXTRACT(L802,""[A-Za-z ]+"")"),"Adults ")</f>
        <v>Adults </v>
      </c>
      <c r="P802" s="8" t="str">
        <f>IFERROR(__xludf.DUMMYFUNCTION("IF(REGEXMATCH(L802,""Male""),""Male"",IF(REGEXMATCH(L802,""Female""),""Female"",""unspecific""))"),"unspecific")</f>
        <v>unspecific</v>
      </c>
      <c r="Q802" s="5" t="s">
        <v>84</v>
      </c>
      <c r="R802" s="4">
        <v>95035.0</v>
      </c>
      <c r="S802" s="4">
        <v>5137.0</v>
      </c>
      <c r="T802" s="4">
        <v>4657.0</v>
      </c>
      <c r="U802" s="4">
        <v>496.0</v>
      </c>
      <c r="V802" s="10">
        <f t="shared" si="2"/>
        <v>0.5219129794</v>
      </c>
      <c r="W802" s="4">
        <v>43676.03</v>
      </c>
      <c r="X802" s="5" t="s">
        <v>32</v>
      </c>
    </row>
    <row r="803" ht="14.25" customHeight="1">
      <c r="A803" s="4">
        <v>802.0</v>
      </c>
      <c r="B803" s="5" t="s">
        <v>1232</v>
      </c>
      <c r="C803" s="11">
        <v>45144.0</v>
      </c>
      <c r="D803" s="11">
        <v>45172.0</v>
      </c>
      <c r="E803" s="5" t="s">
        <v>77</v>
      </c>
      <c r="F803" s="5" t="s">
        <v>294</v>
      </c>
      <c r="G803" s="5" t="s">
        <v>295</v>
      </c>
      <c r="H803" s="5" t="s">
        <v>296</v>
      </c>
      <c r="I803" s="7" t="s">
        <v>297</v>
      </c>
      <c r="J803" s="8" t="str">
        <f t="shared" si="1"/>
        <v>(284) 4015003</v>
      </c>
      <c r="K803" s="5" t="s">
        <v>298</v>
      </c>
      <c r="L803" s="5" t="s">
        <v>38</v>
      </c>
      <c r="M803" s="9" t="str">
        <f>IFERROR(__xludf.DUMMYFUNCTION("IF(OR(REGEXMATCH(L803,""18-40""),REGEXMATCH(L803,""Adults 18-40"")),""18-40"", IF(OR(REGEXMATCH(L803,""40-60""),REGEXMATCH(L803,""Adults 40-60"")),""40-60"", IF(OR(REGEXMATCH(L803,""60\+""),REGEXMATCH(L803,""Seniors 60\+"")),""60+"", IF(OR(REGEXMATCH(L803"&amp;",""13-19""),REGEXMATCH(L803,""Teens 13-19"")),""13-19"",""Unbekannt""))))"),"60+")</f>
        <v>60+</v>
      </c>
      <c r="N803" s="8" t="str">
        <f>IFERROR(__xludf.DUMMYFUNCTION("REGEXREPLACE(REGEXREPLACE(O803,""Male"",""unspecific""),""Female"",""unspecific"")"),"unspecific ")</f>
        <v>unspecific </v>
      </c>
      <c r="O803" s="5" t="str">
        <f>IFERROR(__xludf.DUMMYFUNCTION("REGEXEXTRACT(L803,""[A-Za-z ]+"")"),"Female ")</f>
        <v>Female </v>
      </c>
      <c r="P803" s="8" t="str">
        <f>IFERROR(__xludf.DUMMYFUNCTION("IF(REGEXMATCH(L803,""Male""),""Male"",IF(REGEXMATCH(L803,""Female""),""Female"",""unspecific""))"),"Female")</f>
        <v>Female</v>
      </c>
      <c r="Q803" s="5" t="s">
        <v>58</v>
      </c>
      <c r="R803" s="4">
        <v>30527.0</v>
      </c>
      <c r="S803" s="4">
        <v>2638.0</v>
      </c>
      <c r="T803" s="4">
        <v>1024.0</v>
      </c>
      <c r="U803" s="4">
        <v>514.0</v>
      </c>
      <c r="V803" s="10">
        <f t="shared" si="2"/>
        <v>1.683755364</v>
      </c>
      <c r="W803" s="4">
        <v>30502.1</v>
      </c>
      <c r="X803" s="5" t="s">
        <v>49</v>
      </c>
    </row>
    <row r="804" ht="14.25" customHeight="1">
      <c r="A804" s="4">
        <v>803.0</v>
      </c>
      <c r="B804" s="5" t="s">
        <v>1233</v>
      </c>
      <c r="C804" s="11">
        <v>45279.0</v>
      </c>
      <c r="D804" s="11">
        <v>45308.0</v>
      </c>
      <c r="E804" s="5" t="s">
        <v>51</v>
      </c>
      <c r="F804" s="5" t="s">
        <v>300</v>
      </c>
      <c r="G804" s="5" t="s">
        <v>301</v>
      </c>
      <c r="H804" s="5" t="s">
        <v>302</v>
      </c>
      <c r="I804" s="7" t="s">
        <v>303</v>
      </c>
      <c r="J804" s="8" t="str">
        <f t="shared" si="1"/>
        <v>(880) 8919091</v>
      </c>
      <c r="K804" s="5" t="s">
        <v>304</v>
      </c>
      <c r="L804" s="5" t="s">
        <v>65</v>
      </c>
      <c r="M804" s="9" t="str">
        <f>IFERROR(__xludf.DUMMYFUNCTION("IF(OR(REGEXMATCH(L804,""18-40""),REGEXMATCH(L804,""Adults 18-40"")),""18-40"", IF(OR(REGEXMATCH(L804,""40-60""),REGEXMATCH(L804,""Adults 40-60"")),""40-60"", IF(OR(REGEXMATCH(L804,""60\+""),REGEXMATCH(L804,""Seniors 60\+"")),""60+"", IF(OR(REGEXMATCH(L804"&amp;",""13-19""),REGEXMATCH(L804,""Teens 13-19"")),""13-19"",""Unbekannt""))))"),"60+")</f>
        <v>60+</v>
      </c>
      <c r="N804" s="8" t="str">
        <f>IFERROR(__xludf.DUMMYFUNCTION("REGEXREPLACE(REGEXREPLACE(O804,""Male"",""unspecific""),""Female"",""unspecific"")"),"unspecific ")</f>
        <v>unspecific </v>
      </c>
      <c r="O804" s="5" t="str">
        <f>IFERROR(__xludf.DUMMYFUNCTION("REGEXEXTRACT(L804,""[A-Za-z ]+"")"),"Male ")</f>
        <v>Male </v>
      </c>
      <c r="P804" s="8" t="str">
        <f>IFERROR(__xludf.DUMMYFUNCTION("IF(REGEXMATCH(L804,""Male""),""Male"",IF(REGEXMATCH(L804,""Female""),""Female"",""unspecific""))"),"Male")</f>
        <v>Male</v>
      </c>
      <c r="Q804" s="5" t="s">
        <v>75</v>
      </c>
      <c r="R804" s="4">
        <v>87591.0</v>
      </c>
      <c r="S804" s="4">
        <v>7669.0</v>
      </c>
      <c r="T804" s="4">
        <v>821.0</v>
      </c>
      <c r="U804" s="4">
        <v>315.0</v>
      </c>
      <c r="V804" s="10">
        <f t="shared" si="2"/>
        <v>0.359625989</v>
      </c>
      <c r="W804" s="4">
        <v>35480.35</v>
      </c>
      <c r="X804" s="5" t="s">
        <v>99</v>
      </c>
    </row>
    <row r="805" ht="14.25" customHeight="1">
      <c r="A805" s="4">
        <v>804.0</v>
      </c>
      <c r="B805" s="5" t="s">
        <v>1234</v>
      </c>
      <c r="C805" s="11">
        <v>45276.0</v>
      </c>
      <c r="D805" s="11">
        <v>45280.0</v>
      </c>
      <c r="E805" s="5" t="s">
        <v>77</v>
      </c>
      <c r="F805" s="5" t="s">
        <v>94</v>
      </c>
      <c r="G805" s="5" t="s">
        <v>95</v>
      </c>
      <c r="H805" s="5" t="s">
        <v>96</v>
      </c>
      <c r="I805" s="7" t="s">
        <v>97</v>
      </c>
      <c r="J805" s="8" t="str">
        <f t="shared" si="1"/>
        <v>(356) 60863350070</v>
      </c>
      <c r="K805" s="5" t="s">
        <v>98</v>
      </c>
      <c r="L805" s="5" t="s">
        <v>47</v>
      </c>
      <c r="M805" s="9" t="str">
        <f>IFERROR(__xludf.DUMMYFUNCTION("IF(OR(REGEXMATCH(L805,""18-40""),REGEXMATCH(L805,""Adults 18-40"")),""18-40"", IF(OR(REGEXMATCH(L805,""40-60""),REGEXMATCH(L805,""Adults 40-60"")),""40-60"", IF(OR(REGEXMATCH(L805,""60\+""),REGEXMATCH(L805,""Seniors 60\+"")),""60+"", IF(OR(REGEXMATCH(L805"&amp;",""13-19""),REGEXMATCH(L805,""Teens 13-19"")),""13-19"",""Unbekannt""))))"),"40-60")</f>
        <v>40-60</v>
      </c>
      <c r="N805" s="8" t="str">
        <f>IFERROR(__xludf.DUMMYFUNCTION("REGEXREPLACE(REGEXREPLACE(O805,""Male"",""unspecific""),""Female"",""unspecific"")"),"unspecific ")</f>
        <v>unspecific </v>
      </c>
      <c r="O805" s="5" t="str">
        <f>IFERROR(__xludf.DUMMYFUNCTION("REGEXEXTRACT(L805,""[A-Za-z ]+"")"),"Male ")</f>
        <v>Male </v>
      </c>
      <c r="P805" s="8" t="str">
        <f>IFERROR(__xludf.DUMMYFUNCTION("IF(REGEXMATCH(L805,""Male""),""Male"",IF(REGEXMATCH(L805,""Female""),""Female"",""unspecific""))"),"Male")</f>
        <v>Male</v>
      </c>
      <c r="Q805" s="5" t="s">
        <v>75</v>
      </c>
      <c r="R805" s="4">
        <v>32615.0</v>
      </c>
      <c r="S805" s="4">
        <v>3765.0</v>
      </c>
      <c r="T805" s="4">
        <v>2117.0</v>
      </c>
      <c r="U805" s="4">
        <v>25.0</v>
      </c>
      <c r="V805" s="10">
        <f t="shared" si="2"/>
        <v>0.07665184731</v>
      </c>
      <c r="W805" s="4">
        <v>3917.52</v>
      </c>
      <c r="X805" s="5" t="s">
        <v>99</v>
      </c>
    </row>
    <row r="806" ht="14.25" customHeight="1">
      <c r="A806" s="4">
        <v>805.0</v>
      </c>
      <c r="B806" s="5" t="s">
        <v>1235</v>
      </c>
      <c r="C806" s="11">
        <v>44974.0</v>
      </c>
      <c r="D806" s="11">
        <v>44979.0</v>
      </c>
      <c r="E806" s="5" t="s">
        <v>77</v>
      </c>
      <c r="F806" s="5" t="s">
        <v>294</v>
      </c>
      <c r="G806" s="5" t="s">
        <v>295</v>
      </c>
      <c r="H806" s="5" t="s">
        <v>296</v>
      </c>
      <c r="I806" s="7" t="s">
        <v>297</v>
      </c>
      <c r="J806" s="8" t="str">
        <f t="shared" si="1"/>
        <v>(284) 4015003</v>
      </c>
      <c r="K806" s="5" t="s">
        <v>298</v>
      </c>
      <c r="L806" s="5" t="s">
        <v>47</v>
      </c>
      <c r="M806" s="9" t="str">
        <f>IFERROR(__xludf.DUMMYFUNCTION("IF(OR(REGEXMATCH(L806,""18-40""),REGEXMATCH(L806,""Adults 18-40"")),""18-40"", IF(OR(REGEXMATCH(L806,""40-60""),REGEXMATCH(L806,""Adults 40-60"")),""40-60"", IF(OR(REGEXMATCH(L806,""60\+""),REGEXMATCH(L806,""Seniors 60\+"")),""60+"", IF(OR(REGEXMATCH(L806"&amp;",""13-19""),REGEXMATCH(L806,""Teens 13-19"")),""13-19"",""Unbekannt""))))"),"40-60")</f>
        <v>40-60</v>
      </c>
      <c r="N806" s="8" t="str">
        <f>IFERROR(__xludf.DUMMYFUNCTION("REGEXREPLACE(REGEXREPLACE(O806,""Male"",""unspecific""),""Female"",""unspecific"")"),"unspecific ")</f>
        <v>unspecific </v>
      </c>
      <c r="O806" s="5" t="str">
        <f>IFERROR(__xludf.DUMMYFUNCTION("REGEXEXTRACT(L806,""[A-Za-z ]+"")"),"Male ")</f>
        <v>Male </v>
      </c>
      <c r="P806" s="8" t="str">
        <f>IFERROR(__xludf.DUMMYFUNCTION("IF(REGEXMATCH(L806,""Male""),""Male"",IF(REGEXMATCH(L806,""Female""),""Female"",""unspecific""))"),"Male")</f>
        <v>Male</v>
      </c>
      <c r="Q806" s="5" t="s">
        <v>86</v>
      </c>
      <c r="R806" s="4">
        <v>48431.0</v>
      </c>
      <c r="S806" s="4">
        <v>7925.0</v>
      </c>
      <c r="T806" s="4">
        <v>4658.0</v>
      </c>
      <c r="U806" s="4">
        <v>816.0</v>
      </c>
      <c r="V806" s="10">
        <f t="shared" si="2"/>
        <v>1.68487126</v>
      </c>
      <c r="W806" s="4">
        <v>32630.08</v>
      </c>
      <c r="X806" s="5" t="s">
        <v>49</v>
      </c>
    </row>
    <row r="807" ht="14.25" customHeight="1">
      <c r="A807" s="4">
        <v>806.0</v>
      </c>
      <c r="B807" s="5" t="s">
        <v>1236</v>
      </c>
      <c r="C807" s="11">
        <v>45065.0</v>
      </c>
      <c r="D807" s="11">
        <v>45086.0</v>
      </c>
      <c r="E807" s="5" t="s">
        <v>7</v>
      </c>
      <c r="F807" s="5" t="s">
        <v>269</v>
      </c>
      <c r="G807" s="5" t="s">
        <v>270</v>
      </c>
      <c r="H807" s="5" t="s">
        <v>271</v>
      </c>
      <c r="I807" s="7" t="s">
        <v>272</v>
      </c>
      <c r="J807" s="8" t="str">
        <f t="shared" si="1"/>
        <v>(363) 95706167906</v>
      </c>
      <c r="K807" s="5" t="s">
        <v>273</v>
      </c>
      <c r="L807" s="5" t="s">
        <v>131</v>
      </c>
      <c r="M807" s="9" t="str">
        <f>IFERROR(__xludf.DUMMYFUNCTION("IF(OR(REGEXMATCH(L807,""18-40""),REGEXMATCH(L807,""Adults 18-40"")),""18-40"", IF(OR(REGEXMATCH(L807,""40-60""),REGEXMATCH(L807,""Adults 40-60"")),""40-60"", IF(OR(REGEXMATCH(L807,""60\+""),REGEXMATCH(L807,""Seniors 60\+"")),""60+"", IF(OR(REGEXMATCH(L807"&amp;",""13-19""),REGEXMATCH(L807,""Teens 13-19"")),""13-19"",""Unbekannt""))))"),"13-19")</f>
        <v>13-19</v>
      </c>
      <c r="N807" s="8" t="str">
        <f>IFERROR(__xludf.DUMMYFUNCTION("REGEXREPLACE(REGEXREPLACE(O807,""Male"",""unspecific""),""Female"",""unspecific"")"),"Teens ")</f>
        <v>Teens </v>
      </c>
      <c r="O807" s="5" t="str">
        <f>IFERROR(__xludf.DUMMYFUNCTION("REGEXEXTRACT(L807,""[A-Za-z ]+"")"),"Teens ")</f>
        <v>Teens </v>
      </c>
      <c r="P807" s="8" t="str">
        <f>IFERROR(__xludf.DUMMYFUNCTION("IF(REGEXMATCH(L807,""Male""),""Male"",IF(REGEXMATCH(L807,""Female""),""Female"",""unspecific""))"),"unspecific")</f>
        <v>unspecific</v>
      </c>
      <c r="Q807" s="5" t="s">
        <v>48</v>
      </c>
      <c r="R807" s="4">
        <v>47166.0</v>
      </c>
      <c r="S807" s="4">
        <v>2283.0</v>
      </c>
      <c r="T807" s="4">
        <v>664.0</v>
      </c>
      <c r="U807" s="4">
        <v>20.0</v>
      </c>
      <c r="V807" s="10">
        <f t="shared" si="2"/>
        <v>0.0424034262</v>
      </c>
      <c r="W807" s="4">
        <v>28538.68</v>
      </c>
      <c r="X807" s="5" t="s">
        <v>158</v>
      </c>
    </row>
    <row r="808" ht="14.25" customHeight="1">
      <c r="A808" s="4">
        <v>807.0</v>
      </c>
      <c r="B808" s="5" t="s">
        <v>1237</v>
      </c>
      <c r="C808" s="11">
        <v>44984.0</v>
      </c>
      <c r="D808" s="11">
        <v>44997.0</v>
      </c>
      <c r="E808" s="5" t="s">
        <v>25</v>
      </c>
      <c r="F808" s="5" t="s">
        <v>367</v>
      </c>
      <c r="G808" s="5" t="s">
        <v>368</v>
      </c>
      <c r="H808" s="5" t="s">
        <v>369</v>
      </c>
      <c r="I808" s="7" t="s">
        <v>370</v>
      </c>
      <c r="J808" s="8" t="str">
        <f t="shared" si="1"/>
        <v>(644) 5688783</v>
      </c>
      <c r="K808" s="5" t="s">
        <v>371</v>
      </c>
      <c r="L808" s="5" t="s">
        <v>47</v>
      </c>
      <c r="M808" s="9" t="str">
        <f>IFERROR(__xludf.DUMMYFUNCTION("IF(OR(REGEXMATCH(L808,""18-40""),REGEXMATCH(L808,""Adults 18-40"")),""18-40"", IF(OR(REGEXMATCH(L808,""40-60""),REGEXMATCH(L808,""Adults 40-60"")),""40-60"", IF(OR(REGEXMATCH(L808,""60\+""),REGEXMATCH(L808,""Seniors 60\+"")),""60+"", IF(OR(REGEXMATCH(L808"&amp;",""13-19""),REGEXMATCH(L808,""Teens 13-19"")),""13-19"",""Unbekannt""))))"),"40-60")</f>
        <v>40-60</v>
      </c>
      <c r="N808" s="8" t="str">
        <f>IFERROR(__xludf.DUMMYFUNCTION("REGEXREPLACE(REGEXREPLACE(O808,""Male"",""unspecific""),""Female"",""unspecific"")"),"unspecific ")</f>
        <v>unspecific </v>
      </c>
      <c r="O808" s="5" t="str">
        <f>IFERROR(__xludf.DUMMYFUNCTION("REGEXEXTRACT(L808,""[A-Za-z ]+"")"),"Male ")</f>
        <v>Male </v>
      </c>
      <c r="P808" s="8" t="str">
        <f>IFERROR(__xludf.DUMMYFUNCTION("IF(REGEXMATCH(L808,""Male""),""Male"",IF(REGEXMATCH(L808,""Female""),""Female"",""unspecific""))"),"Male")</f>
        <v>Male</v>
      </c>
      <c r="Q808" s="5" t="s">
        <v>84</v>
      </c>
      <c r="R808" s="4">
        <v>92466.0</v>
      </c>
      <c r="S808" s="4">
        <v>3149.0</v>
      </c>
      <c r="T808" s="4">
        <v>4095.0</v>
      </c>
      <c r="U808" s="4">
        <v>440.0</v>
      </c>
      <c r="V808" s="10">
        <f t="shared" si="2"/>
        <v>0.4758505829</v>
      </c>
      <c r="W808" s="4">
        <v>37729.47</v>
      </c>
      <c r="X808" s="5" t="s">
        <v>99</v>
      </c>
    </row>
    <row r="809" ht="14.25" customHeight="1">
      <c r="A809" s="4">
        <v>808.0</v>
      </c>
      <c r="B809" s="5" t="s">
        <v>1238</v>
      </c>
      <c r="C809" s="11">
        <v>45035.0</v>
      </c>
      <c r="D809" s="11">
        <v>45060.0</v>
      </c>
      <c r="E809" s="5" t="s">
        <v>42</v>
      </c>
      <c r="F809" s="5" t="s">
        <v>212</v>
      </c>
      <c r="G809" s="5" t="s">
        <v>213</v>
      </c>
      <c r="H809" s="5" t="s">
        <v>214</v>
      </c>
      <c r="I809" s="7">
        <v>0.0</v>
      </c>
      <c r="J809" s="8">
        <f t="shared" si="1"/>
        <v>0</v>
      </c>
      <c r="K809" s="5" t="s">
        <v>216</v>
      </c>
      <c r="L809" s="5" t="s">
        <v>65</v>
      </c>
      <c r="M809" s="9" t="str">
        <f>IFERROR(__xludf.DUMMYFUNCTION("IF(OR(REGEXMATCH(L809,""18-40""),REGEXMATCH(L809,""Adults 18-40"")),""18-40"", IF(OR(REGEXMATCH(L809,""40-60""),REGEXMATCH(L809,""Adults 40-60"")),""40-60"", IF(OR(REGEXMATCH(L809,""60\+""),REGEXMATCH(L809,""Seniors 60\+"")),""60+"", IF(OR(REGEXMATCH(L809"&amp;",""13-19""),REGEXMATCH(L809,""Teens 13-19"")),""13-19"",""Unbekannt""))))"),"60+")</f>
        <v>60+</v>
      </c>
      <c r="N809" s="8" t="str">
        <f>IFERROR(__xludf.DUMMYFUNCTION("REGEXREPLACE(REGEXREPLACE(O809,""Male"",""unspecific""),""Female"",""unspecific"")"),"unspecific ")</f>
        <v>unspecific </v>
      </c>
      <c r="O809" s="5" t="str">
        <f>IFERROR(__xludf.DUMMYFUNCTION("REGEXEXTRACT(L809,""[A-Za-z ]+"")"),"Male ")</f>
        <v>Male </v>
      </c>
      <c r="P809" s="8" t="str">
        <f>IFERROR(__xludf.DUMMYFUNCTION("IF(REGEXMATCH(L809,""Male""),""Male"",IF(REGEXMATCH(L809,""Female""),""Female"",""unspecific""))"),"Male")</f>
        <v>Male</v>
      </c>
      <c r="Q809" s="5" t="s">
        <v>86</v>
      </c>
      <c r="R809" s="4">
        <v>17199.0</v>
      </c>
      <c r="S809" s="4">
        <v>9495.0</v>
      </c>
      <c r="T809" s="4">
        <v>3718.0</v>
      </c>
      <c r="U809" s="4">
        <v>650.0</v>
      </c>
      <c r="V809" s="10">
        <f t="shared" si="2"/>
        <v>3.779289494</v>
      </c>
      <c r="W809" s="4">
        <v>41670.6</v>
      </c>
      <c r="X809" s="5" t="s">
        <v>152</v>
      </c>
    </row>
    <row r="810" ht="14.25" customHeight="1">
      <c r="A810" s="4">
        <v>809.0</v>
      </c>
      <c r="B810" s="5" t="s">
        <v>1239</v>
      </c>
      <c r="C810" s="11">
        <v>45260.0</v>
      </c>
      <c r="D810" s="11">
        <v>45265.0</v>
      </c>
      <c r="E810" s="5" t="s">
        <v>77</v>
      </c>
      <c r="F810" s="5" t="s">
        <v>162</v>
      </c>
      <c r="G810" s="5" t="s">
        <v>163</v>
      </c>
      <c r="H810" s="5" t="s">
        <v>164</v>
      </c>
      <c r="I810" s="7" t="s">
        <v>165</v>
      </c>
      <c r="J810" s="8" t="str">
        <f t="shared" si="1"/>
        <v>(653) 6891510</v>
      </c>
      <c r="K810" s="5" t="s">
        <v>166</v>
      </c>
      <c r="L810" s="5" t="s">
        <v>74</v>
      </c>
      <c r="M810" s="9" t="str">
        <f>IFERROR(__xludf.DUMMYFUNCTION("IF(OR(REGEXMATCH(L810,""18-40""),REGEXMATCH(L810,""Adults 18-40"")),""18-40"", IF(OR(REGEXMATCH(L810,""40-60""),REGEXMATCH(L810,""Adults 40-60"")),""40-60"", IF(OR(REGEXMATCH(L810,""60\+""),REGEXMATCH(L810,""Seniors 60\+"")),""60+"", IF(OR(REGEXMATCH(L810"&amp;",""13-19""),REGEXMATCH(L810,""Teens 13-19"")),""13-19"",""Unbekannt""))))"),"60+")</f>
        <v>60+</v>
      </c>
      <c r="N810" s="8" t="str">
        <f>IFERROR(__xludf.DUMMYFUNCTION("REGEXREPLACE(REGEXREPLACE(O810,""Male"",""unspecific""),""Female"",""unspecific"")"),"Seniors ")</f>
        <v>Seniors </v>
      </c>
      <c r="O810" s="5" t="str">
        <f>IFERROR(__xludf.DUMMYFUNCTION("REGEXEXTRACT(L810,""[A-Za-z ]+"")"),"Seniors ")</f>
        <v>Seniors </v>
      </c>
      <c r="P810" s="8" t="str">
        <f>IFERROR(__xludf.DUMMYFUNCTION("IF(REGEXMATCH(L810,""Male""),""Male"",IF(REGEXMATCH(L810,""Female""),""Female"",""unspecific""))"),"unspecific")</f>
        <v>unspecific</v>
      </c>
      <c r="Q810" s="5" t="s">
        <v>128</v>
      </c>
      <c r="R810" s="4">
        <v>87168.0</v>
      </c>
      <c r="S810" s="4">
        <v>7083.0</v>
      </c>
      <c r="T810" s="4">
        <v>1327.0</v>
      </c>
      <c r="U810" s="4">
        <v>673.0</v>
      </c>
      <c r="V810" s="10">
        <f t="shared" si="2"/>
        <v>0.7720723201</v>
      </c>
      <c r="W810" s="4">
        <v>3855.17</v>
      </c>
      <c r="X810" s="5" t="s">
        <v>167</v>
      </c>
    </row>
    <row r="811" ht="14.25" customHeight="1">
      <c r="A811" s="4">
        <v>810.0</v>
      </c>
      <c r="B811" s="5" t="s">
        <v>1240</v>
      </c>
      <c r="C811" s="11">
        <v>45122.0</v>
      </c>
      <c r="D811" s="11">
        <v>45128.0</v>
      </c>
      <c r="E811" s="5" t="s">
        <v>77</v>
      </c>
      <c r="F811" s="5" t="s">
        <v>445</v>
      </c>
      <c r="G811" s="5" t="s">
        <v>446</v>
      </c>
      <c r="H811" s="5" t="s">
        <v>447</v>
      </c>
      <c r="I811" s="7" t="s">
        <v>448</v>
      </c>
      <c r="J811" s="8" t="str">
        <f t="shared" si="1"/>
        <v>(163) 276214014577</v>
      </c>
      <c r="K811" s="5" t="s">
        <v>449</v>
      </c>
      <c r="L811" s="5" t="s">
        <v>138</v>
      </c>
      <c r="M811" s="9" t="str">
        <f>IFERROR(__xludf.DUMMYFUNCTION("IF(OR(REGEXMATCH(L811,""18-40""),REGEXMATCH(L811,""Adults 18-40"")),""18-40"", IF(OR(REGEXMATCH(L811,""40-60""),REGEXMATCH(L811,""Adults 40-60"")),""40-60"", IF(OR(REGEXMATCH(L811,""60\+""),REGEXMATCH(L811,""Seniors 60\+"")),""60+"", IF(OR(REGEXMATCH(L811"&amp;",""13-19""),REGEXMATCH(L811,""Teens 13-19"")),""13-19"",""Unbekannt""))))"),"18-40")</f>
        <v>18-40</v>
      </c>
      <c r="N811" s="8" t="str">
        <f>IFERROR(__xludf.DUMMYFUNCTION("REGEXREPLACE(REGEXREPLACE(O811,""Male"",""unspecific""),""Female"",""unspecific"")"),"unspecific ")</f>
        <v>unspecific </v>
      </c>
      <c r="O811" s="5" t="str">
        <f>IFERROR(__xludf.DUMMYFUNCTION("REGEXEXTRACT(L811,""[A-Za-z ]+"")"),"Male ")</f>
        <v>Male </v>
      </c>
      <c r="P811" s="8" t="str">
        <f>IFERROR(__xludf.DUMMYFUNCTION("IF(REGEXMATCH(L811,""Male""),""Male"",IF(REGEXMATCH(L811,""Female""),""Female"",""unspecific""))"),"Male")</f>
        <v>Male</v>
      </c>
      <c r="Q811" s="5" t="s">
        <v>58</v>
      </c>
      <c r="R811" s="4">
        <v>70375.0</v>
      </c>
      <c r="S811" s="4">
        <v>9726.0</v>
      </c>
      <c r="T811" s="4">
        <v>2521.0</v>
      </c>
      <c r="U811" s="4">
        <v>25.0</v>
      </c>
      <c r="V811" s="10">
        <f t="shared" si="2"/>
        <v>0.03552397869</v>
      </c>
      <c r="W811" s="4">
        <v>10592.77</v>
      </c>
      <c r="X811" s="5" t="s">
        <v>158</v>
      </c>
    </row>
    <row r="812" ht="14.25" customHeight="1">
      <c r="A812" s="4">
        <v>811.0</v>
      </c>
      <c r="B812" s="5" t="s">
        <v>1241</v>
      </c>
      <c r="C812" s="11">
        <v>45009.0</v>
      </c>
      <c r="D812" s="11">
        <v>45022.0</v>
      </c>
      <c r="E812" s="5" t="s">
        <v>42</v>
      </c>
      <c r="F812" s="5" t="s">
        <v>336</v>
      </c>
      <c r="G812" s="5" t="s">
        <v>337</v>
      </c>
      <c r="H812" s="5" t="s">
        <v>338</v>
      </c>
      <c r="I812" s="7" t="s">
        <v>339</v>
      </c>
      <c r="J812" s="8" t="str">
        <f t="shared" si="1"/>
        <v>(729) 5758232</v>
      </c>
      <c r="K812" s="5" t="s">
        <v>340</v>
      </c>
      <c r="L812" s="5" t="s">
        <v>138</v>
      </c>
      <c r="M812" s="9" t="str">
        <f>IFERROR(__xludf.DUMMYFUNCTION("IF(OR(REGEXMATCH(L812,""18-40""),REGEXMATCH(L812,""Adults 18-40"")),""18-40"", IF(OR(REGEXMATCH(L812,""40-60""),REGEXMATCH(L812,""Adults 40-60"")),""40-60"", IF(OR(REGEXMATCH(L812,""60\+""),REGEXMATCH(L812,""Seniors 60\+"")),""60+"", IF(OR(REGEXMATCH(L812"&amp;",""13-19""),REGEXMATCH(L812,""Teens 13-19"")),""13-19"",""Unbekannt""))))"),"18-40")</f>
        <v>18-40</v>
      </c>
      <c r="N812" s="8" t="str">
        <f>IFERROR(__xludf.DUMMYFUNCTION("REGEXREPLACE(REGEXREPLACE(O812,""Male"",""unspecific""),""Female"",""unspecific"")"),"unspecific ")</f>
        <v>unspecific </v>
      </c>
      <c r="O812" s="5" t="str">
        <f>IFERROR(__xludf.DUMMYFUNCTION("REGEXEXTRACT(L812,""[A-Za-z ]+"")"),"Male ")</f>
        <v>Male </v>
      </c>
      <c r="P812" s="8" t="str">
        <f>IFERROR(__xludf.DUMMYFUNCTION("IF(REGEXMATCH(L812,""Male""),""Male"",IF(REGEXMATCH(L812,""Female""),""Female"",""unspecific""))"),"Male")</f>
        <v>Male</v>
      </c>
      <c r="Q812" s="5" t="s">
        <v>58</v>
      </c>
      <c r="R812" s="4">
        <v>8666.0</v>
      </c>
      <c r="S812" s="4">
        <v>813.0</v>
      </c>
      <c r="T812" s="4">
        <v>3396.0</v>
      </c>
      <c r="U812" s="4">
        <v>920.0</v>
      </c>
      <c r="V812" s="10">
        <f t="shared" si="2"/>
        <v>10.61620125</v>
      </c>
      <c r="W812" s="4">
        <v>15938.86</v>
      </c>
      <c r="X812" s="5" t="s">
        <v>32</v>
      </c>
    </row>
    <row r="813" ht="14.25" customHeight="1">
      <c r="A813" s="4">
        <v>812.0</v>
      </c>
      <c r="B813" s="5" t="s">
        <v>1242</v>
      </c>
      <c r="C813" s="11">
        <v>45129.0</v>
      </c>
      <c r="D813" s="11">
        <v>45142.0</v>
      </c>
      <c r="E813" s="5" t="s">
        <v>25</v>
      </c>
      <c r="F813" s="5" t="s">
        <v>133</v>
      </c>
      <c r="G813" s="5" t="s">
        <v>134</v>
      </c>
      <c r="H813" s="5" t="s">
        <v>135</v>
      </c>
      <c r="I813" s="7" t="s">
        <v>136</v>
      </c>
      <c r="J813" s="8" t="str">
        <f t="shared" si="1"/>
        <v>(143) 0693791</v>
      </c>
      <c r="K813" s="5" t="s">
        <v>137</v>
      </c>
      <c r="L813" s="5" t="s">
        <v>160</v>
      </c>
      <c r="M813" s="9" t="str">
        <f>IFERROR(__xludf.DUMMYFUNCTION("IF(OR(REGEXMATCH(L813,""18-40""),REGEXMATCH(L813,""Adults 18-40"")),""18-40"", IF(OR(REGEXMATCH(L813,""40-60""),REGEXMATCH(L813,""Adults 40-60"")),""40-60"", IF(OR(REGEXMATCH(L813,""60\+""),REGEXMATCH(L813,""Seniors 60\+"")),""60+"", IF(OR(REGEXMATCH(L813"&amp;",""13-19""),REGEXMATCH(L813,""Teens 13-19"")),""13-19"",""Unbekannt""))))"),"40-60")</f>
        <v>40-60</v>
      </c>
      <c r="N813" s="8" t="str">
        <f>IFERROR(__xludf.DUMMYFUNCTION("REGEXREPLACE(REGEXREPLACE(O813,""Male"",""unspecific""),""Female"",""unspecific"")"),"unspecific ")</f>
        <v>unspecific </v>
      </c>
      <c r="O813" s="5" t="str">
        <f>IFERROR(__xludf.DUMMYFUNCTION("REGEXEXTRACT(L813,""[A-Za-z ]+"")"),"Female ")</f>
        <v>Female </v>
      </c>
      <c r="P813" s="8" t="str">
        <f>IFERROR(__xludf.DUMMYFUNCTION("IF(REGEXMATCH(L813,""Male""),""Male"",IF(REGEXMATCH(L813,""Female""),""Female"",""unspecific""))"),"Female")</f>
        <v>Female</v>
      </c>
      <c r="Q813" s="5" t="s">
        <v>75</v>
      </c>
      <c r="R813" s="4">
        <v>34088.0</v>
      </c>
      <c r="S813" s="4">
        <v>6888.0</v>
      </c>
      <c r="T813" s="4">
        <v>4970.0</v>
      </c>
      <c r="U813" s="4">
        <v>187.0</v>
      </c>
      <c r="V813" s="10">
        <f t="shared" si="2"/>
        <v>0.5485801455</v>
      </c>
      <c r="W813" s="4">
        <v>26072.74</v>
      </c>
      <c r="X813" s="5" t="s">
        <v>32</v>
      </c>
    </row>
    <row r="814" ht="14.25" customHeight="1">
      <c r="A814" s="4">
        <v>813.0</v>
      </c>
      <c r="B814" s="5" t="s">
        <v>1243</v>
      </c>
      <c r="C814" s="11">
        <v>44969.0</v>
      </c>
      <c r="D814" s="11">
        <v>44992.0</v>
      </c>
      <c r="E814" s="5" t="s">
        <v>7</v>
      </c>
      <c r="F814" s="5" t="s">
        <v>182</v>
      </c>
      <c r="G814" s="5" t="s">
        <v>183</v>
      </c>
      <c r="H814" s="5" t="s">
        <v>184</v>
      </c>
      <c r="I814" s="7" t="s">
        <v>185</v>
      </c>
      <c r="J814" s="8" t="str">
        <f t="shared" si="1"/>
        <v>(322) 61892539220</v>
      </c>
      <c r="K814" s="5" t="s">
        <v>186</v>
      </c>
      <c r="L814" s="5" t="s">
        <v>160</v>
      </c>
      <c r="M814" s="9" t="str">
        <f>IFERROR(__xludf.DUMMYFUNCTION("IF(OR(REGEXMATCH(L814,""18-40""),REGEXMATCH(L814,""Adults 18-40"")),""18-40"", IF(OR(REGEXMATCH(L814,""40-60""),REGEXMATCH(L814,""Adults 40-60"")),""40-60"", IF(OR(REGEXMATCH(L814,""60\+""),REGEXMATCH(L814,""Seniors 60\+"")),""60+"", IF(OR(REGEXMATCH(L814"&amp;",""13-19""),REGEXMATCH(L814,""Teens 13-19"")),""13-19"",""Unbekannt""))))"),"40-60")</f>
        <v>40-60</v>
      </c>
      <c r="N814" s="8" t="str">
        <f>IFERROR(__xludf.DUMMYFUNCTION("REGEXREPLACE(REGEXREPLACE(O814,""Male"",""unspecific""),""Female"",""unspecific"")"),"unspecific ")</f>
        <v>unspecific </v>
      </c>
      <c r="O814" s="5" t="str">
        <f>IFERROR(__xludf.DUMMYFUNCTION("REGEXEXTRACT(L814,""[A-Za-z ]+"")"),"Female ")</f>
        <v>Female </v>
      </c>
      <c r="P814" s="8" t="str">
        <f>IFERROR(__xludf.DUMMYFUNCTION("IF(REGEXMATCH(L814,""Male""),""Male"",IF(REGEXMATCH(L814,""Female""),""Female"",""unspecific""))"),"Female")</f>
        <v>Female</v>
      </c>
      <c r="Q814" s="5" t="s">
        <v>84</v>
      </c>
      <c r="R814" s="4">
        <v>40982.0</v>
      </c>
      <c r="S814" s="4">
        <v>5678.0</v>
      </c>
      <c r="T814" s="4">
        <v>233.0</v>
      </c>
      <c r="U814" s="4">
        <v>667.0</v>
      </c>
      <c r="V814" s="10">
        <f t="shared" si="2"/>
        <v>1.6275438</v>
      </c>
      <c r="W814" s="4">
        <v>29725.66</v>
      </c>
      <c r="X814" s="5" t="s">
        <v>167</v>
      </c>
    </row>
    <row r="815" ht="14.25" customHeight="1">
      <c r="A815" s="4">
        <v>814.0</v>
      </c>
      <c r="B815" s="5" t="s">
        <v>1244</v>
      </c>
      <c r="C815" s="11">
        <v>45264.0</v>
      </c>
      <c r="D815" s="11">
        <v>45270.0</v>
      </c>
      <c r="E815" s="5" t="s">
        <v>42</v>
      </c>
      <c r="F815" s="5" t="s">
        <v>94</v>
      </c>
      <c r="G815" s="5" t="s">
        <v>95</v>
      </c>
      <c r="H815" s="5" t="s">
        <v>96</v>
      </c>
      <c r="I815" s="7" t="s">
        <v>97</v>
      </c>
      <c r="J815" s="8" t="str">
        <f t="shared" si="1"/>
        <v>(356) 60863350070</v>
      </c>
      <c r="K815" s="5" t="s">
        <v>98</v>
      </c>
      <c r="L815" s="5" t="s">
        <v>131</v>
      </c>
      <c r="M815" s="9" t="str">
        <f>IFERROR(__xludf.DUMMYFUNCTION("IF(OR(REGEXMATCH(L815,""18-40""),REGEXMATCH(L815,""Adults 18-40"")),""18-40"", IF(OR(REGEXMATCH(L815,""40-60""),REGEXMATCH(L815,""Adults 40-60"")),""40-60"", IF(OR(REGEXMATCH(L815,""60\+""),REGEXMATCH(L815,""Seniors 60\+"")),""60+"", IF(OR(REGEXMATCH(L815"&amp;",""13-19""),REGEXMATCH(L815,""Teens 13-19"")),""13-19"",""Unbekannt""))))"),"13-19")</f>
        <v>13-19</v>
      </c>
      <c r="N815" s="8" t="str">
        <f>IFERROR(__xludf.DUMMYFUNCTION("REGEXREPLACE(REGEXREPLACE(O815,""Male"",""unspecific""),""Female"",""unspecific"")"),"Teens ")</f>
        <v>Teens </v>
      </c>
      <c r="O815" s="5" t="str">
        <f>IFERROR(__xludf.DUMMYFUNCTION("REGEXEXTRACT(L815,""[A-Za-z ]+"")"),"Teens ")</f>
        <v>Teens </v>
      </c>
      <c r="P815" s="8" t="str">
        <f>IFERROR(__xludf.DUMMYFUNCTION("IF(REGEXMATCH(L815,""Male""),""Male"",IF(REGEXMATCH(L815,""Female""),""Female"",""unspecific""))"),"unspecific")</f>
        <v>unspecific</v>
      </c>
      <c r="Q815" s="5" t="s">
        <v>48</v>
      </c>
      <c r="R815" s="4">
        <v>95586.0</v>
      </c>
      <c r="S815" s="4">
        <v>1018.0</v>
      </c>
      <c r="T815" s="4">
        <v>1724.0</v>
      </c>
      <c r="U815" s="4">
        <v>232.0</v>
      </c>
      <c r="V815" s="10">
        <f t="shared" si="2"/>
        <v>0.2427133681</v>
      </c>
      <c r="W815" s="4">
        <v>22154.49</v>
      </c>
      <c r="X815" s="5" t="s">
        <v>99</v>
      </c>
    </row>
    <row r="816" ht="14.25" customHeight="1">
      <c r="A816" s="4">
        <v>815.0</v>
      </c>
      <c r="B816" s="5" t="s">
        <v>1245</v>
      </c>
      <c r="C816" s="11">
        <v>45146.0</v>
      </c>
      <c r="D816" s="11">
        <v>45165.0</v>
      </c>
      <c r="E816" s="5" t="s">
        <v>77</v>
      </c>
      <c r="F816" s="5" t="s">
        <v>330</v>
      </c>
      <c r="G816" s="5" t="s">
        <v>331</v>
      </c>
      <c r="H816" s="5" t="s">
        <v>332</v>
      </c>
      <c r="I816" s="7">
        <v>0.0</v>
      </c>
      <c r="J816" s="8">
        <f t="shared" si="1"/>
        <v>0</v>
      </c>
      <c r="K816" s="5" t="s">
        <v>333</v>
      </c>
      <c r="L816" s="5" t="s">
        <v>131</v>
      </c>
      <c r="M816" s="9" t="str">
        <f>IFERROR(__xludf.DUMMYFUNCTION("IF(OR(REGEXMATCH(L816,""18-40""),REGEXMATCH(L816,""Adults 18-40"")),""18-40"", IF(OR(REGEXMATCH(L816,""40-60""),REGEXMATCH(L816,""Adults 40-60"")),""40-60"", IF(OR(REGEXMATCH(L816,""60\+""),REGEXMATCH(L816,""Seniors 60\+"")),""60+"", IF(OR(REGEXMATCH(L816"&amp;",""13-19""),REGEXMATCH(L816,""Teens 13-19"")),""13-19"",""Unbekannt""))))"),"13-19")</f>
        <v>13-19</v>
      </c>
      <c r="N816" s="8" t="str">
        <f>IFERROR(__xludf.DUMMYFUNCTION("REGEXREPLACE(REGEXREPLACE(O816,""Male"",""unspecific""),""Female"",""unspecific"")"),"Teens ")</f>
        <v>Teens </v>
      </c>
      <c r="O816" s="5" t="str">
        <f>IFERROR(__xludf.DUMMYFUNCTION("REGEXEXTRACT(L816,""[A-Za-z ]+"")"),"Teens ")</f>
        <v>Teens </v>
      </c>
      <c r="P816" s="8" t="str">
        <f>IFERROR(__xludf.DUMMYFUNCTION("IF(REGEXMATCH(L816,""Male""),""Male"",IF(REGEXMATCH(L816,""Female""),""Female"",""unspecific""))"),"unspecific")</f>
        <v>unspecific</v>
      </c>
      <c r="Q816" s="5" t="s">
        <v>58</v>
      </c>
      <c r="R816" s="4">
        <v>86611.0</v>
      </c>
      <c r="S816" s="4">
        <v>527.0</v>
      </c>
      <c r="T816" s="4">
        <v>2971.0</v>
      </c>
      <c r="U816" s="4">
        <v>634.0</v>
      </c>
      <c r="V816" s="10">
        <f t="shared" si="2"/>
        <v>0.7320086363</v>
      </c>
      <c r="W816" s="4">
        <v>45987.29</v>
      </c>
      <c r="X816" s="5" t="s">
        <v>49</v>
      </c>
    </row>
    <row r="817" ht="14.25" customHeight="1">
      <c r="A817" s="4">
        <v>816.0</v>
      </c>
      <c r="B817" s="5" t="s">
        <v>1246</v>
      </c>
      <c r="C817" s="11">
        <v>45160.0</v>
      </c>
      <c r="D817" s="11">
        <v>45171.0</v>
      </c>
      <c r="E817" s="5" t="s">
        <v>42</v>
      </c>
      <c r="F817" s="5" t="s">
        <v>88</v>
      </c>
      <c r="G817" s="5" t="s">
        <v>89</v>
      </c>
      <c r="H817" s="5" t="s">
        <v>90</v>
      </c>
      <c r="I817" s="7" t="s">
        <v>91</v>
      </c>
      <c r="J817" s="8" t="str">
        <f t="shared" si="1"/>
        <v>(184) 424524870945</v>
      </c>
      <c r="K817" s="5" t="s">
        <v>92</v>
      </c>
      <c r="L817" s="5" t="s">
        <v>160</v>
      </c>
      <c r="M817" s="9" t="str">
        <f>IFERROR(__xludf.DUMMYFUNCTION("IF(OR(REGEXMATCH(L817,""18-40""),REGEXMATCH(L817,""Adults 18-40"")),""18-40"", IF(OR(REGEXMATCH(L817,""40-60""),REGEXMATCH(L817,""Adults 40-60"")),""40-60"", IF(OR(REGEXMATCH(L817,""60\+""),REGEXMATCH(L817,""Seniors 60\+"")),""60+"", IF(OR(REGEXMATCH(L817"&amp;",""13-19""),REGEXMATCH(L817,""Teens 13-19"")),""13-19"",""Unbekannt""))))"),"40-60")</f>
        <v>40-60</v>
      </c>
      <c r="N817" s="8" t="str">
        <f>IFERROR(__xludf.DUMMYFUNCTION("REGEXREPLACE(REGEXREPLACE(O817,""Male"",""unspecific""),""Female"",""unspecific"")"),"unspecific ")</f>
        <v>unspecific </v>
      </c>
      <c r="O817" s="5" t="str">
        <f>IFERROR(__xludf.DUMMYFUNCTION("REGEXEXTRACT(L817,""[A-Za-z ]+"")"),"Female ")</f>
        <v>Female </v>
      </c>
      <c r="P817" s="8" t="str">
        <f>IFERROR(__xludf.DUMMYFUNCTION("IF(REGEXMATCH(L817,""Male""),""Male"",IF(REGEXMATCH(L817,""Female""),""Female"",""unspecific""))"),"Female")</f>
        <v>Female</v>
      </c>
      <c r="Q817" s="5" t="s">
        <v>75</v>
      </c>
      <c r="R817" s="4">
        <v>94470.0</v>
      </c>
      <c r="S817" s="4">
        <v>7317.0</v>
      </c>
      <c r="T817" s="4">
        <v>436.0</v>
      </c>
      <c r="U817" s="4">
        <v>238.0</v>
      </c>
      <c r="V817" s="10">
        <f t="shared" si="2"/>
        <v>0.2519318302</v>
      </c>
      <c r="W817" s="4">
        <v>30121.63</v>
      </c>
      <c r="X817" s="5" t="s">
        <v>40</v>
      </c>
    </row>
    <row r="818" ht="14.25" customHeight="1">
      <c r="A818" s="4">
        <v>817.0</v>
      </c>
      <c r="B818" s="5" t="s">
        <v>1247</v>
      </c>
      <c r="C818" s="11">
        <v>45152.0</v>
      </c>
      <c r="D818" s="11">
        <v>45157.0</v>
      </c>
      <c r="E818" s="5" t="s">
        <v>42</v>
      </c>
      <c r="F818" s="5" t="s">
        <v>107</v>
      </c>
      <c r="G818" s="5" t="s">
        <v>108</v>
      </c>
      <c r="H818" s="5" t="s">
        <v>109</v>
      </c>
      <c r="I818" s="7" t="s">
        <v>110</v>
      </c>
      <c r="J818" s="8" t="str">
        <f t="shared" si="1"/>
        <v>(414) 08698958325</v>
      </c>
      <c r="K818" s="5" t="s">
        <v>111</v>
      </c>
      <c r="L818" s="5" t="s">
        <v>57</v>
      </c>
      <c r="M818" s="9" t="str">
        <f>IFERROR(__xludf.DUMMYFUNCTION("IF(OR(REGEXMATCH(L818,""18-40""),REGEXMATCH(L818,""Adults 18-40"")),""18-40"", IF(OR(REGEXMATCH(L818,""40-60""),REGEXMATCH(L818,""Adults 40-60"")),""40-60"", IF(OR(REGEXMATCH(L818,""60\+""),REGEXMATCH(L818,""Seniors 60\+"")),""60+"", IF(OR(REGEXMATCH(L818"&amp;",""13-19""),REGEXMATCH(L818,""Teens 13-19"")),""13-19"",""Unbekannt""))))"),"18-40")</f>
        <v>18-40</v>
      </c>
      <c r="N818" s="8" t="str">
        <f>IFERROR(__xludf.DUMMYFUNCTION("REGEXREPLACE(REGEXREPLACE(O818,""Male"",""unspecific""),""Female"",""unspecific"")"),"unspecific ")</f>
        <v>unspecific </v>
      </c>
      <c r="O818" s="5" t="str">
        <f>IFERROR(__xludf.DUMMYFUNCTION("REGEXEXTRACT(L818,""[A-Za-z ]+"")"),"Female ")</f>
        <v>Female </v>
      </c>
      <c r="P818" s="8" t="str">
        <f>IFERROR(__xludf.DUMMYFUNCTION("IF(REGEXMATCH(L818,""Male""),""Male"",IF(REGEXMATCH(L818,""Female""),""Female"",""unspecific""))"),"Female")</f>
        <v>Female</v>
      </c>
      <c r="Q818" s="5" t="s">
        <v>31</v>
      </c>
      <c r="R818" s="4">
        <v>78045.0</v>
      </c>
      <c r="S818" s="4">
        <v>7128.0</v>
      </c>
      <c r="T818" s="4">
        <v>2951.0</v>
      </c>
      <c r="U818" s="4">
        <v>949.0</v>
      </c>
      <c r="V818" s="10">
        <f t="shared" si="2"/>
        <v>1.215965148</v>
      </c>
      <c r="W818" s="4">
        <v>36212.28</v>
      </c>
      <c r="X818" s="5" t="s">
        <v>112</v>
      </c>
    </row>
    <row r="819" ht="14.25" customHeight="1">
      <c r="A819" s="4">
        <v>818.0</v>
      </c>
      <c r="B819" s="5" t="s">
        <v>1248</v>
      </c>
      <c r="C819" s="11">
        <v>45060.0</v>
      </c>
      <c r="D819" s="11">
        <v>45086.0</v>
      </c>
      <c r="E819" s="5" t="s">
        <v>7</v>
      </c>
      <c r="F819" s="5" t="s">
        <v>496</v>
      </c>
      <c r="G819" s="5" t="s">
        <v>497</v>
      </c>
      <c r="H819" s="5" t="s">
        <v>498</v>
      </c>
      <c r="I819" s="7" t="s">
        <v>499</v>
      </c>
      <c r="J819" s="8" t="str">
        <f t="shared" si="1"/>
        <v>(580) 28199762452</v>
      </c>
      <c r="K819" s="5" t="s">
        <v>500</v>
      </c>
      <c r="L819" s="5" t="s">
        <v>38</v>
      </c>
      <c r="M819" s="9" t="str">
        <f>IFERROR(__xludf.DUMMYFUNCTION("IF(OR(REGEXMATCH(L819,""18-40""),REGEXMATCH(L819,""Adults 18-40"")),""18-40"", IF(OR(REGEXMATCH(L819,""40-60""),REGEXMATCH(L819,""Adults 40-60"")),""40-60"", IF(OR(REGEXMATCH(L819,""60\+""),REGEXMATCH(L819,""Seniors 60\+"")),""60+"", IF(OR(REGEXMATCH(L819"&amp;",""13-19""),REGEXMATCH(L819,""Teens 13-19"")),""13-19"",""Unbekannt""))))"),"60+")</f>
        <v>60+</v>
      </c>
      <c r="N819" s="8" t="str">
        <f>IFERROR(__xludf.DUMMYFUNCTION("REGEXREPLACE(REGEXREPLACE(O819,""Male"",""unspecific""),""Female"",""unspecific"")"),"unspecific ")</f>
        <v>unspecific </v>
      </c>
      <c r="O819" s="5" t="str">
        <f>IFERROR(__xludf.DUMMYFUNCTION("REGEXEXTRACT(L819,""[A-Za-z ]+"")"),"Female ")</f>
        <v>Female </v>
      </c>
      <c r="P819" s="8" t="str">
        <f>IFERROR(__xludf.DUMMYFUNCTION("IF(REGEXMATCH(L819,""Male""),""Male"",IF(REGEXMATCH(L819,""Female""),""Female"",""unspecific""))"),"Female")</f>
        <v>Female</v>
      </c>
      <c r="Q819" s="5" t="s">
        <v>39</v>
      </c>
      <c r="R819" s="4">
        <v>38727.0</v>
      </c>
      <c r="S819" s="4">
        <v>9273.0</v>
      </c>
      <c r="T819" s="4">
        <v>136.0</v>
      </c>
      <c r="U819" s="4">
        <v>688.0</v>
      </c>
      <c r="V819" s="10">
        <f t="shared" si="2"/>
        <v>1.776538332</v>
      </c>
      <c r="W819" s="4">
        <v>40894.0</v>
      </c>
      <c r="X819" s="5" t="s">
        <v>66</v>
      </c>
    </row>
    <row r="820" ht="14.25" customHeight="1">
      <c r="A820" s="4">
        <v>819.0</v>
      </c>
      <c r="B820" s="5" t="s">
        <v>1249</v>
      </c>
      <c r="C820" s="11">
        <v>45030.0</v>
      </c>
      <c r="D820" s="11">
        <v>45054.0</v>
      </c>
      <c r="E820" s="5" t="s">
        <v>7</v>
      </c>
      <c r="F820" s="5" t="s">
        <v>286</v>
      </c>
      <c r="G820" s="5" t="s">
        <v>287</v>
      </c>
      <c r="H820" s="5" t="s">
        <v>288</v>
      </c>
      <c r="I820" s="7" t="s">
        <v>289</v>
      </c>
      <c r="J820" s="8" t="str">
        <f t="shared" si="1"/>
        <v>(123) 8005701</v>
      </c>
      <c r="K820" s="5" t="s">
        <v>290</v>
      </c>
      <c r="L820" s="5" t="s">
        <v>47</v>
      </c>
      <c r="M820" s="9" t="str">
        <f>IFERROR(__xludf.DUMMYFUNCTION("IF(OR(REGEXMATCH(L820,""18-40""),REGEXMATCH(L820,""Adults 18-40"")),""18-40"", IF(OR(REGEXMATCH(L820,""40-60""),REGEXMATCH(L820,""Adults 40-60"")),""40-60"", IF(OR(REGEXMATCH(L820,""60\+""),REGEXMATCH(L820,""Seniors 60\+"")),""60+"", IF(OR(REGEXMATCH(L820"&amp;",""13-19""),REGEXMATCH(L820,""Teens 13-19"")),""13-19"",""Unbekannt""))))"),"40-60")</f>
        <v>40-60</v>
      </c>
      <c r="N820" s="8" t="str">
        <f>IFERROR(__xludf.DUMMYFUNCTION("REGEXREPLACE(REGEXREPLACE(O820,""Male"",""unspecific""),""Female"",""unspecific"")"),"unspecific ")</f>
        <v>unspecific </v>
      </c>
      <c r="O820" s="5" t="str">
        <f>IFERROR(__xludf.DUMMYFUNCTION("REGEXEXTRACT(L820,""[A-Za-z ]+"")"),"Male ")</f>
        <v>Male </v>
      </c>
      <c r="P820" s="8" t="str">
        <f>IFERROR(__xludf.DUMMYFUNCTION("IF(REGEXMATCH(L820,""Male""),""Male"",IF(REGEXMATCH(L820,""Female""),""Female"",""unspecific""))"),"Male")</f>
        <v>Male</v>
      </c>
      <c r="Q820" s="5" t="s">
        <v>128</v>
      </c>
      <c r="R820" s="4">
        <v>42103.0</v>
      </c>
      <c r="S820" s="4">
        <v>9806.0</v>
      </c>
      <c r="T820" s="4">
        <v>2521.0</v>
      </c>
      <c r="U820" s="4">
        <v>145.0</v>
      </c>
      <c r="V820" s="10">
        <f t="shared" si="2"/>
        <v>0.3443935112</v>
      </c>
      <c r="W820" s="4">
        <v>1249.73</v>
      </c>
      <c r="X820" s="5" t="s">
        <v>119</v>
      </c>
    </row>
    <row r="821" ht="14.25" customHeight="1">
      <c r="A821" s="4">
        <v>820.0</v>
      </c>
      <c r="B821" s="5" t="s">
        <v>1250</v>
      </c>
      <c r="C821" s="11">
        <v>44930.0</v>
      </c>
      <c r="D821" s="11">
        <v>44939.0</v>
      </c>
      <c r="E821" s="5" t="s">
        <v>77</v>
      </c>
      <c r="F821" s="5" t="s">
        <v>182</v>
      </c>
      <c r="G821" s="5" t="s">
        <v>183</v>
      </c>
      <c r="H821" s="5" t="s">
        <v>184</v>
      </c>
      <c r="I821" s="7" t="s">
        <v>185</v>
      </c>
      <c r="J821" s="8" t="str">
        <f t="shared" si="1"/>
        <v>(322) 61892539220</v>
      </c>
      <c r="K821" s="5" t="s">
        <v>186</v>
      </c>
      <c r="L821" s="5" t="s">
        <v>83</v>
      </c>
      <c r="M821" s="9" t="str">
        <f>IFERROR(__xludf.DUMMYFUNCTION("IF(OR(REGEXMATCH(L821,""18-40""),REGEXMATCH(L821,""Adults 18-40"")),""18-40"", IF(OR(REGEXMATCH(L821,""40-60""),REGEXMATCH(L821,""Adults 40-60"")),""40-60"", IF(OR(REGEXMATCH(L821,""60\+""),REGEXMATCH(L821,""Seniors 60\+"")),""60+"", IF(OR(REGEXMATCH(L821"&amp;",""13-19""),REGEXMATCH(L821,""Teens 13-19"")),""13-19"",""Unbekannt""))))"),"40-60")</f>
        <v>40-60</v>
      </c>
      <c r="N821" s="8" t="str">
        <f>IFERROR(__xludf.DUMMYFUNCTION("REGEXREPLACE(REGEXREPLACE(O821,""Male"",""unspecific""),""Female"",""unspecific"")"),"Adults ")</f>
        <v>Adults </v>
      </c>
      <c r="O821" s="5" t="str">
        <f>IFERROR(__xludf.DUMMYFUNCTION("REGEXEXTRACT(L821,""[A-Za-z ]+"")"),"Adults ")</f>
        <v>Adults </v>
      </c>
      <c r="P821" s="8" t="str">
        <f>IFERROR(__xludf.DUMMYFUNCTION("IF(REGEXMATCH(L821,""Male""),""Male"",IF(REGEXMATCH(L821,""Female""),""Female"",""unspecific""))"),"unspecific")</f>
        <v>unspecific</v>
      </c>
      <c r="Q821" s="5" t="s">
        <v>31</v>
      </c>
      <c r="R821" s="4">
        <v>88270.0</v>
      </c>
      <c r="S821" s="4">
        <v>6701.0</v>
      </c>
      <c r="T821" s="4">
        <v>4524.0</v>
      </c>
      <c r="U821" s="4">
        <v>572.0</v>
      </c>
      <c r="V821" s="10">
        <f t="shared" si="2"/>
        <v>0.648011782</v>
      </c>
      <c r="W821" s="4">
        <v>31829.01</v>
      </c>
      <c r="X821" s="5" t="s">
        <v>167</v>
      </c>
    </row>
    <row r="822" ht="14.25" customHeight="1">
      <c r="A822" s="4">
        <v>821.0</v>
      </c>
      <c r="B822" s="5" t="s">
        <v>1251</v>
      </c>
      <c r="C822" s="11">
        <v>45099.0</v>
      </c>
      <c r="D822" s="11">
        <v>45115.0</v>
      </c>
      <c r="E822" s="5" t="s">
        <v>7</v>
      </c>
      <c r="F822" s="5" t="s">
        <v>496</v>
      </c>
      <c r="G822" s="5" t="s">
        <v>497</v>
      </c>
      <c r="H822" s="5" t="s">
        <v>498</v>
      </c>
      <c r="I822" s="7" t="s">
        <v>499</v>
      </c>
      <c r="J822" s="8" t="str">
        <f t="shared" si="1"/>
        <v>(580) 28199762452</v>
      </c>
      <c r="K822" s="5" t="s">
        <v>500</v>
      </c>
      <c r="L822" s="5" t="s">
        <v>65</v>
      </c>
      <c r="M822" s="9" t="str">
        <f>IFERROR(__xludf.DUMMYFUNCTION("IF(OR(REGEXMATCH(L822,""18-40""),REGEXMATCH(L822,""Adults 18-40"")),""18-40"", IF(OR(REGEXMATCH(L822,""40-60""),REGEXMATCH(L822,""Adults 40-60"")),""40-60"", IF(OR(REGEXMATCH(L822,""60\+""),REGEXMATCH(L822,""Seniors 60\+"")),""60+"", IF(OR(REGEXMATCH(L822"&amp;",""13-19""),REGEXMATCH(L822,""Teens 13-19"")),""13-19"",""Unbekannt""))))"),"60+")</f>
        <v>60+</v>
      </c>
      <c r="N822" s="8" t="str">
        <f>IFERROR(__xludf.DUMMYFUNCTION("REGEXREPLACE(REGEXREPLACE(O822,""Male"",""unspecific""),""Female"",""unspecific"")"),"unspecific ")</f>
        <v>unspecific </v>
      </c>
      <c r="O822" s="5" t="str">
        <f>IFERROR(__xludf.DUMMYFUNCTION("REGEXEXTRACT(L822,""[A-Za-z ]+"")"),"Male ")</f>
        <v>Male </v>
      </c>
      <c r="P822" s="8" t="str">
        <f>IFERROR(__xludf.DUMMYFUNCTION("IF(REGEXMATCH(L822,""Male""),""Male"",IF(REGEXMATCH(L822,""Female""),""Female"",""unspecific""))"),"Male")</f>
        <v>Male</v>
      </c>
      <c r="Q822" s="5" t="s">
        <v>48</v>
      </c>
      <c r="R822" s="4">
        <v>98526.0</v>
      </c>
      <c r="S822" s="4">
        <v>5011.0</v>
      </c>
      <c r="T822" s="4">
        <v>1173.0</v>
      </c>
      <c r="U822" s="4">
        <v>105.0</v>
      </c>
      <c r="V822" s="10">
        <f t="shared" si="2"/>
        <v>0.1065708544</v>
      </c>
      <c r="W822" s="4">
        <v>25538.3</v>
      </c>
      <c r="X822" s="5" t="s">
        <v>66</v>
      </c>
    </row>
    <row r="823" ht="14.25" customHeight="1">
      <c r="A823" s="4">
        <v>822.0</v>
      </c>
      <c r="B823" s="5" t="s">
        <v>1252</v>
      </c>
      <c r="C823" s="11">
        <v>45166.0</v>
      </c>
      <c r="D823" s="11">
        <v>45176.0</v>
      </c>
      <c r="E823" s="5" t="s">
        <v>7</v>
      </c>
      <c r="F823" s="5" t="s">
        <v>251</v>
      </c>
      <c r="G823" s="5" t="s">
        <v>252</v>
      </c>
      <c r="H823" s="5" t="s">
        <v>253</v>
      </c>
      <c r="I823" s="7">
        <v>0.0</v>
      </c>
      <c r="J823" s="8">
        <f t="shared" si="1"/>
        <v>0</v>
      </c>
      <c r="K823" s="5" t="s">
        <v>254</v>
      </c>
      <c r="L823" s="5" t="s">
        <v>83</v>
      </c>
      <c r="M823" s="9" t="str">
        <f>IFERROR(__xludf.DUMMYFUNCTION("IF(OR(REGEXMATCH(L823,""18-40""),REGEXMATCH(L823,""Adults 18-40"")),""18-40"", IF(OR(REGEXMATCH(L823,""40-60""),REGEXMATCH(L823,""Adults 40-60"")),""40-60"", IF(OR(REGEXMATCH(L823,""60\+""),REGEXMATCH(L823,""Seniors 60\+"")),""60+"", IF(OR(REGEXMATCH(L823"&amp;",""13-19""),REGEXMATCH(L823,""Teens 13-19"")),""13-19"",""Unbekannt""))))"),"40-60")</f>
        <v>40-60</v>
      </c>
      <c r="N823" s="8" t="str">
        <f>IFERROR(__xludf.DUMMYFUNCTION("REGEXREPLACE(REGEXREPLACE(O823,""Male"",""unspecific""),""Female"",""unspecific"")"),"Adults ")</f>
        <v>Adults </v>
      </c>
      <c r="O823" s="5" t="str">
        <f>IFERROR(__xludf.DUMMYFUNCTION("REGEXEXTRACT(L823,""[A-Za-z ]+"")"),"Adults ")</f>
        <v>Adults </v>
      </c>
      <c r="P823" s="8" t="str">
        <f>IFERROR(__xludf.DUMMYFUNCTION("IF(REGEXMATCH(L823,""Male""),""Male"",IF(REGEXMATCH(L823,""Female""),""Female"",""unspecific""))"),"unspecific")</f>
        <v>unspecific</v>
      </c>
      <c r="Q823" s="5" t="s">
        <v>48</v>
      </c>
      <c r="R823" s="4">
        <v>88466.0</v>
      </c>
      <c r="S823" s="4">
        <v>7613.0</v>
      </c>
      <c r="T823" s="4">
        <v>1955.0</v>
      </c>
      <c r="U823" s="4">
        <v>342.0</v>
      </c>
      <c r="V823" s="10">
        <f t="shared" si="2"/>
        <v>0.3865891981</v>
      </c>
      <c r="W823" s="4">
        <v>1276.55</v>
      </c>
      <c r="X823" s="5" t="s">
        <v>32</v>
      </c>
    </row>
    <row r="824" ht="14.25" customHeight="1">
      <c r="A824" s="4">
        <v>823.0</v>
      </c>
      <c r="B824" s="5" t="s">
        <v>1253</v>
      </c>
      <c r="C824" s="11">
        <v>44996.0</v>
      </c>
      <c r="D824" s="11">
        <v>45017.0</v>
      </c>
      <c r="E824" s="5" t="s">
        <v>25</v>
      </c>
      <c r="F824" s="5" t="s">
        <v>361</v>
      </c>
      <c r="G824" s="5" t="s">
        <v>362</v>
      </c>
      <c r="H824" s="5" t="s">
        <v>363</v>
      </c>
      <c r="I824" s="7" t="s">
        <v>364</v>
      </c>
      <c r="J824" s="8" t="str">
        <f t="shared" si="1"/>
        <v>(405) 1640984570</v>
      </c>
      <c r="K824" s="5" t="s">
        <v>365</v>
      </c>
      <c r="L824" s="5" t="s">
        <v>131</v>
      </c>
      <c r="M824" s="9" t="str">
        <f>IFERROR(__xludf.DUMMYFUNCTION("IF(OR(REGEXMATCH(L824,""18-40""),REGEXMATCH(L824,""Adults 18-40"")),""18-40"", IF(OR(REGEXMATCH(L824,""40-60""),REGEXMATCH(L824,""Adults 40-60"")),""40-60"", IF(OR(REGEXMATCH(L824,""60\+""),REGEXMATCH(L824,""Seniors 60\+"")),""60+"", IF(OR(REGEXMATCH(L824"&amp;",""13-19""),REGEXMATCH(L824,""Teens 13-19"")),""13-19"",""Unbekannt""))))"),"13-19")</f>
        <v>13-19</v>
      </c>
      <c r="N824" s="8" t="str">
        <f>IFERROR(__xludf.DUMMYFUNCTION("REGEXREPLACE(REGEXREPLACE(O824,""Male"",""unspecific""),""Female"",""unspecific"")"),"Teens ")</f>
        <v>Teens </v>
      </c>
      <c r="O824" s="5" t="str">
        <f>IFERROR(__xludf.DUMMYFUNCTION("REGEXEXTRACT(L824,""[A-Za-z ]+"")"),"Teens ")</f>
        <v>Teens </v>
      </c>
      <c r="P824" s="8" t="str">
        <f>IFERROR(__xludf.DUMMYFUNCTION("IF(REGEXMATCH(L824,""Male""),""Male"",IF(REGEXMATCH(L824,""Female""),""Female"",""unspecific""))"),"unspecific")</f>
        <v>unspecific</v>
      </c>
      <c r="Q824" s="5" t="s">
        <v>58</v>
      </c>
      <c r="R824" s="4">
        <v>77646.0</v>
      </c>
      <c r="S824" s="4">
        <v>1132.0</v>
      </c>
      <c r="T824" s="4">
        <v>2489.0</v>
      </c>
      <c r="U824" s="4">
        <v>909.0</v>
      </c>
      <c r="V824" s="10">
        <f t="shared" si="2"/>
        <v>1.170697782</v>
      </c>
      <c r="W824" s="4">
        <v>34858.96</v>
      </c>
      <c r="X824" s="5" t="s">
        <v>66</v>
      </c>
    </row>
    <row r="825" ht="14.25" customHeight="1">
      <c r="A825" s="4">
        <v>824.0</v>
      </c>
      <c r="B825" s="5" t="s">
        <v>1254</v>
      </c>
      <c r="C825" s="11">
        <v>45039.0</v>
      </c>
      <c r="D825" s="11">
        <v>45047.0</v>
      </c>
      <c r="E825" s="5" t="s">
        <v>42</v>
      </c>
      <c r="F825" s="5" t="s">
        <v>445</v>
      </c>
      <c r="G825" s="5" t="s">
        <v>446</v>
      </c>
      <c r="H825" s="5" t="s">
        <v>447</v>
      </c>
      <c r="I825" s="7" t="s">
        <v>448</v>
      </c>
      <c r="J825" s="8" t="str">
        <f t="shared" si="1"/>
        <v>(163) 276214014577</v>
      </c>
      <c r="K825" s="5" t="s">
        <v>449</v>
      </c>
      <c r="L825" s="5" t="s">
        <v>30</v>
      </c>
      <c r="M825" s="9" t="str">
        <f>IFERROR(__xludf.DUMMYFUNCTION("IF(OR(REGEXMATCH(L825,""18-40""),REGEXMATCH(L825,""Adults 18-40"")),""18-40"", IF(OR(REGEXMATCH(L825,""40-60""),REGEXMATCH(L825,""Adults 40-60"")),""40-60"", IF(OR(REGEXMATCH(L825,""60\+""),REGEXMATCH(L825,""Seniors 60\+"")),""60+"", IF(OR(REGEXMATCH(L825"&amp;",""13-19""),REGEXMATCH(L825,""Teens 13-19"")),""13-19"",""Unbekannt""))))"),"18-40")</f>
        <v>18-40</v>
      </c>
      <c r="N825" s="8" t="str">
        <f>IFERROR(__xludf.DUMMYFUNCTION("REGEXREPLACE(REGEXREPLACE(O825,""Male"",""unspecific""),""Female"",""unspecific"")"),"Adults ")</f>
        <v>Adults </v>
      </c>
      <c r="O825" s="5" t="str">
        <f>IFERROR(__xludf.DUMMYFUNCTION("REGEXEXTRACT(L825,""[A-Za-z ]+"")"),"Adults ")</f>
        <v>Adults </v>
      </c>
      <c r="P825" s="8" t="str">
        <f>IFERROR(__xludf.DUMMYFUNCTION("IF(REGEXMATCH(L825,""Male""),""Male"",IF(REGEXMATCH(L825,""Female""),""Female"",""unspecific""))"),"unspecific")</f>
        <v>unspecific</v>
      </c>
      <c r="Q825" s="5" t="s">
        <v>128</v>
      </c>
      <c r="R825" s="4">
        <v>6205.0</v>
      </c>
      <c r="S825" s="4">
        <v>8940.0</v>
      </c>
      <c r="T825" s="4">
        <v>640.0</v>
      </c>
      <c r="U825" s="4">
        <v>561.0</v>
      </c>
      <c r="V825" s="10">
        <f t="shared" si="2"/>
        <v>9.04109589</v>
      </c>
      <c r="W825" s="4">
        <v>22231.65</v>
      </c>
      <c r="X825" s="5" t="s">
        <v>158</v>
      </c>
    </row>
    <row r="826" ht="14.25" customHeight="1">
      <c r="A826" s="4">
        <v>825.0</v>
      </c>
      <c r="B826" s="5" t="s">
        <v>1255</v>
      </c>
      <c r="C826" s="11">
        <v>45237.0</v>
      </c>
      <c r="D826" s="11">
        <v>45252.0</v>
      </c>
      <c r="E826" s="5" t="s">
        <v>42</v>
      </c>
      <c r="F826" s="5" t="s">
        <v>556</v>
      </c>
      <c r="G826" s="5" t="s">
        <v>557</v>
      </c>
      <c r="H826" s="5" t="s">
        <v>558</v>
      </c>
      <c r="I826" s="7" t="s">
        <v>559</v>
      </c>
      <c r="J826" s="8" t="str">
        <f t="shared" si="1"/>
        <v>(363) 83636475385</v>
      </c>
      <c r="K826" s="5" t="s">
        <v>560</v>
      </c>
      <c r="L826" s="5" t="s">
        <v>131</v>
      </c>
      <c r="M826" s="9" t="str">
        <f>IFERROR(__xludf.DUMMYFUNCTION("IF(OR(REGEXMATCH(L826,""18-40""),REGEXMATCH(L826,""Adults 18-40"")),""18-40"", IF(OR(REGEXMATCH(L826,""40-60""),REGEXMATCH(L826,""Adults 40-60"")),""40-60"", IF(OR(REGEXMATCH(L826,""60\+""),REGEXMATCH(L826,""Seniors 60\+"")),""60+"", IF(OR(REGEXMATCH(L826"&amp;",""13-19""),REGEXMATCH(L826,""Teens 13-19"")),""13-19"",""Unbekannt""))))"),"13-19")</f>
        <v>13-19</v>
      </c>
      <c r="N826" s="8" t="str">
        <f>IFERROR(__xludf.DUMMYFUNCTION("REGEXREPLACE(REGEXREPLACE(O826,""Male"",""unspecific""),""Female"",""unspecific"")"),"Teens ")</f>
        <v>Teens </v>
      </c>
      <c r="O826" s="5" t="str">
        <f>IFERROR(__xludf.DUMMYFUNCTION("REGEXEXTRACT(L826,""[A-Za-z ]+"")"),"Teens ")</f>
        <v>Teens </v>
      </c>
      <c r="P826" s="8" t="str">
        <f>IFERROR(__xludf.DUMMYFUNCTION("IF(REGEXMATCH(L826,""Male""),""Male"",IF(REGEXMATCH(L826,""Female""),""Female"",""unspecific""))"),"unspecific")</f>
        <v>unspecific</v>
      </c>
      <c r="Q826" s="5" t="s">
        <v>48</v>
      </c>
      <c r="R826" s="4">
        <v>66895.0</v>
      </c>
      <c r="S826" s="4">
        <v>3352.0</v>
      </c>
      <c r="T826" s="4">
        <v>543.0</v>
      </c>
      <c r="U826" s="4">
        <v>753.0</v>
      </c>
      <c r="V826" s="10">
        <f t="shared" si="2"/>
        <v>1.125644667</v>
      </c>
      <c r="W826" s="4">
        <v>6837.32</v>
      </c>
      <c r="X826" s="5" t="s">
        <v>158</v>
      </c>
    </row>
    <row r="827" ht="14.25" customHeight="1">
      <c r="A827" s="4">
        <v>826.0</v>
      </c>
      <c r="B827" s="5" t="s">
        <v>1256</v>
      </c>
      <c r="C827" s="11">
        <v>45180.0</v>
      </c>
      <c r="D827" s="11">
        <v>45194.0</v>
      </c>
      <c r="E827" s="5" t="s">
        <v>51</v>
      </c>
      <c r="F827" s="5" t="s">
        <v>194</v>
      </c>
      <c r="G827" s="5" t="s">
        <v>195</v>
      </c>
      <c r="H827" s="5" t="s">
        <v>196</v>
      </c>
      <c r="I827" s="7" t="s">
        <v>197</v>
      </c>
      <c r="J827" s="8" t="str">
        <f t="shared" si="1"/>
        <v>(118) 51687120</v>
      </c>
      <c r="K827" s="5" t="s">
        <v>198</v>
      </c>
      <c r="L827" s="5" t="s">
        <v>83</v>
      </c>
      <c r="M827" s="9" t="str">
        <f>IFERROR(__xludf.DUMMYFUNCTION("IF(OR(REGEXMATCH(L827,""18-40""),REGEXMATCH(L827,""Adults 18-40"")),""18-40"", IF(OR(REGEXMATCH(L827,""40-60""),REGEXMATCH(L827,""Adults 40-60"")),""40-60"", IF(OR(REGEXMATCH(L827,""60\+""),REGEXMATCH(L827,""Seniors 60\+"")),""60+"", IF(OR(REGEXMATCH(L827"&amp;",""13-19""),REGEXMATCH(L827,""Teens 13-19"")),""13-19"",""Unbekannt""))))"),"40-60")</f>
        <v>40-60</v>
      </c>
      <c r="N827" s="8" t="str">
        <f>IFERROR(__xludf.DUMMYFUNCTION("REGEXREPLACE(REGEXREPLACE(O827,""Male"",""unspecific""),""Female"",""unspecific"")"),"Adults ")</f>
        <v>Adults </v>
      </c>
      <c r="O827" s="5" t="str">
        <f>IFERROR(__xludf.DUMMYFUNCTION("REGEXEXTRACT(L827,""[A-Za-z ]+"")"),"Adults ")</f>
        <v>Adults </v>
      </c>
      <c r="P827" s="8" t="str">
        <f>IFERROR(__xludf.DUMMYFUNCTION("IF(REGEXMATCH(L827,""Male""),""Male"",IF(REGEXMATCH(L827,""Female""),""Female"",""unspecific""))"),"unspecific")</f>
        <v>unspecific</v>
      </c>
      <c r="Q827" s="5" t="s">
        <v>84</v>
      </c>
      <c r="R827" s="4">
        <v>57249.0</v>
      </c>
      <c r="S827" s="4">
        <v>6058.0</v>
      </c>
      <c r="T827" s="4">
        <v>2383.0</v>
      </c>
      <c r="U827" s="4">
        <v>745.0</v>
      </c>
      <c r="V827" s="10">
        <f t="shared" si="2"/>
        <v>1.301332774</v>
      </c>
      <c r="W827" s="4">
        <v>46463.19</v>
      </c>
      <c r="X827" s="5" t="s">
        <v>152</v>
      </c>
    </row>
    <row r="828" ht="14.25" customHeight="1">
      <c r="A828" s="4">
        <v>827.0</v>
      </c>
      <c r="B828" s="5" t="s">
        <v>1257</v>
      </c>
      <c r="C828" s="11">
        <v>45247.0</v>
      </c>
      <c r="D828" s="11">
        <v>45257.0</v>
      </c>
      <c r="E828" s="5" t="s">
        <v>7</v>
      </c>
      <c r="F828" s="5" t="s">
        <v>294</v>
      </c>
      <c r="G828" s="5" t="s">
        <v>295</v>
      </c>
      <c r="H828" s="5" t="s">
        <v>296</v>
      </c>
      <c r="I828" s="7" t="s">
        <v>297</v>
      </c>
      <c r="J828" s="8" t="str">
        <f t="shared" si="1"/>
        <v>(284) 4015003</v>
      </c>
      <c r="K828" s="5" t="s">
        <v>298</v>
      </c>
      <c r="L828" s="5" t="s">
        <v>131</v>
      </c>
      <c r="M828" s="9" t="str">
        <f>IFERROR(__xludf.DUMMYFUNCTION("IF(OR(REGEXMATCH(L828,""18-40""),REGEXMATCH(L828,""Adults 18-40"")),""18-40"", IF(OR(REGEXMATCH(L828,""40-60""),REGEXMATCH(L828,""Adults 40-60"")),""40-60"", IF(OR(REGEXMATCH(L828,""60\+""),REGEXMATCH(L828,""Seniors 60\+"")),""60+"", IF(OR(REGEXMATCH(L828"&amp;",""13-19""),REGEXMATCH(L828,""Teens 13-19"")),""13-19"",""Unbekannt""))))"),"13-19")</f>
        <v>13-19</v>
      </c>
      <c r="N828" s="8" t="str">
        <f>IFERROR(__xludf.DUMMYFUNCTION("REGEXREPLACE(REGEXREPLACE(O828,""Male"",""unspecific""),""Female"",""unspecific"")"),"Teens ")</f>
        <v>Teens </v>
      </c>
      <c r="O828" s="5" t="str">
        <f>IFERROR(__xludf.DUMMYFUNCTION("REGEXEXTRACT(L828,""[A-Za-z ]+"")"),"Teens ")</f>
        <v>Teens </v>
      </c>
      <c r="P828" s="8" t="str">
        <f>IFERROR(__xludf.DUMMYFUNCTION("IF(REGEXMATCH(L828,""Male""),""Male"",IF(REGEXMATCH(L828,""Female""),""Female"",""unspecific""))"),"unspecific")</f>
        <v>unspecific</v>
      </c>
      <c r="Q828" s="5" t="s">
        <v>31</v>
      </c>
      <c r="R828" s="4">
        <v>1516.0</v>
      </c>
      <c r="S828" s="4">
        <v>5920.0</v>
      </c>
      <c r="T828" s="4">
        <v>2088.0</v>
      </c>
      <c r="U828" s="4">
        <v>904.0</v>
      </c>
      <c r="V828" s="10">
        <f t="shared" si="2"/>
        <v>59.63060686</v>
      </c>
      <c r="W828" s="4">
        <v>22536.74</v>
      </c>
      <c r="X828" s="5" t="s">
        <v>49</v>
      </c>
    </row>
    <row r="829" ht="14.25" customHeight="1">
      <c r="A829" s="4">
        <v>828.0</v>
      </c>
      <c r="B829" s="5" t="s">
        <v>1258</v>
      </c>
      <c r="C829" s="11">
        <v>44996.0</v>
      </c>
      <c r="D829" s="11">
        <v>45006.0</v>
      </c>
      <c r="E829" s="5" t="s">
        <v>51</v>
      </c>
      <c r="F829" s="5" t="s">
        <v>182</v>
      </c>
      <c r="G829" s="5" t="s">
        <v>183</v>
      </c>
      <c r="H829" s="5" t="s">
        <v>184</v>
      </c>
      <c r="I829" s="7" t="s">
        <v>185</v>
      </c>
      <c r="J829" s="8" t="str">
        <f t="shared" si="1"/>
        <v>(322) 61892539220</v>
      </c>
      <c r="K829" s="5" t="s">
        <v>186</v>
      </c>
      <c r="L829" s="5" t="s">
        <v>65</v>
      </c>
      <c r="M829" s="9" t="str">
        <f>IFERROR(__xludf.DUMMYFUNCTION("IF(OR(REGEXMATCH(L829,""18-40""),REGEXMATCH(L829,""Adults 18-40"")),""18-40"", IF(OR(REGEXMATCH(L829,""40-60""),REGEXMATCH(L829,""Adults 40-60"")),""40-60"", IF(OR(REGEXMATCH(L829,""60\+""),REGEXMATCH(L829,""Seniors 60\+"")),""60+"", IF(OR(REGEXMATCH(L829"&amp;",""13-19""),REGEXMATCH(L829,""Teens 13-19"")),""13-19"",""Unbekannt""))))"),"60+")</f>
        <v>60+</v>
      </c>
      <c r="N829" s="8" t="str">
        <f>IFERROR(__xludf.DUMMYFUNCTION("REGEXREPLACE(REGEXREPLACE(O829,""Male"",""unspecific""),""Female"",""unspecific"")"),"unspecific ")</f>
        <v>unspecific </v>
      </c>
      <c r="O829" s="5" t="str">
        <f>IFERROR(__xludf.DUMMYFUNCTION("REGEXEXTRACT(L829,""[A-Za-z ]+"")"),"Male ")</f>
        <v>Male </v>
      </c>
      <c r="P829" s="8" t="str">
        <f>IFERROR(__xludf.DUMMYFUNCTION("IF(REGEXMATCH(L829,""Male""),""Male"",IF(REGEXMATCH(L829,""Female""),""Female"",""unspecific""))"),"Male")</f>
        <v>Male</v>
      </c>
      <c r="Q829" s="5" t="s">
        <v>75</v>
      </c>
      <c r="R829" s="4">
        <v>44912.0</v>
      </c>
      <c r="S829" s="4">
        <v>9093.0</v>
      </c>
      <c r="T829" s="4">
        <v>1823.0</v>
      </c>
      <c r="U829" s="4">
        <v>310.0</v>
      </c>
      <c r="V829" s="10">
        <f t="shared" si="2"/>
        <v>0.690238689</v>
      </c>
      <c r="W829" s="4">
        <v>17007.12</v>
      </c>
      <c r="X829" s="5" t="s">
        <v>167</v>
      </c>
    </row>
    <row r="830" ht="14.25" customHeight="1">
      <c r="A830" s="4">
        <v>829.0</v>
      </c>
      <c r="B830" s="5" t="s">
        <v>1259</v>
      </c>
      <c r="C830" s="11">
        <v>45133.0</v>
      </c>
      <c r="D830" s="11">
        <v>45154.0</v>
      </c>
      <c r="E830" s="5" t="s">
        <v>7</v>
      </c>
      <c r="F830" s="5" t="s">
        <v>367</v>
      </c>
      <c r="G830" s="5" t="s">
        <v>368</v>
      </c>
      <c r="H830" s="5" t="s">
        <v>369</v>
      </c>
      <c r="I830" s="7" t="s">
        <v>370</v>
      </c>
      <c r="J830" s="8" t="str">
        <f t="shared" si="1"/>
        <v>(644) 5688783</v>
      </c>
      <c r="K830" s="5" t="s">
        <v>371</v>
      </c>
      <c r="L830" s="5" t="s">
        <v>138</v>
      </c>
      <c r="M830" s="9" t="str">
        <f>IFERROR(__xludf.DUMMYFUNCTION("IF(OR(REGEXMATCH(L830,""18-40""),REGEXMATCH(L830,""Adults 18-40"")),""18-40"", IF(OR(REGEXMATCH(L830,""40-60""),REGEXMATCH(L830,""Adults 40-60"")),""40-60"", IF(OR(REGEXMATCH(L830,""60\+""),REGEXMATCH(L830,""Seniors 60\+"")),""60+"", IF(OR(REGEXMATCH(L830"&amp;",""13-19""),REGEXMATCH(L830,""Teens 13-19"")),""13-19"",""Unbekannt""))))"),"18-40")</f>
        <v>18-40</v>
      </c>
      <c r="N830" s="8" t="str">
        <f>IFERROR(__xludf.DUMMYFUNCTION("REGEXREPLACE(REGEXREPLACE(O830,""Male"",""unspecific""),""Female"",""unspecific"")"),"unspecific ")</f>
        <v>unspecific </v>
      </c>
      <c r="O830" s="5" t="str">
        <f>IFERROR(__xludf.DUMMYFUNCTION("REGEXEXTRACT(L830,""[A-Za-z ]+"")"),"Male ")</f>
        <v>Male </v>
      </c>
      <c r="P830" s="8" t="str">
        <f>IFERROR(__xludf.DUMMYFUNCTION("IF(REGEXMATCH(L830,""Male""),""Male"",IF(REGEXMATCH(L830,""Female""),""Female"",""unspecific""))"),"Male")</f>
        <v>Male</v>
      </c>
      <c r="Q830" s="5" t="s">
        <v>39</v>
      </c>
      <c r="R830" s="4">
        <v>70846.0</v>
      </c>
      <c r="S830" s="4">
        <v>4360.0</v>
      </c>
      <c r="T830" s="4">
        <v>4553.0</v>
      </c>
      <c r="U830" s="4">
        <v>339.0</v>
      </c>
      <c r="V830" s="10">
        <f t="shared" si="2"/>
        <v>0.4785026678</v>
      </c>
      <c r="W830" s="4">
        <v>44841.7</v>
      </c>
      <c r="X830" s="5" t="s">
        <v>99</v>
      </c>
    </row>
    <row r="831" ht="14.25" customHeight="1">
      <c r="A831" s="4">
        <v>830.0</v>
      </c>
      <c r="B831" s="5" t="s">
        <v>1260</v>
      </c>
      <c r="C831" s="11">
        <v>45206.0</v>
      </c>
      <c r="D831" s="11">
        <v>45232.0</v>
      </c>
      <c r="E831" s="5" t="s">
        <v>77</v>
      </c>
      <c r="F831" s="5" t="s">
        <v>26</v>
      </c>
      <c r="G831" s="5" t="s">
        <v>27</v>
      </c>
      <c r="H831" s="5" t="s">
        <v>28</v>
      </c>
      <c r="I831" s="7">
        <v>3.724028579E9</v>
      </c>
      <c r="J831" s="8" t="str">
        <f t="shared" si="1"/>
        <v>(372) 4028579</v>
      </c>
      <c r="K831" s="5" t="s">
        <v>29</v>
      </c>
      <c r="L831" s="5" t="s">
        <v>131</v>
      </c>
      <c r="M831" s="9" t="str">
        <f>IFERROR(__xludf.DUMMYFUNCTION("IF(OR(REGEXMATCH(L831,""18-40""),REGEXMATCH(L831,""Adults 18-40"")),""18-40"", IF(OR(REGEXMATCH(L831,""40-60""),REGEXMATCH(L831,""Adults 40-60"")),""40-60"", IF(OR(REGEXMATCH(L831,""60\+""),REGEXMATCH(L831,""Seniors 60\+"")),""60+"", IF(OR(REGEXMATCH(L831"&amp;",""13-19""),REGEXMATCH(L831,""Teens 13-19"")),""13-19"",""Unbekannt""))))"),"13-19")</f>
        <v>13-19</v>
      </c>
      <c r="N831" s="8" t="str">
        <f>IFERROR(__xludf.DUMMYFUNCTION("REGEXREPLACE(REGEXREPLACE(O831,""Male"",""unspecific""),""Female"",""unspecific"")"),"Teens ")</f>
        <v>Teens </v>
      </c>
      <c r="O831" s="5" t="str">
        <f>IFERROR(__xludf.DUMMYFUNCTION("REGEXEXTRACT(L831,""[A-Za-z ]+"")"),"Teens ")</f>
        <v>Teens </v>
      </c>
      <c r="P831" s="8" t="str">
        <f>IFERROR(__xludf.DUMMYFUNCTION("IF(REGEXMATCH(L831,""Male""),""Male"",IF(REGEXMATCH(L831,""Female""),""Female"",""unspecific""))"),"unspecific")</f>
        <v>unspecific</v>
      </c>
      <c r="Q831" s="5" t="s">
        <v>128</v>
      </c>
      <c r="R831" s="4">
        <v>60110.0</v>
      </c>
      <c r="S831" s="4">
        <v>5095.0</v>
      </c>
      <c r="T831" s="4">
        <v>2107.0</v>
      </c>
      <c r="U831" s="4">
        <v>649.0</v>
      </c>
      <c r="V831" s="10">
        <f t="shared" si="2"/>
        <v>1.07968724</v>
      </c>
      <c r="W831" s="4">
        <v>14084.61</v>
      </c>
      <c r="X831" s="5" t="s">
        <v>32</v>
      </c>
    </row>
    <row r="832" ht="14.25" customHeight="1">
      <c r="A832" s="4">
        <v>831.0</v>
      </c>
      <c r="B832" s="5" t="s">
        <v>1261</v>
      </c>
      <c r="C832" s="11">
        <v>44970.0</v>
      </c>
      <c r="D832" s="11">
        <v>45000.0</v>
      </c>
      <c r="E832" s="5" t="s">
        <v>51</v>
      </c>
      <c r="F832" s="5" t="s">
        <v>251</v>
      </c>
      <c r="G832" s="5" t="s">
        <v>252</v>
      </c>
      <c r="H832" s="5" t="s">
        <v>253</v>
      </c>
      <c r="I832" s="7">
        <v>0.0</v>
      </c>
      <c r="J832" s="8">
        <f t="shared" si="1"/>
        <v>0</v>
      </c>
      <c r="K832" s="5" t="s">
        <v>254</v>
      </c>
      <c r="L832" s="5" t="s">
        <v>57</v>
      </c>
      <c r="M832" s="9" t="str">
        <f>IFERROR(__xludf.DUMMYFUNCTION("IF(OR(REGEXMATCH(L832,""18-40""),REGEXMATCH(L832,""Adults 18-40"")),""18-40"", IF(OR(REGEXMATCH(L832,""40-60""),REGEXMATCH(L832,""Adults 40-60"")),""40-60"", IF(OR(REGEXMATCH(L832,""60\+""),REGEXMATCH(L832,""Seniors 60\+"")),""60+"", IF(OR(REGEXMATCH(L832"&amp;",""13-19""),REGEXMATCH(L832,""Teens 13-19"")),""13-19"",""Unbekannt""))))"),"18-40")</f>
        <v>18-40</v>
      </c>
      <c r="N832" s="8" t="str">
        <f>IFERROR(__xludf.DUMMYFUNCTION("REGEXREPLACE(REGEXREPLACE(O832,""Male"",""unspecific""),""Female"",""unspecific"")"),"unspecific ")</f>
        <v>unspecific </v>
      </c>
      <c r="O832" s="5" t="str">
        <f>IFERROR(__xludf.DUMMYFUNCTION("REGEXEXTRACT(L832,""[A-Za-z ]+"")"),"Female ")</f>
        <v>Female </v>
      </c>
      <c r="P832" s="8" t="str">
        <f>IFERROR(__xludf.DUMMYFUNCTION("IF(REGEXMATCH(L832,""Male""),""Male"",IF(REGEXMATCH(L832,""Female""),""Female"",""unspecific""))"),"Female")</f>
        <v>Female</v>
      </c>
      <c r="Q832" s="5" t="s">
        <v>75</v>
      </c>
      <c r="R832" s="4">
        <v>38888.0</v>
      </c>
      <c r="S832" s="4">
        <v>538.0</v>
      </c>
      <c r="T832" s="4">
        <v>1187.0</v>
      </c>
      <c r="U832" s="4">
        <v>904.0</v>
      </c>
      <c r="V832" s="10">
        <f t="shared" si="2"/>
        <v>2.324624563</v>
      </c>
      <c r="W832" s="4">
        <v>2555.8</v>
      </c>
      <c r="X832" s="5" t="s">
        <v>32</v>
      </c>
    </row>
    <row r="833" ht="14.25" customHeight="1">
      <c r="A833" s="4">
        <v>832.0</v>
      </c>
      <c r="B833" s="5" t="s">
        <v>1262</v>
      </c>
      <c r="C833" s="11">
        <v>44947.0</v>
      </c>
      <c r="D833" s="11">
        <v>44964.0</v>
      </c>
      <c r="E833" s="5" t="s">
        <v>51</v>
      </c>
      <c r="F833" s="5" t="s">
        <v>175</v>
      </c>
      <c r="G833" s="5" t="s">
        <v>176</v>
      </c>
      <c r="H833" s="5" t="s">
        <v>177</v>
      </c>
      <c r="I833" s="7" t="s">
        <v>178</v>
      </c>
      <c r="J833" s="8" t="str">
        <f t="shared" si="1"/>
        <v>(186) 4384897</v>
      </c>
      <c r="K833" s="5" t="s">
        <v>179</v>
      </c>
      <c r="L833" s="5" t="s">
        <v>83</v>
      </c>
      <c r="M833" s="9" t="str">
        <f>IFERROR(__xludf.DUMMYFUNCTION("IF(OR(REGEXMATCH(L833,""18-40""),REGEXMATCH(L833,""Adults 18-40"")),""18-40"", IF(OR(REGEXMATCH(L833,""40-60""),REGEXMATCH(L833,""Adults 40-60"")),""40-60"", IF(OR(REGEXMATCH(L833,""60\+""),REGEXMATCH(L833,""Seniors 60\+"")),""60+"", IF(OR(REGEXMATCH(L833"&amp;",""13-19""),REGEXMATCH(L833,""Teens 13-19"")),""13-19"",""Unbekannt""))))"),"40-60")</f>
        <v>40-60</v>
      </c>
      <c r="N833" s="8" t="str">
        <f>IFERROR(__xludf.DUMMYFUNCTION("REGEXREPLACE(REGEXREPLACE(O833,""Male"",""unspecific""),""Female"",""unspecific"")"),"Adults ")</f>
        <v>Adults </v>
      </c>
      <c r="O833" s="5" t="str">
        <f>IFERROR(__xludf.DUMMYFUNCTION("REGEXEXTRACT(L833,""[A-Za-z ]+"")"),"Adults ")</f>
        <v>Adults </v>
      </c>
      <c r="P833" s="8" t="str">
        <f>IFERROR(__xludf.DUMMYFUNCTION("IF(REGEXMATCH(L833,""Male""),""Male"",IF(REGEXMATCH(L833,""Female""),""Female"",""unspecific""))"),"unspecific")</f>
        <v>unspecific</v>
      </c>
      <c r="Q833" s="5" t="s">
        <v>75</v>
      </c>
      <c r="R833" s="4">
        <v>23429.0</v>
      </c>
      <c r="S833" s="4">
        <v>2964.0</v>
      </c>
      <c r="T833" s="4">
        <v>1844.0</v>
      </c>
      <c r="U833" s="4">
        <v>182.0</v>
      </c>
      <c r="V833" s="10">
        <f t="shared" si="2"/>
        <v>0.7768150583</v>
      </c>
      <c r="W833" s="4">
        <v>26889.78</v>
      </c>
      <c r="X833" s="5" t="s">
        <v>99</v>
      </c>
    </row>
    <row r="834" ht="14.25" customHeight="1">
      <c r="A834" s="4">
        <v>833.0</v>
      </c>
      <c r="B834" s="5" t="s">
        <v>1263</v>
      </c>
      <c r="C834" s="11">
        <v>45235.0</v>
      </c>
      <c r="D834" s="11">
        <v>45255.0</v>
      </c>
      <c r="E834" s="5" t="s">
        <v>77</v>
      </c>
      <c r="F834" s="5" t="s">
        <v>336</v>
      </c>
      <c r="G834" s="5" t="s">
        <v>337</v>
      </c>
      <c r="H834" s="5" t="s">
        <v>338</v>
      </c>
      <c r="I834" s="7" t="s">
        <v>339</v>
      </c>
      <c r="J834" s="8" t="str">
        <f t="shared" si="1"/>
        <v>(729) 5758232</v>
      </c>
      <c r="K834" s="5" t="s">
        <v>340</v>
      </c>
      <c r="L834" s="5" t="s">
        <v>30</v>
      </c>
      <c r="M834" s="9" t="str">
        <f>IFERROR(__xludf.DUMMYFUNCTION("IF(OR(REGEXMATCH(L834,""18-40""),REGEXMATCH(L834,""Adults 18-40"")),""18-40"", IF(OR(REGEXMATCH(L834,""40-60""),REGEXMATCH(L834,""Adults 40-60"")),""40-60"", IF(OR(REGEXMATCH(L834,""60\+""),REGEXMATCH(L834,""Seniors 60\+"")),""60+"", IF(OR(REGEXMATCH(L834"&amp;",""13-19""),REGEXMATCH(L834,""Teens 13-19"")),""13-19"",""Unbekannt""))))"),"18-40")</f>
        <v>18-40</v>
      </c>
      <c r="N834" s="8" t="str">
        <f>IFERROR(__xludf.DUMMYFUNCTION("REGEXREPLACE(REGEXREPLACE(O834,""Male"",""unspecific""),""Female"",""unspecific"")"),"Adults ")</f>
        <v>Adults </v>
      </c>
      <c r="O834" s="5" t="str">
        <f>IFERROR(__xludf.DUMMYFUNCTION("REGEXEXTRACT(L834,""[A-Za-z ]+"")"),"Adults ")</f>
        <v>Adults </v>
      </c>
      <c r="P834" s="8" t="str">
        <f>IFERROR(__xludf.DUMMYFUNCTION("IF(REGEXMATCH(L834,""Male""),""Male"",IF(REGEXMATCH(L834,""Female""),""Female"",""unspecific""))"),"unspecific")</f>
        <v>unspecific</v>
      </c>
      <c r="Q834" s="5" t="s">
        <v>58</v>
      </c>
      <c r="R834" s="4">
        <v>91185.0</v>
      </c>
      <c r="S834" s="4">
        <v>2328.0</v>
      </c>
      <c r="T834" s="4">
        <v>341.0</v>
      </c>
      <c r="U834" s="4">
        <v>401.0</v>
      </c>
      <c r="V834" s="10">
        <f t="shared" si="2"/>
        <v>0.4397653123</v>
      </c>
      <c r="W834" s="4">
        <v>43651.68</v>
      </c>
      <c r="X834" s="5" t="s">
        <v>32</v>
      </c>
    </row>
    <row r="835" ht="14.25" customHeight="1">
      <c r="A835" s="4">
        <v>834.0</v>
      </c>
      <c r="B835" s="5" t="s">
        <v>1264</v>
      </c>
      <c r="C835" s="11">
        <v>45198.0</v>
      </c>
      <c r="D835" s="11">
        <v>45203.0</v>
      </c>
      <c r="E835" s="5" t="s">
        <v>25</v>
      </c>
      <c r="F835" s="5" t="s">
        <v>251</v>
      </c>
      <c r="G835" s="5" t="s">
        <v>252</v>
      </c>
      <c r="H835" s="5" t="s">
        <v>253</v>
      </c>
      <c r="I835" s="7">
        <v>0.0</v>
      </c>
      <c r="J835" s="8">
        <f t="shared" si="1"/>
        <v>0</v>
      </c>
      <c r="K835" s="5" t="s">
        <v>254</v>
      </c>
      <c r="L835" s="5" t="s">
        <v>83</v>
      </c>
      <c r="M835" s="9" t="str">
        <f>IFERROR(__xludf.DUMMYFUNCTION("IF(OR(REGEXMATCH(L835,""18-40""),REGEXMATCH(L835,""Adults 18-40"")),""18-40"", IF(OR(REGEXMATCH(L835,""40-60""),REGEXMATCH(L835,""Adults 40-60"")),""40-60"", IF(OR(REGEXMATCH(L835,""60\+""),REGEXMATCH(L835,""Seniors 60\+"")),""60+"", IF(OR(REGEXMATCH(L835"&amp;",""13-19""),REGEXMATCH(L835,""Teens 13-19"")),""13-19"",""Unbekannt""))))"),"40-60")</f>
        <v>40-60</v>
      </c>
      <c r="N835" s="8" t="str">
        <f>IFERROR(__xludf.DUMMYFUNCTION("REGEXREPLACE(REGEXREPLACE(O835,""Male"",""unspecific""),""Female"",""unspecific"")"),"Adults ")</f>
        <v>Adults </v>
      </c>
      <c r="O835" s="5" t="str">
        <f>IFERROR(__xludf.DUMMYFUNCTION("REGEXEXTRACT(L835,""[A-Za-z ]+"")"),"Adults ")</f>
        <v>Adults </v>
      </c>
      <c r="P835" s="8" t="str">
        <f>IFERROR(__xludf.DUMMYFUNCTION("IF(REGEXMATCH(L835,""Male""),""Male"",IF(REGEXMATCH(L835,""Female""),""Female"",""unspecific""))"),"unspecific")</f>
        <v>unspecific</v>
      </c>
      <c r="Q835" s="5" t="s">
        <v>39</v>
      </c>
      <c r="R835" s="4">
        <v>39709.0</v>
      </c>
      <c r="S835" s="4">
        <v>9678.0</v>
      </c>
      <c r="T835" s="4">
        <v>989.0</v>
      </c>
      <c r="U835" s="4">
        <v>419.0</v>
      </c>
      <c r="V835" s="10">
        <f t="shared" si="2"/>
        <v>1.055176408</v>
      </c>
      <c r="W835" s="4">
        <v>26981.44</v>
      </c>
      <c r="X835" s="5" t="s">
        <v>32</v>
      </c>
    </row>
    <row r="836" ht="14.25" customHeight="1">
      <c r="A836" s="4">
        <v>835.0</v>
      </c>
      <c r="B836" s="5" t="s">
        <v>1265</v>
      </c>
      <c r="C836" s="11">
        <v>45044.0</v>
      </c>
      <c r="D836" s="11">
        <v>45058.0</v>
      </c>
      <c r="E836" s="5" t="s">
        <v>51</v>
      </c>
      <c r="F836" s="5" t="s">
        <v>43</v>
      </c>
      <c r="G836" s="5" t="s">
        <v>44</v>
      </c>
      <c r="H836" s="5" t="s">
        <v>45</v>
      </c>
      <c r="I836" s="7">
        <v>2.545622603E9</v>
      </c>
      <c r="J836" s="8" t="str">
        <f t="shared" si="1"/>
        <v>(254) 5622603</v>
      </c>
      <c r="K836" s="5" t="s">
        <v>46</v>
      </c>
      <c r="L836" s="5" t="s">
        <v>47</v>
      </c>
      <c r="M836" s="9" t="str">
        <f>IFERROR(__xludf.DUMMYFUNCTION("IF(OR(REGEXMATCH(L836,""18-40""),REGEXMATCH(L836,""Adults 18-40"")),""18-40"", IF(OR(REGEXMATCH(L836,""40-60""),REGEXMATCH(L836,""Adults 40-60"")),""40-60"", IF(OR(REGEXMATCH(L836,""60\+""),REGEXMATCH(L836,""Seniors 60\+"")),""60+"", IF(OR(REGEXMATCH(L836"&amp;",""13-19""),REGEXMATCH(L836,""Teens 13-19"")),""13-19"",""Unbekannt""))))"),"40-60")</f>
        <v>40-60</v>
      </c>
      <c r="N836" s="8" t="str">
        <f>IFERROR(__xludf.DUMMYFUNCTION("REGEXREPLACE(REGEXREPLACE(O836,""Male"",""unspecific""),""Female"",""unspecific"")"),"unspecific ")</f>
        <v>unspecific </v>
      </c>
      <c r="O836" s="5" t="str">
        <f>IFERROR(__xludf.DUMMYFUNCTION("REGEXEXTRACT(L836,""[A-Za-z ]+"")"),"Male ")</f>
        <v>Male </v>
      </c>
      <c r="P836" s="8" t="str">
        <f>IFERROR(__xludf.DUMMYFUNCTION("IF(REGEXMATCH(L836,""Male""),""Male"",IF(REGEXMATCH(L836,""Female""),""Female"",""unspecific""))"),"Male")</f>
        <v>Male</v>
      </c>
      <c r="Q836" s="5" t="s">
        <v>58</v>
      </c>
      <c r="R836" s="4">
        <v>96093.0</v>
      </c>
      <c r="S836" s="4">
        <v>668.0</v>
      </c>
      <c r="T836" s="4">
        <v>4457.0</v>
      </c>
      <c r="U836" s="4">
        <v>46.0</v>
      </c>
      <c r="V836" s="10">
        <f t="shared" si="2"/>
        <v>0.04787029232</v>
      </c>
      <c r="W836" s="4">
        <v>18024.96</v>
      </c>
      <c r="X836" s="5" t="s">
        <v>49</v>
      </c>
    </row>
    <row r="837" ht="14.25" customHeight="1">
      <c r="A837" s="4">
        <v>836.0</v>
      </c>
      <c r="B837" s="5" t="s">
        <v>1266</v>
      </c>
      <c r="C837" s="11">
        <v>45080.0</v>
      </c>
      <c r="D837" s="11">
        <v>45096.0</v>
      </c>
      <c r="E837" s="5" t="s">
        <v>25</v>
      </c>
      <c r="F837" s="5" t="s">
        <v>169</v>
      </c>
      <c r="G837" s="5" t="s">
        <v>170</v>
      </c>
      <c r="H837" s="5" t="s">
        <v>171</v>
      </c>
      <c r="I837" s="7" t="s">
        <v>172</v>
      </c>
      <c r="J837" s="8" t="str">
        <f t="shared" si="1"/>
        <v>(625) 9188416213</v>
      </c>
      <c r="K837" s="5" t="s">
        <v>173</v>
      </c>
      <c r="L837" s="5" t="s">
        <v>30</v>
      </c>
      <c r="M837" s="9" t="str">
        <f>IFERROR(__xludf.DUMMYFUNCTION("IF(OR(REGEXMATCH(L837,""18-40""),REGEXMATCH(L837,""Adults 18-40"")),""18-40"", IF(OR(REGEXMATCH(L837,""40-60""),REGEXMATCH(L837,""Adults 40-60"")),""40-60"", IF(OR(REGEXMATCH(L837,""60\+""),REGEXMATCH(L837,""Seniors 60\+"")),""60+"", IF(OR(REGEXMATCH(L837"&amp;",""13-19""),REGEXMATCH(L837,""Teens 13-19"")),""13-19"",""Unbekannt""))))"),"18-40")</f>
        <v>18-40</v>
      </c>
      <c r="N837" s="8" t="str">
        <f>IFERROR(__xludf.DUMMYFUNCTION("REGEXREPLACE(REGEXREPLACE(O837,""Male"",""unspecific""),""Female"",""unspecific"")"),"Adults ")</f>
        <v>Adults </v>
      </c>
      <c r="O837" s="5" t="str">
        <f>IFERROR(__xludf.DUMMYFUNCTION("REGEXEXTRACT(L837,""[A-Za-z ]+"")"),"Adults ")</f>
        <v>Adults </v>
      </c>
      <c r="P837" s="8" t="str">
        <f>IFERROR(__xludf.DUMMYFUNCTION("IF(REGEXMATCH(L837,""Male""),""Male"",IF(REGEXMATCH(L837,""Female""),""Female"",""unspecific""))"),"unspecific")</f>
        <v>unspecific</v>
      </c>
      <c r="Q837" s="5" t="s">
        <v>84</v>
      </c>
      <c r="R837" s="4">
        <v>44087.0</v>
      </c>
      <c r="S837" s="4">
        <v>1757.0</v>
      </c>
      <c r="T837" s="4">
        <v>1208.0</v>
      </c>
      <c r="U837" s="4">
        <v>798.0</v>
      </c>
      <c r="V837" s="10">
        <f t="shared" si="2"/>
        <v>1.810057387</v>
      </c>
      <c r="W837" s="4">
        <v>33608.16</v>
      </c>
      <c r="X837" s="5" t="s">
        <v>49</v>
      </c>
    </row>
    <row r="838" ht="14.25" customHeight="1">
      <c r="A838" s="4">
        <v>837.0</v>
      </c>
      <c r="B838" s="5" t="s">
        <v>1267</v>
      </c>
      <c r="C838" s="11">
        <v>45116.0</v>
      </c>
      <c r="D838" s="11">
        <v>45131.0</v>
      </c>
      <c r="E838" s="5" t="s">
        <v>25</v>
      </c>
      <c r="F838" s="5" t="s">
        <v>212</v>
      </c>
      <c r="G838" s="5" t="s">
        <v>213</v>
      </c>
      <c r="H838" s="5" t="s">
        <v>214</v>
      </c>
      <c r="I838" s="7">
        <v>0.0</v>
      </c>
      <c r="J838" s="8">
        <f t="shared" si="1"/>
        <v>0</v>
      </c>
      <c r="K838" s="5" t="s">
        <v>216</v>
      </c>
      <c r="L838" s="5" t="s">
        <v>160</v>
      </c>
      <c r="M838" s="9" t="str">
        <f>IFERROR(__xludf.DUMMYFUNCTION("IF(OR(REGEXMATCH(L838,""18-40""),REGEXMATCH(L838,""Adults 18-40"")),""18-40"", IF(OR(REGEXMATCH(L838,""40-60""),REGEXMATCH(L838,""Adults 40-60"")),""40-60"", IF(OR(REGEXMATCH(L838,""60\+""),REGEXMATCH(L838,""Seniors 60\+"")),""60+"", IF(OR(REGEXMATCH(L838"&amp;",""13-19""),REGEXMATCH(L838,""Teens 13-19"")),""13-19"",""Unbekannt""))))"),"40-60")</f>
        <v>40-60</v>
      </c>
      <c r="N838" s="8" t="str">
        <f>IFERROR(__xludf.DUMMYFUNCTION("REGEXREPLACE(REGEXREPLACE(O838,""Male"",""unspecific""),""Female"",""unspecific"")"),"unspecific ")</f>
        <v>unspecific </v>
      </c>
      <c r="O838" s="5" t="str">
        <f>IFERROR(__xludf.DUMMYFUNCTION("REGEXEXTRACT(L838,""[A-Za-z ]+"")"),"Female ")</f>
        <v>Female </v>
      </c>
      <c r="P838" s="8" t="str">
        <f>IFERROR(__xludf.DUMMYFUNCTION("IF(REGEXMATCH(L838,""Male""),""Male"",IF(REGEXMATCH(L838,""Female""),""Female"",""unspecific""))"),"Female")</f>
        <v>Female</v>
      </c>
      <c r="Q838" s="5" t="s">
        <v>86</v>
      </c>
      <c r="R838" s="4">
        <v>99484.0</v>
      </c>
      <c r="S838" s="4">
        <v>9303.0</v>
      </c>
      <c r="T838" s="4">
        <v>3813.0</v>
      </c>
      <c r="U838" s="4">
        <v>51.0</v>
      </c>
      <c r="V838" s="10">
        <f t="shared" si="2"/>
        <v>0.05126452495</v>
      </c>
      <c r="W838" s="4">
        <v>41032.62</v>
      </c>
      <c r="X838" s="5" t="s">
        <v>152</v>
      </c>
    </row>
    <row r="839" ht="14.25" customHeight="1">
      <c r="A839" s="4">
        <v>838.0</v>
      </c>
      <c r="B839" s="5" t="s">
        <v>1268</v>
      </c>
      <c r="C839" s="11">
        <v>44939.0</v>
      </c>
      <c r="D839" s="11">
        <v>44961.0</v>
      </c>
      <c r="E839" s="5" t="s">
        <v>25</v>
      </c>
      <c r="F839" s="5" t="s">
        <v>162</v>
      </c>
      <c r="G839" s="5" t="s">
        <v>163</v>
      </c>
      <c r="H839" s="5" t="s">
        <v>164</v>
      </c>
      <c r="I839" s="7" t="s">
        <v>165</v>
      </c>
      <c r="J839" s="8" t="str">
        <f t="shared" si="1"/>
        <v>(653) 6891510</v>
      </c>
      <c r="K839" s="5" t="s">
        <v>166</v>
      </c>
      <c r="L839" s="5" t="s">
        <v>160</v>
      </c>
      <c r="M839" s="9" t="str">
        <f>IFERROR(__xludf.DUMMYFUNCTION("IF(OR(REGEXMATCH(L839,""18-40""),REGEXMATCH(L839,""Adults 18-40"")),""18-40"", IF(OR(REGEXMATCH(L839,""40-60""),REGEXMATCH(L839,""Adults 40-60"")),""40-60"", IF(OR(REGEXMATCH(L839,""60\+""),REGEXMATCH(L839,""Seniors 60\+"")),""60+"", IF(OR(REGEXMATCH(L839"&amp;",""13-19""),REGEXMATCH(L839,""Teens 13-19"")),""13-19"",""Unbekannt""))))"),"40-60")</f>
        <v>40-60</v>
      </c>
      <c r="N839" s="8" t="str">
        <f>IFERROR(__xludf.DUMMYFUNCTION("REGEXREPLACE(REGEXREPLACE(O839,""Male"",""unspecific""),""Female"",""unspecific"")"),"unspecific ")</f>
        <v>unspecific </v>
      </c>
      <c r="O839" s="5" t="str">
        <f>IFERROR(__xludf.DUMMYFUNCTION("REGEXEXTRACT(L839,""[A-Za-z ]+"")"),"Female ")</f>
        <v>Female </v>
      </c>
      <c r="P839" s="8" t="str">
        <f>IFERROR(__xludf.DUMMYFUNCTION("IF(REGEXMATCH(L839,""Male""),""Male"",IF(REGEXMATCH(L839,""Female""),""Female"",""unspecific""))"),"Female")</f>
        <v>Female</v>
      </c>
      <c r="Q839" s="5" t="s">
        <v>39</v>
      </c>
      <c r="R839" s="4">
        <v>53031.0</v>
      </c>
      <c r="S839" s="4">
        <v>6198.0</v>
      </c>
      <c r="T839" s="4">
        <v>3197.0</v>
      </c>
      <c r="U839" s="4">
        <v>659.0</v>
      </c>
      <c r="V839" s="10">
        <f t="shared" si="2"/>
        <v>1.242669382</v>
      </c>
      <c r="W839" s="4">
        <v>27901.89</v>
      </c>
      <c r="X839" s="5" t="s">
        <v>167</v>
      </c>
    </row>
    <row r="840" ht="14.25" customHeight="1">
      <c r="A840" s="4">
        <v>839.0</v>
      </c>
      <c r="B840" s="5" t="s">
        <v>1269</v>
      </c>
      <c r="C840" s="11">
        <v>45257.0</v>
      </c>
      <c r="D840" s="11">
        <v>45265.0</v>
      </c>
      <c r="E840" s="5" t="s">
        <v>77</v>
      </c>
      <c r="F840" s="5" t="s">
        <v>26</v>
      </c>
      <c r="G840" s="5" t="s">
        <v>27</v>
      </c>
      <c r="H840" s="5" t="s">
        <v>28</v>
      </c>
      <c r="I840" s="7">
        <v>3.724028579E9</v>
      </c>
      <c r="J840" s="8" t="str">
        <f t="shared" si="1"/>
        <v>(372) 4028579</v>
      </c>
      <c r="K840" s="5" t="s">
        <v>29</v>
      </c>
      <c r="L840" s="5" t="s">
        <v>65</v>
      </c>
      <c r="M840" s="9" t="str">
        <f>IFERROR(__xludf.DUMMYFUNCTION("IF(OR(REGEXMATCH(L840,""18-40""),REGEXMATCH(L840,""Adults 18-40"")),""18-40"", IF(OR(REGEXMATCH(L840,""40-60""),REGEXMATCH(L840,""Adults 40-60"")),""40-60"", IF(OR(REGEXMATCH(L840,""60\+""),REGEXMATCH(L840,""Seniors 60\+"")),""60+"", IF(OR(REGEXMATCH(L840"&amp;",""13-19""),REGEXMATCH(L840,""Teens 13-19"")),""13-19"",""Unbekannt""))))"),"60+")</f>
        <v>60+</v>
      </c>
      <c r="N840" s="8" t="str">
        <f>IFERROR(__xludf.DUMMYFUNCTION("REGEXREPLACE(REGEXREPLACE(O840,""Male"",""unspecific""),""Female"",""unspecific"")"),"unspecific ")</f>
        <v>unspecific </v>
      </c>
      <c r="O840" s="5" t="str">
        <f>IFERROR(__xludf.DUMMYFUNCTION("REGEXEXTRACT(L840,""[A-Za-z ]+"")"),"Male ")</f>
        <v>Male </v>
      </c>
      <c r="P840" s="8" t="str">
        <f>IFERROR(__xludf.DUMMYFUNCTION("IF(REGEXMATCH(L840,""Male""),""Male"",IF(REGEXMATCH(L840,""Female""),""Female"",""unspecific""))"),"Male")</f>
        <v>Male</v>
      </c>
      <c r="Q840" s="5" t="s">
        <v>84</v>
      </c>
      <c r="R840" s="4">
        <v>34219.0</v>
      </c>
      <c r="S840" s="4">
        <v>196.0</v>
      </c>
      <c r="T840" s="4">
        <v>3516.0</v>
      </c>
      <c r="U840" s="4">
        <v>112.0</v>
      </c>
      <c r="V840" s="10">
        <f t="shared" si="2"/>
        <v>0.3273035448</v>
      </c>
      <c r="W840" s="4">
        <v>15945.78</v>
      </c>
      <c r="X840" s="5" t="s">
        <v>32</v>
      </c>
    </row>
    <row r="841" ht="14.25" customHeight="1">
      <c r="A841" s="4">
        <v>840.0</v>
      </c>
      <c r="B841" s="5" t="s">
        <v>1270</v>
      </c>
      <c r="C841" s="11">
        <v>45039.0</v>
      </c>
      <c r="D841" s="11">
        <v>45044.0</v>
      </c>
      <c r="E841" s="5" t="s">
        <v>51</v>
      </c>
      <c r="F841" s="5" t="s">
        <v>280</v>
      </c>
      <c r="G841" s="5" t="s">
        <v>281</v>
      </c>
      <c r="H841" s="5" t="s">
        <v>282</v>
      </c>
      <c r="I841" s="7" t="s">
        <v>283</v>
      </c>
      <c r="J841" s="8" t="str">
        <f t="shared" si="1"/>
        <v>(958) 8403830</v>
      </c>
      <c r="K841" s="5" t="s">
        <v>284</v>
      </c>
      <c r="L841" s="5" t="s">
        <v>74</v>
      </c>
      <c r="M841" s="9" t="str">
        <f>IFERROR(__xludf.DUMMYFUNCTION("IF(OR(REGEXMATCH(L841,""18-40""),REGEXMATCH(L841,""Adults 18-40"")),""18-40"", IF(OR(REGEXMATCH(L841,""40-60""),REGEXMATCH(L841,""Adults 40-60"")),""40-60"", IF(OR(REGEXMATCH(L841,""60\+""),REGEXMATCH(L841,""Seniors 60\+"")),""60+"", IF(OR(REGEXMATCH(L841"&amp;",""13-19""),REGEXMATCH(L841,""Teens 13-19"")),""13-19"",""Unbekannt""))))"),"60+")</f>
        <v>60+</v>
      </c>
      <c r="N841" s="8" t="str">
        <f>IFERROR(__xludf.DUMMYFUNCTION("REGEXREPLACE(REGEXREPLACE(O841,""Male"",""unspecific""),""Female"",""unspecific"")"),"Seniors ")</f>
        <v>Seniors </v>
      </c>
      <c r="O841" s="5" t="str">
        <f>IFERROR(__xludf.DUMMYFUNCTION("REGEXEXTRACT(L841,""[A-Za-z ]+"")"),"Seniors ")</f>
        <v>Seniors </v>
      </c>
      <c r="P841" s="8" t="str">
        <f>IFERROR(__xludf.DUMMYFUNCTION("IF(REGEXMATCH(L841,""Male""),""Male"",IF(REGEXMATCH(L841,""Female""),""Female"",""unspecific""))"),"unspecific")</f>
        <v>unspecific</v>
      </c>
      <c r="Q841" s="5" t="s">
        <v>84</v>
      </c>
      <c r="R841" s="4">
        <v>32127.0</v>
      </c>
      <c r="S841" s="4">
        <v>6996.0</v>
      </c>
      <c r="T841" s="4">
        <v>417.0</v>
      </c>
      <c r="U841" s="4">
        <v>347.0</v>
      </c>
      <c r="V841" s="10">
        <f t="shared" si="2"/>
        <v>1.080088399</v>
      </c>
      <c r="W841" s="4">
        <v>19454.03</v>
      </c>
      <c r="X841" s="5" t="s">
        <v>158</v>
      </c>
    </row>
    <row r="842" ht="14.25" customHeight="1">
      <c r="A842" s="4">
        <v>841.0</v>
      </c>
      <c r="B842" s="5" t="s">
        <v>1271</v>
      </c>
      <c r="C842" s="11">
        <v>45217.0</v>
      </c>
      <c r="D842" s="11">
        <v>45225.0</v>
      </c>
      <c r="E842" s="5" t="s">
        <v>42</v>
      </c>
      <c r="F842" s="5" t="s">
        <v>565</v>
      </c>
      <c r="G842" s="5" t="s">
        <v>566</v>
      </c>
      <c r="H842" s="5" t="s">
        <v>567</v>
      </c>
      <c r="I842" s="7">
        <v>0.0</v>
      </c>
      <c r="J842" s="8">
        <f t="shared" si="1"/>
        <v>0</v>
      </c>
      <c r="K842" s="5" t="s">
        <v>568</v>
      </c>
      <c r="L842" s="5" t="s">
        <v>47</v>
      </c>
      <c r="M842" s="9" t="str">
        <f>IFERROR(__xludf.DUMMYFUNCTION("IF(OR(REGEXMATCH(L842,""18-40""),REGEXMATCH(L842,""Adults 18-40"")),""18-40"", IF(OR(REGEXMATCH(L842,""40-60""),REGEXMATCH(L842,""Adults 40-60"")),""40-60"", IF(OR(REGEXMATCH(L842,""60\+""),REGEXMATCH(L842,""Seniors 60\+"")),""60+"", IF(OR(REGEXMATCH(L842"&amp;",""13-19""),REGEXMATCH(L842,""Teens 13-19"")),""13-19"",""Unbekannt""))))"),"40-60")</f>
        <v>40-60</v>
      </c>
      <c r="N842" s="8" t="str">
        <f>IFERROR(__xludf.DUMMYFUNCTION("REGEXREPLACE(REGEXREPLACE(O842,""Male"",""unspecific""),""Female"",""unspecific"")"),"unspecific ")</f>
        <v>unspecific </v>
      </c>
      <c r="O842" s="5" t="str">
        <f>IFERROR(__xludf.DUMMYFUNCTION("REGEXEXTRACT(L842,""[A-Za-z ]+"")"),"Male ")</f>
        <v>Male </v>
      </c>
      <c r="P842" s="8" t="str">
        <f>IFERROR(__xludf.DUMMYFUNCTION("IF(REGEXMATCH(L842,""Male""),""Male"",IF(REGEXMATCH(L842,""Female""),""Female"",""unspecific""))"),"Male")</f>
        <v>Male</v>
      </c>
      <c r="Q842" s="5" t="s">
        <v>84</v>
      </c>
      <c r="R842" s="4">
        <v>12076.0</v>
      </c>
      <c r="S842" s="4">
        <v>8918.0</v>
      </c>
      <c r="T842" s="4">
        <v>1043.0</v>
      </c>
      <c r="U842" s="4">
        <v>718.0</v>
      </c>
      <c r="V842" s="10">
        <f t="shared" si="2"/>
        <v>5.945677377</v>
      </c>
      <c r="W842" s="4">
        <v>49348.57</v>
      </c>
      <c r="X842" s="5" t="s">
        <v>49</v>
      </c>
    </row>
    <row r="843" ht="14.25" customHeight="1">
      <c r="A843" s="4">
        <v>842.0</v>
      </c>
      <c r="B843" s="5" t="s">
        <v>1272</v>
      </c>
      <c r="C843" s="11">
        <v>44962.0</v>
      </c>
      <c r="D843" s="11">
        <v>44963.0</v>
      </c>
      <c r="E843" s="5" t="s">
        <v>51</v>
      </c>
      <c r="F843" s="5" t="s">
        <v>251</v>
      </c>
      <c r="G843" s="5" t="s">
        <v>252</v>
      </c>
      <c r="H843" s="5" t="s">
        <v>253</v>
      </c>
      <c r="I843" s="7">
        <v>0.0</v>
      </c>
      <c r="J843" s="8">
        <f t="shared" si="1"/>
        <v>0</v>
      </c>
      <c r="K843" s="5" t="s">
        <v>254</v>
      </c>
      <c r="L843" s="5" t="s">
        <v>74</v>
      </c>
      <c r="M843" s="9" t="str">
        <f>IFERROR(__xludf.DUMMYFUNCTION("IF(OR(REGEXMATCH(L843,""18-40""),REGEXMATCH(L843,""Adults 18-40"")),""18-40"", IF(OR(REGEXMATCH(L843,""40-60""),REGEXMATCH(L843,""Adults 40-60"")),""40-60"", IF(OR(REGEXMATCH(L843,""60\+""),REGEXMATCH(L843,""Seniors 60\+"")),""60+"", IF(OR(REGEXMATCH(L843"&amp;",""13-19""),REGEXMATCH(L843,""Teens 13-19"")),""13-19"",""Unbekannt""))))"),"60+")</f>
        <v>60+</v>
      </c>
      <c r="N843" s="8" t="str">
        <f>IFERROR(__xludf.DUMMYFUNCTION("REGEXREPLACE(REGEXREPLACE(O843,""Male"",""unspecific""),""Female"",""unspecific"")"),"Seniors ")</f>
        <v>Seniors </v>
      </c>
      <c r="O843" s="5" t="str">
        <f>IFERROR(__xludf.DUMMYFUNCTION("REGEXEXTRACT(L843,""[A-Za-z ]+"")"),"Seniors ")</f>
        <v>Seniors </v>
      </c>
      <c r="P843" s="8" t="str">
        <f>IFERROR(__xludf.DUMMYFUNCTION("IF(REGEXMATCH(L843,""Male""),""Male"",IF(REGEXMATCH(L843,""Female""),""Female"",""unspecific""))"),"unspecific")</f>
        <v>unspecific</v>
      </c>
      <c r="Q843" s="5" t="s">
        <v>31</v>
      </c>
      <c r="R843" s="4">
        <v>26586.0</v>
      </c>
      <c r="S843" s="4">
        <v>3119.0</v>
      </c>
      <c r="T843" s="4">
        <v>593.0</v>
      </c>
      <c r="U843" s="4">
        <v>457.0</v>
      </c>
      <c r="V843" s="10">
        <f t="shared" si="2"/>
        <v>1.718949823</v>
      </c>
      <c r="W843" s="4">
        <v>47195.85</v>
      </c>
      <c r="X843" s="5" t="s">
        <v>32</v>
      </c>
    </row>
    <row r="844" ht="14.25" customHeight="1">
      <c r="A844" s="4">
        <v>843.0</v>
      </c>
      <c r="B844" s="5" t="s">
        <v>1273</v>
      </c>
      <c r="C844" s="11">
        <v>45209.0</v>
      </c>
      <c r="D844" s="11">
        <v>45239.0</v>
      </c>
      <c r="E844" s="5" t="s">
        <v>7</v>
      </c>
      <c r="F844" s="5" t="s">
        <v>280</v>
      </c>
      <c r="G844" s="5" t="s">
        <v>281</v>
      </c>
      <c r="H844" s="5" t="s">
        <v>282</v>
      </c>
      <c r="I844" s="7" t="s">
        <v>283</v>
      </c>
      <c r="J844" s="8" t="str">
        <f t="shared" si="1"/>
        <v>(958) 8403830</v>
      </c>
      <c r="K844" s="5" t="s">
        <v>284</v>
      </c>
      <c r="L844" s="5" t="s">
        <v>30</v>
      </c>
      <c r="M844" s="9" t="str">
        <f>IFERROR(__xludf.DUMMYFUNCTION("IF(OR(REGEXMATCH(L844,""18-40""),REGEXMATCH(L844,""Adults 18-40"")),""18-40"", IF(OR(REGEXMATCH(L844,""40-60""),REGEXMATCH(L844,""Adults 40-60"")),""40-60"", IF(OR(REGEXMATCH(L844,""60\+""),REGEXMATCH(L844,""Seniors 60\+"")),""60+"", IF(OR(REGEXMATCH(L844"&amp;",""13-19""),REGEXMATCH(L844,""Teens 13-19"")),""13-19"",""Unbekannt""))))"),"18-40")</f>
        <v>18-40</v>
      </c>
      <c r="N844" s="8" t="str">
        <f>IFERROR(__xludf.DUMMYFUNCTION("REGEXREPLACE(REGEXREPLACE(O844,""Male"",""unspecific""),""Female"",""unspecific"")"),"Adults ")</f>
        <v>Adults </v>
      </c>
      <c r="O844" s="5" t="str">
        <f>IFERROR(__xludf.DUMMYFUNCTION("REGEXEXTRACT(L844,""[A-Za-z ]+"")"),"Adults ")</f>
        <v>Adults </v>
      </c>
      <c r="P844" s="8" t="str">
        <f>IFERROR(__xludf.DUMMYFUNCTION("IF(REGEXMATCH(L844,""Male""),""Male"",IF(REGEXMATCH(L844,""Female""),""Female"",""unspecific""))"),"unspecific")</f>
        <v>unspecific</v>
      </c>
      <c r="Q844" s="5" t="s">
        <v>86</v>
      </c>
      <c r="R844" s="4">
        <v>98648.0</v>
      </c>
      <c r="S844" s="4">
        <v>9609.0</v>
      </c>
      <c r="T844" s="4">
        <v>2073.0</v>
      </c>
      <c r="U844" s="4">
        <v>543.0</v>
      </c>
      <c r="V844" s="10">
        <f t="shared" si="2"/>
        <v>0.5504419755</v>
      </c>
      <c r="W844" s="4">
        <v>28822.16</v>
      </c>
      <c r="X844" s="5" t="s">
        <v>158</v>
      </c>
    </row>
    <row r="845" ht="14.25" customHeight="1">
      <c r="A845" s="4">
        <v>844.0</v>
      </c>
      <c r="B845" s="5" t="s">
        <v>1274</v>
      </c>
      <c r="C845" s="11">
        <v>45081.0</v>
      </c>
      <c r="D845" s="11">
        <v>45096.0</v>
      </c>
      <c r="E845" s="5" t="s">
        <v>42</v>
      </c>
      <c r="F845" s="5" t="s">
        <v>873</v>
      </c>
      <c r="G845" s="5" t="s">
        <v>874</v>
      </c>
      <c r="H845" s="5" t="s">
        <v>875</v>
      </c>
      <c r="I845" s="7" t="s">
        <v>876</v>
      </c>
      <c r="J845" s="8" t="str">
        <f t="shared" si="1"/>
        <v>(498) 2096317</v>
      </c>
      <c r="K845" s="5" t="s">
        <v>877</v>
      </c>
      <c r="L845" s="5" t="s">
        <v>160</v>
      </c>
      <c r="M845" s="9" t="str">
        <f>IFERROR(__xludf.DUMMYFUNCTION("IF(OR(REGEXMATCH(L845,""18-40""),REGEXMATCH(L845,""Adults 18-40"")),""18-40"", IF(OR(REGEXMATCH(L845,""40-60""),REGEXMATCH(L845,""Adults 40-60"")),""40-60"", IF(OR(REGEXMATCH(L845,""60\+""),REGEXMATCH(L845,""Seniors 60\+"")),""60+"", IF(OR(REGEXMATCH(L845"&amp;",""13-19""),REGEXMATCH(L845,""Teens 13-19"")),""13-19"",""Unbekannt""))))"),"40-60")</f>
        <v>40-60</v>
      </c>
      <c r="N845" s="8" t="str">
        <f>IFERROR(__xludf.DUMMYFUNCTION("REGEXREPLACE(REGEXREPLACE(O845,""Male"",""unspecific""),""Female"",""unspecific"")"),"unspecific ")</f>
        <v>unspecific </v>
      </c>
      <c r="O845" s="5" t="str">
        <f>IFERROR(__xludf.DUMMYFUNCTION("REGEXEXTRACT(L845,""[A-Za-z ]+"")"),"Female ")</f>
        <v>Female </v>
      </c>
      <c r="P845" s="8" t="str">
        <f>IFERROR(__xludf.DUMMYFUNCTION("IF(REGEXMATCH(L845,""Male""),""Male"",IF(REGEXMATCH(L845,""Female""),""Female"",""unspecific""))"),"Female")</f>
        <v>Female</v>
      </c>
      <c r="Q845" s="5" t="s">
        <v>48</v>
      </c>
      <c r="R845" s="4">
        <v>32526.0</v>
      </c>
      <c r="S845" s="4">
        <v>7646.0</v>
      </c>
      <c r="T845" s="4">
        <v>3493.0</v>
      </c>
      <c r="U845" s="4">
        <v>966.0</v>
      </c>
      <c r="V845" s="10">
        <f t="shared" si="2"/>
        <v>2.969931747</v>
      </c>
      <c r="W845" s="4">
        <v>10180.14</v>
      </c>
      <c r="X845" s="5" t="s">
        <v>40</v>
      </c>
    </row>
    <row r="846" ht="14.25" customHeight="1">
      <c r="A846" s="4">
        <v>845.0</v>
      </c>
      <c r="B846" s="5" t="s">
        <v>1275</v>
      </c>
      <c r="C846" s="11">
        <v>45111.0</v>
      </c>
      <c r="D846" s="11">
        <v>45132.0</v>
      </c>
      <c r="E846" s="5" t="s">
        <v>42</v>
      </c>
      <c r="F846" s="5" t="s">
        <v>162</v>
      </c>
      <c r="G846" s="5" t="s">
        <v>163</v>
      </c>
      <c r="H846" s="5" t="s">
        <v>164</v>
      </c>
      <c r="I846" s="7" t="s">
        <v>165</v>
      </c>
      <c r="J846" s="8" t="str">
        <f t="shared" si="1"/>
        <v>(653) 6891510</v>
      </c>
      <c r="K846" s="5" t="s">
        <v>166</v>
      </c>
      <c r="L846" s="5" t="s">
        <v>74</v>
      </c>
      <c r="M846" s="9" t="str">
        <f>IFERROR(__xludf.DUMMYFUNCTION("IF(OR(REGEXMATCH(L846,""18-40""),REGEXMATCH(L846,""Adults 18-40"")),""18-40"", IF(OR(REGEXMATCH(L846,""40-60""),REGEXMATCH(L846,""Adults 40-60"")),""40-60"", IF(OR(REGEXMATCH(L846,""60\+""),REGEXMATCH(L846,""Seniors 60\+"")),""60+"", IF(OR(REGEXMATCH(L846"&amp;",""13-19""),REGEXMATCH(L846,""Teens 13-19"")),""13-19"",""Unbekannt""))))"),"60+")</f>
        <v>60+</v>
      </c>
      <c r="N846" s="8" t="str">
        <f>IFERROR(__xludf.DUMMYFUNCTION("REGEXREPLACE(REGEXREPLACE(O846,""Male"",""unspecific""),""Female"",""unspecific"")"),"Seniors ")</f>
        <v>Seniors </v>
      </c>
      <c r="O846" s="5" t="str">
        <f>IFERROR(__xludf.DUMMYFUNCTION("REGEXEXTRACT(L846,""[A-Za-z ]+"")"),"Seniors ")</f>
        <v>Seniors </v>
      </c>
      <c r="P846" s="8" t="str">
        <f>IFERROR(__xludf.DUMMYFUNCTION("IF(REGEXMATCH(L846,""Male""),""Male"",IF(REGEXMATCH(L846,""Female""),""Female"",""unspecific""))"),"unspecific")</f>
        <v>unspecific</v>
      </c>
      <c r="Q846" s="5" t="s">
        <v>75</v>
      </c>
      <c r="R846" s="4">
        <v>84010.0</v>
      </c>
      <c r="S846" s="4">
        <v>7955.0</v>
      </c>
      <c r="T846" s="4">
        <v>3411.0</v>
      </c>
      <c r="U846" s="4">
        <v>742.0</v>
      </c>
      <c r="V846" s="10">
        <f t="shared" si="2"/>
        <v>0.8832281871</v>
      </c>
      <c r="W846" s="4">
        <v>11007.12</v>
      </c>
      <c r="X846" s="5" t="s">
        <v>167</v>
      </c>
    </row>
    <row r="847" ht="14.25" customHeight="1">
      <c r="A847" s="4">
        <v>846.0</v>
      </c>
      <c r="B847" s="5" t="s">
        <v>1276</v>
      </c>
      <c r="C847" s="11">
        <v>45280.0</v>
      </c>
      <c r="D847" s="11">
        <v>45301.0</v>
      </c>
      <c r="E847" s="5" t="s">
        <v>77</v>
      </c>
      <c r="F847" s="5" t="s">
        <v>280</v>
      </c>
      <c r="G847" s="5" t="s">
        <v>281</v>
      </c>
      <c r="H847" s="5" t="s">
        <v>282</v>
      </c>
      <c r="I847" s="7" t="s">
        <v>283</v>
      </c>
      <c r="J847" s="8" t="str">
        <f t="shared" si="1"/>
        <v>(958) 8403830</v>
      </c>
      <c r="K847" s="5" t="s">
        <v>284</v>
      </c>
      <c r="L847" s="5" t="s">
        <v>65</v>
      </c>
      <c r="M847" s="9" t="str">
        <f>IFERROR(__xludf.DUMMYFUNCTION("IF(OR(REGEXMATCH(L847,""18-40""),REGEXMATCH(L847,""Adults 18-40"")),""18-40"", IF(OR(REGEXMATCH(L847,""40-60""),REGEXMATCH(L847,""Adults 40-60"")),""40-60"", IF(OR(REGEXMATCH(L847,""60\+""),REGEXMATCH(L847,""Seniors 60\+"")),""60+"", IF(OR(REGEXMATCH(L847"&amp;",""13-19""),REGEXMATCH(L847,""Teens 13-19"")),""13-19"",""Unbekannt""))))"),"60+")</f>
        <v>60+</v>
      </c>
      <c r="N847" s="8" t="str">
        <f>IFERROR(__xludf.DUMMYFUNCTION("REGEXREPLACE(REGEXREPLACE(O847,""Male"",""unspecific""),""Female"",""unspecific"")"),"unspecific ")</f>
        <v>unspecific </v>
      </c>
      <c r="O847" s="5" t="str">
        <f>IFERROR(__xludf.DUMMYFUNCTION("REGEXEXTRACT(L847,""[A-Za-z ]+"")"),"Male ")</f>
        <v>Male </v>
      </c>
      <c r="P847" s="8" t="str">
        <f>IFERROR(__xludf.DUMMYFUNCTION("IF(REGEXMATCH(L847,""Male""),""Male"",IF(REGEXMATCH(L847,""Female""),""Female"",""unspecific""))"),"Male")</f>
        <v>Male</v>
      </c>
      <c r="Q847" s="5" t="s">
        <v>31</v>
      </c>
      <c r="R847" s="4">
        <v>26764.0</v>
      </c>
      <c r="S847" s="4">
        <v>8941.0</v>
      </c>
      <c r="T847" s="4">
        <v>2999.0</v>
      </c>
      <c r="U847" s="4">
        <v>46.0</v>
      </c>
      <c r="V847" s="10">
        <f t="shared" si="2"/>
        <v>0.1718726648</v>
      </c>
      <c r="W847" s="4">
        <v>17842.97</v>
      </c>
      <c r="X847" s="5" t="s">
        <v>158</v>
      </c>
    </row>
    <row r="848" ht="14.25" customHeight="1">
      <c r="A848" s="4">
        <v>847.0</v>
      </c>
      <c r="B848" s="5" t="s">
        <v>1277</v>
      </c>
      <c r="C848" s="11">
        <v>45156.0</v>
      </c>
      <c r="D848" s="11">
        <v>45174.0</v>
      </c>
      <c r="E848" s="5" t="s">
        <v>51</v>
      </c>
      <c r="F848" s="5" t="s">
        <v>224</v>
      </c>
      <c r="G848" s="5" t="s">
        <v>225</v>
      </c>
      <c r="H848" s="5" t="s">
        <v>226</v>
      </c>
      <c r="I848" s="7">
        <v>0.0</v>
      </c>
      <c r="J848" s="8">
        <f t="shared" si="1"/>
        <v>0</v>
      </c>
      <c r="K848" s="5" t="s">
        <v>227</v>
      </c>
      <c r="L848" s="5" t="s">
        <v>138</v>
      </c>
      <c r="M848" s="9" t="str">
        <f>IFERROR(__xludf.DUMMYFUNCTION("IF(OR(REGEXMATCH(L848,""18-40""),REGEXMATCH(L848,""Adults 18-40"")),""18-40"", IF(OR(REGEXMATCH(L848,""40-60""),REGEXMATCH(L848,""Adults 40-60"")),""40-60"", IF(OR(REGEXMATCH(L848,""60\+""),REGEXMATCH(L848,""Seniors 60\+"")),""60+"", IF(OR(REGEXMATCH(L848"&amp;",""13-19""),REGEXMATCH(L848,""Teens 13-19"")),""13-19"",""Unbekannt""))))"),"18-40")</f>
        <v>18-40</v>
      </c>
      <c r="N848" s="8" t="str">
        <f>IFERROR(__xludf.DUMMYFUNCTION("REGEXREPLACE(REGEXREPLACE(O848,""Male"",""unspecific""),""Female"",""unspecific"")"),"unspecific ")</f>
        <v>unspecific </v>
      </c>
      <c r="O848" s="5" t="str">
        <f>IFERROR(__xludf.DUMMYFUNCTION("REGEXEXTRACT(L848,""[A-Za-z ]+"")"),"Male ")</f>
        <v>Male </v>
      </c>
      <c r="P848" s="8" t="str">
        <f>IFERROR(__xludf.DUMMYFUNCTION("IF(REGEXMATCH(L848,""Male""),""Male"",IF(REGEXMATCH(L848,""Female""),""Female"",""unspecific""))"),"Male")</f>
        <v>Male</v>
      </c>
      <c r="Q848" s="5" t="s">
        <v>39</v>
      </c>
      <c r="R848" s="4">
        <v>1198.0</v>
      </c>
      <c r="S848" s="4">
        <v>3144.0</v>
      </c>
      <c r="T848" s="4">
        <v>3259.0</v>
      </c>
      <c r="U848" s="4">
        <v>586.0</v>
      </c>
      <c r="V848" s="10">
        <f t="shared" si="2"/>
        <v>48.9148581</v>
      </c>
      <c r="W848" s="4">
        <v>27010.88</v>
      </c>
      <c r="X848" s="5" t="s">
        <v>40</v>
      </c>
    </row>
    <row r="849" ht="14.25" customHeight="1">
      <c r="A849" s="4">
        <v>848.0</v>
      </c>
      <c r="B849" s="5" t="s">
        <v>1278</v>
      </c>
      <c r="C849" s="11">
        <v>45066.0</v>
      </c>
      <c r="D849" s="11">
        <v>45096.0</v>
      </c>
      <c r="E849" s="5" t="s">
        <v>7</v>
      </c>
      <c r="F849" s="5" t="s">
        <v>212</v>
      </c>
      <c r="G849" s="5" t="s">
        <v>213</v>
      </c>
      <c r="H849" s="5" t="s">
        <v>214</v>
      </c>
      <c r="I849" s="7">
        <v>0.0</v>
      </c>
      <c r="J849" s="8">
        <f t="shared" si="1"/>
        <v>0</v>
      </c>
      <c r="K849" s="5" t="s">
        <v>216</v>
      </c>
      <c r="L849" s="5" t="s">
        <v>74</v>
      </c>
      <c r="M849" s="9" t="str">
        <f>IFERROR(__xludf.DUMMYFUNCTION("IF(OR(REGEXMATCH(L849,""18-40""),REGEXMATCH(L849,""Adults 18-40"")),""18-40"", IF(OR(REGEXMATCH(L849,""40-60""),REGEXMATCH(L849,""Adults 40-60"")),""40-60"", IF(OR(REGEXMATCH(L849,""60\+""),REGEXMATCH(L849,""Seniors 60\+"")),""60+"", IF(OR(REGEXMATCH(L849"&amp;",""13-19""),REGEXMATCH(L849,""Teens 13-19"")),""13-19"",""Unbekannt""))))"),"60+")</f>
        <v>60+</v>
      </c>
      <c r="N849" s="8" t="str">
        <f>IFERROR(__xludf.DUMMYFUNCTION("REGEXREPLACE(REGEXREPLACE(O849,""Male"",""unspecific""),""Female"",""unspecific"")"),"Seniors ")</f>
        <v>Seniors </v>
      </c>
      <c r="O849" s="5" t="str">
        <f>IFERROR(__xludf.DUMMYFUNCTION("REGEXEXTRACT(L849,""[A-Za-z ]+"")"),"Seniors ")</f>
        <v>Seniors </v>
      </c>
      <c r="P849" s="8" t="str">
        <f>IFERROR(__xludf.DUMMYFUNCTION("IF(REGEXMATCH(L849,""Male""),""Male"",IF(REGEXMATCH(L849,""Female""),""Female"",""unspecific""))"),"unspecific")</f>
        <v>unspecific</v>
      </c>
      <c r="Q849" s="5" t="s">
        <v>75</v>
      </c>
      <c r="R849" s="4">
        <v>83224.0</v>
      </c>
      <c r="S849" s="4">
        <v>5983.0</v>
      </c>
      <c r="T849" s="4">
        <v>3018.0</v>
      </c>
      <c r="U849" s="4">
        <v>37.0</v>
      </c>
      <c r="V849" s="10">
        <f t="shared" si="2"/>
        <v>0.04445832933</v>
      </c>
      <c r="W849" s="4">
        <v>27489.28</v>
      </c>
      <c r="X849" s="5" t="s">
        <v>152</v>
      </c>
    </row>
    <row r="850" ht="14.25" customHeight="1">
      <c r="A850" s="4">
        <v>849.0</v>
      </c>
      <c r="B850" s="5" t="s">
        <v>1279</v>
      </c>
      <c r="C850" s="11">
        <v>45170.0</v>
      </c>
      <c r="D850" s="11">
        <v>45197.0</v>
      </c>
      <c r="E850" s="5" t="s">
        <v>51</v>
      </c>
      <c r="F850" s="5" t="s">
        <v>306</v>
      </c>
      <c r="G850" s="5" t="s">
        <v>307</v>
      </c>
      <c r="H850" s="5" t="s">
        <v>308</v>
      </c>
      <c r="I850" s="7" t="s">
        <v>309</v>
      </c>
      <c r="J850" s="8" t="str">
        <f t="shared" si="1"/>
        <v>(330) 5264186670</v>
      </c>
      <c r="K850" s="5" t="s">
        <v>310</v>
      </c>
      <c r="L850" s="5" t="s">
        <v>47</v>
      </c>
      <c r="M850" s="9" t="str">
        <f>IFERROR(__xludf.DUMMYFUNCTION("IF(OR(REGEXMATCH(L850,""18-40""),REGEXMATCH(L850,""Adults 18-40"")),""18-40"", IF(OR(REGEXMATCH(L850,""40-60""),REGEXMATCH(L850,""Adults 40-60"")),""40-60"", IF(OR(REGEXMATCH(L850,""60\+""),REGEXMATCH(L850,""Seniors 60\+"")),""60+"", IF(OR(REGEXMATCH(L850"&amp;",""13-19""),REGEXMATCH(L850,""Teens 13-19"")),""13-19"",""Unbekannt""))))"),"40-60")</f>
        <v>40-60</v>
      </c>
      <c r="N850" s="8" t="str">
        <f>IFERROR(__xludf.DUMMYFUNCTION("REGEXREPLACE(REGEXREPLACE(O850,""Male"",""unspecific""),""Female"",""unspecific"")"),"unspecific ")</f>
        <v>unspecific </v>
      </c>
      <c r="O850" s="5" t="str">
        <f>IFERROR(__xludf.DUMMYFUNCTION("REGEXEXTRACT(L850,""[A-Za-z ]+"")"),"Male ")</f>
        <v>Male </v>
      </c>
      <c r="P850" s="8" t="str">
        <f>IFERROR(__xludf.DUMMYFUNCTION("IF(REGEXMATCH(L850,""Male""),""Male"",IF(REGEXMATCH(L850,""Female""),""Female"",""unspecific""))"),"Male")</f>
        <v>Male</v>
      </c>
      <c r="Q850" s="5" t="s">
        <v>48</v>
      </c>
      <c r="R850" s="4">
        <v>53328.0</v>
      </c>
      <c r="S850" s="4">
        <v>6870.0</v>
      </c>
      <c r="T850" s="4">
        <v>1936.0</v>
      </c>
      <c r="U850" s="4">
        <v>626.0</v>
      </c>
      <c r="V850" s="10">
        <f t="shared" si="2"/>
        <v>1.173867387</v>
      </c>
      <c r="W850" s="4">
        <v>28740.01</v>
      </c>
      <c r="X850" s="5" t="s">
        <v>32</v>
      </c>
    </row>
    <row r="851" ht="14.25" customHeight="1">
      <c r="A851" s="4">
        <v>850.0</v>
      </c>
      <c r="B851" s="5" t="s">
        <v>1280</v>
      </c>
      <c r="C851" s="11">
        <v>45283.0</v>
      </c>
      <c r="D851" s="11">
        <v>45293.0</v>
      </c>
      <c r="E851" s="5" t="s">
        <v>77</v>
      </c>
      <c r="F851" s="5" t="s">
        <v>616</v>
      </c>
      <c r="G851" s="5" t="s">
        <v>617</v>
      </c>
      <c r="H851" s="5" t="s">
        <v>618</v>
      </c>
      <c r="I851" s="7">
        <v>0.0</v>
      </c>
      <c r="J851" s="8">
        <f t="shared" si="1"/>
        <v>0</v>
      </c>
      <c r="K851" s="5" t="s">
        <v>619</v>
      </c>
      <c r="L851" s="5" t="s">
        <v>30</v>
      </c>
      <c r="M851" s="9" t="str">
        <f>IFERROR(__xludf.DUMMYFUNCTION("IF(OR(REGEXMATCH(L851,""18-40""),REGEXMATCH(L851,""Adults 18-40"")),""18-40"", IF(OR(REGEXMATCH(L851,""40-60""),REGEXMATCH(L851,""Adults 40-60"")),""40-60"", IF(OR(REGEXMATCH(L851,""60\+""),REGEXMATCH(L851,""Seniors 60\+"")),""60+"", IF(OR(REGEXMATCH(L851"&amp;",""13-19""),REGEXMATCH(L851,""Teens 13-19"")),""13-19"",""Unbekannt""))))"),"18-40")</f>
        <v>18-40</v>
      </c>
      <c r="N851" s="8" t="str">
        <f>IFERROR(__xludf.DUMMYFUNCTION("REGEXREPLACE(REGEXREPLACE(O851,""Male"",""unspecific""),""Female"",""unspecific"")"),"Adults ")</f>
        <v>Adults </v>
      </c>
      <c r="O851" s="5" t="str">
        <f>IFERROR(__xludf.DUMMYFUNCTION("REGEXEXTRACT(L851,""[A-Za-z ]+"")"),"Adults ")</f>
        <v>Adults </v>
      </c>
      <c r="P851" s="8" t="str">
        <f>IFERROR(__xludf.DUMMYFUNCTION("IF(REGEXMATCH(L851,""Male""),""Male"",IF(REGEXMATCH(L851,""Female""),""Female"",""unspecific""))"),"unspecific")</f>
        <v>unspecific</v>
      </c>
      <c r="Q851" s="5" t="s">
        <v>39</v>
      </c>
      <c r="R851" s="4">
        <v>35351.0</v>
      </c>
      <c r="S851" s="4">
        <v>2491.0</v>
      </c>
      <c r="T851" s="4">
        <v>4985.0</v>
      </c>
      <c r="U851" s="4">
        <v>408.0</v>
      </c>
      <c r="V851" s="10">
        <f t="shared" si="2"/>
        <v>1.154139911</v>
      </c>
      <c r="W851" s="4">
        <v>545.23</v>
      </c>
      <c r="X851" s="5" t="s">
        <v>158</v>
      </c>
    </row>
    <row r="852" ht="14.25" customHeight="1">
      <c r="A852" s="4">
        <v>851.0</v>
      </c>
      <c r="B852" s="5" t="s">
        <v>1281</v>
      </c>
      <c r="C852" s="11">
        <v>45186.0</v>
      </c>
      <c r="D852" s="11">
        <v>45193.0</v>
      </c>
      <c r="E852" s="5" t="s">
        <v>25</v>
      </c>
      <c r="F852" s="5" t="s">
        <v>141</v>
      </c>
      <c r="G852" s="5" t="s">
        <v>142</v>
      </c>
      <c r="H852" s="5" t="s">
        <v>143</v>
      </c>
      <c r="I852" s="7" t="s">
        <v>144</v>
      </c>
      <c r="J852" s="8" t="str">
        <f t="shared" si="1"/>
        <v>(557) 6707467238</v>
      </c>
      <c r="K852" s="5" t="s">
        <v>145</v>
      </c>
      <c r="L852" s="5" t="s">
        <v>47</v>
      </c>
      <c r="M852" s="9" t="str">
        <f>IFERROR(__xludf.DUMMYFUNCTION("IF(OR(REGEXMATCH(L852,""18-40""),REGEXMATCH(L852,""Adults 18-40"")),""18-40"", IF(OR(REGEXMATCH(L852,""40-60""),REGEXMATCH(L852,""Adults 40-60"")),""40-60"", IF(OR(REGEXMATCH(L852,""60\+""),REGEXMATCH(L852,""Seniors 60\+"")),""60+"", IF(OR(REGEXMATCH(L852"&amp;",""13-19""),REGEXMATCH(L852,""Teens 13-19"")),""13-19"",""Unbekannt""))))"),"40-60")</f>
        <v>40-60</v>
      </c>
      <c r="N852" s="8" t="str">
        <f>IFERROR(__xludf.DUMMYFUNCTION("REGEXREPLACE(REGEXREPLACE(O852,""Male"",""unspecific""),""Female"",""unspecific"")"),"unspecific ")</f>
        <v>unspecific </v>
      </c>
      <c r="O852" s="5" t="str">
        <f>IFERROR(__xludf.DUMMYFUNCTION("REGEXEXTRACT(L852,""[A-Za-z ]+"")"),"Male ")</f>
        <v>Male </v>
      </c>
      <c r="P852" s="8" t="str">
        <f>IFERROR(__xludf.DUMMYFUNCTION("IF(REGEXMATCH(L852,""Male""),""Male"",IF(REGEXMATCH(L852,""Female""),""Female"",""unspecific""))"),"Male")</f>
        <v>Male</v>
      </c>
      <c r="Q852" s="5" t="s">
        <v>48</v>
      </c>
      <c r="R852" s="4">
        <v>7988.0</v>
      </c>
      <c r="S852" s="4">
        <v>5931.0</v>
      </c>
      <c r="T852" s="4">
        <v>2193.0</v>
      </c>
      <c r="U852" s="4">
        <v>890.0</v>
      </c>
      <c r="V852" s="10">
        <f t="shared" si="2"/>
        <v>11.14171257</v>
      </c>
      <c r="W852" s="4">
        <v>29478.89</v>
      </c>
      <c r="X852" s="5" t="s">
        <v>49</v>
      </c>
    </row>
    <row r="853" ht="14.25" customHeight="1">
      <c r="A853" s="4">
        <v>852.0</v>
      </c>
      <c r="B853" s="5" t="s">
        <v>1282</v>
      </c>
      <c r="C853" s="11">
        <v>45224.0</v>
      </c>
      <c r="D853" s="11">
        <v>45229.0</v>
      </c>
      <c r="E853" s="5" t="s">
        <v>77</v>
      </c>
      <c r="F853" s="5" t="s">
        <v>354</v>
      </c>
      <c r="G853" s="5" t="s">
        <v>355</v>
      </c>
      <c r="H853" s="5" t="s">
        <v>356</v>
      </c>
      <c r="I853" s="7" t="s">
        <v>357</v>
      </c>
      <c r="J853" s="8" t="str">
        <f t="shared" si="1"/>
        <v>(562) 29307994586</v>
      </c>
      <c r="K853" s="5" t="s">
        <v>358</v>
      </c>
      <c r="L853" s="5" t="s">
        <v>47</v>
      </c>
      <c r="M853" s="9" t="str">
        <f>IFERROR(__xludf.DUMMYFUNCTION("IF(OR(REGEXMATCH(L853,""18-40""),REGEXMATCH(L853,""Adults 18-40"")),""18-40"", IF(OR(REGEXMATCH(L853,""40-60""),REGEXMATCH(L853,""Adults 40-60"")),""40-60"", IF(OR(REGEXMATCH(L853,""60\+""),REGEXMATCH(L853,""Seniors 60\+"")),""60+"", IF(OR(REGEXMATCH(L853"&amp;",""13-19""),REGEXMATCH(L853,""Teens 13-19"")),""13-19"",""Unbekannt""))))"),"40-60")</f>
        <v>40-60</v>
      </c>
      <c r="N853" s="8" t="str">
        <f>IFERROR(__xludf.DUMMYFUNCTION("REGEXREPLACE(REGEXREPLACE(O853,""Male"",""unspecific""),""Female"",""unspecific"")"),"unspecific ")</f>
        <v>unspecific </v>
      </c>
      <c r="O853" s="5" t="str">
        <f>IFERROR(__xludf.DUMMYFUNCTION("REGEXEXTRACT(L853,""[A-Za-z ]+"")"),"Male ")</f>
        <v>Male </v>
      </c>
      <c r="P853" s="8" t="str">
        <f>IFERROR(__xludf.DUMMYFUNCTION("IF(REGEXMATCH(L853,""Male""),""Male"",IF(REGEXMATCH(L853,""Female""),""Female"",""unspecific""))"),"Male")</f>
        <v>Male</v>
      </c>
      <c r="Q853" s="5" t="s">
        <v>75</v>
      </c>
      <c r="R853" s="4">
        <v>7871.0</v>
      </c>
      <c r="S853" s="4">
        <v>4995.0</v>
      </c>
      <c r="T853" s="4">
        <v>4860.0</v>
      </c>
      <c r="U853" s="4">
        <v>256.0</v>
      </c>
      <c r="V853" s="10">
        <f t="shared" si="2"/>
        <v>3.252445687</v>
      </c>
      <c r="W853" s="4">
        <v>30041.8</v>
      </c>
      <c r="X853" s="5" t="s">
        <v>66</v>
      </c>
    </row>
    <row r="854" ht="14.25" customHeight="1">
      <c r="A854" s="4">
        <v>853.0</v>
      </c>
      <c r="B854" s="5" t="s">
        <v>1283</v>
      </c>
      <c r="C854" s="11">
        <v>45078.0</v>
      </c>
      <c r="D854" s="11">
        <v>45088.0</v>
      </c>
      <c r="E854" s="5" t="s">
        <v>25</v>
      </c>
      <c r="F854" s="5" t="s">
        <v>485</v>
      </c>
      <c r="G854" s="5" t="s">
        <v>486</v>
      </c>
      <c r="H854" s="5" t="s">
        <v>487</v>
      </c>
      <c r="I854" s="7" t="s">
        <v>488</v>
      </c>
      <c r="J854" s="8" t="str">
        <f t="shared" si="1"/>
        <v>(881) 58970981186</v>
      </c>
      <c r="K854" s="5" t="s">
        <v>489</v>
      </c>
      <c r="L854" s="5" t="s">
        <v>47</v>
      </c>
      <c r="M854" s="9" t="str">
        <f>IFERROR(__xludf.DUMMYFUNCTION("IF(OR(REGEXMATCH(L854,""18-40""),REGEXMATCH(L854,""Adults 18-40"")),""18-40"", IF(OR(REGEXMATCH(L854,""40-60""),REGEXMATCH(L854,""Adults 40-60"")),""40-60"", IF(OR(REGEXMATCH(L854,""60\+""),REGEXMATCH(L854,""Seniors 60\+"")),""60+"", IF(OR(REGEXMATCH(L854"&amp;",""13-19""),REGEXMATCH(L854,""Teens 13-19"")),""13-19"",""Unbekannt""))))"),"40-60")</f>
        <v>40-60</v>
      </c>
      <c r="N854" s="8" t="str">
        <f>IFERROR(__xludf.DUMMYFUNCTION("REGEXREPLACE(REGEXREPLACE(O854,""Male"",""unspecific""),""Female"",""unspecific"")"),"unspecific ")</f>
        <v>unspecific </v>
      </c>
      <c r="O854" s="5" t="str">
        <f>IFERROR(__xludf.DUMMYFUNCTION("REGEXEXTRACT(L854,""[A-Za-z ]+"")"),"Male ")</f>
        <v>Male </v>
      </c>
      <c r="P854" s="8" t="str">
        <f>IFERROR(__xludf.DUMMYFUNCTION("IF(REGEXMATCH(L854,""Male""),""Male"",IF(REGEXMATCH(L854,""Female""),""Female"",""unspecific""))"),"Male")</f>
        <v>Male</v>
      </c>
      <c r="Q854" s="5" t="s">
        <v>84</v>
      </c>
      <c r="R854" s="4">
        <v>88315.0</v>
      </c>
      <c r="S854" s="4">
        <v>5992.0</v>
      </c>
      <c r="T854" s="4">
        <v>3201.0</v>
      </c>
      <c r="U854" s="4">
        <v>209.0</v>
      </c>
      <c r="V854" s="10">
        <f t="shared" si="2"/>
        <v>0.2366528902</v>
      </c>
      <c r="W854" s="4">
        <v>8499.97</v>
      </c>
      <c r="X854" s="5" t="s">
        <v>119</v>
      </c>
    </row>
    <row r="855" ht="14.25" customHeight="1">
      <c r="A855" s="4">
        <v>854.0</v>
      </c>
      <c r="B855" s="5" t="s">
        <v>1284</v>
      </c>
      <c r="C855" s="11">
        <v>45106.0</v>
      </c>
      <c r="D855" s="11">
        <v>45114.0</v>
      </c>
      <c r="E855" s="5" t="s">
        <v>42</v>
      </c>
      <c r="F855" s="5" t="s">
        <v>320</v>
      </c>
      <c r="G855" s="5" t="s">
        <v>321</v>
      </c>
      <c r="H855" s="5" t="s">
        <v>322</v>
      </c>
      <c r="I855" s="7" t="s">
        <v>323</v>
      </c>
      <c r="J855" s="8" t="str">
        <f t="shared" si="1"/>
        <v>(506) 912217980069</v>
      </c>
      <c r="K855" s="5" t="s">
        <v>324</v>
      </c>
      <c r="L855" s="5" t="s">
        <v>47</v>
      </c>
      <c r="M855" s="9" t="str">
        <f>IFERROR(__xludf.DUMMYFUNCTION("IF(OR(REGEXMATCH(L855,""18-40""),REGEXMATCH(L855,""Adults 18-40"")),""18-40"", IF(OR(REGEXMATCH(L855,""40-60""),REGEXMATCH(L855,""Adults 40-60"")),""40-60"", IF(OR(REGEXMATCH(L855,""60\+""),REGEXMATCH(L855,""Seniors 60\+"")),""60+"", IF(OR(REGEXMATCH(L855"&amp;",""13-19""),REGEXMATCH(L855,""Teens 13-19"")),""13-19"",""Unbekannt""))))"),"40-60")</f>
        <v>40-60</v>
      </c>
      <c r="N855" s="8" t="str">
        <f>IFERROR(__xludf.DUMMYFUNCTION("REGEXREPLACE(REGEXREPLACE(O855,""Male"",""unspecific""),""Female"",""unspecific"")"),"unspecific ")</f>
        <v>unspecific </v>
      </c>
      <c r="O855" s="5" t="str">
        <f>IFERROR(__xludf.DUMMYFUNCTION("REGEXEXTRACT(L855,""[A-Za-z ]+"")"),"Male ")</f>
        <v>Male </v>
      </c>
      <c r="P855" s="8" t="str">
        <f>IFERROR(__xludf.DUMMYFUNCTION("IF(REGEXMATCH(L855,""Male""),""Male"",IF(REGEXMATCH(L855,""Female""),""Female"",""unspecific""))"),"Male")</f>
        <v>Male</v>
      </c>
      <c r="Q855" s="5" t="s">
        <v>86</v>
      </c>
      <c r="R855" s="4">
        <v>25730.0</v>
      </c>
      <c r="S855" s="4">
        <v>7724.0</v>
      </c>
      <c r="T855" s="4">
        <v>1232.0</v>
      </c>
      <c r="U855" s="4">
        <v>831.0</v>
      </c>
      <c r="V855" s="10">
        <f t="shared" si="2"/>
        <v>3.229692965</v>
      </c>
      <c r="W855" s="4">
        <v>2563.07</v>
      </c>
      <c r="X855" s="5" t="s">
        <v>152</v>
      </c>
    </row>
    <row r="856" ht="14.25" customHeight="1">
      <c r="A856" s="4">
        <v>855.0</v>
      </c>
      <c r="B856" s="5" t="s">
        <v>1285</v>
      </c>
      <c r="C856" s="11">
        <v>45246.0</v>
      </c>
      <c r="D856" s="11">
        <v>45272.0</v>
      </c>
      <c r="E856" s="5" t="s">
        <v>42</v>
      </c>
      <c r="F856" s="5" t="s">
        <v>361</v>
      </c>
      <c r="G856" s="5" t="s">
        <v>362</v>
      </c>
      <c r="H856" s="5" t="s">
        <v>363</v>
      </c>
      <c r="I856" s="7" t="s">
        <v>364</v>
      </c>
      <c r="J856" s="8" t="str">
        <f t="shared" si="1"/>
        <v>(405) 1640984570</v>
      </c>
      <c r="K856" s="5" t="s">
        <v>365</v>
      </c>
      <c r="L856" s="5" t="s">
        <v>65</v>
      </c>
      <c r="M856" s="9" t="str">
        <f>IFERROR(__xludf.DUMMYFUNCTION("IF(OR(REGEXMATCH(L856,""18-40""),REGEXMATCH(L856,""Adults 18-40"")),""18-40"", IF(OR(REGEXMATCH(L856,""40-60""),REGEXMATCH(L856,""Adults 40-60"")),""40-60"", IF(OR(REGEXMATCH(L856,""60\+""),REGEXMATCH(L856,""Seniors 60\+"")),""60+"", IF(OR(REGEXMATCH(L856"&amp;",""13-19""),REGEXMATCH(L856,""Teens 13-19"")),""13-19"",""Unbekannt""))))"),"60+")</f>
        <v>60+</v>
      </c>
      <c r="N856" s="8" t="str">
        <f>IFERROR(__xludf.DUMMYFUNCTION("REGEXREPLACE(REGEXREPLACE(O856,""Male"",""unspecific""),""Female"",""unspecific"")"),"unspecific ")</f>
        <v>unspecific </v>
      </c>
      <c r="O856" s="5" t="str">
        <f>IFERROR(__xludf.DUMMYFUNCTION("REGEXEXTRACT(L856,""[A-Za-z ]+"")"),"Male ")</f>
        <v>Male </v>
      </c>
      <c r="P856" s="8" t="str">
        <f>IFERROR(__xludf.DUMMYFUNCTION("IF(REGEXMATCH(L856,""Male""),""Male"",IF(REGEXMATCH(L856,""Female""),""Female"",""unspecific""))"),"Male")</f>
        <v>Male</v>
      </c>
      <c r="Q856" s="5" t="s">
        <v>84</v>
      </c>
      <c r="R856" s="4">
        <v>22881.0</v>
      </c>
      <c r="S856" s="4">
        <v>3125.0</v>
      </c>
      <c r="T856" s="4">
        <v>2829.0</v>
      </c>
      <c r="U856" s="4">
        <v>311.0</v>
      </c>
      <c r="V856" s="10">
        <f t="shared" si="2"/>
        <v>1.359206328</v>
      </c>
      <c r="W856" s="4">
        <v>44007.76</v>
      </c>
      <c r="X856" s="5" t="s">
        <v>66</v>
      </c>
    </row>
    <row r="857" ht="14.25" customHeight="1">
      <c r="A857" s="4">
        <v>856.0</v>
      </c>
      <c r="B857" s="5" t="s">
        <v>1286</v>
      </c>
      <c r="C857" s="11">
        <v>45044.0</v>
      </c>
      <c r="D857" s="11">
        <v>45057.0</v>
      </c>
      <c r="E857" s="5" t="s">
        <v>42</v>
      </c>
      <c r="F857" s="5" t="s">
        <v>256</v>
      </c>
      <c r="G857" s="5" t="s">
        <v>257</v>
      </c>
      <c r="H857" s="5" t="s">
        <v>258</v>
      </c>
      <c r="I857" s="7">
        <v>1.17217573E9</v>
      </c>
      <c r="J857" s="8" t="str">
        <f t="shared" si="1"/>
        <v>(117) 2175730</v>
      </c>
      <c r="K857" s="5" t="s">
        <v>259</v>
      </c>
      <c r="L857" s="5" t="s">
        <v>74</v>
      </c>
      <c r="M857" s="9" t="str">
        <f>IFERROR(__xludf.DUMMYFUNCTION("IF(OR(REGEXMATCH(L857,""18-40""),REGEXMATCH(L857,""Adults 18-40"")),""18-40"", IF(OR(REGEXMATCH(L857,""40-60""),REGEXMATCH(L857,""Adults 40-60"")),""40-60"", IF(OR(REGEXMATCH(L857,""60\+""),REGEXMATCH(L857,""Seniors 60\+"")),""60+"", IF(OR(REGEXMATCH(L857"&amp;",""13-19""),REGEXMATCH(L857,""Teens 13-19"")),""13-19"",""Unbekannt""))))"),"60+")</f>
        <v>60+</v>
      </c>
      <c r="N857" s="8" t="str">
        <f>IFERROR(__xludf.DUMMYFUNCTION("REGEXREPLACE(REGEXREPLACE(O857,""Male"",""unspecific""),""Female"",""unspecific"")"),"Seniors ")</f>
        <v>Seniors </v>
      </c>
      <c r="O857" s="5" t="str">
        <f>IFERROR(__xludf.DUMMYFUNCTION("REGEXEXTRACT(L857,""[A-Za-z ]+"")"),"Seniors ")</f>
        <v>Seniors </v>
      </c>
      <c r="P857" s="8" t="str">
        <f>IFERROR(__xludf.DUMMYFUNCTION("IF(REGEXMATCH(L857,""Male""),""Male"",IF(REGEXMATCH(L857,""Female""),""Female"",""unspecific""))"),"unspecific")</f>
        <v>unspecific</v>
      </c>
      <c r="Q857" s="5" t="s">
        <v>48</v>
      </c>
      <c r="R857" s="4">
        <v>11247.0</v>
      </c>
      <c r="S857" s="4">
        <v>6633.0</v>
      </c>
      <c r="T857" s="4">
        <v>2831.0</v>
      </c>
      <c r="U857" s="4">
        <v>961.0</v>
      </c>
      <c r="V857" s="10">
        <f t="shared" si="2"/>
        <v>8.544500756</v>
      </c>
      <c r="W857" s="4">
        <v>29448.34</v>
      </c>
      <c r="X857" s="5" t="s">
        <v>40</v>
      </c>
    </row>
    <row r="858" ht="14.25" customHeight="1">
      <c r="A858" s="4">
        <v>857.0</v>
      </c>
      <c r="B858" s="5" t="s">
        <v>1287</v>
      </c>
      <c r="C858" s="11">
        <v>44980.0</v>
      </c>
      <c r="D858" s="11">
        <v>44997.0</v>
      </c>
      <c r="E858" s="5" t="s">
        <v>51</v>
      </c>
      <c r="F858" s="5" t="s">
        <v>107</v>
      </c>
      <c r="G858" s="5" t="s">
        <v>108</v>
      </c>
      <c r="H858" s="5" t="s">
        <v>109</v>
      </c>
      <c r="I858" s="7" t="s">
        <v>110</v>
      </c>
      <c r="J858" s="8" t="str">
        <f t="shared" si="1"/>
        <v>(414) 08698958325</v>
      </c>
      <c r="K858" s="5" t="s">
        <v>111</v>
      </c>
      <c r="L858" s="5" t="s">
        <v>30</v>
      </c>
      <c r="M858" s="9" t="str">
        <f>IFERROR(__xludf.DUMMYFUNCTION("IF(OR(REGEXMATCH(L858,""18-40""),REGEXMATCH(L858,""Adults 18-40"")),""18-40"", IF(OR(REGEXMATCH(L858,""40-60""),REGEXMATCH(L858,""Adults 40-60"")),""40-60"", IF(OR(REGEXMATCH(L858,""60\+""),REGEXMATCH(L858,""Seniors 60\+"")),""60+"", IF(OR(REGEXMATCH(L858"&amp;",""13-19""),REGEXMATCH(L858,""Teens 13-19"")),""13-19"",""Unbekannt""))))"),"18-40")</f>
        <v>18-40</v>
      </c>
      <c r="N858" s="8" t="str">
        <f>IFERROR(__xludf.DUMMYFUNCTION("REGEXREPLACE(REGEXREPLACE(O858,""Male"",""unspecific""),""Female"",""unspecific"")"),"Adults ")</f>
        <v>Adults </v>
      </c>
      <c r="O858" s="5" t="str">
        <f>IFERROR(__xludf.DUMMYFUNCTION("REGEXEXTRACT(L858,""[A-Za-z ]+"")"),"Adults ")</f>
        <v>Adults </v>
      </c>
      <c r="P858" s="8" t="str">
        <f>IFERROR(__xludf.DUMMYFUNCTION("IF(REGEXMATCH(L858,""Male""),""Male"",IF(REGEXMATCH(L858,""Female""),""Female"",""unspecific""))"),"unspecific")</f>
        <v>unspecific</v>
      </c>
      <c r="Q858" s="5" t="s">
        <v>39</v>
      </c>
      <c r="R858" s="4">
        <v>63398.0</v>
      </c>
      <c r="S858" s="4">
        <v>5775.0</v>
      </c>
      <c r="T858" s="4">
        <v>4259.0</v>
      </c>
      <c r="U858" s="4">
        <v>384.0</v>
      </c>
      <c r="V858" s="10">
        <f t="shared" si="2"/>
        <v>0.6056973406</v>
      </c>
      <c r="W858" s="4">
        <v>15145.96</v>
      </c>
      <c r="X858" s="5" t="s">
        <v>112</v>
      </c>
    </row>
    <row r="859" ht="14.25" customHeight="1">
      <c r="A859" s="4">
        <v>858.0</v>
      </c>
      <c r="B859" s="5" t="s">
        <v>1288</v>
      </c>
      <c r="C859" s="11">
        <v>45063.0</v>
      </c>
      <c r="D859" s="11">
        <v>45072.0</v>
      </c>
      <c r="E859" s="5" t="s">
        <v>77</v>
      </c>
      <c r="F859" s="5" t="s">
        <v>60</v>
      </c>
      <c r="G859" s="5" t="s">
        <v>61</v>
      </c>
      <c r="H859" s="5" t="s">
        <v>62</v>
      </c>
      <c r="I859" s="7" t="s">
        <v>63</v>
      </c>
      <c r="J859" s="8" t="str">
        <f t="shared" si="1"/>
        <v>(320) 1853187395</v>
      </c>
      <c r="K859" s="5" t="s">
        <v>64</v>
      </c>
      <c r="L859" s="5" t="s">
        <v>47</v>
      </c>
      <c r="M859" s="9" t="str">
        <f>IFERROR(__xludf.DUMMYFUNCTION("IF(OR(REGEXMATCH(L859,""18-40""),REGEXMATCH(L859,""Adults 18-40"")),""18-40"", IF(OR(REGEXMATCH(L859,""40-60""),REGEXMATCH(L859,""Adults 40-60"")),""40-60"", IF(OR(REGEXMATCH(L859,""60\+""),REGEXMATCH(L859,""Seniors 60\+"")),""60+"", IF(OR(REGEXMATCH(L859"&amp;",""13-19""),REGEXMATCH(L859,""Teens 13-19"")),""13-19"",""Unbekannt""))))"),"40-60")</f>
        <v>40-60</v>
      </c>
      <c r="N859" s="8" t="str">
        <f>IFERROR(__xludf.DUMMYFUNCTION("REGEXREPLACE(REGEXREPLACE(O859,""Male"",""unspecific""),""Female"",""unspecific"")"),"unspecific ")</f>
        <v>unspecific </v>
      </c>
      <c r="O859" s="5" t="str">
        <f>IFERROR(__xludf.DUMMYFUNCTION("REGEXEXTRACT(L859,""[A-Za-z ]+"")"),"Male ")</f>
        <v>Male </v>
      </c>
      <c r="P859" s="8" t="str">
        <f>IFERROR(__xludf.DUMMYFUNCTION("IF(REGEXMATCH(L859,""Male""),""Male"",IF(REGEXMATCH(L859,""Female""),""Female"",""unspecific""))"),"Male")</f>
        <v>Male</v>
      </c>
      <c r="Q859" s="5" t="s">
        <v>75</v>
      </c>
      <c r="R859" s="4">
        <v>29618.0</v>
      </c>
      <c r="S859" s="4">
        <v>6602.0</v>
      </c>
      <c r="T859" s="4">
        <v>1133.0</v>
      </c>
      <c r="U859" s="4">
        <v>849.0</v>
      </c>
      <c r="V859" s="10">
        <f t="shared" si="2"/>
        <v>2.866500101</v>
      </c>
      <c r="W859" s="4">
        <v>40858.02</v>
      </c>
      <c r="X859" s="5" t="s">
        <v>66</v>
      </c>
    </row>
    <row r="860" ht="14.25" customHeight="1">
      <c r="A860" s="4">
        <v>859.0</v>
      </c>
      <c r="B860" s="5" t="s">
        <v>1289</v>
      </c>
      <c r="C860" s="11">
        <v>45218.0</v>
      </c>
      <c r="D860" s="11">
        <v>45238.0</v>
      </c>
      <c r="E860" s="5" t="s">
        <v>7</v>
      </c>
      <c r="F860" s="5" t="s">
        <v>182</v>
      </c>
      <c r="G860" s="5" t="s">
        <v>183</v>
      </c>
      <c r="H860" s="5" t="s">
        <v>184</v>
      </c>
      <c r="I860" s="7" t="s">
        <v>185</v>
      </c>
      <c r="J860" s="8" t="str">
        <f t="shared" si="1"/>
        <v>(322) 61892539220</v>
      </c>
      <c r="K860" s="5" t="s">
        <v>186</v>
      </c>
      <c r="L860" s="5" t="s">
        <v>65</v>
      </c>
      <c r="M860" s="9" t="str">
        <f>IFERROR(__xludf.DUMMYFUNCTION("IF(OR(REGEXMATCH(L860,""18-40""),REGEXMATCH(L860,""Adults 18-40"")),""18-40"", IF(OR(REGEXMATCH(L860,""40-60""),REGEXMATCH(L860,""Adults 40-60"")),""40-60"", IF(OR(REGEXMATCH(L860,""60\+""),REGEXMATCH(L860,""Seniors 60\+"")),""60+"", IF(OR(REGEXMATCH(L860"&amp;",""13-19""),REGEXMATCH(L860,""Teens 13-19"")),""13-19"",""Unbekannt""))))"),"60+")</f>
        <v>60+</v>
      </c>
      <c r="N860" s="8" t="str">
        <f>IFERROR(__xludf.DUMMYFUNCTION("REGEXREPLACE(REGEXREPLACE(O860,""Male"",""unspecific""),""Female"",""unspecific"")"),"unspecific ")</f>
        <v>unspecific </v>
      </c>
      <c r="O860" s="5" t="str">
        <f>IFERROR(__xludf.DUMMYFUNCTION("REGEXEXTRACT(L860,""[A-Za-z ]+"")"),"Male ")</f>
        <v>Male </v>
      </c>
      <c r="P860" s="8" t="str">
        <f>IFERROR(__xludf.DUMMYFUNCTION("IF(REGEXMATCH(L860,""Male""),""Male"",IF(REGEXMATCH(L860,""Female""),""Female"",""unspecific""))"),"Male")</f>
        <v>Male</v>
      </c>
      <c r="Q860" s="5" t="s">
        <v>58</v>
      </c>
      <c r="R860" s="4">
        <v>19813.0</v>
      </c>
      <c r="S860" s="4">
        <v>9435.0</v>
      </c>
      <c r="T860" s="4">
        <v>3068.0</v>
      </c>
      <c r="U860" s="4">
        <v>357.0</v>
      </c>
      <c r="V860" s="10">
        <f t="shared" si="2"/>
        <v>1.801847272</v>
      </c>
      <c r="W860" s="4">
        <v>9185.31</v>
      </c>
      <c r="X860" s="5" t="s">
        <v>167</v>
      </c>
    </row>
    <row r="861" ht="14.25" customHeight="1">
      <c r="A861" s="4">
        <v>860.0</v>
      </c>
      <c r="B861" s="5" t="s">
        <v>1290</v>
      </c>
      <c r="C861" s="11">
        <v>45122.0</v>
      </c>
      <c r="D861" s="11">
        <v>45128.0</v>
      </c>
      <c r="E861" s="5" t="s">
        <v>51</v>
      </c>
      <c r="F861" s="5" t="s">
        <v>224</v>
      </c>
      <c r="G861" s="5" t="s">
        <v>225</v>
      </c>
      <c r="H861" s="5" t="s">
        <v>226</v>
      </c>
      <c r="I861" s="7">
        <v>0.0</v>
      </c>
      <c r="J861" s="8">
        <f t="shared" si="1"/>
        <v>0</v>
      </c>
      <c r="K861" s="5" t="s">
        <v>227</v>
      </c>
      <c r="L861" s="5" t="s">
        <v>138</v>
      </c>
      <c r="M861" s="9" t="str">
        <f>IFERROR(__xludf.DUMMYFUNCTION("IF(OR(REGEXMATCH(L861,""18-40""),REGEXMATCH(L861,""Adults 18-40"")),""18-40"", IF(OR(REGEXMATCH(L861,""40-60""),REGEXMATCH(L861,""Adults 40-60"")),""40-60"", IF(OR(REGEXMATCH(L861,""60\+""),REGEXMATCH(L861,""Seniors 60\+"")),""60+"", IF(OR(REGEXMATCH(L861"&amp;",""13-19""),REGEXMATCH(L861,""Teens 13-19"")),""13-19"",""Unbekannt""))))"),"18-40")</f>
        <v>18-40</v>
      </c>
      <c r="N861" s="8" t="str">
        <f>IFERROR(__xludf.DUMMYFUNCTION("REGEXREPLACE(REGEXREPLACE(O861,""Male"",""unspecific""),""Female"",""unspecific"")"),"unspecific ")</f>
        <v>unspecific </v>
      </c>
      <c r="O861" s="5" t="str">
        <f>IFERROR(__xludf.DUMMYFUNCTION("REGEXEXTRACT(L861,""[A-Za-z ]+"")"),"Male ")</f>
        <v>Male </v>
      </c>
      <c r="P861" s="8" t="str">
        <f>IFERROR(__xludf.DUMMYFUNCTION("IF(REGEXMATCH(L861,""Male""),""Male"",IF(REGEXMATCH(L861,""Female""),""Female"",""unspecific""))"),"Male")</f>
        <v>Male</v>
      </c>
      <c r="Q861" s="5" t="s">
        <v>75</v>
      </c>
      <c r="R861" s="4">
        <v>34773.0</v>
      </c>
      <c r="S861" s="4">
        <v>1920.0</v>
      </c>
      <c r="T861" s="4">
        <v>2085.0</v>
      </c>
      <c r="U861" s="4">
        <v>685.0</v>
      </c>
      <c r="V861" s="10">
        <f t="shared" si="2"/>
        <v>1.96991919</v>
      </c>
      <c r="W861" s="4">
        <v>920.53</v>
      </c>
      <c r="X861" s="5" t="s">
        <v>40</v>
      </c>
    </row>
    <row r="862" ht="14.25" customHeight="1">
      <c r="A862" s="4">
        <v>861.0</v>
      </c>
      <c r="B862" s="5" t="s">
        <v>1291</v>
      </c>
      <c r="C862" s="11">
        <v>45062.0</v>
      </c>
      <c r="D862" s="11">
        <v>45069.0</v>
      </c>
      <c r="E862" s="5" t="s">
        <v>51</v>
      </c>
      <c r="F862" s="5" t="s">
        <v>245</v>
      </c>
      <c r="G862" s="5" t="s">
        <v>246</v>
      </c>
      <c r="H862" s="5" t="s">
        <v>247</v>
      </c>
      <c r="I862" s="7" t="s">
        <v>248</v>
      </c>
      <c r="J862" s="8" t="str">
        <f t="shared" si="1"/>
        <v>(371) 8900231</v>
      </c>
      <c r="K862" s="5" t="s">
        <v>249</v>
      </c>
      <c r="L862" s="5" t="s">
        <v>65</v>
      </c>
      <c r="M862" s="9" t="str">
        <f>IFERROR(__xludf.DUMMYFUNCTION("IF(OR(REGEXMATCH(L862,""18-40""),REGEXMATCH(L862,""Adults 18-40"")),""18-40"", IF(OR(REGEXMATCH(L862,""40-60""),REGEXMATCH(L862,""Adults 40-60"")),""40-60"", IF(OR(REGEXMATCH(L862,""60\+""),REGEXMATCH(L862,""Seniors 60\+"")),""60+"", IF(OR(REGEXMATCH(L862"&amp;",""13-19""),REGEXMATCH(L862,""Teens 13-19"")),""13-19"",""Unbekannt""))))"),"60+")</f>
        <v>60+</v>
      </c>
      <c r="N862" s="8" t="str">
        <f>IFERROR(__xludf.DUMMYFUNCTION("REGEXREPLACE(REGEXREPLACE(O862,""Male"",""unspecific""),""Female"",""unspecific"")"),"unspecific ")</f>
        <v>unspecific </v>
      </c>
      <c r="O862" s="5" t="str">
        <f>IFERROR(__xludf.DUMMYFUNCTION("REGEXEXTRACT(L862,""[A-Za-z ]+"")"),"Male ")</f>
        <v>Male </v>
      </c>
      <c r="P862" s="8" t="str">
        <f>IFERROR(__xludf.DUMMYFUNCTION("IF(REGEXMATCH(L862,""Male""),""Male"",IF(REGEXMATCH(L862,""Female""),""Female"",""unspecific""))"),"Male")</f>
        <v>Male</v>
      </c>
      <c r="Q862" s="5" t="s">
        <v>75</v>
      </c>
      <c r="R862" s="4">
        <v>95846.0</v>
      </c>
      <c r="S862" s="4">
        <v>8079.0</v>
      </c>
      <c r="T862" s="4">
        <v>3964.0</v>
      </c>
      <c r="U862" s="4">
        <v>993.0</v>
      </c>
      <c r="V862" s="10">
        <f t="shared" si="2"/>
        <v>1.036036976</v>
      </c>
      <c r="W862" s="4">
        <v>35891.28</v>
      </c>
      <c r="X862" s="5" t="s">
        <v>99</v>
      </c>
    </row>
    <row r="863" ht="14.25" customHeight="1">
      <c r="A863" s="4">
        <v>862.0</v>
      </c>
      <c r="B863" s="5" t="s">
        <v>1292</v>
      </c>
      <c r="C863" s="11">
        <v>45009.0</v>
      </c>
      <c r="D863" s="11">
        <v>45036.0</v>
      </c>
      <c r="E863" s="5" t="s">
        <v>77</v>
      </c>
      <c r="F863" s="5" t="s">
        <v>410</v>
      </c>
      <c r="G863" s="5" t="s">
        <v>411</v>
      </c>
      <c r="H863" s="5" t="s">
        <v>412</v>
      </c>
      <c r="I863" s="7" t="s">
        <v>413</v>
      </c>
      <c r="J863" s="8" t="str">
        <f t="shared" si="1"/>
        <v>(135) 132085844902</v>
      </c>
      <c r="K863" s="5" t="s">
        <v>414</v>
      </c>
      <c r="L863" s="5" t="s">
        <v>131</v>
      </c>
      <c r="M863" s="9" t="str">
        <f>IFERROR(__xludf.DUMMYFUNCTION("IF(OR(REGEXMATCH(L863,""18-40""),REGEXMATCH(L863,""Adults 18-40"")),""18-40"", IF(OR(REGEXMATCH(L863,""40-60""),REGEXMATCH(L863,""Adults 40-60"")),""40-60"", IF(OR(REGEXMATCH(L863,""60\+""),REGEXMATCH(L863,""Seniors 60\+"")),""60+"", IF(OR(REGEXMATCH(L863"&amp;",""13-19""),REGEXMATCH(L863,""Teens 13-19"")),""13-19"",""Unbekannt""))))"),"13-19")</f>
        <v>13-19</v>
      </c>
      <c r="N863" s="8" t="str">
        <f>IFERROR(__xludf.DUMMYFUNCTION("REGEXREPLACE(REGEXREPLACE(O863,""Male"",""unspecific""),""Female"",""unspecific"")"),"Teens ")</f>
        <v>Teens </v>
      </c>
      <c r="O863" s="5" t="str">
        <f>IFERROR(__xludf.DUMMYFUNCTION("REGEXEXTRACT(L863,""[A-Za-z ]+"")"),"Teens ")</f>
        <v>Teens </v>
      </c>
      <c r="P863" s="8" t="str">
        <f>IFERROR(__xludf.DUMMYFUNCTION("IF(REGEXMATCH(L863,""Male""),""Male"",IF(REGEXMATCH(L863,""Female""),""Female"",""unspecific""))"),"unspecific")</f>
        <v>unspecific</v>
      </c>
      <c r="Q863" s="5" t="s">
        <v>84</v>
      </c>
      <c r="R863" s="4">
        <v>68076.0</v>
      </c>
      <c r="S863" s="4">
        <v>2605.0</v>
      </c>
      <c r="T863" s="4">
        <v>1694.0</v>
      </c>
      <c r="U863" s="4">
        <v>870.0</v>
      </c>
      <c r="V863" s="10">
        <f t="shared" si="2"/>
        <v>1.27798343</v>
      </c>
      <c r="W863" s="4">
        <v>6964.98</v>
      </c>
      <c r="X863" s="5" t="s">
        <v>119</v>
      </c>
    </row>
    <row r="864" ht="14.25" customHeight="1">
      <c r="A864" s="4">
        <v>863.0</v>
      </c>
      <c r="B864" s="5" t="s">
        <v>1293</v>
      </c>
      <c r="C864" s="11">
        <v>45093.0</v>
      </c>
      <c r="D864" s="11">
        <v>45111.0</v>
      </c>
      <c r="E864" s="5" t="s">
        <v>42</v>
      </c>
      <c r="F864" s="5" t="s">
        <v>664</v>
      </c>
      <c r="G864" s="5" t="s">
        <v>665</v>
      </c>
      <c r="H864" s="5" t="s">
        <v>666</v>
      </c>
      <c r="I864" s="7" t="s">
        <v>667</v>
      </c>
      <c r="J864" s="8" t="str">
        <f t="shared" si="1"/>
        <v>Ungültige Nummer</v>
      </c>
      <c r="K864" s="5" t="s">
        <v>668</v>
      </c>
      <c r="L864" s="5" t="s">
        <v>57</v>
      </c>
      <c r="M864" s="9" t="str">
        <f>IFERROR(__xludf.DUMMYFUNCTION("IF(OR(REGEXMATCH(L864,""18-40""),REGEXMATCH(L864,""Adults 18-40"")),""18-40"", IF(OR(REGEXMATCH(L864,""40-60""),REGEXMATCH(L864,""Adults 40-60"")),""40-60"", IF(OR(REGEXMATCH(L864,""60\+""),REGEXMATCH(L864,""Seniors 60\+"")),""60+"", IF(OR(REGEXMATCH(L864"&amp;",""13-19""),REGEXMATCH(L864,""Teens 13-19"")),""13-19"",""Unbekannt""))))"),"18-40")</f>
        <v>18-40</v>
      </c>
      <c r="N864" s="8" t="str">
        <f>IFERROR(__xludf.DUMMYFUNCTION("REGEXREPLACE(REGEXREPLACE(O864,""Male"",""unspecific""),""Female"",""unspecific"")"),"unspecific ")</f>
        <v>unspecific </v>
      </c>
      <c r="O864" s="5" t="str">
        <f>IFERROR(__xludf.DUMMYFUNCTION("REGEXEXTRACT(L864,""[A-Za-z ]+"")"),"Female ")</f>
        <v>Female </v>
      </c>
      <c r="P864" s="8" t="str">
        <f>IFERROR(__xludf.DUMMYFUNCTION("IF(REGEXMATCH(L864,""Male""),""Male"",IF(REGEXMATCH(L864,""Female""),""Female"",""unspecific""))"),"Female")</f>
        <v>Female</v>
      </c>
      <c r="Q864" s="5" t="s">
        <v>84</v>
      </c>
      <c r="R864" s="4">
        <v>30439.0</v>
      </c>
      <c r="S864" s="4">
        <v>5578.0</v>
      </c>
      <c r="T864" s="4">
        <v>3592.0</v>
      </c>
      <c r="U864" s="4">
        <v>181.0</v>
      </c>
      <c r="V864" s="10">
        <f t="shared" si="2"/>
        <v>0.5946318867</v>
      </c>
      <c r="W864" s="4">
        <v>6429.05</v>
      </c>
      <c r="X864" s="5" t="s">
        <v>167</v>
      </c>
    </row>
    <row r="865" ht="14.25" customHeight="1">
      <c r="A865" s="4">
        <v>864.0</v>
      </c>
      <c r="B865" s="5" t="s">
        <v>1294</v>
      </c>
      <c r="C865" s="11">
        <v>45076.0</v>
      </c>
      <c r="D865" s="11">
        <v>45104.0</v>
      </c>
      <c r="E865" s="5" t="s">
        <v>25</v>
      </c>
      <c r="F865" s="5" t="s">
        <v>114</v>
      </c>
      <c r="G865" s="5" t="s">
        <v>115</v>
      </c>
      <c r="H865" s="5" t="s">
        <v>116</v>
      </c>
      <c r="I865" s="7" t="s">
        <v>117</v>
      </c>
      <c r="J865" s="8" t="str">
        <f t="shared" si="1"/>
        <v>(054) 49561427992</v>
      </c>
      <c r="K865" s="5" t="s">
        <v>118</v>
      </c>
      <c r="L865" s="5" t="s">
        <v>74</v>
      </c>
      <c r="M865" s="9" t="str">
        <f>IFERROR(__xludf.DUMMYFUNCTION("IF(OR(REGEXMATCH(L865,""18-40""),REGEXMATCH(L865,""Adults 18-40"")),""18-40"", IF(OR(REGEXMATCH(L865,""40-60""),REGEXMATCH(L865,""Adults 40-60"")),""40-60"", IF(OR(REGEXMATCH(L865,""60\+""),REGEXMATCH(L865,""Seniors 60\+"")),""60+"", IF(OR(REGEXMATCH(L865"&amp;",""13-19""),REGEXMATCH(L865,""Teens 13-19"")),""13-19"",""Unbekannt""))))"),"60+")</f>
        <v>60+</v>
      </c>
      <c r="N865" s="8" t="str">
        <f>IFERROR(__xludf.DUMMYFUNCTION("REGEXREPLACE(REGEXREPLACE(O865,""Male"",""unspecific""),""Female"",""unspecific"")"),"Seniors ")</f>
        <v>Seniors </v>
      </c>
      <c r="O865" s="5" t="str">
        <f>IFERROR(__xludf.DUMMYFUNCTION("REGEXEXTRACT(L865,""[A-Za-z ]+"")"),"Seniors ")</f>
        <v>Seniors </v>
      </c>
      <c r="P865" s="8" t="str">
        <f>IFERROR(__xludf.DUMMYFUNCTION("IF(REGEXMATCH(L865,""Male""),""Male"",IF(REGEXMATCH(L865,""Female""),""Female"",""unspecific""))"),"unspecific")</f>
        <v>unspecific</v>
      </c>
      <c r="Q865" s="5" t="s">
        <v>39</v>
      </c>
      <c r="R865" s="4">
        <v>38314.0</v>
      </c>
      <c r="S865" s="4">
        <v>6965.0</v>
      </c>
      <c r="T865" s="4">
        <v>1277.0</v>
      </c>
      <c r="U865" s="4">
        <v>198.0</v>
      </c>
      <c r="V865" s="10">
        <f t="shared" si="2"/>
        <v>0.5167823772</v>
      </c>
      <c r="W865" s="4">
        <v>14869.2</v>
      </c>
      <c r="X865" s="5" t="s">
        <v>119</v>
      </c>
    </row>
    <row r="866" ht="14.25" customHeight="1">
      <c r="A866" s="4">
        <v>865.0</v>
      </c>
      <c r="B866" s="5" t="s">
        <v>1295</v>
      </c>
      <c r="C866" s="11">
        <v>45006.0</v>
      </c>
      <c r="D866" s="11">
        <v>45026.0</v>
      </c>
      <c r="E866" s="5" t="s">
        <v>42</v>
      </c>
      <c r="F866" s="5" t="s">
        <v>381</v>
      </c>
      <c r="G866" s="5" t="s">
        <v>382</v>
      </c>
      <c r="H866" s="5" t="s">
        <v>383</v>
      </c>
      <c r="I866" s="7" t="s">
        <v>384</v>
      </c>
      <c r="J866" s="8" t="str">
        <f t="shared" si="1"/>
        <v>Ungültige Nummer</v>
      </c>
      <c r="K866" s="5" t="s">
        <v>385</v>
      </c>
      <c r="L866" s="5" t="s">
        <v>30</v>
      </c>
      <c r="M866" s="9" t="str">
        <f>IFERROR(__xludf.DUMMYFUNCTION("IF(OR(REGEXMATCH(L866,""18-40""),REGEXMATCH(L866,""Adults 18-40"")),""18-40"", IF(OR(REGEXMATCH(L866,""40-60""),REGEXMATCH(L866,""Adults 40-60"")),""40-60"", IF(OR(REGEXMATCH(L866,""60\+""),REGEXMATCH(L866,""Seniors 60\+"")),""60+"", IF(OR(REGEXMATCH(L866"&amp;",""13-19""),REGEXMATCH(L866,""Teens 13-19"")),""13-19"",""Unbekannt""))))"),"18-40")</f>
        <v>18-40</v>
      </c>
      <c r="N866" s="8" t="str">
        <f>IFERROR(__xludf.DUMMYFUNCTION("REGEXREPLACE(REGEXREPLACE(O866,""Male"",""unspecific""),""Female"",""unspecific"")"),"Adults ")</f>
        <v>Adults </v>
      </c>
      <c r="O866" s="5" t="str">
        <f>IFERROR(__xludf.DUMMYFUNCTION("REGEXEXTRACT(L866,""[A-Za-z ]+"")"),"Adults ")</f>
        <v>Adults </v>
      </c>
      <c r="P866" s="8" t="str">
        <f>IFERROR(__xludf.DUMMYFUNCTION("IF(REGEXMATCH(L866,""Male""),""Male"",IF(REGEXMATCH(L866,""Female""),""Female"",""unspecific""))"),"unspecific")</f>
        <v>unspecific</v>
      </c>
      <c r="Q866" s="5" t="s">
        <v>31</v>
      </c>
      <c r="R866" s="4">
        <v>96951.0</v>
      </c>
      <c r="S866" s="4">
        <v>1554.0</v>
      </c>
      <c r="T866" s="4">
        <v>3285.0</v>
      </c>
      <c r="U866" s="4">
        <v>549.0</v>
      </c>
      <c r="V866" s="10">
        <f t="shared" si="2"/>
        <v>0.5662654331</v>
      </c>
      <c r="W866" s="4">
        <v>20361.86</v>
      </c>
      <c r="X866" s="5" t="s">
        <v>66</v>
      </c>
    </row>
    <row r="867" ht="14.25" customHeight="1">
      <c r="A867" s="4">
        <v>866.0</v>
      </c>
      <c r="B867" s="5" t="s">
        <v>1296</v>
      </c>
      <c r="C867" s="11">
        <v>45243.0</v>
      </c>
      <c r="D867" s="11">
        <v>45267.0</v>
      </c>
      <c r="E867" s="5" t="s">
        <v>25</v>
      </c>
      <c r="F867" s="5" t="s">
        <v>410</v>
      </c>
      <c r="G867" s="5" t="s">
        <v>411</v>
      </c>
      <c r="H867" s="5" t="s">
        <v>412</v>
      </c>
      <c r="I867" s="7" t="s">
        <v>413</v>
      </c>
      <c r="J867" s="8" t="str">
        <f t="shared" si="1"/>
        <v>(135) 132085844902</v>
      </c>
      <c r="K867" s="5" t="s">
        <v>414</v>
      </c>
      <c r="L867" s="5" t="s">
        <v>131</v>
      </c>
      <c r="M867" s="9" t="str">
        <f>IFERROR(__xludf.DUMMYFUNCTION("IF(OR(REGEXMATCH(L867,""18-40""),REGEXMATCH(L867,""Adults 18-40"")),""18-40"", IF(OR(REGEXMATCH(L867,""40-60""),REGEXMATCH(L867,""Adults 40-60"")),""40-60"", IF(OR(REGEXMATCH(L867,""60\+""),REGEXMATCH(L867,""Seniors 60\+"")),""60+"", IF(OR(REGEXMATCH(L867"&amp;",""13-19""),REGEXMATCH(L867,""Teens 13-19"")),""13-19"",""Unbekannt""))))"),"13-19")</f>
        <v>13-19</v>
      </c>
      <c r="N867" s="8" t="str">
        <f>IFERROR(__xludf.DUMMYFUNCTION("REGEXREPLACE(REGEXREPLACE(O867,""Male"",""unspecific""),""Female"",""unspecific"")"),"Teens ")</f>
        <v>Teens </v>
      </c>
      <c r="O867" s="5" t="str">
        <f>IFERROR(__xludf.DUMMYFUNCTION("REGEXEXTRACT(L867,""[A-Za-z ]+"")"),"Teens ")</f>
        <v>Teens </v>
      </c>
      <c r="P867" s="8" t="str">
        <f>IFERROR(__xludf.DUMMYFUNCTION("IF(REGEXMATCH(L867,""Male""),""Male"",IF(REGEXMATCH(L867,""Female""),""Female"",""unspecific""))"),"unspecific")</f>
        <v>unspecific</v>
      </c>
      <c r="Q867" s="5" t="s">
        <v>128</v>
      </c>
      <c r="R867" s="4">
        <v>64324.0</v>
      </c>
      <c r="S867" s="4">
        <v>3582.0</v>
      </c>
      <c r="T867" s="4">
        <v>3319.0</v>
      </c>
      <c r="U867" s="4">
        <v>351.0</v>
      </c>
      <c r="V867" s="10">
        <f t="shared" si="2"/>
        <v>0.5456750202</v>
      </c>
      <c r="W867" s="4">
        <v>5968.48</v>
      </c>
      <c r="X867" s="5" t="s">
        <v>119</v>
      </c>
    </row>
    <row r="868" ht="14.25" customHeight="1">
      <c r="A868" s="4">
        <v>867.0</v>
      </c>
      <c r="B868" s="5" t="s">
        <v>1297</v>
      </c>
      <c r="C868" s="11">
        <v>45211.0</v>
      </c>
      <c r="D868" s="11">
        <v>45227.0</v>
      </c>
      <c r="E868" s="5" t="s">
        <v>25</v>
      </c>
      <c r="F868" s="5" t="s">
        <v>154</v>
      </c>
      <c r="G868" s="5" t="s">
        <v>155</v>
      </c>
      <c r="H868" s="5" t="s">
        <v>156</v>
      </c>
      <c r="I868" s="7">
        <v>4.034303913E9</v>
      </c>
      <c r="J868" s="8" t="str">
        <f t="shared" si="1"/>
        <v>(403) 4303913</v>
      </c>
      <c r="K868" s="5" t="s">
        <v>157</v>
      </c>
      <c r="L868" s="5" t="s">
        <v>65</v>
      </c>
      <c r="M868" s="9" t="str">
        <f>IFERROR(__xludf.DUMMYFUNCTION("IF(OR(REGEXMATCH(L868,""18-40""),REGEXMATCH(L868,""Adults 18-40"")),""18-40"", IF(OR(REGEXMATCH(L868,""40-60""),REGEXMATCH(L868,""Adults 40-60"")),""40-60"", IF(OR(REGEXMATCH(L868,""60\+""),REGEXMATCH(L868,""Seniors 60\+"")),""60+"", IF(OR(REGEXMATCH(L868"&amp;",""13-19""),REGEXMATCH(L868,""Teens 13-19"")),""13-19"",""Unbekannt""))))"),"60+")</f>
        <v>60+</v>
      </c>
      <c r="N868" s="8" t="str">
        <f>IFERROR(__xludf.DUMMYFUNCTION("REGEXREPLACE(REGEXREPLACE(O868,""Male"",""unspecific""),""Female"",""unspecific"")"),"unspecific ")</f>
        <v>unspecific </v>
      </c>
      <c r="O868" s="5" t="str">
        <f>IFERROR(__xludf.DUMMYFUNCTION("REGEXEXTRACT(L868,""[A-Za-z ]+"")"),"Male ")</f>
        <v>Male </v>
      </c>
      <c r="P868" s="8" t="str">
        <f>IFERROR(__xludf.DUMMYFUNCTION("IF(REGEXMATCH(L868,""Male""),""Male"",IF(REGEXMATCH(L868,""Female""),""Female"",""unspecific""))"),"Male")</f>
        <v>Male</v>
      </c>
      <c r="Q868" s="5" t="s">
        <v>84</v>
      </c>
      <c r="R868" s="4">
        <v>42702.0</v>
      </c>
      <c r="S868" s="4">
        <v>4498.0</v>
      </c>
      <c r="T868" s="4">
        <v>3455.0</v>
      </c>
      <c r="U868" s="4">
        <v>648.0</v>
      </c>
      <c r="V868" s="10">
        <f t="shared" si="2"/>
        <v>1.517493326</v>
      </c>
      <c r="W868" s="4">
        <v>44258.99</v>
      </c>
      <c r="X868" s="5" t="s">
        <v>158</v>
      </c>
    </row>
    <row r="869" ht="14.25" customHeight="1">
      <c r="A869" s="4">
        <v>868.0</v>
      </c>
      <c r="B869" s="5" t="s">
        <v>1298</v>
      </c>
      <c r="C869" s="11">
        <v>45177.0</v>
      </c>
      <c r="D869" s="11">
        <v>45187.0</v>
      </c>
      <c r="E869" s="5" t="s">
        <v>51</v>
      </c>
      <c r="F869" s="5" t="s">
        <v>123</v>
      </c>
      <c r="G869" s="5" t="s">
        <v>124</v>
      </c>
      <c r="H869" s="5" t="s">
        <v>125</v>
      </c>
      <c r="I869" s="7" t="s">
        <v>126</v>
      </c>
      <c r="J869" s="8" t="str">
        <f t="shared" si="1"/>
        <v>(382) 5051266</v>
      </c>
      <c r="K869" s="5" t="s">
        <v>127</v>
      </c>
      <c r="L869" s="5" t="s">
        <v>83</v>
      </c>
      <c r="M869" s="9" t="str">
        <f>IFERROR(__xludf.DUMMYFUNCTION("IF(OR(REGEXMATCH(L869,""18-40""),REGEXMATCH(L869,""Adults 18-40"")),""18-40"", IF(OR(REGEXMATCH(L869,""40-60""),REGEXMATCH(L869,""Adults 40-60"")),""40-60"", IF(OR(REGEXMATCH(L869,""60\+""),REGEXMATCH(L869,""Seniors 60\+"")),""60+"", IF(OR(REGEXMATCH(L869"&amp;",""13-19""),REGEXMATCH(L869,""Teens 13-19"")),""13-19"",""Unbekannt""))))"),"40-60")</f>
        <v>40-60</v>
      </c>
      <c r="N869" s="8" t="str">
        <f>IFERROR(__xludf.DUMMYFUNCTION("REGEXREPLACE(REGEXREPLACE(O869,""Male"",""unspecific""),""Female"",""unspecific"")"),"Adults ")</f>
        <v>Adults </v>
      </c>
      <c r="O869" s="5" t="str">
        <f>IFERROR(__xludf.DUMMYFUNCTION("REGEXEXTRACT(L869,""[A-Za-z ]+"")"),"Adults ")</f>
        <v>Adults </v>
      </c>
      <c r="P869" s="8" t="str">
        <f>IFERROR(__xludf.DUMMYFUNCTION("IF(REGEXMATCH(L869,""Male""),""Male"",IF(REGEXMATCH(L869,""Female""),""Female"",""unspecific""))"),"unspecific")</f>
        <v>unspecific</v>
      </c>
      <c r="Q869" s="5" t="s">
        <v>39</v>
      </c>
      <c r="R869" s="4">
        <v>39144.0</v>
      </c>
      <c r="S869" s="4">
        <v>1049.0</v>
      </c>
      <c r="T869" s="4">
        <v>3287.0</v>
      </c>
      <c r="U869" s="4">
        <v>887.0</v>
      </c>
      <c r="V869" s="10">
        <f t="shared" si="2"/>
        <v>2.265992234</v>
      </c>
      <c r="W869" s="4">
        <v>21190.99</v>
      </c>
      <c r="X869" s="5" t="s">
        <v>49</v>
      </c>
    </row>
    <row r="870" ht="14.25" customHeight="1">
      <c r="A870" s="4">
        <v>869.0</v>
      </c>
      <c r="B870" s="5" t="s">
        <v>1299</v>
      </c>
      <c r="C870" s="11">
        <v>45055.0</v>
      </c>
      <c r="D870" s="11">
        <v>45065.0</v>
      </c>
      <c r="E870" s="5" t="s">
        <v>7</v>
      </c>
      <c r="F870" s="5" t="s">
        <v>527</v>
      </c>
      <c r="G870" s="5" t="s">
        <v>528</v>
      </c>
      <c r="H870" s="5" t="s">
        <v>529</v>
      </c>
      <c r="I870" s="7" t="s">
        <v>530</v>
      </c>
      <c r="J870" s="8" t="str">
        <f t="shared" si="1"/>
        <v>(880) 002060856308</v>
      </c>
      <c r="K870" s="5" t="s">
        <v>531</v>
      </c>
      <c r="L870" s="5" t="s">
        <v>160</v>
      </c>
      <c r="M870" s="9" t="str">
        <f>IFERROR(__xludf.DUMMYFUNCTION("IF(OR(REGEXMATCH(L870,""18-40""),REGEXMATCH(L870,""Adults 18-40"")),""18-40"", IF(OR(REGEXMATCH(L870,""40-60""),REGEXMATCH(L870,""Adults 40-60"")),""40-60"", IF(OR(REGEXMATCH(L870,""60\+""),REGEXMATCH(L870,""Seniors 60\+"")),""60+"", IF(OR(REGEXMATCH(L870"&amp;",""13-19""),REGEXMATCH(L870,""Teens 13-19"")),""13-19"",""Unbekannt""))))"),"40-60")</f>
        <v>40-60</v>
      </c>
      <c r="N870" s="8" t="str">
        <f>IFERROR(__xludf.DUMMYFUNCTION("REGEXREPLACE(REGEXREPLACE(O870,""Male"",""unspecific""),""Female"",""unspecific"")"),"unspecific ")</f>
        <v>unspecific </v>
      </c>
      <c r="O870" s="5" t="str">
        <f>IFERROR(__xludf.DUMMYFUNCTION("REGEXEXTRACT(L870,""[A-Za-z ]+"")"),"Female ")</f>
        <v>Female </v>
      </c>
      <c r="P870" s="8" t="str">
        <f>IFERROR(__xludf.DUMMYFUNCTION("IF(REGEXMATCH(L870,""Male""),""Male"",IF(REGEXMATCH(L870,""Female""),""Female"",""unspecific""))"),"Female")</f>
        <v>Female</v>
      </c>
      <c r="Q870" s="5" t="s">
        <v>128</v>
      </c>
      <c r="R870" s="4">
        <v>13836.0</v>
      </c>
      <c r="S870" s="4">
        <v>7220.0</v>
      </c>
      <c r="T870" s="4">
        <v>814.0</v>
      </c>
      <c r="U870" s="4">
        <v>858.0</v>
      </c>
      <c r="V870" s="10">
        <f t="shared" si="2"/>
        <v>6.201214224</v>
      </c>
      <c r="W870" s="4">
        <v>32857.64</v>
      </c>
      <c r="X870" s="5" t="s">
        <v>40</v>
      </c>
    </row>
    <row r="871" ht="14.25" customHeight="1">
      <c r="A871" s="4">
        <v>870.0</v>
      </c>
      <c r="B871" s="5" t="s">
        <v>1300</v>
      </c>
      <c r="C871" s="11">
        <v>45011.0</v>
      </c>
      <c r="D871" s="11">
        <v>45025.0</v>
      </c>
      <c r="E871" s="5" t="s">
        <v>42</v>
      </c>
      <c r="F871" s="5" t="s">
        <v>616</v>
      </c>
      <c r="G871" s="5" t="s">
        <v>617</v>
      </c>
      <c r="H871" s="5" t="s">
        <v>618</v>
      </c>
      <c r="I871" s="7">
        <v>0.0</v>
      </c>
      <c r="J871" s="8">
        <f t="shared" si="1"/>
        <v>0</v>
      </c>
      <c r="K871" s="5" t="s">
        <v>619</v>
      </c>
      <c r="L871" s="5" t="s">
        <v>38</v>
      </c>
      <c r="M871" s="9" t="str">
        <f>IFERROR(__xludf.DUMMYFUNCTION("IF(OR(REGEXMATCH(L871,""18-40""),REGEXMATCH(L871,""Adults 18-40"")),""18-40"", IF(OR(REGEXMATCH(L871,""40-60""),REGEXMATCH(L871,""Adults 40-60"")),""40-60"", IF(OR(REGEXMATCH(L871,""60\+""),REGEXMATCH(L871,""Seniors 60\+"")),""60+"", IF(OR(REGEXMATCH(L871"&amp;",""13-19""),REGEXMATCH(L871,""Teens 13-19"")),""13-19"",""Unbekannt""))))"),"60+")</f>
        <v>60+</v>
      </c>
      <c r="N871" s="8" t="str">
        <f>IFERROR(__xludf.DUMMYFUNCTION("REGEXREPLACE(REGEXREPLACE(O871,""Male"",""unspecific""),""Female"",""unspecific"")"),"unspecific ")</f>
        <v>unspecific </v>
      </c>
      <c r="O871" s="5" t="str">
        <f>IFERROR(__xludf.DUMMYFUNCTION("REGEXEXTRACT(L871,""[A-Za-z ]+"")"),"Female ")</f>
        <v>Female </v>
      </c>
      <c r="P871" s="8" t="str">
        <f>IFERROR(__xludf.DUMMYFUNCTION("IF(REGEXMATCH(L871,""Male""),""Male"",IF(REGEXMATCH(L871,""Female""),""Female"",""unspecific""))"),"Female")</f>
        <v>Female</v>
      </c>
      <c r="Q871" s="5" t="s">
        <v>58</v>
      </c>
      <c r="R871" s="4">
        <v>3417.0</v>
      </c>
      <c r="S871" s="4">
        <v>3052.0</v>
      </c>
      <c r="T871" s="4">
        <v>4780.0</v>
      </c>
      <c r="U871" s="4">
        <v>327.0</v>
      </c>
      <c r="V871" s="10">
        <f t="shared" si="2"/>
        <v>9.569798068</v>
      </c>
      <c r="W871" s="4">
        <v>36436.56</v>
      </c>
      <c r="X871" s="5" t="s">
        <v>158</v>
      </c>
    </row>
    <row r="872" ht="14.25" customHeight="1">
      <c r="A872" s="4">
        <v>871.0</v>
      </c>
      <c r="B872" s="5" t="s">
        <v>1301</v>
      </c>
      <c r="C872" s="11">
        <v>44997.0</v>
      </c>
      <c r="D872" s="11">
        <v>45018.0</v>
      </c>
      <c r="E872" s="5" t="s">
        <v>51</v>
      </c>
      <c r="F872" s="5" t="s">
        <v>169</v>
      </c>
      <c r="G872" s="5" t="s">
        <v>170</v>
      </c>
      <c r="H872" s="5" t="s">
        <v>171</v>
      </c>
      <c r="I872" s="7" t="s">
        <v>172</v>
      </c>
      <c r="J872" s="8" t="str">
        <f t="shared" si="1"/>
        <v>(625) 9188416213</v>
      </c>
      <c r="K872" s="5" t="s">
        <v>173</v>
      </c>
      <c r="L872" s="5" t="s">
        <v>57</v>
      </c>
      <c r="M872" s="9" t="str">
        <f>IFERROR(__xludf.DUMMYFUNCTION("IF(OR(REGEXMATCH(L872,""18-40""),REGEXMATCH(L872,""Adults 18-40"")),""18-40"", IF(OR(REGEXMATCH(L872,""40-60""),REGEXMATCH(L872,""Adults 40-60"")),""40-60"", IF(OR(REGEXMATCH(L872,""60\+""),REGEXMATCH(L872,""Seniors 60\+"")),""60+"", IF(OR(REGEXMATCH(L872"&amp;",""13-19""),REGEXMATCH(L872,""Teens 13-19"")),""13-19"",""Unbekannt""))))"),"18-40")</f>
        <v>18-40</v>
      </c>
      <c r="N872" s="8" t="str">
        <f>IFERROR(__xludf.DUMMYFUNCTION("REGEXREPLACE(REGEXREPLACE(O872,""Male"",""unspecific""),""Female"",""unspecific"")"),"unspecific ")</f>
        <v>unspecific </v>
      </c>
      <c r="O872" s="5" t="str">
        <f>IFERROR(__xludf.DUMMYFUNCTION("REGEXEXTRACT(L872,""[A-Za-z ]+"")"),"Female ")</f>
        <v>Female </v>
      </c>
      <c r="P872" s="8" t="str">
        <f>IFERROR(__xludf.DUMMYFUNCTION("IF(REGEXMATCH(L872,""Male""),""Male"",IF(REGEXMATCH(L872,""Female""),""Female"",""unspecific""))"),"Female")</f>
        <v>Female</v>
      </c>
      <c r="Q872" s="5" t="s">
        <v>84</v>
      </c>
      <c r="R872" s="4">
        <v>15825.0</v>
      </c>
      <c r="S872" s="4">
        <v>1326.0</v>
      </c>
      <c r="T872" s="4">
        <v>1537.0</v>
      </c>
      <c r="U872" s="4">
        <v>604.0</v>
      </c>
      <c r="V872" s="10">
        <f t="shared" si="2"/>
        <v>3.816745656</v>
      </c>
      <c r="W872" s="4">
        <v>24421.87</v>
      </c>
      <c r="X872" s="5" t="s">
        <v>49</v>
      </c>
    </row>
    <row r="873" ht="14.25" customHeight="1">
      <c r="A873" s="4">
        <v>872.0</v>
      </c>
      <c r="B873" s="5" t="s">
        <v>1302</v>
      </c>
      <c r="C873" s="11">
        <v>45175.0</v>
      </c>
      <c r="D873" s="11">
        <v>45182.0</v>
      </c>
      <c r="E873" s="5" t="s">
        <v>7</v>
      </c>
      <c r="F873" s="5" t="s">
        <v>133</v>
      </c>
      <c r="G873" s="5" t="s">
        <v>134</v>
      </c>
      <c r="H873" s="5" t="s">
        <v>135</v>
      </c>
      <c r="I873" s="7" t="s">
        <v>136</v>
      </c>
      <c r="J873" s="8" t="str">
        <f t="shared" si="1"/>
        <v>(143) 0693791</v>
      </c>
      <c r="K873" s="5" t="s">
        <v>137</v>
      </c>
      <c r="L873" s="5" t="s">
        <v>83</v>
      </c>
      <c r="M873" s="9" t="str">
        <f>IFERROR(__xludf.DUMMYFUNCTION("IF(OR(REGEXMATCH(L873,""18-40""),REGEXMATCH(L873,""Adults 18-40"")),""18-40"", IF(OR(REGEXMATCH(L873,""40-60""),REGEXMATCH(L873,""Adults 40-60"")),""40-60"", IF(OR(REGEXMATCH(L873,""60\+""),REGEXMATCH(L873,""Seniors 60\+"")),""60+"", IF(OR(REGEXMATCH(L873"&amp;",""13-19""),REGEXMATCH(L873,""Teens 13-19"")),""13-19"",""Unbekannt""))))"),"40-60")</f>
        <v>40-60</v>
      </c>
      <c r="N873" s="8" t="str">
        <f>IFERROR(__xludf.DUMMYFUNCTION("REGEXREPLACE(REGEXREPLACE(O873,""Male"",""unspecific""),""Female"",""unspecific"")"),"Adults ")</f>
        <v>Adults </v>
      </c>
      <c r="O873" s="5" t="str">
        <f>IFERROR(__xludf.DUMMYFUNCTION("REGEXEXTRACT(L873,""[A-Za-z ]+"")"),"Adults ")</f>
        <v>Adults </v>
      </c>
      <c r="P873" s="8" t="str">
        <f>IFERROR(__xludf.DUMMYFUNCTION("IF(REGEXMATCH(L873,""Male""),""Male"",IF(REGEXMATCH(L873,""Female""),""Female"",""unspecific""))"),"unspecific")</f>
        <v>unspecific</v>
      </c>
      <c r="Q873" s="5" t="s">
        <v>39</v>
      </c>
      <c r="R873" s="4">
        <v>46222.0</v>
      </c>
      <c r="S873" s="4">
        <v>4996.0</v>
      </c>
      <c r="T873" s="4">
        <v>1993.0</v>
      </c>
      <c r="U873" s="4">
        <v>168.0</v>
      </c>
      <c r="V873" s="10">
        <f t="shared" si="2"/>
        <v>0.3634632859</v>
      </c>
      <c r="W873" s="4">
        <v>33386.46</v>
      </c>
      <c r="X873" s="5" t="s">
        <v>32</v>
      </c>
    </row>
    <row r="874" ht="14.25" customHeight="1">
      <c r="A874" s="4">
        <v>873.0</v>
      </c>
      <c r="B874" s="5" t="s">
        <v>1303</v>
      </c>
      <c r="C874" s="11">
        <v>45111.0</v>
      </c>
      <c r="D874" s="11">
        <v>45135.0</v>
      </c>
      <c r="E874" s="5" t="s">
        <v>51</v>
      </c>
      <c r="F874" s="5" t="s">
        <v>224</v>
      </c>
      <c r="G874" s="5" t="s">
        <v>225</v>
      </c>
      <c r="H874" s="5" t="s">
        <v>226</v>
      </c>
      <c r="I874" s="7">
        <v>0.0</v>
      </c>
      <c r="J874" s="8">
        <f t="shared" si="1"/>
        <v>0</v>
      </c>
      <c r="K874" s="5" t="s">
        <v>227</v>
      </c>
      <c r="L874" s="5" t="s">
        <v>65</v>
      </c>
      <c r="M874" s="9" t="str">
        <f>IFERROR(__xludf.DUMMYFUNCTION("IF(OR(REGEXMATCH(L874,""18-40""),REGEXMATCH(L874,""Adults 18-40"")),""18-40"", IF(OR(REGEXMATCH(L874,""40-60""),REGEXMATCH(L874,""Adults 40-60"")),""40-60"", IF(OR(REGEXMATCH(L874,""60\+""),REGEXMATCH(L874,""Seniors 60\+"")),""60+"", IF(OR(REGEXMATCH(L874"&amp;",""13-19""),REGEXMATCH(L874,""Teens 13-19"")),""13-19"",""Unbekannt""))))"),"60+")</f>
        <v>60+</v>
      </c>
      <c r="N874" s="8" t="str">
        <f>IFERROR(__xludf.DUMMYFUNCTION("REGEXREPLACE(REGEXREPLACE(O874,""Male"",""unspecific""),""Female"",""unspecific"")"),"unspecific ")</f>
        <v>unspecific </v>
      </c>
      <c r="O874" s="5" t="str">
        <f>IFERROR(__xludf.DUMMYFUNCTION("REGEXEXTRACT(L874,""[A-Za-z ]+"")"),"Male ")</f>
        <v>Male </v>
      </c>
      <c r="P874" s="8" t="str">
        <f>IFERROR(__xludf.DUMMYFUNCTION("IF(REGEXMATCH(L874,""Male""),""Male"",IF(REGEXMATCH(L874,""Female""),""Female"",""unspecific""))"),"Male")</f>
        <v>Male</v>
      </c>
      <c r="Q874" s="5" t="s">
        <v>86</v>
      </c>
      <c r="R874" s="4">
        <v>20426.0</v>
      </c>
      <c r="S874" s="4">
        <v>6422.0</v>
      </c>
      <c r="T874" s="4">
        <v>4266.0</v>
      </c>
      <c r="U874" s="4">
        <v>364.0</v>
      </c>
      <c r="V874" s="10">
        <f t="shared" si="2"/>
        <v>1.782042495</v>
      </c>
      <c r="W874" s="4">
        <v>783.24</v>
      </c>
      <c r="X874" s="5" t="s">
        <v>40</v>
      </c>
    </row>
    <row r="875" ht="14.25" customHeight="1">
      <c r="A875" s="4">
        <v>874.0</v>
      </c>
      <c r="B875" s="5" t="s">
        <v>1304</v>
      </c>
      <c r="C875" s="11">
        <v>45121.0</v>
      </c>
      <c r="D875" s="11">
        <v>45124.0</v>
      </c>
      <c r="E875" s="5" t="s">
        <v>25</v>
      </c>
      <c r="F875" s="5" t="s">
        <v>294</v>
      </c>
      <c r="G875" s="5" t="s">
        <v>295</v>
      </c>
      <c r="H875" s="5" t="s">
        <v>296</v>
      </c>
      <c r="I875" s="7" t="s">
        <v>297</v>
      </c>
      <c r="J875" s="8" t="str">
        <f t="shared" si="1"/>
        <v>(284) 4015003</v>
      </c>
      <c r="K875" s="5" t="s">
        <v>298</v>
      </c>
      <c r="L875" s="5" t="s">
        <v>30</v>
      </c>
      <c r="M875" s="9" t="str">
        <f>IFERROR(__xludf.DUMMYFUNCTION("IF(OR(REGEXMATCH(L875,""18-40""),REGEXMATCH(L875,""Adults 18-40"")),""18-40"", IF(OR(REGEXMATCH(L875,""40-60""),REGEXMATCH(L875,""Adults 40-60"")),""40-60"", IF(OR(REGEXMATCH(L875,""60\+""),REGEXMATCH(L875,""Seniors 60\+"")),""60+"", IF(OR(REGEXMATCH(L875"&amp;",""13-19""),REGEXMATCH(L875,""Teens 13-19"")),""13-19"",""Unbekannt""))))"),"18-40")</f>
        <v>18-40</v>
      </c>
      <c r="N875" s="8" t="str">
        <f>IFERROR(__xludf.DUMMYFUNCTION("REGEXREPLACE(REGEXREPLACE(O875,""Male"",""unspecific""),""Female"",""unspecific"")"),"Adults ")</f>
        <v>Adults </v>
      </c>
      <c r="O875" s="5" t="str">
        <f>IFERROR(__xludf.DUMMYFUNCTION("REGEXEXTRACT(L875,""[A-Za-z ]+"")"),"Adults ")</f>
        <v>Adults </v>
      </c>
      <c r="P875" s="8" t="str">
        <f>IFERROR(__xludf.DUMMYFUNCTION("IF(REGEXMATCH(L875,""Male""),""Male"",IF(REGEXMATCH(L875,""Female""),""Female"",""unspecific""))"),"unspecific")</f>
        <v>unspecific</v>
      </c>
      <c r="Q875" s="5" t="s">
        <v>75</v>
      </c>
      <c r="R875" s="4">
        <v>67984.0</v>
      </c>
      <c r="S875" s="4">
        <v>5312.0</v>
      </c>
      <c r="T875" s="4">
        <v>3298.0</v>
      </c>
      <c r="U875" s="4">
        <v>476.0</v>
      </c>
      <c r="V875" s="10">
        <f t="shared" si="2"/>
        <v>0.7001647446</v>
      </c>
      <c r="W875" s="4">
        <v>5383.47</v>
      </c>
      <c r="X875" s="5" t="s">
        <v>49</v>
      </c>
    </row>
    <row r="876" ht="14.25" customHeight="1">
      <c r="A876" s="4">
        <v>875.0</v>
      </c>
      <c r="B876" s="5" t="s">
        <v>1305</v>
      </c>
      <c r="C876" s="11">
        <v>44954.0</v>
      </c>
      <c r="D876" s="11">
        <v>44973.0</v>
      </c>
      <c r="E876" s="5" t="s">
        <v>25</v>
      </c>
      <c r="F876" s="5" t="s">
        <v>565</v>
      </c>
      <c r="G876" s="5" t="s">
        <v>566</v>
      </c>
      <c r="H876" s="5" t="s">
        <v>567</v>
      </c>
      <c r="I876" s="7">
        <v>0.0</v>
      </c>
      <c r="J876" s="8">
        <f t="shared" si="1"/>
        <v>0</v>
      </c>
      <c r="K876" s="5" t="s">
        <v>568</v>
      </c>
      <c r="L876" s="5" t="s">
        <v>83</v>
      </c>
      <c r="M876" s="9" t="str">
        <f>IFERROR(__xludf.DUMMYFUNCTION("IF(OR(REGEXMATCH(L876,""18-40""),REGEXMATCH(L876,""Adults 18-40"")),""18-40"", IF(OR(REGEXMATCH(L876,""40-60""),REGEXMATCH(L876,""Adults 40-60"")),""40-60"", IF(OR(REGEXMATCH(L876,""60\+""),REGEXMATCH(L876,""Seniors 60\+"")),""60+"", IF(OR(REGEXMATCH(L876"&amp;",""13-19""),REGEXMATCH(L876,""Teens 13-19"")),""13-19"",""Unbekannt""))))"),"40-60")</f>
        <v>40-60</v>
      </c>
      <c r="N876" s="8" t="str">
        <f>IFERROR(__xludf.DUMMYFUNCTION("REGEXREPLACE(REGEXREPLACE(O876,""Male"",""unspecific""),""Female"",""unspecific"")"),"Adults ")</f>
        <v>Adults </v>
      </c>
      <c r="O876" s="5" t="str">
        <f>IFERROR(__xludf.DUMMYFUNCTION("REGEXEXTRACT(L876,""[A-Za-z ]+"")"),"Adults ")</f>
        <v>Adults </v>
      </c>
      <c r="P876" s="8" t="str">
        <f>IFERROR(__xludf.DUMMYFUNCTION("IF(REGEXMATCH(L876,""Male""),""Male"",IF(REGEXMATCH(L876,""Female""),""Female"",""unspecific""))"),"unspecific")</f>
        <v>unspecific</v>
      </c>
      <c r="Q876" s="5" t="s">
        <v>84</v>
      </c>
      <c r="R876" s="4">
        <v>53100.0</v>
      </c>
      <c r="S876" s="4">
        <v>3293.0</v>
      </c>
      <c r="T876" s="4">
        <v>4804.0</v>
      </c>
      <c r="U876" s="4">
        <v>895.0</v>
      </c>
      <c r="V876" s="10">
        <f t="shared" si="2"/>
        <v>1.685499058</v>
      </c>
      <c r="W876" s="4">
        <v>32849.93</v>
      </c>
      <c r="X876" s="5" t="s">
        <v>49</v>
      </c>
    </row>
    <row r="877" ht="14.25" customHeight="1">
      <c r="A877" s="4">
        <v>876.0</v>
      </c>
      <c r="B877" s="5" t="s">
        <v>1306</v>
      </c>
      <c r="C877" s="11">
        <v>45114.0</v>
      </c>
      <c r="D877" s="11">
        <v>45129.0</v>
      </c>
      <c r="E877" s="5" t="s">
        <v>42</v>
      </c>
      <c r="F877" s="5" t="s">
        <v>527</v>
      </c>
      <c r="G877" s="5" t="s">
        <v>528</v>
      </c>
      <c r="H877" s="5" t="s">
        <v>529</v>
      </c>
      <c r="I877" s="7" t="s">
        <v>530</v>
      </c>
      <c r="J877" s="8" t="str">
        <f t="shared" si="1"/>
        <v>(880) 002060856308</v>
      </c>
      <c r="K877" s="5" t="s">
        <v>531</v>
      </c>
      <c r="L877" s="5" t="s">
        <v>38</v>
      </c>
      <c r="M877" s="9" t="str">
        <f>IFERROR(__xludf.DUMMYFUNCTION("IF(OR(REGEXMATCH(L877,""18-40""),REGEXMATCH(L877,""Adults 18-40"")),""18-40"", IF(OR(REGEXMATCH(L877,""40-60""),REGEXMATCH(L877,""Adults 40-60"")),""40-60"", IF(OR(REGEXMATCH(L877,""60\+""),REGEXMATCH(L877,""Seniors 60\+"")),""60+"", IF(OR(REGEXMATCH(L877"&amp;",""13-19""),REGEXMATCH(L877,""Teens 13-19"")),""13-19"",""Unbekannt""))))"),"60+")</f>
        <v>60+</v>
      </c>
      <c r="N877" s="8" t="str">
        <f>IFERROR(__xludf.DUMMYFUNCTION("REGEXREPLACE(REGEXREPLACE(O877,""Male"",""unspecific""),""Female"",""unspecific"")"),"unspecific ")</f>
        <v>unspecific </v>
      </c>
      <c r="O877" s="5" t="str">
        <f>IFERROR(__xludf.DUMMYFUNCTION("REGEXEXTRACT(L877,""[A-Za-z ]+"")"),"Female ")</f>
        <v>Female </v>
      </c>
      <c r="P877" s="8" t="str">
        <f>IFERROR(__xludf.DUMMYFUNCTION("IF(REGEXMATCH(L877,""Male""),""Male"",IF(REGEXMATCH(L877,""Female""),""Female"",""unspecific""))"),"Female")</f>
        <v>Female</v>
      </c>
      <c r="Q877" s="5" t="s">
        <v>86</v>
      </c>
      <c r="R877" s="4">
        <v>58038.0</v>
      </c>
      <c r="S877" s="4">
        <v>9097.0</v>
      </c>
      <c r="T877" s="4">
        <v>736.0</v>
      </c>
      <c r="U877" s="4">
        <v>365.0</v>
      </c>
      <c r="V877" s="10">
        <f t="shared" si="2"/>
        <v>0.628898308</v>
      </c>
      <c r="W877" s="4">
        <v>17184.09</v>
      </c>
      <c r="X877" s="5" t="s">
        <v>40</v>
      </c>
    </row>
    <row r="878" ht="14.25" customHeight="1">
      <c r="A878" s="4">
        <v>877.0</v>
      </c>
      <c r="B878" s="5" t="s">
        <v>1307</v>
      </c>
      <c r="C878" s="11">
        <v>45192.0</v>
      </c>
      <c r="D878" s="11">
        <v>45213.0</v>
      </c>
      <c r="E878" s="5" t="s">
        <v>42</v>
      </c>
      <c r="F878" s="5" t="s">
        <v>78</v>
      </c>
      <c r="G878" s="5" t="s">
        <v>79</v>
      </c>
      <c r="H878" s="5" t="s">
        <v>80</v>
      </c>
      <c r="I878" s="7" t="s">
        <v>81</v>
      </c>
      <c r="J878" s="8" t="str">
        <f t="shared" si="1"/>
        <v>(574) 1894981166</v>
      </c>
      <c r="K878" s="5" t="s">
        <v>82</v>
      </c>
      <c r="L878" s="5" t="s">
        <v>160</v>
      </c>
      <c r="M878" s="9" t="str">
        <f>IFERROR(__xludf.DUMMYFUNCTION("IF(OR(REGEXMATCH(L878,""18-40""),REGEXMATCH(L878,""Adults 18-40"")),""18-40"", IF(OR(REGEXMATCH(L878,""40-60""),REGEXMATCH(L878,""Adults 40-60"")),""40-60"", IF(OR(REGEXMATCH(L878,""60\+""),REGEXMATCH(L878,""Seniors 60\+"")),""60+"", IF(OR(REGEXMATCH(L878"&amp;",""13-19""),REGEXMATCH(L878,""Teens 13-19"")),""13-19"",""Unbekannt""))))"),"40-60")</f>
        <v>40-60</v>
      </c>
      <c r="N878" s="8" t="str">
        <f>IFERROR(__xludf.DUMMYFUNCTION("REGEXREPLACE(REGEXREPLACE(O878,""Male"",""unspecific""),""Female"",""unspecific"")"),"unspecific ")</f>
        <v>unspecific </v>
      </c>
      <c r="O878" s="5" t="str">
        <f>IFERROR(__xludf.DUMMYFUNCTION("REGEXEXTRACT(L878,""[A-Za-z ]+"")"),"Female ")</f>
        <v>Female </v>
      </c>
      <c r="P878" s="8" t="str">
        <f>IFERROR(__xludf.DUMMYFUNCTION("IF(REGEXMATCH(L878,""Male""),""Male"",IF(REGEXMATCH(L878,""Female""),""Female"",""unspecific""))"),"Female")</f>
        <v>Female</v>
      </c>
      <c r="Q878" s="5" t="s">
        <v>84</v>
      </c>
      <c r="R878" s="4">
        <v>72078.0</v>
      </c>
      <c r="S878" s="4">
        <v>3367.0</v>
      </c>
      <c r="T878" s="4">
        <v>4343.0</v>
      </c>
      <c r="U878" s="4">
        <v>165.0</v>
      </c>
      <c r="V878" s="10">
        <f t="shared" si="2"/>
        <v>0.2289186714</v>
      </c>
      <c r="W878" s="4">
        <v>19531.06</v>
      </c>
      <c r="X878" s="5" t="s">
        <v>40</v>
      </c>
    </row>
    <row r="879" ht="14.25" customHeight="1">
      <c r="A879" s="4">
        <v>878.0</v>
      </c>
      <c r="B879" s="5" t="s">
        <v>1308</v>
      </c>
      <c r="C879" s="11">
        <v>45137.0</v>
      </c>
      <c r="D879" s="11">
        <v>45140.0</v>
      </c>
      <c r="E879" s="5" t="s">
        <v>51</v>
      </c>
      <c r="F879" s="5" t="s">
        <v>673</v>
      </c>
      <c r="G879" s="5" t="s">
        <v>674</v>
      </c>
      <c r="H879" s="5" t="s">
        <v>675</v>
      </c>
      <c r="I879" s="7" t="s">
        <v>676</v>
      </c>
      <c r="J879" s="8" t="str">
        <f t="shared" si="1"/>
        <v>(415) 8607532</v>
      </c>
      <c r="K879" s="5" t="s">
        <v>677</v>
      </c>
      <c r="L879" s="5" t="s">
        <v>38</v>
      </c>
      <c r="M879" s="9" t="str">
        <f>IFERROR(__xludf.DUMMYFUNCTION("IF(OR(REGEXMATCH(L879,""18-40""),REGEXMATCH(L879,""Adults 18-40"")),""18-40"", IF(OR(REGEXMATCH(L879,""40-60""),REGEXMATCH(L879,""Adults 40-60"")),""40-60"", IF(OR(REGEXMATCH(L879,""60\+""),REGEXMATCH(L879,""Seniors 60\+"")),""60+"", IF(OR(REGEXMATCH(L879"&amp;",""13-19""),REGEXMATCH(L879,""Teens 13-19"")),""13-19"",""Unbekannt""))))"),"60+")</f>
        <v>60+</v>
      </c>
      <c r="N879" s="8" t="str">
        <f>IFERROR(__xludf.DUMMYFUNCTION("REGEXREPLACE(REGEXREPLACE(O879,""Male"",""unspecific""),""Female"",""unspecific"")"),"unspecific ")</f>
        <v>unspecific </v>
      </c>
      <c r="O879" s="5" t="str">
        <f>IFERROR(__xludf.DUMMYFUNCTION("REGEXEXTRACT(L879,""[A-Za-z ]+"")"),"Female ")</f>
        <v>Female </v>
      </c>
      <c r="P879" s="8" t="str">
        <f>IFERROR(__xludf.DUMMYFUNCTION("IF(REGEXMATCH(L879,""Male""),""Male"",IF(REGEXMATCH(L879,""Female""),""Female"",""unspecific""))"),"Female")</f>
        <v>Female</v>
      </c>
      <c r="Q879" s="5" t="s">
        <v>39</v>
      </c>
      <c r="R879" s="4">
        <v>58030.0</v>
      </c>
      <c r="S879" s="4">
        <v>5475.0</v>
      </c>
      <c r="T879" s="4">
        <v>4502.0</v>
      </c>
      <c r="U879" s="4">
        <v>693.0</v>
      </c>
      <c r="V879" s="10">
        <f t="shared" si="2"/>
        <v>1.194209891</v>
      </c>
      <c r="W879" s="4">
        <v>19558.42</v>
      </c>
      <c r="X879" s="5" t="s">
        <v>40</v>
      </c>
    </row>
    <row r="880" ht="14.25" customHeight="1">
      <c r="A880" s="4">
        <v>879.0</v>
      </c>
      <c r="B880" s="5" t="s">
        <v>1309</v>
      </c>
      <c r="C880" s="11">
        <v>45067.0</v>
      </c>
      <c r="D880" s="11">
        <v>45091.0</v>
      </c>
      <c r="E880" s="5" t="s">
        <v>42</v>
      </c>
      <c r="F880" s="5" t="s">
        <v>650</v>
      </c>
      <c r="G880" s="5" t="s">
        <v>651</v>
      </c>
      <c r="H880" s="5" t="s">
        <v>652</v>
      </c>
      <c r="I880" s="7" t="s">
        <v>653</v>
      </c>
      <c r="J880" s="8" t="str">
        <f t="shared" si="1"/>
        <v>(155) 494860860863</v>
      </c>
      <c r="K880" s="5" t="s">
        <v>654</v>
      </c>
      <c r="L880" s="5" t="s">
        <v>38</v>
      </c>
      <c r="M880" s="9" t="str">
        <f>IFERROR(__xludf.DUMMYFUNCTION("IF(OR(REGEXMATCH(L880,""18-40""),REGEXMATCH(L880,""Adults 18-40"")),""18-40"", IF(OR(REGEXMATCH(L880,""40-60""),REGEXMATCH(L880,""Adults 40-60"")),""40-60"", IF(OR(REGEXMATCH(L880,""60\+""),REGEXMATCH(L880,""Seniors 60\+"")),""60+"", IF(OR(REGEXMATCH(L880"&amp;",""13-19""),REGEXMATCH(L880,""Teens 13-19"")),""13-19"",""Unbekannt""))))"),"60+")</f>
        <v>60+</v>
      </c>
      <c r="N880" s="8" t="str">
        <f>IFERROR(__xludf.DUMMYFUNCTION("REGEXREPLACE(REGEXREPLACE(O880,""Male"",""unspecific""),""Female"",""unspecific"")"),"unspecific ")</f>
        <v>unspecific </v>
      </c>
      <c r="O880" s="5" t="str">
        <f>IFERROR(__xludf.DUMMYFUNCTION("REGEXEXTRACT(L880,""[A-Za-z ]+"")"),"Female ")</f>
        <v>Female </v>
      </c>
      <c r="P880" s="8" t="str">
        <f>IFERROR(__xludf.DUMMYFUNCTION("IF(REGEXMATCH(L880,""Male""),""Male"",IF(REGEXMATCH(L880,""Female""),""Female"",""unspecific""))"),"Female")</f>
        <v>Female</v>
      </c>
      <c r="Q880" s="5" t="s">
        <v>86</v>
      </c>
      <c r="R880" s="4">
        <v>66822.0</v>
      </c>
      <c r="S880" s="4">
        <v>8635.0</v>
      </c>
      <c r="T880" s="4">
        <v>1873.0</v>
      </c>
      <c r="U880" s="4">
        <v>855.0</v>
      </c>
      <c r="V880" s="10">
        <f t="shared" si="2"/>
        <v>1.279518721</v>
      </c>
      <c r="W880" s="4">
        <v>14368.25</v>
      </c>
      <c r="X880" s="5" t="s">
        <v>49</v>
      </c>
    </row>
    <row r="881" ht="14.25" customHeight="1">
      <c r="A881" s="4">
        <v>880.0</v>
      </c>
      <c r="B881" s="5" t="s">
        <v>1310</v>
      </c>
      <c r="C881" s="11">
        <v>45089.0</v>
      </c>
      <c r="D881" s="11">
        <v>45110.0</v>
      </c>
      <c r="E881" s="5" t="s">
        <v>42</v>
      </c>
      <c r="F881" s="5" t="s">
        <v>626</v>
      </c>
      <c r="G881" s="5" t="s">
        <v>627</v>
      </c>
      <c r="H881" s="5" t="s">
        <v>628</v>
      </c>
      <c r="I881" s="7" t="s">
        <v>629</v>
      </c>
      <c r="J881" s="8" t="str">
        <f t="shared" si="1"/>
        <v>(203) 3156167</v>
      </c>
      <c r="K881" s="5" t="s">
        <v>630</v>
      </c>
      <c r="L881" s="5" t="s">
        <v>30</v>
      </c>
      <c r="M881" s="9" t="str">
        <f>IFERROR(__xludf.DUMMYFUNCTION("IF(OR(REGEXMATCH(L881,""18-40""),REGEXMATCH(L881,""Adults 18-40"")),""18-40"", IF(OR(REGEXMATCH(L881,""40-60""),REGEXMATCH(L881,""Adults 40-60"")),""40-60"", IF(OR(REGEXMATCH(L881,""60\+""),REGEXMATCH(L881,""Seniors 60\+"")),""60+"", IF(OR(REGEXMATCH(L881"&amp;",""13-19""),REGEXMATCH(L881,""Teens 13-19"")),""13-19"",""Unbekannt""))))"),"18-40")</f>
        <v>18-40</v>
      </c>
      <c r="N881" s="8" t="str">
        <f>IFERROR(__xludf.DUMMYFUNCTION("REGEXREPLACE(REGEXREPLACE(O881,""Male"",""unspecific""),""Female"",""unspecific"")"),"Adults ")</f>
        <v>Adults </v>
      </c>
      <c r="O881" s="5" t="str">
        <f>IFERROR(__xludf.DUMMYFUNCTION("REGEXEXTRACT(L881,""[A-Za-z ]+"")"),"Adults ")</f>
        <v>Adults </v>
      </c>
      <c r="P881" s="8" t="str">
        <f>IFERROR(__xludf.DUMMYFUNCTION("IF(REGEXMATCH(L881,""Male""),""Male"",IF(REGEXMATCH(L881,""Female""),""Female"",""unspecific""))"),"unspecific")</f>
        <v>unspecific</v>
      </c>
      <c r="Q881" s="5" t="s">
        <v>31</v>
      </c>
      <c r="R881" s="4">
        <v>28429.0</v>
      </c>
      <c r="S881" s="4">
        <v>8108.0</v>
      </c>
      <c r="T881" s="4">
        <v>3085.0</v>
      </c>
      <c r="U881" s="4">
        <v>274.0</v>
      </c>
      <c r="V881" s="10">
        <f t="shared" si="2"/>
        <v>0.9638045658</v>
      </c>
      <c r="W881" s="4">
        <v>9366.41</v>
      </c>
      <c r="X881" s="5" t="s">
        <v>49</v>
      </c>
    </row>
    <row r="882" ht="14.25" customHeight="1">
      <c r="A882" s="4">
        <v>881.0</v>
      </c>
      <c r="B882" s="5" t="s">
        <v>1311</v>
      </c>
      <c r="C882" s="11">
        <v>45143.0</v>
      </c>
      <c r="D882" s="11">
        <v>45164.0</v>
      </c>
      <c r="E882" s="5" t="s">
        <v>25</v>
      </c>
      <c r="F882" s="5" t="s">
        <v>78</v>
      </c>
      <c r="G882" s="5" t="s">
        <v>79</v>
      </c>
      <c r="H882" s="5" t="s">
        <v>80</v>
      </c>
      <c r="I882" s="7" t="s">
        <v>81</v>
      </c>
      <c r="J882" s="8" t="str">
        <f t="shared" si="1"/>
        <v>(574) 1894981166</v>
      </c>
      <c r="K882" s="5" t="s">
        <v>82</v>
      </c>
      <c r="L882" s="5" t="s">
        <v>65</v>
      </c>
      <c r="M882" s="9" t="str">
        <f>IFERROR(__xludf.DUMMYFUNCTION("IF(OR(REGEXMATCH(L882,""18-40""),REGEXMATCH(L882,""Adults 18-40"")),""18-40"", IF(OR(REGEXMATCH(L882,""40-60""),REGEXMATCH(L882,""Adults 40-60"")),""40-60"", IF(OR(REGEXMATCH(L882,""60\+""),REGEXMATCH(L882,""Seniors 60\+"")),""60+"", IF(OR(REGEXMATCH(L882"&amp;",""13-19""),REGEXMATCH(L882,""Teens 13-19"")),""13-19"",""Unbekannt""))))"),"60+")</f>
        <v>60+</v>
      </c>
      <c r="N882" s="8" t="str">
        <f>IFERROR(__xludf.DUMMYFUNCTION("REGEXREPLACE(REGEXREPLACE(O882,""Male"",""unspecific""),""Female"",""unspecific"")"),"unspecific ")</f>
        <v>unspecific </v>
      </c>
      <c r="O882" s="5" t="str">
        <f>IFERROR(__xludf.DUMMYFUNCTION("REGEXEXTRACT(L882,""[A-Za-z ]+"")"),"Male ")</f>
        <v>Male </v>
      </c>
      <c r="P882" s="8" t="str">
        <f>IFERROR(__xludf.DUMMYFUNCTION("IF(REGEXMATCH(L882,""Male""),""Male"",IF(REGEXMATCH(L882,""Female""),""Female"",""unspecific""))"),"Male")</f>
        <v>Male</v>
      </c>
      <c r="Q882" s="5" t="s">
        <v>84</v>
      </c>
      <c r="R882" s="4">
        <v>79102.0</v>
      </c>
      <c r="S882" s="4">
        <v>9894.0</v>
      </c>
      <c r="T882" s="4">
        <v>4935.0</v>
      </c>
      <c r="U882" s="4">
        <v>763.0</v>
      </c>
      <c r="V882" s="10">
        <f t="shared" si="2"/>
        <v>0.9645773811</v>
      </c>
      <c r="W882" s="4">
        <v>5428.55</v>
      </c>
      <c r="X882" s="5" t="s">
        <v>40</v>
      </c>
    </row>
    <row r="883" ht="14.25" customHeight="1">
      <c r="A883" s="4">
        <v>882.0</v>
      </c>
      <c r="B883" s="5" t="s">
        <v>1312</v>
      </c>
      <c r="C883" s="11">
        <v>45163.0</v>
      </c>
      <c r="D883" s="11">
        <v>45177.0</v>
      </c>
      <c r="E883" s="5" t="s">
        <v>7</v>
      </c>
      <c r="F883" s="5" t="s">
        <v>432</v>
      </c>
      <c r="G883" s="5" t="s">
        <v>433</v>
      </c>
      <c r="H883" s="5" t="s">
        <v>434</v>
      </c>
      <c r="I883" s="7">
        <v>0.0</v>
      </c>
      <c r="J883" s="8">
        <f t="shared" si="1"/>
        <v>0</v>
      </c>
      <c r="K883" s="5" t="s">
        <v>435</v>
      </c>
      <c r="L883" s="5" t="s">
        <v>65</v>
      </c>
      <c r="M883" s="9" t="str">
        <f>IFERROR(__xludf.DUMMYFUNCTION("IF(OR(REGEXMATCH(L883,""18-40""),REGEXMATCH(L883,""Adults 18-40"")),""18-40"", IF(OR(REGEXMATCH(L883,""40-60""),REGEXMATCH(L883,""Adults 40-60"")),""40-60"", IF(OR(REGEXMATCH(L883,""60\+""),REGEXMATCH(L883,""Seniors 60\+"")),""60+"", IF(OR(REGEXMATCH(L883"&amp;",""13-19""),REGEXMATCH(L883,""Teens 13-19"")),""13-19"",""Unbekannt""))))"),"60+")</f>
        <v>60+</v>
      </c>
      <c r="N883" s="8" t="str">
        <f>IFERROR(__xludf.DUMMYFUNCTION("REGEXREPLACE(REGEXREPLACE(O883,""Male"",""unspecific""),""Female"",""unspecific"")"),"unspecific ")</f>
        <v>unspecific </v>
      </c>
      <c r="O883" s="5" t="str">
        <f>IFERROR(__xludf.DUMMYFUNCTION("REGEXEXTRACT(L883,""[A-Za-z ]+"")"),"Male ")</f>
        <v>Male </v>
      </c>
      <c r="P883" s="8" t="str">
        <f>IFERROR(__xludf.DUMMYFUNCTION("IF(REGEXMATCH(L883,""Male""),""Male"",IF(REGEXMATCH(L883,""Female""),""Female"",""unspecific""))"),"Male")</f>
        <v>Male</v>
      </c>
      <c r="Q883" s="5" t="s">
        <v>31</v>
      </c>
      <c r="R883" s="4">
        <v>10819.0</v>
      </c>
      <c r="S883" s="4">
        <v>4107.0</v>
      </c>
      <c r="T883" s="4">
        <v>3279.0</v>
      </c>
      <c r="U883" s="4">
        <v>239.0</v>
      </c>
      <c r="V883" s="10">
        <f t="shared" si="2"/>
        <v>2.209076624</v>
      </c>
      <c r="W883" s="4">
        <v>30317.95</v>
      </c>
      <c r="X883" s="5" t="s">
        <v>167</v>
      </c>
    </row>
    <row r="884" ht="14.25" customHeight="1">
      <c r="A884" s="4">
        <v>883.0</v>
      </c>
      <c r="B884" s="5" t="s">
        <v>1313</v>
      </c>
      <c r="C884" s="11">
        <v>45139.0</v>
      </c>
      <c r="D884" s="11">
        <v>45143.0</v>
      </c>
      <c r="E884" s="5" t="s">
        <v>42</v>
      </c>
      <c r="F884" s="5" t="s">
        <v>206</v>
      </c>
      <c r="G884" s="5" t="s">
        <v>207</v>
      </c>
      <c r="H884" s="5" t="s">
        <v>208</v>
      </c>
      <c r="I884" s="7" t="s">
        <v>209</v>
      </c>
      <c r="J884" s="8" t="str">
        <f t="shared" si="1"/>
        <v>Ungültige Nummer</v>
      </c>
      <c r="K884" s="5" t="s">
        <v>210</v>
      </c>
      <c r="L884" s="5" t="s">
        <v>131</v>
      </c>
      <c r="M884" s="9" t="str">
        <f>IFERROR(__xludf.DUMMYFUNCTION("IF(OR(REGEXMATCH(L884,""18-40""),REGEXMATCH(L884,""Adults 18-40"")),""18-40"", IF(OR(REGEXMATCH(L884,""40-60""),REGEXMATCH(L884,""Adults 40-60"")),""40-60"", IF(OR(REGEXMATCH(L884,""60\+""),REGEXMATCH(L884,""Seniors 60\+"")),""60+"", IF(OR(REGEXMATCH(L884"&amp;",""13-19""),REGEXMATCH(L884,""Teens 13-19"")),""13-19"",""Unbekannt""))))"),"13-19")</f>
        <v>13-19</v>
      </c>
      <c r="N884" s="8" t="str">
        <f>IFERROR(__xludf.DUMMYFUNCTION("REGEXREPLACE(REGEXREPLACE(O884,""Male"",""unspecific""),""Female"",""unspecific"")"),"Teens ")</f>
        <v>Teens </v>
      </c>
      <c r="O884" s="5" t="str">
        <f>IFERROR(__xludf.DUMMYFUNCTION("REGEXEXTRACT(L884,""[A-Za-z ]+"")"),"Teens ")</f>
        <v>Teens </v>
      </c>
      <c r="P884" s="8" t="str">
        <f>IFERROR(__xludf.DUMMYFUNCTION("IF(REGEXMATCH(L884,""Male""),""Male"",IF(REGEXMATCH(L884,""Female""),""Female"",""unspecific""))"),"unspecific")</f>
        <v>unspecific</v>
      </c>
      <c r="Q884" s="5" t="s">
        <v>31</v>
      </c>
      <c r="R884" s="4">
        <v>45731.0</v>
      </c>
      <c r="S884" s="4">
        <v>5951.0</v>
      </c>
      <c r="T884" s="4">
        <v>3968.0</v>
      </c>
      <c r="U884" s="4">
        <v>80.0</v>
      </c>
      <c r="V884" s="10">
        <f t="shared" si="2"/>
        <v>0.174936039</v>
      </c>
      <c r="W884" s="4">
        <v>21554.45</v>
      </c>
      <c r="X884" s="5" t="s">
        <v>99</v>
      </c>
    </row>
    <row r="885" ht="14.25" customHeight="1">
      <c r="A885" s="4">
        <v>884.0</v>
      </c>
      <c r="B885" s="5" t="s">
        <v>1314</v>
      </c>
      <c r="C885" s="11">
        <v>45112.0</v>
      </c>
      <c r="D885" s="11">
        <v>45119.0</v>
      </c>
      <c r="E885" s="5" t="s">
        <v>7</v>
      </c>
      <c r="F885" s="5" t="s">
        <v>212</v>
      </c>
      <c r="G885" s="5" t="s">
        <v>213</v>
      </c>
      <c r="H885" s="5" t="s">
        <v>214</v>
      </c>
      <c r="I885" s="7">
        <v>0.0</v>
      </c>
      <c r="J885" s="8">
        <f t="shared" si="1"/>
        <v>0</v>
      </c>
      <c r="K885" s="5" t="s">
        <v>216</v>
      </c>
      <c r="L885" s="5" t="s">
        <v>38</v>
      </c>
      <c r="M885" s="9" t="str">
        <f>IFERROR(__xludf.DUMMYFUNCTION("IF(OR(REGEXMATCH(L885,""18-40""),REGEXMATCH(L885,""Adults 18-40"")),""18-40"", IF(OR(REGEXMATCH(L885,""40-60""),REGEXMATCH(L885,""Adults 40-60"")),""40-60"", IF(OR(REGEXMATCH(L885,""60\+""),REGEXMATCH(L885,""Seniors 60\+"")),""60+"", IF(OR(REGEXMATCH(L885"&amp;",""13-19""),REGEXMATCH(L885,""Teens 13-19"")),""13-19"",""Unbekannt""))))"),"60+")</f>
        <v>60+</v>
      </c>
      <c r="N885" s="8" t="str">
        <f>IFERROR(__xludf.DUMMYFUNCTION("REGEXREPLACE(REGEXREPLACE(O885,""Male"",""unspecific""),""Female"",""unspecific"")"),"unspecific ")</f>
        <v>unspecific </v>
      </c>
      <c r="O885" s="5" t="str">
        <f>IFERROR(__xludf.DUMMYFUNCTION("REGEXEXTRACT(L885,""[A-Za-z ]+"")"),"Female ")</f>
        <v>Female </v>
      </c>
      <c r="P885" s="8" t="str">
        <f>IFERROR(__xludf.DUMMYFUNCTION("IF(REGEXMATCH(L885,""Male""),""Male"",IF(REGEXMATCH(L885,""Female""),""Female"",""unspecific""))"),"Female")</f>
        <v>Female</v>
      </c>
      <c r="Q885" s="5" t="s">
        <v>75</v>
      </c>
      <c r="R885" s="4">
        <v>47445.0</v>
      </c>
      <c r="S885" s="4">
        <v>1374.0</v>
      </c>
      <c r="T885" s="4">
        <v>3730.0</v>
      </c>
      <c r="U885" s="4">
        <v>650.0</v>
      </c>
      <c r="V885" s="10">
        <f t="shared" si="2"/>
        <v>1.370007377</v>
      </c>
      <c r="W885" s="4">
        <v>40323.09</v>
      </c>
      <c r="X885" s="5" t="s">
        <v>152</v>
      </c>
    </row>
    <row r="886" ht="14.25" customHeight="1">
      <c r="A886" s="4">
        <v>885.0</v>
      </c>
      <c r="B886" s="5" t="s">
        <v>1315</v>
      </c>
      <c r="C886" s="11">
        <v>45289.0</v>
      </c>
      <c r="D886" s="11">
        <v>45290.0</v>
      </c>
      <c r="E886" s="5" t="s">
        <v>7</v>
      </c>
      <c r="F886" s="5" t="s">
        <v>485</v>
      </c>
      <c r="G886" s="5" t="s">
        <v>486</v>
      </c>
      <c r="H886" s="5" t="s">
        <v>487</v>
      </c>
      <c r="I886" s="7" t="s">
        <v>488</v>
      </c>
      <c r="J886" s="8" t="str">
        <f t="shared" si="1"/>
        <v>(881) 58970981186</v>
      </c>
      <c r="K886" s="5" t="s">
        <v>489</v>
      </c>
      <c r="L886" s="5" t="s">
        <v>65</v>
      </c>
      <c r="M886" s="9" t="str">
        <f>IFERROR(__xludf.DUMMYFUNCTION("IF(OR(REGEXMATCH(L886,""18-40""),REGEXMATCH(L886,""Adults 18-40"")),""18-40"", IF(OR(REGEXMATCH(L886,""40-60""),REGEXMATCH(L886,""Adults 40-60"")),""40-60"", IF(OR(REGEXMATCH(L886,""60\+""),REGEXMATCH(L886,""Seniors 60\+"")),""60+"", IF(OR(REGEXMATCH(L886"&amp;",""13-19""),REGEXMATCH(L886,""Teens 13-19"")),""13-19"",""Unbekannt""))))"),"60+")</f>
        <v>60+</v>
      </c>
      <c r="N886" s="8" t="str">
        <f>IFERROR(__xludf.DUMMYFUNCTION("REGEXREPLACE(REGEXREPLACE(O886,""Male"",""unspecific""),""Female"",""unspecific"")"),"unspecific ")</f>
        <v>unspecific </v>
      </c>
      <c r="O886" s="5" t="str">
        <f>IFERROR(__xludf.DUMMYFUNCTION("REGEXEXTRACT(L886,""[A-Za-z ]+"")"),"Male ")</f>
        <v>Male </v>
      </c>
      <c r="P886" s="8" t="str">
        <f>IFERROR(__xludf.DUMMYFUNCTION("IF(REGEXMATCH(L886,""Male""),""Male"",IF(REGEXMATCH(L886,""Female""),""Female"",""unspecific""))"),"Male")</f>
        <v>Male</v>
      </c>
      <c r="Q886" s="5" t="s">
        <v>39</v>
      </c>
      <c r="R886" s="4">
        <v>13655.0</v>
      </c>
      <c r="S886" s="4">
        <v>6713.0</v>
      </c>
      <c r="T886" s="4">
        <v>394.0</v>
      </c>
      <c r="U886" s="4">
        <v>495.0</v>
      </c>
      <c r="V886" s="10">
        <f t="shared" si="2"/>
        <v>3.625045771</v>
      </c>
      <c r="W886" s="4">
        <v>10233.14</v>
      </c>
      <c r="X886" s="5" t="s">
        <v>119</v>
      </c>
    </row>
    <row r="887" ht="14.25" customHeight="1">
      <c r="A887" s="4">
        <v>886.0</v>
      </c>
      <c r="B887" s="5" t="s">
        <v>1316</v>
      </c>
      <c r="C887" s="11">
        <v>45102.0</v>
      </c>
      <c r="D887" s="11">
        <v>45122.0</v>
      </c>
      <c r="E887" s="5" t="s">
        <v>77</v>
      </c>
      <c r="F887" s="5" t="s">
        <v>565</v>
      </c>
      <c r="G887" s="5" t="s">
        <v>566</v>
      </c>
      <c r="H887" s="5" t="s">
        <v>567</v>
      </c>
      <c r="I887" s="7">
        <v>0.0</v>
      </c>
      <c r="J887" s="8">
        <f t="shared" si="1"/>
        <v>0</v>
      </c>
      <c r="K887" s="5" t="s">
        <v>568</v>
      </c>
      <c r="L887" s="5" t="s">
        <v>131</v>
      </c>
      <c r="M887" s="9" t="str">
        <f>IFERROR(__xludf.DUMMYFUNCTION("IF(OR(REGEXMATCH(L887,""18-40""),REGEXMATCH(L887,""Adults 18-40"")),""18-40"", IF(OR(REGEXMATCH(L887,""40-60""),REGEXMATCH(L887,""Adults 40-60"")),""40-60"", IF(OR(REGEXMATCH(L887,""60\+""),REGEXMATCH(L887,""Seniors 60\+"")),""60+"", IF(OR(REGEXMATCH(L887"&amp;",""13-19""),REGEXMATCH(L887,""Teens 13-19"")),""13-19"",""Unbekannt""))))"),"13-19")</f>
        <v>13-19</v>
      </c>
      <c r="N887" s="8" t="str">
        <f>IFERROR(__xludf.DUMMYFUNCTION("REGEXREPLACE(REGEXREPLACE(O887,""Male"",""unspecific""),""Female"",""unspecific"")"),"Teens ")</f>
        <v>Teens </v>
      </c>
      <c r="O887" s="5" t="str">
        <f>IFERROR(__xludf.DUMMYFUNCTION("REGEXEXTRACT(L887,""[A-Za-z ]+"")"),"Teens ")</f>
        <v>Teens </v>
      </c>
      <c r="P887" s="8" t="str">
        <f>IFERROR(__xludf.DUMMYFUNCTION("IF(REGEXMATCH(L887,""Male""),""Male"",IF(REGEXMATCH(L887,""Female""),""Female"",""unspecific""))"),"unspecific")</f>
        <v>unspecific</v>
      </c>
      <c r="Q887" s="5" t="s">
        <v>39</v>
      </c>
      <c r="R887" s="4">
        <v>34530.0</v>
      </c>
      <c r="S887" s="4">
        <v>2555.0</v>
      </c>
      <c r="T887" s="4">
        <v>2006.0</v>
      </c>
      <c r="U887" s="4">
        <v>873.0</v>
      </c>
      <c r="V887" s="10">
        <f t="shared" si="2"/>
        <v>2.528236316</v>
      </c>
      <c r="W887" s="4">
        <v>18940.19</v>
      </c>
      <c r="X887" s="5" t="s">
        <v>49</v>
      </c>
    </row>
    <row r="888" ht="14.25" customHeight="1">
      <c r="A888" s="4">
        <v>887.0</v>
      </c>
      <c r="B888" s="5" t="s">
        <v>1317</v>
      </c>
      <c r="C888" s="11">
        <v>45128.0</v>
      </c>
      <c r="D888" s="11">
        <v>45133.0</v>
      </c>
      <c r="E888" s="5" t="s">
        <v>51</v>
      </c>
      <c r="F888" s="5" t="s">
        <v>873</v>
      </c>
      <c r="G888" s="5" t="s">
        <v>874</v>
      </c>
      <c r="H888" s="5" t="s">
        <v>875</v>
      </c>
      <c r="I888" s="7" t="s">
        <v>876</v>
      </c>
      <c r="J888" s="8" t="str">
        <f t="shared" si="1"/>
        <v>(498) 2096317</v>
      </c>
      <c r="K888" s="5" t="s">
        <v>877</v>
      </c>
      <c r="L888" s="5" t="s">
        <v>57</v>
      </c>
      <c r="M888" s="9" t="str">
        <f>IFERROR(__xludf.DUMMYFUNCTION("IF(OR(REGEXMATCH(L888,""18-40""),REGEXMATCH(L888,""Adults 18-40"")),""18-40"", IF(OR(REGEXMATCH(L888,""40-60""),REGEXMATCH(L888,""Adults 40-60"")),""40-60"", IF(OR(REGEXMATCH(L888,""60\+""),REGEXMATCH(L888,""Seniors 60\+"")),""60+"", IF(OR(REGEXMATCH(L888"&amp;",""13-19""),REGEXMATCH(L888,""Teens 13-19"")),""13-19"",""Unbekannt""))))"),"18-40")</f>
        <v>18-40</v>
      </c>
      <c r="N888" s="8" t="str">
        <f>IFERROR(__xludf.DUMMYFUNCTION("REGEXREPLACE(REGEXREPLACE(O888,""Male"",""unspecific""),""Female"",""unspecific"")"),"unspecific ")</f>
        <v>unspecific </v>
      </c>
      <c r="O888" s="5" t="str">
        <f>IFERROR(__xludf.DUMMYFUNCTION("REGEXEXTRACT(L888,""[A-Za-z ]+"")"),"Female ")</f>
        <v>Female </v>
      </c>
      <c r="P888" s="8" t="str">
        <f>IFERROR(__xludf.DUMMYFUNCTION("IF(REGEXMATCH(L888,""Male""),""Male"",IF(REGEXMATCH(L888,""Female""),""Female"",""unspecific""))"),"Female")</f>
        <v>Female</v>
      </c>
      <c r="Q888" s="5" t="s">
        <v>75</v>
      </c>
      <c r="R888" s="4">
        <v>48243.0</v>
      </c>
      <c r="S888" s="4">
        <v>9730.0</v>
      </c>
      <c r="T888" s="4">
        <v>1972.0</v>
      </c>
      <c r="U888" s="4">
        <v>180.0</v>
      </c>
      <c r="V888" s="10">
        <f t="shared" si="2"/>
        <v>0.3731111249</v>
      </c>
      <c r="W888" s="4">
        <v>7385.81</v>
      </c>
      <c r="X888" s="5" t="s">
        <v>40</v>
      </c>
    </row>
    <row r="889" ht="14.25" customHeight="1">
      <c r="A889" s="4">
        <v>888.0</v>
      </c>
      <c r="B889" s="5" t="s">
        <v>1318</v>
      </c>
      <c r="C889" s="11">
        <v>45162.0</v>
      </c>
      <c r="D889" s="11">
        <v>45191.0</v>
      </c>
      <c r="E889" s="5" t="s">
        <v>25</v>
      </c>
      <c r="F889" s="5" t="s">
        <v>188</v>
      </c>
      <c r="G889" s="5" t="s">
        <v>189</v>
      </c>
      <c r="H889" s="5" t="s">
        <v>190</v>
      </c>
      <c r="I889" s="7" t="s">
        <v>191</v>
      </c>
      <c r="J889" s="8" t="str">
        <f t="shared" si="1"/>
        <v>(496) 4036865</v>
      </c>
      <c r="K889" s="5" t="s">
        <v>192</v>
      </c>
      <c r="L889" s="5" t="s">
        <v>30</v>
      </c>
      <c r="M889" s="9" t="str">
        <f>IFERROR(__xludf.DUMMYFUNCTION("IF(OR(REGEXMATCH(L889,""18-40""),REGEXMATCH(L889,""Adults 18-40"")),""18-40"", IF(OR(REGEXMATCH(L889,""40-60""),REGEXMATCH(L889,""Adults 40-60"")),""40-60"", IF(OR(REGEXMATCH(L889,""60\+""),REGEXMATCH(L889,""Seniors 60\+"")),""60+"", IF(OR(REGEXMATCH(L889"&amp;",""13-19""),REGEXMATCH(L889,""Teens 13-19"")),""13-19"",""Unbekannt""))))"),"18-40")</f>
        <v>18-40</v>
      </c>
      <c r="N889" s="8" t="str">
        <f>IFERROR(__xludf.DUMMYFUNCTION("REGEXREPLACE(REGEXREPLACE(O889,""Male"",""unspecific""),""Female"",""unspecific"")"),"Adults ")</f>
        <v>Adults </v>
      </c>
      <c r="O889" s="5" t="str">
        <f>IFERROR(__xludf.DUMMYFUNCTION("REGEXEXTRACT(L889,""[A-Za-z ]+"")"),"Adults ")</f>
        <v>Adults </v>
      </c>
      <c r="P889" s="8" t="str">
        <f>IFERROR(__xludf.DUMMYFUNCTION("IF(REGEXMATCH(L889,""Male""),""Male"",IF(REGEXMATCH(L889,""Female""),""Female"",""unspecific""))"),"unspecific")</f>
        <v>unspecific</v>
      </c>
      <c r="Q889" s="5" t="s">
        <v>39</v>
      </c>
      <c r="R889" s="4">
        <v>11321.0</v>
      </c>
      <c r="S889" s="4">
        <v>6508.0</v>
      </c>
      <c r="T889" s="4">
        <v>4118.0</v>
      </c>
      <c r="U889" s="4">
        <v>575.0</v>
      </c>
      <c r="V889" s="10">
        <f t="shared" si="2"/>
        <v>5.07905662</v>
      </c>
      <c r="W889" s="4">
        <v>35826.23</v>
      </c>
      <c r="X889" s="5" t="s">
        <v>32</v>
      </c>
    </row>
    <row r="890" ht="14.25" customHeight="1">
      <c r="A890" s="4">
        <v>889.0</v>
      </c>
      <c r="B890" s="5" t="s">
        <v>1319</v>
      </c>
      <c r="C890" s="11">
        <v>45024.0</v>
      </c>
      <c r="D890" s="11">
        <v>45042.0</v>
      </c>
      <c r="E890" s="5" t="s">
        <v>51</v>
      </c>
      <c r="F890" s="5" t="s">
        <v>496</v>
      </c>
      <c r="G890" s="5" t="s">
        <v>497</v>
      </c>
      <c r="H890" s="5" t="s">
        <v>498</v>
      </c>
      <c r="I890" s="7" t="s">
        <v>499</v>
      </c>
      <c r="J890" s="8" t="str">
        <f t="shared" si="1"/>
        <v>(580) 28199762452</v>
      </c>
      <c r="K890" s="5" t="s">
        <v>500</v>
      </c>
      <c r="L890" s="5" t="s">
        <v>57</v>
      </c>
      <c r="M890" s="9" t="str">
        <f>IFERROR(__xludf.DUMMYFUNCTION("IF(OR(REGEXMATCH(L890,""18-40""),REGEXMATCH(L890,""Adults 18-40"")),""18-40"", IF(OR(REGEXMATCH(L890,""40-60""),REGEXMATCH(L890,""Adults 40-60"")),""40-60"", IF(OR(REGEXMATCH(L890,""60\+""),REGEXMATCH(L890,""Seniors 60\+"")),""60+"", IF(OR(REGEXMATCH(L890"&amp;",""13-19""),REGEXMATCH(L890,""Teens 13-19"")),""13-19"",""Unbekannt""))))"),"18-40")</f>
        <v>18-40</v>
      </c>
      <c r="N890" s="8" t="str">
        <f>IFERROR(__xludf.DUMMYFUNCTION("REGEXREPLACE(REGEXREPLACE(O890,""Male"",""unspecific""),""Female"",""unspecific"")"),"unspecific ")</f>
        <v>unspecific </v>
      </c>
      <c r="O890" s="5" t="str">
        <f>IFERROR(__xludf.DUMMYFUNCTION("REGEXEXTRACT(L890,""[A-Za-z ]+"")"),"Female ")</f>
        <v>Female </v>
      </c>
      <c r="P890" s="8" t="str">
        <f>IFERROR(__xludf.DUMMYFUNCTION("IF(REGEXMATCH(L890,""Male""),""Male"",IF(REGEXMATCH(L890,""Female""),""Female"",""unspecific""))"),"Female")</f>
        <v>Female</v>
      </c>
      <c r="Q890" s="5" t="s">
        <v>75</v>
      </c>
      <c r="R890" s="4">
        <v>98711.0</v>
      </c>
      <c r="S890" s="4">
        <v>4948.0</v>
      </c>
      <c r="T890" s="4">
        <v>2859.0</v>
      </c>
      <c r="U890" s="4">
        <v>979.0</v>
      </c>
      <c r="V890" s="10">
        <f t="shared" si="2"/>
        <v>0.991784097</v>
      </c>
      <c r="W890" s="4">
        <v>3419.71</v>
      </c>
      <c r="X890" s="5" t="s">
        <v>66</v>
      </c>
    </row>
    <row r="891" ht="14.25" customHeight="1">
      <c r="A891" s="4">
        <v>890.0</v>
      </c>
      <c r="B891" s="5" t="s">
        <v>1320</v>
      </c>
      <c r="C891" s="11">
        <v>45040.0</v>
      </c>
      <c r="D891" s="11">
        <v>45068.0</v>
      </c>
      <c r="E891" s="5" t="s">
        <v>77</v>
      </c>
      <c r="F891" s="5" t="s">
        <v>300</v>
      </c>
      <c r="G891" s="5" t="s">
        <v>301</v>
      </c>
      <c r="H891" s="5" t="s">
        <v>302</v>
      </c>
      <c r="I891" s="7" t="s">
        <v>303</v>
      </c>
      <c r="J891" s="8" t="str">
        <f t="shared" si="1"/>
        <v>(880) 8919091</v>
      </c>
      <c r="K891" s="5" t="s">
        <v>304</v>
      </c>
      <c r="L891" s="5" t="s">
        <v>57</v>
      </c>
      <c r="M891" s="9" t="str">
        <f>IFERROR(__xludf.DUMMYFUNCTION("IF(OR(REGEXMATCH(L891,""18-40""),REGEXMATCH(L891,""Adults 18-40"")),""18-40"", IF(OR(REGEXMATCH(L891,""40-60""),REGEXMATCH(L891,""Adults 40-60"")),""40-60"", IF(OR(REGEXMATCH(L891,""60\+""),REGEXMATCH(L891,""Seniors 60\+"")),""60+"", IF(OR(REGEXMATCH(L891"&amp;",""13-19""),REGEXMATCH(L891,""Teens 13-19"")),""13-19"",""Unbekannt""))))"),"18-40")</f>
        <v>18-40</v>
      </c>
      <c r="N891" s="8" t="str">
        <f>IFERROR(__xludf.DUMMYFUNCTION("REGEXREPLACE(REGEXREPLACE(O891,""Male"",""unspecific""),""Female"",""unspecific"")"),"unspecific ")</f>
        <v>unspecific </v>
      </c>
      <c r="O891" s="5" t="str">
        <f>IFERROR(__xludf.DUMMYFUNCTION("REGEXEXTRACT(L891,""[A-Za-z ]+"")"),"Female ")</f>
        <v>Female </v>
      </c>
      <c r="P891" s="8" t="str">
        <f>IFERROR(__xludf.DUMMYFUNCTION("IF(REGEXMATCH(L891,""Male""),""Male"",IF(REGEXMATCH(L891,""Female""),""Female"",""unspecific""))"),"Female")</f>
        <v>Female</v>
      </c>
      <c r="Q891" s="5" t="s">
        <v>128</v>
      </c>
      <c r="R891" s="4">
        <v>87693.0</v>
      </c>
      <c r="S891" s="4">
        <v>3881.0</v>
      </c>
      <c r="T891" s="4">
        <v>1477.0</v>
      </c>
      <c r="U891" s="4">
        <v>190.0</v>
      </c>
      <c r="V891" s="10">
        <f t="shared" si="2"/>
        <v>0.2166649562</v>
      </c>
      <c r="W891" s="4">
        <v>8565.87</v>
      </c>
      <c r="X891" s="5" t="s">
        <v>99</v>
      </c>
    </row>
    <row r="892" ht="14.25" customHeight="1">
      <c r="A892" s="4">
        <v>891.0</v>
      </c>
      <c r="B892" s="5" t="s">
        <v>1321</v>
      </c>
      <c r="C892" s="11">
        <v>45071.0</v>
      </c>
      <c r="D892" s="11">
        <v>45096.0</v>
      </c>
      <c r="E892" s="5" t="s">
        <v>25</v>
      </c>
      <c r="F892" s="5" t="s">
        <v>230</v>
      </c>
      <c r="G892" s="5" t="s">
        <v>231</v>
      </c>
      <c r="H892" s="5" t="s">
        <v>232</v>
      </c>
      <c r="I892" s="7" t="s">
        <v>233</v>
      </c>
      <c r="J892" s="8" t="str">
        <f t="shared" si="1"/>
        <v>(856) 4145259269</v>
      </c>
      <c r="K892" s="5" t="s">
        <v>234</v>
      </c>
      <c r="L892" s="5" t="s">
        <v>47</v>
      </c>
      <c r="M892" s="9" t="str">
        <f>IFERROR(__xludf.DUMMYFUNCTION("IF(OR(REGEXMATCH(L892,""18-40""),REGEXMATCH(L892,""Adults 18-40"")),""18-40"", IF(OR(REGEXMATCH(L892,""40-60""),REGEXMATCH(L892,""Adults 40-60"")),""40-60"", IF(OR(REGEXMATCH(L892,""60\+""),REGEXMATCH(L892,""Seniors 60\+"")),""60+"", IF(OR(REGEXMATCH(L892"&amp;",""13-19""),REGEXMATCH(L892,""Teens 13-19"")),""13-19"",""Unbekannt""))))"),"40-60")</f>
        <v>40-60</v>
      </c>
      <c r="N892" s="8" t="str">
        <f>IFERROR(__xludf.DUMMYFUNCTION("REGEXREPLACE(REGEXREPLACE(O892,""Male"",""unspecific""),""Female"",""unspecific"")"),"unspecific ")</f>
        <v>unspecific </v>
      </c>
      <c r="O892" s="5" t="str">
        <f>IFERROR(__xludf.DUMMYFUNCTION("REGEXEXTRACT(L892,""[A-Za-z ]+"")"),"Male ")</f>
        <v>Male </v>
      </c>
      <c r="P892" s="8" t="str">
        <f>IFERROR(__xludf.DUMMYFUNCTION("IF(REGEXMATCH(L892,""Male""),""Male"",IF(REGEXMATCH(L892,""Female""),""Female"",""unspecific""))"),"Male")</f>
        <v>Male</v>
      </c>
      <c r="Q892" s="5" t="s">
        <v>48</v>
      </c>
      <c r="R892" s="4">
        <v>99908.0</v>
      </c>
      <c r="S892" s="4">
        <v>4829.0</v>
      </c>
      <c r="T892" s="4">
        <v>2440.0</v>
      </c>
      <c r="U892" s="4">
        <v>24.0</v>
      </c>
      <c r="V892" s="10">
        <f t="shared" si="2"/>
        <v>0.02402210033</v>
      </c>
      <c r="W892" s="4">
        <v>3711.84</v>
      </c>
      <c r="X892" s="5" t="s">
        <v>66</v>
      </c>
    </row>
    <row r="893" ht="14.25" customHeight="1">
      <c r="A893" s="4">
        <v>892.0</v>
      </c>
      <c r="B893" s="5" t="s">
        <v>1322</v>
      </c>
      <c r="C893" s="11">
        <v>44947.0</v>
      </c>
      <c r="D893" s="11">
        <v>44948.0</v>
      </c>
      <c r="E893" s="5" t="s">
        <v>7</v>
      </c>
      <c r="F893" s="5" t="s">
        <v>188</v>
      </c>
      <c r="G893" s="5" t="s">
        <v>189</v>
      </c>
      <c r="H893" s="5" t="s">
        <v>190</v>
      </c>
      <c r="I893" s="7" t="s">
        <v>191</v>
      </c>
      <c r="J893" s="8" t="str">
        <f t="shared" si="1"/>
        <v>(496) 4036865</v>
      </c>
      <c r="K893" s="5" t="s">
        <v>192</v>
      </c>
      <c r="L893" s="5" t="s">
        <v>57</v>
      </c>
      <c r="M893" s="9" t="str">
        <f>IFERROR(__xludf.DUMMYFUNCTION("IF(OR(REGEXMATCH(L893,""18-40""),REGEXMATCH(L893,""Adults 18-40"")),""18-40"", IF(OR(REGEXMATCH(L893,""40-60""),REGEXMATCH(L893,""Adults 40-60"")),""40-60"", IF(OR(REGEXMATCH(L893,""60\+""),REGEXMATCH(L893,""Seniors 60\+"")),""60+"", IF(OR(REGEXMATCH(L893"&amp;",""13-19""),REGEXMATCH(L893,""Teens 13-19"")),""13-19"",""Unbekannt""))))"),"18-40")</f>
        <v>18-40</v>
      </c>
      <c r="N893" s="8" t="str">
        <f>IFERROR(__xludf.DUMMYFUNCTION("REGEXREPLACE(REGEXREPLACE(O893,""Male"",""unspecific""),""Female"",""unspecific"")"),"unspecific ")</f>
        <v>unspecific </v>
      </c>
      <c r="O893" s="5" t="str">
        <f>IFERROR(__xludf.DUMMYFUNCTION("REGEXEXTRACT(L893,""[A-Za-z ]+"")"),"Female ")</f>
        <v>Female </v>
      </c>
      <c r="P893" s="8" t="str">
        <f>IFERROR(__xludf.DUMMYFUNCTION("IF(REGEXMATCH(L893,""Male""),""Male"",IF(REGEXMATCH(L893,""Female""),""Female"",""unspecific""))"),"Female")</f>
        <v>Female</v>
      </c>
      <c r="Q893" s="5" t="s">
        <v>39</v>
      </c>
      <c r="R893" s="4">
        <v>31471.0</v>
      </c>
      <c r="S893" s="4">
        <v>6171.0</v>
      </c>
      <c r="T893" s="4">
        <v>3626.0</v>
      </c>
      <c r="U893" s="4">
        <v>170.0</v>
      </c>
      <c r="V893" s="10">
        <f t="shared" si="2"/>
        <v>0.5401798481</v>
      </c>
      <c r="W893" s="4">
        <v>28438.21</v>
      </c>
      <c r="X893" s="5" t="s">
        <v>32</v>
      </c>
    </row>
    <row r="894" ht="14.25" customHeight="1">
      <c r="A894" s="4">
        <v>893.0</v>
      </c>
      <c r="B894" s="5" t="s">
        <v>1323</v>
      </c>
      <c r="C894" s="11">
        <v>45280.0</v>
      </c>
      <c r="D894" s="11">
        <v>45288.0</v>
      </c>
      <c r="E894" s="5" t="s">
        <v>42</v>
      </c>
      <c r="F894" s="5" t="s">
        <v>367</v>
      </c>
      <c r="G894" s="5" t="s">
        <v>368</v>
      </c>
      <c r="H894" s="5" t="s">
        <v>369</v>
      </c>
      <c r="I894" s="7" t="s">
        <v>370</v>
      </c>
      <c r="J894" s="8" t="str">
        <f t="shared" si="1"/>
        <v>(644) 5688783</v>
      </c>
      <c r="K894" s="5" t="s">
        <v>371</v>
      </c>
      <c r="L894" s="5" t="s">
        <v>47</v>
      </c>
      <c r="M894" s="9" t="str">
        <f>IFERROR(__xludf.DUMMYFUNCTION("IF(OR(REGEXMATCH(L894,""18-40""),REGEXMATCH(L894,""Adults 18-40"")),""18-40"", IF(OR(REGEXMATCH(L894,""40-60""),REGEXMATCH(L894,""Adults 40-60"")),""40-60"", IF(OR(REGEXMATCH(L894,""60\+""),REGEXMATCH(L894,""Seniors 60\+"")),""60+"", IF(OR(REGEXMATCH(L894"&amp;",""13-19""),REGEXMATCH(L894,""Teens 13-19"")),""13-19"",""Unbekannt""))))"),"40-60")</f>
        <v>40-60</v>
      </c>
      <c r="N894" s="8" t="str">
        <f>IFERROR(__xludf.DUMMYFUNCTION("REGEXREPLACE(REGEXREPLACE(O894,""Male"",""unspecific""),""Female"",""unspecific"")"),"unspecific ")</f>
        <v>unspecific </v>
      </c>
      <c r="O894" s="5" t="str">
        <f>IFERROR(__xludf.DUMMYFUNCTION("REGEXEXTRACT(L894,""[A-Za-z ]+"")"),"Male ")</f>
        <v>Male </v>
      </c>
      <c r="P894" s="8" t="str">
        <f>IFERROR(__xludf.DUMMYFUNCTION("IF(REGEXMATCH(L894,""Male""),""Male"",IF(REGEXMATCH(L894,""Female""),""Female"",""unspecific""))"),"Male")</f>
        <v>Male</v>
      </c>
      <c r="Q894" s="5" t="s">
        <v>39</v>
      </c>
      <c r="R894" s="4">
        <v>64605.0</v>
      </c>
      <c r="S894" s="4">
        <v>6850.0</v>
      </c>
      <c r="T894" s="4">
        <v>2932.0</v>
      </c>
      <c r="U894" s="4">
        <v>728.0</v>
      </c>
      <c r="V894" s="10">
        <f t="shared" si="2"/>
        <v>1.126847767</v>
      </c>
      <c r="W894" s="4">
        <v>13945.34</v>
      </c>
      <c r="X894" s="5" t="s">
        <v>99</v>
      </c>
    </row>
    <row r="895" ht="14.25" customHeight="1">
      <c r="A895" s="4">
        <v>894.0</v>
      </c>
      <c r="B895" s="5" t="s">
        <v>1324</v>
      </c>
      <c r="C895" s="11">
        <v>45170.0</v>
      </c>
      <c r="D895" s="11">
        <v>45185.0</v>
      </c>
      <c r="E895" s="5" t="s">
        <v>42</v>
      </c>
      <c r="F895" s="5" t="s">
        <v>374</v>
      </c>
      <c r="G895" s="5" t="s">
        <v>375</v>
      </c>
      <c r="H895" s="5" t="s">
        <v>376</v>
      </c>
      <c r="I895" s="7" t="s">
        <v>377</v>
      </c>
      <c r="J895" s="8" t="str">
        <f t="shared" si="1"/>
        <v>(399) 882061459395</v>
      </c>
      <c r="K895" s="5" t="s">
        <v>378</v>
      </c>
      <c r="L895" s="5" t="s">
        <v>65</v>
      </c>
      <c r="M895" s="9" t="str">
        <f>IFERROR(__xludf.DUMMYFUNCTION("IF(OR(REGEXMATCH(L895,""18-40""),REGEXMATCH(L895,""Adults 18-40"")),""18-40"", IF(OR(REGEXMATCH(L895,""40-60""),REGEXMATCH(L895,""Adults 40-60"")),""40-60"", IF(OR(REGEXMATCH(L895,""60\+""),REGEXMATCH(L895,""Seniors 60\+"")),""60+"", IF(OR(REGEXMATCH(L895"&amp;",""13-19""),REGEXMATCH(L895,""Teens 13-19"")),""13-19"",""Unbekannt""))))"),"60+")</f>
        <v>60+</v>
      </c>
      <c r="N895" s="8" t="str">
        <f>IFERROR(__xludf.DUMMYFUNCTION("REGEXREPLACE(REGEXREPLACE(O895,""Male"",""unspecific""),""Female"",""unspecific"")"),"unspecific ")</f>
        <v>unspecific </v>
      </c>
      <c r="O895" s="5" t="str">
        <f>IFERROR(__xludf.DUMMYFUNCTION("REGEXEXTRACT(L895,""[A-Za-z ]+"")"),"Male ")</f>
        <v>Male </v>
      </c>
      <c r="P895" s="8" t="str">
        <f>IFERROR(__xludf.DUMMYFUNCTION("IF(REGEXMATCH(L895,""Male""),""Male"",IF(REGEXMATCH(L895,""Female""),""Female"",""unspecific""))"),"Male")</f>
        <v>Male</v>
      </c>
      <c r="Q895" s="5" t="s">
        <v>86</v>
      </c>
      <c r="R895" s="4">
        <v>61386.0</v>
      </c>
      <c r="S895" s="4">
        <v>7906.0</v>
      </c>
      <c r="T895" s="4">
        <v>3847.0</v>
      </c>
      <c r="U895" s="4">
        <v>273.0</v>
      </c>
      <c r="V895" s="10">
        <f t="shared" si="2"/>
        <v>0.4447268107</v>
      </c>
      <c r="W895" s="4">
        <v>18565.63</v>
      </c>
      <c r="X895" s="5" t="s">
        <v>66</v>
      </c>
    </row>
    <row r="896" ht="14.25" customHeight="1">
      <c r="A896" s="4">
        <v>895.0</v>
      </c>
      <c r="B896" s="5" t="s">
        <v>1325</v>
      </c>
      <c r="C896" s="11">
        <v>45160.0</v>
      </c>
      <c r="D896" s="11">
        <v>45168.0</v>
      </c>
      <c r="E896" s="5" t="s">
        <v>42</v>
      </c>
      <c r="F896" s="5" t="s">
        <v>162</v>
      </c>
      <c r="G896" s="5" t="s">
        <v>163</v>
      </c>
      <c r="H896" s="5" t="s">
        <v>164</v>
      </c>
      <c r="I896" s="7" t="s">
        <v>165</v>
      </c>
      <c r="J896" s="8" t="str">
        <f t="shared" si="1"/>
        <v>(653) 6891510</v>
      </c>
      <c r="K896" s="5" t="s">
        <v>166</v>
      </c>
      <c r="L896" s="5" t="s">
        <v>65</v>
      </c>
      <c r="M896" s="9" t="str">
        <f>IFERROR(__xludf.DUMMYFUNCTION("IF(OR(REGEXMATCH(L896,""18-40""),REGEXMATCH(L896,""Adults 18-40"")),""18-40"", IF(OR(REGEXMATCH(L896,""40-60""),REGEXMATCH(L896,""Adults 40-60"")),""40-60"", IF(OR(REGEXMATCH(L896,""60\+""),REGEXMATCH(L896,""Seniors 60\+"")),""60+"", IF(OR(REGEXMATCH(L896"&amp;",""13-19""),REGEXMATCH(L896,""Teens 13-19"")),""13-19"",""Unbekannt""))))"),"60+")</f>
        <v>60+</v>
      </c>
      <c r="N896" s="8" t="str">
        <f>IFERROR(__xludf.DUMMYFUNCTION("REGEXREPLACE(REGEXREPLACE(O896,""Male"",""unspecific""),""Female"",""unspecific"")"),"unspecific ")</f>
        <v>unspecific </v>
      </c>
      <c r="O896" s="5" t="str">
        <f>IFERROR(__xludf.DUMMYFUNCTION("REGEXEXTRACT(L896,""[A-Za-z ]+"")"),"Male ")</f>
        <v>Male </v>
      </c>
      <c r="P896" s="8" t="str">
        <f>IFERROR(__xludf.DUMMYFUNCTION("IF(REGEXMATCH(L896,""Male""),""Male"",IF(REGEXMATCH(L896,""Female""),""Female"",""unspecific""))"),"Male")</f>
        <v>Male</v>
      </c>
      <c r="Q896" s="5" t="s">
        <v>128</v>
      </c>
      <c r="R896" s="4">
        <v>82581.0</v>
      </c>
      <c r="S896" s="4">
        <v>2304.0</v>
      </c>
      <c r="T896" s="4">
        <v>2089.0</v>
      </c>
      <c r="U896" s="4">
        <v>745.0</v>
      </c>
      <c r="V896" s="10">
        <f t="shared" si="2"/>
        <v>0.9021445611</v>
      </c>
      <c r="W896" s="4">
        <v>1649.05</v>
      </c>
      <c r="X896" s="5" t="s">
        <v>167</v>
      </c>
    </row>
    <row r="897" ht="14.25" customHeight="1">
      <c r="A897" s="4">
        <v>896.0</v>
      </c>
      <c r="B897" s="5" t="s">
        <v>1326</v>
      </c>
      <c r="C897" s="11">
        <v>45052.0</v>
      </c>
      <c r="D897" s="11">
        <v>45055.0</v>
      </c>
      <c r="E897" s="5" t="s">
        <v>25</v>
      </c>
      <c r="F897" s="5" t="s">
        <v>262</v>
      </c>
      <c r="G897" s="5" t="s">
        <v>263</v>
      </c>
      <c r="H897" s="5" t="s">
        <v>264</v>
      </c>
      <c r="I897" s="7" t="s">
        <v>265</v>
      </c>
      <c r="J897" s="8" t="str">
        <f t="shared" si="1"/>
        <v>(358) 4216618006</v>
      </c>
      <c r="K897" s="5" t="s">
        <v>266</v>
      </c>
      <c r="L897" s="5" t="s">
        <v>74</v>
      </c>
      <c r="M897" s="9" t="str">
        <f>IFERROR(__xludf.DUMMYFUNCTION("IF(OR(REGEXMATCH(L897,""18-40""),REGEXMATCH(L897,""Adults 18-40"")),""18-40"", IF(OR(REGEXMATCH(L897,""40-60""),REGEXMATCH(L897,""Adults 40-60"")),""40-60"", IF(OR(REGEXMATCH(L897,""60\+""),REGEXMATCH(L897,""Seniors 60\+"")),""60+"", IF(OR(REGEXMATCH(L897"&amp;",""13-19""),REGEXMATCH(L897,""Teens 13-19"")),""13-19"",""Unbekannt""))))"),"60+")</f>
        <v>60+</v>
      </c>
      <c r="N897" s="8" t="str">
        <f>IFERROR(__xludf.DUMMYFUNCTION("REGEXREPLACE(REGEXREPLACE(O897,""Male"",""unspecific""),""Female"",""unspecific"")"),"Seniors ")</f>
        <v>Seniors </v>
      </c>
      <c r="O897" s="5" t="str">
        <f>IFERROR(__xludf.DUMMYFUNCTION("REGEXEXTRACT(L897,""[A-Za-z ]+"")"),"Seniors ")</f>
        <v>Seniors </v>
      </c>
      <c r="P897" s="8" t="str">
        <f>IFERROR(__xludf.DUMMYFUNCTION("IF(REGEXMATCH(L897,""Male""),""Male"",IF(REGEXMATCH(L897,""Female""),""Female"",""unspecific""))"),"unspecific")</f>
        <v>unspecific</v>
      </c>
      <c r="Q897" s="5" t="s">
        <v>84</v>
      </c>
      <c r="R897" s="4">
        <v>85993.0</v>
      </c>
      <c r="S897" s="4">
        <v>232.0</v>
      </c>
      <c r="T897" s="4">
        <v>2309.0</v>
      </c>
      <c r="U897" s="4">
        <v>895.0</v>
      </c>
      <c r="V897" s="10">
        <f t="shared" si="2"/>
        <v>1.040782389</v>
      </c>
      <c r="W897" s="4">
        <v>32265.7</v>
      </c>
      <c r="X897" s="5" t="s">
        <v>49</v>
      </c>
    </row>
    <row r="898" ht="14.25" customHeight="1">
      <c r="A898" s="4">
        <v>897.0</v>
      </c>
      <c r="B898" s="5" t="s">
        <v>1327</v>
      </c>
      <c r="C898" s="11">
        <v>44999.0</v>
      </c>
      <c r="D898" s="11">
        <v>45005.0</v>
      </c>
      <c r="E898" s="5" t="s">
        <v>77</v>
      </c>
      <c r="F898" s="5" t="s">
        <v>391</v>
      </c>
      <c r="G898" s="5" t="s">
        <v>392</v>
      </c>
      <c r="H898" s="5" t="s">
        <v>393</v>
      </c>
      <c r="I898" s="7" t="s">
        <v>394</v>
      </c>
      <c r="J898" s="8" t="str">
        <f t="shared" si="1"/>
        <v>(151) 947089311832</v>
      </c>
      <c r="K898" s="5" t="s">
        <v>395</v>
      </c>
      <c r="L898" s="5" t="s">
        <v>65</v>
      </c>
      <c r="M898" s="9" t="str">
        <f>IFERROR(__xludf.DUMMYFUNCTION("IF(OR(REGEXMATCH(L898,""18-40""),REGEXMATCH(L898,""Adults 18-40"")),""18-40"", IF(OR(REGEXMATCH(L898,""40-60""),REGEXMATCH(L898,""Adults 40-60"")),""40-60"", IF(OR(REGEXMATCH(L898,""60\+""),REGEXMATCH(L898,""Seniors 60\+"")),""60+"", IF(OR(REGEXMATCH(L898"&amp;",""13-19""),REGEXMATCH(L898,""Teens 13-19"")),""13-19"",""Unbekannt""))))"),"60+")</f>
        <v>60+</v>
      </c>
      <c r="N898" s="8" t="str">
        <f>IFERROR(__xludf.DUMMYFUNCTION("REGEXREPLACE(REGEXREPLACE(O898,""Male"",""unspecific""),""Female"",""unspecific"")"),"unspecific ")</f>
        <v>unspecific </v>
      </c>
      <c r="O898" s="5" t="str">
        <f>IFERROR(__xludf.DUMMYFUNCTION("REGEXEXTRACT(L898,""[A-Za-z ]+"")"),"Male ")</f>
        <v>Male </v>
      </c>
      <c r="P898" s="8" t="str">
        <f>IFERROR(__xludf.DUMMYFUNCTION("IF(REGEXMATCH(L898,""Male""),""Male"",IF(REGEXMATCH(L898,""Female""),""Female"",""unspecific""))"),"Male")</f>
        <v>Male</v>
      </c>
      <c r="Q898" s="5" t="s">
        <v>31</v>
      </c>
      <c r="R898" s="4">
        <v>99295.0</v>
      </c>
      <c r="S898" s="4">
        <v>491.0</v>
      </c>
      <c r="T898" s="4">
        <v>1315.0</v>
      </c>
      <c r="U898" s="4">
        <v>917.0</v>
      </c>
      <c r="V898" s="10">
        <f t="shared" si="2"/>
        <v>0.9235107508</v>
      </c>
      <c r="W898" s="4">
        <v>12139.87</v>
      </c>
      <c r="X898" s="5" t="s">
        <v>152</v>
      </c>
    </row>
    <row r="899" ht="14.25" customHeight="1">
      <c r="A899" s="4">
        <v>898.0</v>
      </c>
      <c r="B899" s="5" t="s">
        <v>1328</v>
      </c>
      <c r="C899" s="11">
        <v>45217.0</v>
      </c>
      <c r="D899" s="11">
        <v>45242.0</v>
      </c>
      <c r="E899" s="5" t="s">
        <v>77</v>
      </c>
      <c r="F899" s="5" t="s">
        <v>451</v>
      </c>
      <c r="G899" s="5" t="s">
        <v>452</v>
      </c>
      <c r="H899" s="5" t="s">
        <v>453</v>
      </c>
      <c r="I899" s="7">
        <v>0.0</v>
      </c>
      <c r="J899" s="8">
        <f t="shared" si="1"/>
        <v>0</v>
      </c>
      <c r="K899" s="5" t="s">
        <v>454</v>
      </c>
      <c r="L899" s="5" t="s">
        <v>131</v>
      </c>
      <c r="M899" s="9" t="str">
        <f>IFERROR(__xludf.DUMMYFUNCTION("IF(OR(REGEXMATCH(L899,""18-40""),REGEXMATCH(L899,""Adults 18-40"")),""18-40"", IF(OR(REGEXMATCH(L899,""40-60""),REGEXMATCH(L899,""Adults 40-60"")),""40-60"", IF(OR(REGEXMATCH(L899,""60\+""),REGEXMATCH(L899,""Seniors 60\+"")),""60+"", IF(OR(REGEXMATCH(L899"&amp;",""13-19""),REGEXMATCH(L899,""Teens 13-19"")),""13-19"",""Unbekannt""))))"),"13-19")</f>
        <v>13-19</v>
      </c>
      <c r="N899" s="8" t="str">
        <f>IFERROR(__xludf.DUMMYFUNCTION("REGEXREPLACE(REGEXREPLACE(O899,""Male"",""unspecific""),""Female"",""unspecific"")"),"Teens ")</f>
        <v>Teens </v>
      </c>
      <c r="O899" s="5" t="str">
        <f>IFERROR(__xludf.DUMMYFUNCTION("REGEXEXTRACT(L899,""[A-Za-z ]+"")"),"Teens ")</f>
        <v>Teens </v>
      </c>
      <c r="P899" s="8" t="str">
        <f>IFERROR(__xludf.DUMMYFUNCTION("IF(REGEXMATCH(L899,""Male""),""Male"",IF(REGEXMATCH(L899,""Female""),""Female"",""unspecific""))"),"unspecific")</f>
        <v>unspecific</v>
      </c>
      <c r="Q899" s="5" t="s">
        <v>84</v>
      </c>
      <c r="R899" s="4">
        <v>11108.0</v>
      </c>
      <c r="S899" s="4">
        <v>9485.0</v>
      </c>
      <c r="T899" s="4">
        <v>2569.0</v>
      </c>
      <c r="U899" s="4">
        <v>790.0</v>
      </c>
      <c r="V899" s="10">
        <f t="shared" si="2"/>
        <v>7.111991358</v>
      </c>
      <c r="W899" s="4">
        <v>27413.34</v>
      </c>
      <c r="X899" s="5" t="s">
        <v>66</v>
      </c>
    </row>
    <row r="900" ht="14.25" customHeight="1">
      <c r="A900" s="4">
        <v>899.0</v>
      </c>
      <c r="B900" s="5" t="s">
        <v>1329</v>
      </c>
      <c r="C900" s="11">
        <v>45139.0</v>
      </c>
      <c r="D900" s="11">
        <v>45167.0</v>
      </c>
      <c r="E900" s="5" t="s">
        <v>7</v>
      </c>
      <c r="F900" s="5" t="s">
        <v>344</v>
      </c>
      <c r="G900" s="5" t="s">
        <v>345</v>
      </c>
      <c r="H900" s="5" t="s">
        <v>346</v>
      </c>
      <c r="I900" s="7" t="s">
        <v>347</v>
      </c>
      <c r="J900" s="8" t="str">
        <f t="shared" si="1"/>
        <v>(011) 8358647901</v>
      </c>
      <c r="K900" s="5" t="s">
        <v>348</v>
      </c>
      <c r="L900" s="5" t="s">
        <v>138</v>
      </c>
      <c r="M900" s="9" t="str">
        <f>IFERROR(__xludf.DUMMYFUNCTION("IF(OR(REGEXMATCH(L900,""18-40""),REGEXMATCH(L900,""Adults 18-40"")),""18-40"", IF(OR(REGEXMATCH(L900,""40-60""),REGEXMATCH(L900,""Adults 40-60"")),""40-60"", IF(OR(REGEXMATCH(L900,""60\+""),REGEXMATCH(L900,""Seniors 60\+"")),""60+"", IF(OR(REGEXMATCH(L900"&amp;",""13-19""),REGEXMATCH(L900,""Teens 13-19"")),""13-19"",""Unbekannt""))))"),"18-40")</f>
        <v>18-40</v>
      </c>
      <c r="N900" s="8" t="str">
        <f>IFERROR(__xludf.DUMMYFUNCTION("REGEXREPLACE(REGEXREPLACE(O900,""Male"",""unspecific""),""Female"",""unspecific"")"),"unspecific ")</f>
        <v>unspecific </v>
      </c>
      <c r="O900" s="5" t="str">
        <f>IFERROR(__xludf.DUMMYFUNCTION("REGEXEXTRACT(L900,""[A-Za-z ]+"")"),"Male ")</f>
        <v>Male </v>
      </c>
      <c r="P900" s="8" t="str">
        <f>IFERROR(__xludf.DUMMYFUNCTION("IF(REGEXMATCH(L900,""Male""),""Male"",IF(REGEXMATCH(L900,""Female""),""Female"",""unspecific""))"),"Male")</f>
        <v>Male</v>
      </c>
      <c r="Q900" s="5" t="s">
        <v>86</v>
      </c>
      <c r="R900" s="4">
        <v>32579.0</v>
      </c>
      <c r="S900" s="4">
        <v>207.0</v>
      </c>
      <c r="T900" s="4">
        <v>4698.0</v>
      </c>
      <c r="U900" s="4">
        <v>583.0</v>
      </c>
      <c r="V900" s="10">
        <f t="shared" si="2"/>
        <v>1.789496301</v>
      </c>
      <c r="W900" s="4">
        <v>26822.0</v>
      </c>
      <c r="X900" s="5" t="s">
        <v>40</v>
      </c>
    </row>
    <row r="901" ht="14.25" customHeight="1">
      <c r="A901" s="4">
        <v>900.0</v>
      </c>
      <c r="B901" s="5" t="s">
        <v>1330</v>
      </c>
      <c r="C901" s="11">
        <v>45138.0</v>
      </c>
      <c r="D901" s="11">
        <v>45147.0</v>
      </c>
      <c r="E901" s="5" t="s">
        <v>25</v>
      </c>
      <c r="F901" s="5" t="s">
        <v>300</v>
      </c>
      <c r="G901" s="5" t="s">
        <v>301</v>
      </c>
      <c r="H901" s="5" t="s">
        <v>302</v>
      </c>
      <c r="I901" s="7" t="s">
        <v>303</v>
      </c>
      <c r="J901" s="8" t="str">
        <f t="shared" si="1"/>
        <v>(880) 8919091</v>
      </c>
      <c r="K901" s="5" t="s">
        <v>304</v>
      </c>
      <c r="L901" s="5" t="s">
        <v>160</v>
      </c>
      <c r="M901" s="9" t="str">
        <f>IFERROR(__xludf.DUMMYFUNCTION("IF(OR(REGEXMATCH(L901,""18-40""),REGEXMATCH(L901,""Adults 18-40"")),""18-40"", IF(OR(REGEXMATCH(L901,""40-60""),REGEXMATCH(L901,""Adults 40-60"")),""40-60"", IF(OR(REGEXMATCH(L901,""60\+""),REGEXMATCH(L901,""Seniors 60\+"")),""60+"", IF(OR(REGEXMATCH(L901"&amp;",""13-19""),REGEXMATCH(L901,""Teens 13-19"")),""13-19"",""Unbekannt""))))"),"40-60")</f>
        <v>40-60</v>
      </c>
      <c r="N901" s="8" t="str">
        <f>IFERROR(__xludf.DUMMYFUNCTION("REGEXREPLACE(REGEXREPLACE(O901,""Male"",""unspecific""),""Female"",""unspecific"")"),"unspecific ")</f>
        <v>unspecific </v>
      </c>
      <c r="O901" s="5" t="str">
        <f>IFERROR(__xludf.DUMMYFUNCTION("REGEXEXTRACT(L901,""[A-Za-z ]+"")"),"Female ")</f>
        <v>Female </v>
      </c>
      <c r="P901" s="8" t="str">
        <f>IFERROR(__xludf.DUMMYFUNCTION("IF(REGEXMATCH(L901,""Male""),""Male"",IF(REGEXMATCH(L901,""Female""),""Female"",""unspecific""))"),"Female")</f>
        <v>Female</v>
      </c>
      <c r="Q901" s="5" t="s">
        <v>128</v>
      </c>
      <c r="R901" s="4">
        <v>49560.0</v>
      </c>
      <c r="S901" s="4">
        <v>5896.0</v>
      </c>
      <c r="T901" s="4">
        <v>887.0</v>
      </c>
      <c r="U901" s="4">
        <v>811.0</v>
      </c>
      <c r="V901" s="10">
        <f t="shared" si="2"/>
        <v>1.636400323</v>
      </c>
      <c r="W901" s="4">
        <v>38240.99</v>
      </c>
      <c r="X901" s="5" t="s">
        <v>99</v>
      </c>
    </row>
    <row r="902" ht="14.25" customHeight="1">
      <c r="A902" s="4">
        <v>901.0</v>
      </c>
      <c r="B902" s="5" t="s">
        <v>1331</v>
      </c>
      <c r="C902" s="11">
        <v>45092.0</v>
      </c>
      <c r="D902" s="11">
        <v>45121.0</v>
      </c>
      <c r="E902" s="5" t="s">
        <v>7</v>
      </c>
      <c r="F902" s="5" t="s">
        <v>238</v>
      </c>
      <c r="G902" s="5" t="s">
        <v>239</v>
      </c>
      <c r="H902" s="5" t="s">
        <v>240</v>
      </c>
      <c r="I902" s="7" t="s">
        <v>241</v>
      </c>
      <c r="J902" s="8" t="str">
        <f t="shared" si="1"/>
        <v>Ungültige Nummer</v>
      </c>
      <c r="K902" s="5" t="s">
        <v>242</v>
      </c>
      <c r="L902" s="5" t="s">
        <v>131</v>
      </c>
      <c r="M902" s="9" t="str">
        <f>IFERROR(__xludf.DUMMYFUNCTION("IF(OR(REGEXMATCH(L902,""18-40""),REGEXMATCH(L902,""Adults 18-40"")),""18-40"", IF(OR(REGEXMATCH(L902,""40-60""),REGEXMATCH(L902,""Adults 40-60"")),""40-60"", IF(OR(REGEXMATCH(L902,""60\+""),REGEXMATCH(L902,""Seniors 60\+"")),""60+"", IF(OR(REGEXMATCH(L902"&amp;",""13-19""),REGEXMATCH(L902,""Teens 13-19"")),""13-19"",""Unbekannt""))))"),"13-19")</f>
        <v>13-19</v>
      </c>
      <c r="N902" s="8" t="str">
        <f>IFERROR(__xludf.DUMMYFUNCTION("REGEXREPLACE(REGEXREPLACE(O902,""Male"",""unspecific""),""Female"",""unspecific"")"),"Teens ")</f>
        <v>Teens </v>
      </c>
      <c r="O902" s="5" t="str">
        <f>IFERROR(__xludf.DUMMYFUNCTION("REGEXEXTRACT(L902,""[A-Za-z ]+"")"),"Teens ")</f>
        <v>Teens </v>
      </c>
      <c r="P902" s="8" t="str">
        <f>IFERROR(__xludf.DUMMYFUNCTION("IF(REGEXMATCH(L902,""Male""),""Male"",IF(REGEXMATCH(L902,""Female""),""Female"",""unspecific""))"),"unspecific")</f>
        <v>unspecific</v>
      </c>
      <c r="Q902" s="5" t="s">
        <v>58</v>
      </c>
      <c r="R902" s="4">
        <v>49395.0</v>
      </c>
      <c r="S902" s="4">
        <v>6363.0</v>
      </c>
      <c r="T902" s="4">
        <v>4971.0</v>
      </c>
      <c r="U902" s="4">
        <v>87.0</v>
      </c>
      <c r="V902" s="10">
        <f t="shared" si="2"/>
        <v>0.1761311874</v>
      </c>
      <c r="W902" s="4">
        <v>18720.01</v>
      </c>
      <c r="X902" s="5" t="s">
        <v>99</v>
      </c>
    </row>
    <row r="903" ht="14.25" customHeight="1">
      <c r="A903" s="4">
        <v>902.0</v>
      </c>
      <c r="B903" s="5" t="s">
        <v>1332</v>
      </c>
      <c r="C903" s="11">
        <v>45036.0</v>
      </c>
      <c r="D903" s="11">
        <v>45048.0</v>
      </c>
      <c r="E903" s="5" t="s">
        <v>77</v>
      </c>
      <c r="F903" s="5" t="s">
        <v>141</v>
      </c>
      <c r="G903" s="5" t="s">
        <v>142</v>
      </c>
      <c r="H903" s="5" t="s">
        <v>143</v>
      </c>
      <c r="I903" s="7" t="s">
        <v>144</v>
      </c>
      <c r="J903" s="8" t="str">
        <f t="shared" si="1"/>
        <v>(557) 6707467238</v>
      </c>
      <c r="K903" s="5" t="s">
        <v>145</v>
      </c>
      <c r="L903" s="5" t="s">
        <v>57</v>
      </c>
      <c r="M903" s="9" t="str">
        <f>IFERROR(__xludf.DUMMYFUNCTION("IF(OR(REGEXMATCH(L903,""18-40""),REGEXMATCH(L903,""Adults 18-40"")),""18-40"", IF(OR(REGEXMATCH(L903,""40-60""),REGEXMATCH(L903,""Adults 40-60"")),""40-60"", IF(OR(REGEXMATCH(L903,""60\+""),REGEXMATCH(L903,""Seniors 60\+"")),""60+"", IF(OR(REGEXMATCH(L903"&amp;",""13-19""),REGEXMATCH(L903,""Teens 13-19"")),""13-19"",""Unbekannt""))))"),"18-40")</f>
        <v>18-40</v>
      </c>
      <c r="N903" s="8" t="str">
        <f>IFERROR(__xludf.DUMMYFUNCTION("REGEXREPLACE(REGEXREPLACE(O903,""Male"",""unspecific""),""Female"",""unspecific"")"),"unspecific ")</f>
        <v>unspecific </v>
      </c>
      <c r="O903" s="5" t="str">
        <f>IFERROR(__xludf.DUMMYFUNCTION("REGEXEXTRACT(L903,""[A-Za-z ]+"")"),"Female ")</f>
        <v>Female </v>
      </c>
      <c r="P903" s="8" t="str">
        <f>IFERROR(__xludf.DUMMYFUNCTION("IF(REGEXMATCH(L903,""Male""),""Male"",IF(REGEXMATCH(L903,""Female""),""Female"",""unspecific""))"),"Female")</f>
        <v>Female</v>
      </c>
      <c r="Q903" s="5" t="s">
        <v>75</v>
      </c>
      <c r="R903" s="4">
        <v>83252.0</v>
      </c>
      <c r="S903" s="4">
        <v>2931.0</v>
      </c>
      <c r="T903" s="4">
        <v>3408.0</v>
      </c>
      <c r="U903" s="4">
        <v>935.0</v>
      </c>
      <c r="V903" s="10">
        <f t="shared" si="2"/>
        <v>1.123096142</v>
      </c>
      <c r="W903" s="4">
        <v>43433.48</v>
      </c>
      <c r="X903" s="5" t="s">
        <v>49</v>
      </c>
    </row>
    <row r="904" ht="14.25" customHeight="1">
      <c r="A904" s="4">
        <v>903.0</v>
      </c>
      <c r="B904" s="5" t="s">
        <v>1333</v>
      </c>
      <c r="C904" s="11">
        <v>45221.0</v>
      </c>
      <c r="D904" s="11">
        <v>45239.0</v>
      </c>
      <c r="E904" s="5" t="s">
        <v>51</v>
      </c>
      <c r="F904" s="5" t="s">
        <v>556</v>
      </c>
      <c r="G904" s="5" t="s">
        <v>557</v>
      </c>
      <c r="H904" s="5" t="s">
        <v>558</v>
      </c>
      <c r="I904" s="7" t="s">
        <v>559</v>
      </c>
      <c r="J904" s="8" t="str">
        <f t="shared" si="1"/>
        <v>(363) 83636475385</v>
      </c>
      <c r="K904" s="5" t="s">
        <v>560</v>
      </c>
      <c r="L904" s="5" t="s">
        <v>30</v>
      </c>
      <c r="M904" s="9" t="str">
        <f>IFERROR(__xludf.DUMMYFUNCTION("IF(OR(REGEXMATCH(L904,""18-40""),REGEXMATCH(L904,""Adults 18-40"")),""18-40"", IF(OR(REGEXMATCH(L904,""40-60""),REGEXMATCH(L904,""Adults 40-60"")),""40-60"", IF(OR(REGEXMATCH(L904,""60\+""),REGEXMATCH(L904,""Seniors 60\+"")),""60+"", IF(OR(REGEXMATCH(L904"&amp;",""13-19""),REGEXMATCH(L904,""Teens 13-19"")),""13-19"",""Unbekannt""))))"),"18-40")</f>
        <v>18-40</v>
      </c>
      <c r="N904" s="8" t="str">
        <f>IFERROR(__xludf.DUMMYFUNCTION("REGEXREPLACE(REGEXREPLACE(O904,""Male"",""unspecific""),""Female"",""unspecific"")"),"Adults ")</f>
        <v>Adults </v>
      </c>
      <c r="O904" s="5" t="str">
        <f>IFERROR(__xludf.DUMMYFUNCTION("REGEXEXTRACT(L904,""[A-Za-z ]+"")"),"Adults ")</f>
        <v>Adults </v>
      </c>
      <c r="P904" s="8" t="str">
        <f>IFERROR(__xludf.DUMMYFUNCTION("IF(REGEXMATCH(L904,""Male""),""Male"",IF(REGEXMATCH(L904,""Female""),""Female"",""unspecific""))"),"unspecific")</f>
        <v>unspecific</v>
      </c>
      <c r="Q904" s="5" t="s">
        <v>84</v>
      </c>
      <c r="R904" s="4">
        <v>98338.0</v>
      </c>
      <c r="S904" s="4">
        <v>3032.0</v>
      </c>
      <c r="T904" s="4">
        <v>4430.0</v>
      </c>
      <c r="U904" s="4">
        <v>478.0</v>
      </c>
      <c r="V904" s="10">
        <f t="shared" si="2"/>
        <v>0.4860786268</v>
      </c>
      <c r="W904" s="4">
        <v>49431.99</v>
      </c>
      <c r="X904" s="5" t="s">
        <v>158</v>
      </c>
    </row>
    <row r="905" ht="14.25" customHeight="1">
      <c r="A905" s="4">
        <v>904.0</v>
      </c>
      <c r="B905" s="5" t="s">
        <v>1334</v>
      </c>
      <c r="C905" s="11">
        <v>45261.0</v>
      </c>
      <c r="D905" s="11">
        <v>45280.0</v>
      </c>
      <c r="E905" s="5" t="s">
        <v>51</v>
      </c>
      <c r="F905" s="5" t="s">
        <v>565</v>
      </c>
      <c r="G905" s="5" t="s">
        <v>566</v>
      </c>
      <c r="H905" s="5" t="s">
        <v>567</v>
      </c>
      <c r="I905" s="7">
        <v>0.0</v>
      </c>
      <c r="J905" s="8">
        <f t="shared" si="1"/>
        <v>0</v>
      </c>
      <c r="K905" s="5" t="s">
        <v>568</v>
      </c>
      <c r="L905" s="5" t="s">
        <v>74</v>
      </c>
      <c r="M905" s="9" t="str">
        <f>IFERROR(__xludf.DUMMYFUNCTION("IF(OR(REGEXMATCH(L905,""18-40""),REGEXMATCH(L905,""Adults 18-40"")),""18-40"", IF(OR(REGEXMATCH(L905,""40-60""),REGEXMATCH(L905,""Adults 40-60"")),""40-60"", IF(OR(REGEXMATCH(L905,""60\+""),REGEXMATCH(L905,""Seniors 60\+"")),""60+"", IF(OR(REGEXMATCH(L905"&amp;",""13-19""),REGEXMATCH(L905,""Teens 13-19"")),""13-19"",""Unbekannt""))))"),"60+")</f>
        <v>60+</v>
      </c>
      <c r="N905" s="8" t="str">
        <f>IFERROR(__xludf.DUMMYFUNCTION("REGEXREPLACE(REGEXREPLACE(O905,""Male"",""unspecific""),""Female"",""unspecific"")"),"Seniors ")</f>
        <v>Seniors </v>
      </c>
      <c r="O905" s="5" t="str">
        <f>IFERROR(__xludf.DUMMYFUNCTION("REGEXEXTRACT(L905,""[A-Za-z ]+"")"),"Seniors ")</f>
        <v>Seniors </v>
      </c>
      <c r="P905" s="8" t="str">
        <f>IFERROR(__xludf.DUMMYFUNCTION("IF(REGEXMATCH(L905,""Male""),""Male"",IF(REGEXMATCH(L905,""Female""),""Female"",""unspecific""))"),"unspecific")</f>
        <v>unspecific</v>
      </c>
      <c r="Q905" s="5" t="s">
        <v>86</v>
      </c>
      <c r="R905" s="4">
        <v>79087.0</v>
      </c>
      <c r="S905" s="4">
        <v>9410.0</v>
      </c>
      <c r="T905" s="4">
        <v>3711.0</v>
      </c>
      <c r="U905" s="4">
        <v>784.0</v>
      </c>
      <c r="V905" s="10">
        <f t="shared" si="2"/>
        <v>0.9913133638</v>
      </c>
      <c r="W905" s="4">
        <v>44405.17</v>
      </c>
      <c r="X905" s="5" t="s">
        <v>49</v>
      </c>
    </row>
    <row r="906" ht="14.25" customHeight="1">
      <c r="A906" s="4">
        <v>905.0</v>
      </c>
      <c r="B906" s="5" t="s">
        <v>1335</v>
      </c>
      <c r="C906" s="11">
        <v>45085.0</v>
      </c>
      <c r="D906" s="11">
        <v>45102.0</v>
      </c>
      <c r="E906" s="5" t="s">
        <v>42</v>
      </c>
      <c r="F906" s="5" t="s">
        <v>43</v>
      </c>
      <c r="G906" s="5" t="s">
        <v>44</v>
      </c>
      <c r="H906" s="5" t="s">
        <v>45</v>
      </c>
      <c r="I906" s="7">
        <v>2.545622603E9</v>
      </c>
      <c r="J906" s="8" t="str">
        <f t="shared" si="1"/>
        <v>(254) 5622603</v>
      </c>
      <c r="K906" s="5" t="s">
        <v>46</v>
      </c>
      <c r="L906" s="5" t="s">
        <v>138</v>
      </c>
      <c r="M906" s="9" t="str">
        <f>IFERROR(__xludf.DUMMYFUNCTION("IF(OR(REGEXMATCH(L906,""18-40""),REGEXMATCH(L906,""Adults 18-40"")),""18-40"", IF(OR(REGEXMATCH(L906,""40-60""),REGEXMATCH(L906,""Adults 40-60"")),""40-60"", IF(OR(REGEXMATCH(L906,""60\+""),REGEXMATCH(L906,""Seniors 60\+"")),""60+"", IF(OR(REGEXMATCH(L906"&amp;",""13-19""),REGEXMATCH(L906,""Teens 13-19"")),""13-19"",""Unbekannt""))))"),"18-40")</f>
        <v>18-40</v>
      </c>
      <c r="N906" s="8" t="str">
        <f>IFERROR(__xludf.DUMMYFUNCTION("REGEXREPLACE(REGEXREPLACE(O906,""Male"",""unspecific""),""Female"",""unspecific"")"),"unspecific ")</f>
        <v>unspecific </v>
      </c>
      <c r="O906" s="5" t="str">
        <f>IFERROR(__xludf.DUMMYFUNCTION("REGEXEXTRACT(L906,""[A-Za-z ]+"")"),"Male ")</f>
        <v>Male </v>
      </c>
      <c r="P906" s="8" t="str">
        <f>IFERROR(__xludf.DUMMYFUNCTION("IF(REGEXMATCH(L906,""Male""),""Male"",IF(REGEXMATCH(L906,""Female""),""Female"",""unspecific""))"),"Male")</f>
        <v>Male</v>
      </c>
      <c r="Q906" s="5" t="s">
        <v>86</v>
      </c>
      <c r="R906" s="4">
        <v>73150.0</v>
      </c>
      <c r="S906" s="4">
        <v>6434.0</v>
      </c>
      <c r="T906" s="4">
        <v>1357.0</v>
      </c>
      <c r="U906" s="4">
        <v>729.0</v>
      </c>
      <c r="V906" s="10">
        <f t="shared" si="2"/>
        <v>0.996582365</v>
      </c>
      <c r="W906" s="4">
        <v>30193.97</v>
      </c>
      <c r="X906" s="5" t="s">
        <v>49</v>
      </c>
    </row>
    <row r="907" ht="14.25" customHeight="1">
      <c r="A907" s="4">
        <v>906.0</v>
      </c>
      <c r="B907" s="5" t="s">
        <v>1336</v>
      </c>
      <c r="C907" s="11">
        <v>45100.0</v>
      </c>
      <c r="D907" s="11">
        <v>45112.0</v>
      </c>
      <c r="E907" s="5" t="s">
        <v>25</v>
      </c>
      <c r="F907" s="5" t="s">
        <v>445</v>
      </c>
      <c r="G907" s="5" t="s">
        <v>446</v>
      </c>
      <c r="H907" s="5" t="s">
        <v>447</v>
      </c>
      <c r="I907" s="7" t="s">
        <v>448</v>
      </c>
      <c r="J907" s="8" t="str">
        <f t="shared" si="1"/>
        <v>(163) 276214014577</v>
      </c>
      <c r="K907" s="5" t="s">
        <v>449</v>
      </c>
      <c r="L907" s="5" t="s">
        <v>74</v>
      </c>
      <c r="M907" s="9" t="str">
        <f>IFERROR(__xludf.DUMMYFUNCTION("IF(OR(REGEXMATCH(L907,""18-40""),REGEXMATCH(L907,""Adults 18-40"")),""18-40"", IF(OR(REGEXMATCH(L907,""40-60""),REGEXMATCH(L907,""Adults 40-60"")),""40-60"", IF(OR(REGEXMATCH(L907,""60\+""),REGEXMATCH(L907,""Seniors 60\+"")),""60+"", IF(OR(REGEXMATCH(L907"&amp;",""13-19""),REGEXMATCH(L907,""Teens 13-19"")),""13-19"",""Unbekannt""))))"),"60+")</f>
        <v>60+</v>
      </c>
      <c r="N907" s="8" t="str">
        <f>IFERROR(__xludf.DUMMYFUNCTION("REGEXREPLACE(REGEXREPLACE(O907,""Male"",""unspecific""),""Female"",""unspecific"")"),"Seniors ")</f>
        <v>Seniors </v>
      </c>
      <c r="O907" s="5" t="str">
        <f>IFERROR(__xludf.DUMMYFUNCTION("REGEXEXTRACT(L907,""[A-Za-z ]+"")"),"Seniors ")</f>
        <v>Seniors </v>
      </c>
      <c r="P907" s="8" t="str">
        <f>IFERROR(__xludf.DUMMYFUNCTION("IF(REGEXMATCH(L907,""Male""),""Male"",IF(REGEXMATCH(L907,""Female""),""Female"",""unspecific""))"),"unspecific")</f>
        <v>unspecific</v>
      </c>
      <c r="Q907" s="5" t="s">
        <v>39</v>
      </c>
      <c r="R907" s="4">
        <v>15167.0</v>
      </c>
      <c r="S907" s="4">
        <v>7175.0</v>
      </c>
      <c r="T907" s="4">
        <v>489.0</v>
      </c>
      <c r="U907" s="4">
        <v>54.0</v>
      </c>
      <c r="V907" s="10">
        <f t="shared" si="2"/>
        <v>0.3560361311</v>
      </c>
      <c r="W907" s="4">
        <v>36831.83</v>
      </c>
      <c r="X907" s="5" t="s">
        <v>158</v>
      </c>
    </row>
    <row r="908" ht="14.25" customHeight="1">
      <c r="A908" s="4">
        <v>907.0</v>
      </c>
      <c r="B908" s="5" t="s">
        <v>1337</v>
      </c>
      <c r="C908" s="11">
        <v>45213.0</v>
      </c>
      <c r="D908" s="11">
        <v>45225.0</v>
      </c>
      <c r="E908" s="5" t="s">
        <v>7</v>
      </c>
      <c r="F908" s="5" t="s">
        <v>101</v>
      </c>
      <c r="G908" s="5" t="s">
        <v>102</v>
      </c>
      <c r="H908" s="5" t="s">
        <v>103</v>
      </c>
      <c r="I908" s="7" t="s">
        <v>104</v>
      </c>
      <c r="J908" s="8" t="str">
        <f t="shared" si="1"/>
        <v>(669) 7082006</v>
      </c>
      <c r="K908" s="5" t="s">
        <v>105</v>
      </c>
      <c r="L908" s="5" t="s">
        <v>38</v>
      </c>
      <c r="M908" s="9" t="str">
        <f>IFERROR(__xludf.DUMMYFUNCTION("IF(OR(REGEXMATCH(L908,""18-40""),REGEXMATCH(L908,""Adults 18-40"")),""18-40"", IF(OR(REGEXMATCH(L908,""40-60""),REGEXMATCH(L908,""Adults 40-60"")),""40-60"", IF(OR(REGEXMATCH(L908,""60\+""),REGEXMATCH(L908,""Seniors 60\+"")),""60+"", IF(OR(REGEXMATCH(L908"&amp;",""13-19""),REGEXMATCH(L908,""Teens 13-19"")),""13-19"",""Unbekannt""))))"),"60+")</f>
        <v>60+</v>
      </c>
      <c r="N908" s="8" t="str">
        <f>IFERROR(__xludf.DUMMYFUNCTION("REGEXREPLACE(REGEXREPLACE(O908,""Male"",""unspecific""),""Female"",""unspecific"")"),"unspecific ")</f>
        <v>unspecific </v>
      </c>
      <c r="O908" s="5" t="str">
        <f>IFERROR(__xludf.DUMMYFUNCTION("REGEXEXTRACT(L908,""[A-Za-z ]+"")"),"Female ")</f>
        <v>Female </v>
      </c>
      <c r="P908" s="8" t="str">
        <f>IFERROR(__xludf.DUMMYFUNCTION("IF(REGEXMATCH(L908,""Male""),""Male"",IF(REGEXMATCH(L908,""Female""),""Female"",""unspecific""))"),"Female")</f>
        <v>Female</v>
      </c>
      <c r="Q908" s="5" t="s">
        <v>58</v>
      </c>
      <c r="R908" s="4">
        <v>5803.0</v>
      </c>
      <c r="S908" s="4">
        <v>1394.0</v>
      </c>
      <c r="T908" s="4">
        <v>297.0</v>
      </c>
      <c r="U908" s="4">
        <v>876.0</v>
      </c>
      <c r="V908" s="10">
        <f t="shared" si="2"/>
        <v>15.09564019</v>
      </c>
      <c r="W908" s="4">
        <v>3238.03</v>
      </c>
      <c r="X908" s="5" t="s">
        <v>99</v>
      </c>
    </row>
    <row r="909" ht="14.25" customHeight="1">
      <c r="A909" s="4">
        <v>908.0</v>
      </c>
      <c r="B909" s="5" t="s">
        <v>1338</v>
      </c>
      <c r="C909" s="11">
        <v>45019.0</v>
      </c>
      <c r="D909" s="11">
        <v>45032.0</v>
      </c>
      <c r="E909" s="5" t="s">
        <v>25</v>
      </c>
      <c r="F909" s="5" t="s">
        <v>354</v>
      </c>
      <c r="G909" s="5" t="s">
        <v>355</v>
      </c>
      <c r="H909" s="5" t="s">
        <v>356</v>
      </c>
      <c r="I909" s="7" t="s">
        <v>357</v>
      </c>
      <c r="J909" s="8" t="str">
        <f t="shared" si="1"/>
        <v>(562) 29307994586</v>
      </c>
      <c r="K909" s="5" t="s">
        <v>358</v>
      </c>
      <c r="L909" s="5" t="s">
        <v>74</v>
      </c>
      <c r="M909" s="9" t="str">
        <f>IFERROR(__xludf.DUMMYFUNCTION("IF(OR(REGEXMATCH(L909,""18-40""),REGEXMATCH(L909,""Adults 18-40"")),""18-40"", IF(OR(REGEXMATCH(L909,""40-60""),REGEXMATCH(L909,""Adults 40-60"")),""40-60"", IF(OR(REGEXMATCH(L909,""60\+""),REGEXMATCH(L909,""Seniors 60\+"")),""60+"", IF(OR(REGEXMATCH(L909"&amp;",""13-19""),REGEXMATCH(L909,""Teens 13-19"")),""13-19"",""Unbekannt""))))"),"60+")</f>
        <v>60+</v>
      </c>
      <c r="N909" s="8" t="str">
        <f>IFERROR(__xludf.DUMMYFUNCTION("REGEXREPLACE(REGEXREPLACE(O909,""Male"",""unspecific""),""Female"",""unspecific"")"),"Seniors ")</f>
        <v>Seniors </v>
      </c>
      <c r="O909" s="5" t="str">
        <f>IFERROR(__xludf.DUMMYFUNCTION("REGEXEXTRACT(L909,""[A-Za-z ]+"")"),"Seniors ")</f>
        <v>Seniors </v>
      </c>
      <c r="P909" s="8" t="str">
        <f>IFERROR(__xludf.DUMMYFUNCTION("IF(REGEXMATCH(L909,""Male""),""Male"",IF(REGEXMATCH(L909,""Female""),""Female"",""unspecific""))"),"unspecific")</f>
        <v>unspecific</v>
      </c>
      <c r="Q909" s="5" t="s">
        <v>75</v>
      </c>
      <c r="R909" s="4">
        <v>8828.0</v>
      </c>
      <c r="S909" s="4">
        <v>5412.0</v>
      </c>
      <c r="T909" s="4">
        <v>3290.0</v>
      </c>
      <c r="U909" s="4">
        <v>375.0</v>
      </c>
      <c r="V909" s="10">
        <f t="shared" si="2"/>
        <v>4.247847757</v>
      </c>
      <c r="W909" s="4">
        <v>21718.37</v>
      </c>
      <c r="X909" s="5" t="s">
        <v>66</v>
      </c>
    </row>
    <row r="910" ht="14.25" customHeight="1">
      <c r="A910" s="4">
        <v>909.0</v>
      </c>
      <c r="B910" s="5" t="s">
        <v>1339</v>
      </c>
      <c r="C910" s="11">
        <v>45158.0</v>
      </c>
      <c r="D910" s="11">
        <v>45172.0</v>
      </c>
      <c r="E910" s="5" t="s">
        <v>51</v>
      </c>
      <c r="F910" s="5" t="s">
        <v>245</v>
      </c>
      <c r="G910" s="5" t="s">
        <v>246</v>
      </c>
      <c r="H910" s="5" t="s">
        <v>247</v>
      </c>
      <c r="I910" s="7" t="s">
        <v>248</v>
      </c>
      <c r="J910" s="8" t="str">
        <f t="shared" si="1"/>
        <v>(371) 8900231</v>
      </c>
      <c r="K910" s="5" t="s">
        <v>249</v>
      </c>
      <c r="L910" s="5" t="s">
        <v>138</v>
      </c>
      <c r="M910" s="9" t="str">
        <f>IFERROR(__xludf.DUMMYFUNCTION("IF(OR(REGEXMATCH(L910,""18-40""),REGEXMATCH(L910,""Adults 18-40"")),""18-40"", IF(OR(REGEXMATCH(L910,""40-60""),REGEXMATCH(L910,""Adults 40-60"")),""40-60"", IF(OR(REGEXMATCH(L910,""60\+""),REGEXMATCH(L910,""Seniors 60\+"")),""60+"", IF(OR(REGEXMATCH(L910"&amp;",""13-19""),REGEXMATCH(L910,""Teens 13-19"")),""13-19"",""Unbekannt""))))"),"18-40")</f>
        <v>18-40</v>
      </c>
      <c r="N910" s="8" t="str">
        <f>IFERROR(__xludf.DUMMYFUNCTION("REGEXREPLACE(REGEXREPLACE(O910,""Male"",""unspecific""),""Female"",""unspecific"")"),"unspecific ")</f>
        <v>unspecific </v>
      </c>
      <c r="O910" s="5" t="str">
        <f>IFERROR(__xludf.DUMMYFUNCTION("REGEXEXTRACT(L910,""[A-Za-z ]+"")"),"Male ")</f>
        <v>Male </v>
      </c>
      <c r="P910" s="8" t="str">
        <f>IFERROR(__xludf.DUMMYFUNCTION("IF(REGEXMATCH(L910,""Male""),""Male"",IF(REGEXMATCH(L910,""Female""),""Female"",""unspecific""))"),"Male")</f>
        <v>Male</v>
      </c>
      <c r="Q910" s="5" t="s">
        <v>48</v>
      </c>
      <c r="R910" s="4">
        <v>9151.0</v>
      </c>
      <c r="S910" s="4">
        <v>920.0</v>
      </c>
      <c r="T910" s="4">
        <v>3546.0</v>
      </c>
      <c r="U910" s="4">
        <v>736.0</v>
      </c>
      <c r="V910" s="10">
        <f t="shared" si="2"/>
        <v>8.042836848</v>
      </c>
      <c r="W910" s="4">
        <v>18091.29</v>
      </c>
      <c r="X910" s="5" t="s">
        <v>99</v>
      </c>
    </row>
    <row r="911" ht="14.25" customHeight="1">
      <c r="A911" s="4">
        <v>910.0</v>
      </c>
      <c r="B911" s="5" t="s">
        <v>1340</v>
      </c>
      <c r="C911" s="11">
        <v>45259.0</v>
      </c>
      <c r="D911" s="11">
        <v>45271.0</v>
      </c>
      <c r="E911" s="5" t="s">
        <v>42</v>
      </c>
      <c r="F911" s="5" t="s">
        <v>188</v>
      </c>
      <c r="G911" s="5" t="s">
        <v>189</v>
      </c>
      <c r="H911" s="5" t="s">
        <v>190</v>
      </c>
      <c r="I911" s="7" t="s">
        <v>191</v>
      </c>
      <c r="J911" s="8" t="str">
        <f t="shared" si="1"/>
        <v>(496) 4036865</v>
      </c>
      <c r="K911" s="5" t="s">
        <v>192</v>
      </c>
      <c r="L911" s="5" t="s">
        <v>160</v>
      </c>
      <c r="M911" s="9" t="str">
        <f>IFERROR(__xludf.DUMMYFUNCTION("IF(OR(REGEXMATCH(L911,""18-40""),REGEXMATCH(L911,""Adults 18-40"")),""18-40"", IF(OR(REGEXMATCH(L911,""40-60""),REGEXMATCH(L911,""Adults 40-60"")),""40-60"", IF(OR(REGEXMATCH(L911,""60\+""),REGEXMATCH(L911,""Seniors 60\+"")),""60+"", IF(OR(REGEXMATCH(L911"&amp;",""13-19""),REGEXMATCH(L911,""Teens 13-19"")),""13-19"",""Unbekannt""))))"),"40-60")</f>
        <v>40-60</v>
      </c>
      <c r="N911" s="8" t="str">
        <f>IFERROR(__xludf.DUMMYFUNCTION("REGEXREPLACE(REGEXREPLACE(O911,""Male"",""unspecific""),""Female"",""unspecific"")"),"unspecific ")</f>
        <v>unspecific </v>
      </c>
      <c r="O911" s="5" t="str">
        <f>IFERROR(__xludf.DUMMYFUNCTION("REGEXEXTRACT(L911,""[A-Za-z ]+"")"),"Female ")</f>
        <v>Female </v>
      </c>
      <c r="P911" s="8" t="str">
        <f>IFERROR(__xludf.DUMMYFUNCTION("IF(REGEXMATCH(L911,""Male""),""Male"",IF(REGEXMATCH(L911,""Female""),""Female"",""unspecific""))"),"Female")</f>
        <v>Female</v>
      </c>
      <c r="Q911" s="5" t="s">
        <v>58</v>
      </c>
      <c r="R911" s="4">
        <v>72769.0</v>
      </c>
      <c r="S911" s="4">
        <v>3990.0</v>
      </c>
      <c r="T911" s="4">
        <v>1402.0</v>
      </c>
      <c r="U911" s="4">
        <v>916.0</v>
      </c>
      <c r="V911" s="10">
        <f t="shared" si="2"/>
        <v>1.258777776</v>
      </c>
      <c r="W911" s="4">
        <v>14490.02</v>
      </c>
      <c r="X911" s="5" t="s">
        <v>32</v>
      </c>
    </row>
    <row r="912" ht="14.25" customHeight="1">
      <c r="A912" s="4">
        <v>911.0</v>
      </c>
      <c r="B912" s="5" t="s">
        <v>1341</v>
      </c>
      <c r="C912" s="11">
        <v>45114.0</v>
      </c>
      <c r="D912" s="11">
        <v>45123.0</v>
      </c>
      <c r="E912" s="5" t="s">
        <v>25</v>
      </c>
      <c r="F912" s="5" t="s">
        <v>673</v>
      </c>
      <c r="G912" s="5" t="s">
        <v>674</v>
      </c>
      <c r="H912" s="5" t="s">
        <v>675</v>
      </c>
      <c r="I912" s="7" t="s">
        <v>676</v>
      </c>
      <c r="J912" s="8" t="str">
        <f t="shared" si="1"/>
        <v>(415) 8607532</v>
      </c>
      <c r="K912" s="5" t="s">
        <v>677</v>
      </c>
      <c r="L912" s="5" t="s">
        <v>57</v>
      </c>
      <c r="M912" s="9" t="str">
        <f>IFERROR(__xludf.DUMMYFUNCTION("IF(OR(REGEXMATCH(L912,""18-40""),REGEXMATCH(L912,""Adults 18-40"")),""18-40"", IF(OR(REGEXMATCH(L912,""40-60""),REGEXMATCH(L912,""Adults 40-60"")),""40-60"", IF(OR(REGEXMATCH(L912,""60\+""),REGEXMATCH(L912,""Seniors 60\+"")),""60+"", IF(OR(REGEXMATCH(L912"&amp;",""13-19""),REGEXMATCH(L912,""Teens 13-19"")),""13-19"",""Unbekannt""))))"),"18-40")</f>
        <v>18-40</v>
      </c>
      <c r="N912" s="8" t="str">
        <f>IFERROR(__xludf.DUMMYFUNCTION("REGEXREPLACE(REGEXREPLACE(O912,""Male"",""unspecific""),""Female"",""unspecific"")"),"unspecific ")</f>
        <v>unspecific </v>
      </c>
      <c r="O912" s="5" t="str">
        <f>IFERROR(__xludf.DUMMYFUNCTION("REGEXEXTRACT(L912,""[A-Za-z ]+"")"),"Female ")</f>
        <v>Female </v>
      </c>
      <c r="P912" s="8" t="str">
        <f>IFERROR(__xludf.DUMMYFUNCTION("IF(REGEXMATCH(L912,""Male""),""Male"",IF(REGEXMATCH(L912,""Female""),""Female"",""unspecific""))"),"Female")</f>
        <v>Female</v>
      </c>
      <c r="Q912" s="5" t="s">
        <v>128</v>
      </c>
      <c r="R912" s="4">
        <v>86655.0</v>
      </c>
      <c r="S912" s="4">
        <v>3443.0</v>
      </c>
      <c r="T912" s="4">
        <v>2434.0</v>
      </c>
      <c r="U912" s="4">
        <v>154.0</v>
      </c>
      <c r="V912" s="10">
        <f t="shared" si="2"/>
        <v>0.177716231</v>
      </c>
      <c r="W912" s="4">
        <v>12488.28</v>
      </c>
      <c r="X912" s="5" t="s">
        <v>40</v>
      </c>
    </row>
    <row r="913" ht="14.25" customHeight="1">
      <c r="A913" s="4">
        <v>912.0</v>
      </c>
      <c r="B913" s="5" t="s">
        <v>1342</v>
      </c>
      <c r="C913" s="11">
        <v>45045.0</v>
      </c>
      <c r="D913" s="11">
        <v>45046.0</v>
      </c>
      <c r="E913" s="5" t="s">
        <v>25</v>
      </c>
      <c r="F913" s="5" t="s">
        <v>194</v>
      </c>
      <c r="G913" s="5" t="s">
        <v>195</v>
      </c>
      <c r="H913" s="5" t="s">
        <v>196</v>
      </c>
      <c r="I913" s="7" t="s">
        <v>197</v>
      </c>
      <c r="J913" s="8" t="str">
        <f t="shared" si="1"/>
        <v>(118) 51687120</v>
      </c>
      <c r="K913" s="5" t="s">
        <v>198</v>
      </c>
      <c r="L913" s="5" t="s">
        <v>38</v>
      </c>
      <c r="M913" s="9" t="str">
        <f>IFERROR(__xludf.DUMMYFUNCTION("IF(OR(REGEXMATCH(L913,""18-40""),REGEXMATCH(L913,""Adults 18-40"")),""18-40"", IF(OR(REGEXMATCH(L913,""40-60""),REGEXMATCH(L913,""Adults 40-60"")),""40-60"", IF(OR(REGEXMATCH(L913,""60\+""),REGEXMATCH(L913,""Seniors 60\+"")),""60+"", IF(OR(REGEXMATCH(L913"&amp;",""13-19""),REGEXMATCH(L913,""Teens 13-19"")),""13-19"",""Unbekannt""))))"),"60+")</f>
        <v>60+</v>
      </c>
      <c r="N913" s="8" t="str">
        <f>IFERROR(__xludf.DUMMYFUNCTION("REGEXREPLACE(REGEXREPLACE(O913,""Male"",""unspecific""),""Female"",""unspecific"")"),"unspecific ")</f>
        <v>unspecific </v>
      </c>
      <c r="O913" s="5" t="str">
        <f>IFERROR(__xludf.DUMMYFUNCTION("REGEXEXTRACT(L913,""[A-Za-z ]+"")"),"Female ")</f>
        <v>Female </v>
      </c>
      <c r="P913" s="8" t="str">
        <f>IFERROR(__xludf.DUMMYFUNCTION("IF(REGEXMATCH(L913,""Male""),""Male"",IF(REGEXMATCH(L913,""Female""),""Female"",""unspecific""))"),"Female")</f>
        <v>Female</v>
      </c>
      <c r="Q913" s="5" t="s">
        <v>31</v>
      </c>
      <c r="R913" s="4">
        <v>14965.0</v>
      </c>
      <c r="S913" s="4">
        <v>3343.0</v>
      </c>
      <c r="T913" s="4">
        <v>2790.0</v>
      </c>
      <c r="U913" s="4">
        <v>312.0</v>
      </c>
      <c r="V913" s="10">
        <f t="shared" si="2"/>
        <v>2.084864684</v>
      </c>
      <c r="W913" s="4">
        <v>10380.61</v>
      </c>
      <c r="X913" s="5" t="s">
        <v>152</v>
      </c>
    </row>
    <row r="914" ht="14.25" customHeight="1">
      <c r="A914" s="4">
        <v>913.0</v>
      </c>
      <c r="B914" s="5" t="s">
        <v>1343</v>
      </c>
      <c r="C914" s="11">
        <v>45027.0</v>
      </c>
      <c r="D914" s="11">
        <v>45049.0</v>
      </c>
      <c r="E914" s="5" t="s">
        <v>7</v>
      </c>
      <c r="F914" s="5" t="s">
        <v>206</v>
      </c>
      <c r="G914" s="5" t="s">
        <v>207</v>
      </c>
      <c r="H914" s="5" t="s">
        <v>208</v>
      </c>
      <c r="I914" s="7" t="s">
        <v>209</v>
      </c>
      <c r="J914" s="8" t="str">
        <f t="shared" si="1"/>
        <v>Ungültige Nummer</v>
      </c>
      <c r="K914" s="5" t="s">
        <v>210</v>
      </c>
      <c r="L914" s="5" t="s">
        <v>65</v>
      </c>
      <c r="M914" s="9" t="str">
        <f>IFERROR(__xludf.DUMMYFUNCTION("IF(OR(REGEXMATCH(L914,""18-40""),REGEXMATCH(L914,""Adults 18-40"")),""18-40"", IF(OR(REGEXMATCH(L914,""40-60""),REGEXMATCH(L914,""Adults 40-60"")),""40-60"", IF(OR(REGEXMATCH(L914,""60\+""),REGEXMATCH(L914,""Seniors 60\+"")),""60+"", IF(OR(REGEXMATCH(L914"&amp;",""13-19""),REGEXMATCH(L914,""Teens 13-19"")),""13-19"",""Unbekannt""))))"),"60+")</f>
        <v>60+</v>
      </c>
      <c r="N914" s="8" t="str">
        <f>IFERROR(__xludf.DUMMYFUNCTION("REGEXREPLACE(REGEXREPLACE(O914,""Male"",""unspecific""),""Female"",""unspecific"")"),"unspecific ")</f>
        <v>unspecific </v>
      </c>
      <c r="O914" s="5" t="str">
        <f>IFERROR(__xludf.DUMMYFUNCTION("REGEXEXTRACT(L914,""[A-Za-z ]+"")"),"Male ")</f>
        <v>Male </v>
      </c>
      <c r="P914" s="8" t="str">
        <f>IFERROR(__xludf.DUMMYFUNCTION("IF(REGEXMATCH(L914,""Male""),""Male"",IF(REGEXMATCH(L914,""Female""),""Female"",""unspecific""))"),"Male")</f>
        <v>Male</v>
      </c>
      <c r="Q914" s="5" t="s">
        <v>48</v>
      </c>
      <c r="R914" s="4">
        <v>68650.0</v>
      </c>
      <c r="S914" s="4">
        <v>2922.0</v>
      </c>
      <c r="T914" s="4">
        <v>287.0</v>
      </c>
      <c r="U914" s="4">
        <v>763.0</v>
      </c>
      <c r="V914" s="10">
        <f t="shared" si="2"/>
        <v>1.111434814</v>
      </c>
      <c r="W914" s="4">
        <v>26723.68</v>
      </c>
      <c r="X914" s="5" t="s">
        <v>99</v>
      </c>
    </row>
    <row r="915" ht="14.25" customHeight="1">
      <c r="A915" s="4">
        <v>914.0</v>
      </c>
      <c r="B915" s="5" t="s">
        <v>1344</v>
      </c>
      <c r="C915" s="11">
        <v>44935.0</v>
      </c>
      <c r="D915" s="11">
        <v>44961.0</v>
      </c>
      <c r="E915" s="5" t="s">
        <v>51</v>
      </c>
      <c r="F915" s="5" t="s">
        <v>43</v>
      </c>
      <c r="G915" s="5" t="s">
        <v>44</v>
      </c>
      <c r="H915" s="5" t="s">
        <v>45</v>
      </c>
      <c r="I915" s="7">
        <v>2.545622603E9</v>
      </c>
      <c r="J915" s="8" t="str">
        <f t="shared" si="1"/>
        <v>(254) 5622603</v>
      </c>
      <c r="K915" s="5" t="s">
        <v>46</v>
      </c>
      <c r="L915" s="5" t="s">
        <v>138</v>
      </c>
      <c r="M915" s="9" t="str">
        <f>IFERROR(__xludf.DUMMYFUNCTION("IF(OR(REGEXMATCH(L915,""18-40""),REGEXMATCH(L915,""Adults 18-40"")),""18-40"", IF(OR(REGEXMATCH(L915,""40-60""),REGEXMATCH(L915,""Adults 40-60"")),""40-60"", IF(OR(REGEXMATCH(L915,""60\+""),REGEXMATCH(L915,""Seniors 60\+"")),""60+"", IF(OR(REGEXMATCH(L915"&amp;",""13-19""),REGEXMATCH(L915,""Teens 13-19"")),""13-19"",""Unbekannt""))))"),"18-40")</f>
        <v>18-40</v>
      </c>
      <c r="N915" s="8" t="str">
        <f>IFERROR(__xludf.DUMMYFUNCTION("REGEXREPLACE(REGEXREPLACE(O915,""Male"",""unspecific""),""Female"",""unspecific"")"),"unspecific ")</f>
        <v>unspecific </v>
      </c>
      <c r="O915" s="5" t="str">
        <f>IFERROR(__xludf.DUMMYFUNCTION("REGEXEXTRACT(L915,""[A-Za-z ]+"")"),"Male ")</f>
        <v>Male </v>
      </c>
      <c r="P915" s="8" t="str">
        <f>IFERROR(__xludf.DUMMYFUNCTION("IF(REGEXMATCH(L915,""Male""),""Male"",IF(REGEXMATCH(L915,""Female""),""Female"",""unspecific""))"),"Male")</f>
        <v>Male</v>
      </c>
      <c r="Q915" s="5" t="s">
        <v>31</v>
      </c>
      <c r="R915" s="4">
        <v>10267.0</v>
      </c>
      <c r="S915" s="4">
        <v>7971.0</v>
      </c>
      <c r="T915" s="4">
        <v>435.0</v>
      </c>
      <c r="U915" s="4">
        <v>888.0</v>
      </c>
      <c r="V915" s="10">
        <f t="shared" si="2"/>
        <v>8.649069835</v>
      </c>
      <c r="W915" s="4">
        <v>25670.14</v>
      </c>
      <c r="X915" s="5" t="s">
        <v>49</v>
      </c>
    </row>
    <row r="916" ht="14.25" customHeight="1">
      <c r="A916" s="4">
        <v>915.0</v>
      </c>
      <c r="B916" s="5" t="s">
        <v>1345</v>
      </c>
      <c r="C916" s="11">
        <v>45241.0</v>
      </c>
      <c r="D916" s="11">
        <v>45262.0</v>
      </c>
      <c r="E916" s="5" t="s">
        <v>42</v>
      </c>
      <c r="F916" s="5" t="s">
        <v>114</v>
      </c>
      <c r="G916" s="5" t="s">
        <v>115</v>
      </c>
      <c r="H916" s="5" t="s">
        <v>116</v>
      </c>
      <c r="I916" s="7" t="s">
        <v>117</v>
      </c>
      <c r="J916" s="8" t="str">
        <f t="shared" si="1"/>
        <v>(054) 49561427992</v>
      </c>
      <c r="K916" s="5" t="s">
        <v>118</v>
      </c>
      <c r="L916" s="5" t="s">
        <v>47</v>
      </c>
      <c r="M916" s="9" t="str">
        <f>IFERROR(__xludf.DUMMYFUNCTION("IF(OR(REGEXMATCH(L916,""18-40""),REGEXMATCH(L916,""Adults 18-40"")),""18-40"", IF(OR(REGEXMATCH(L916,""40-60""),REGEXMATCH(L916,""Adults 40-60"")),""40-60"", IF(OR(REGEXMATCH(L916,""60\+""),REGEXMATCH(L916,""Seniors 60\+"")),""60+"", IF(OR(REGEXMATCH(L916"&amp;",""13-19""),REGEXMATCH(L916,""Teens 13-19"")),""13-19"",""Unbekannt""))))"),"40-60")</f>
        <v>40-60</v>
      </c>
      <c r="N916" s="8" t="str">
        <f>IFERROR(__xludf.DUMMYFUNCTION("REGEXREPLACE(REGEXREPLACE(O916,""Male"",""unspecific""),""Female"",""unspecific"")"),"unspecific ")</f>
        <v>unspecific </v>
      </c>
      <c r="O916" s="5" t="str">
        <f>IFERROR(__xludf.DUMMYFUNCTION("REGEXEXTRACT(L916,""[A-Za-z ]+"")"),"Male ")</f>
        <v>Male </v>
      </c>
      <c r="P916" s="8" t="str">
        <f>IFERROR(__xludf.DUMMYFUNCTION("IF(REGEXMATCH(L916,""Male""),""Male"",IF(REGEXMATCH(L916,""Female""),""Female"",""unspecific""))"),"Male")</f>
        <v>Male</v>
      </c>
      <c r="Q916" s="5" t="s">
        <v>48</v>
      </c>
      <c r="R916" s="4">
        <v>79611.0</v>
      </c>
      <c r="S916" s="4">
        <v>679.0</v>
      </c>
      <c r="T916" s="4">
        <v>2666.0</v>
      </c>
      <c r="U916" s="4">
        <v>727.0</v>
      </c>
      <c r="V916" s="10">
        <f t="shared" si="2"/>
        <v>0.9131903883</v>
      </c>
      <c r="W916" s="4">
        <v>18101.96</v>
      </c>
      <c r="X916" s="5" t="s">
        <v>119</v>
      </c>
    </row>
    <row r="917" ht="14.25" customHeight="1">
      <c r="A917" s="4">
        <v>916.0</v>
      </c>
      <c r="B917" s="5" t="s">
        <v>1346</v>
      </c>
      <c r="C917" s="11">
        <v>44991.0</v>
      </c>
      <c r="D917" s="11">
        <v>45020.0</v>
      </c>
      <c r="E917" s="5" t="s">
        <v>77</v>
      </c>
      <c r="F917" s="5" t="s">
        <v>275</v>
      </c>
      <c r="G917" s="5" t="s">
        <v>276</v>
      </c>
      <c r="H917" s="5" t="s">
        <v>277</v>
      </c>
      <c r="I917" s="7">
        <v>0.0</v>
      </c>
      <c r="J917" s="8">
        <f t="shared" si="1"/>
        <v>0</v>
      </c>
      <c r="K917" s="5" t="s">
        <v>278</v>
      </c>
      <c r="L917" s="5" t="s">
        <v>74</v>
      </c>
      <c r="M917" s="9" t="str">
        <f>IFERROR(__xludf.DUMMYFUNCTION("IF(OR(REGEXMATCH(L917,""18-40""),REGEXMATCH(L917,""Adults 18-40"")),""18-40"", IF(OR(REGEXMATCH(L917,""40-60""),REGEXMATCH(L917,""Adults 40-60"")),""40-60"", IF(OR(REGEXMATCH(L917,""60\+""),REGEXMATCH(L917,""Seniors 60\+"")),""60+"", IF(OR(REGEXMATCH(L917"&amp;",""13-19""),REGEXMATCH(L917,""Teens 13-19"")),""13-19"",""Unbekannt""))))"),"60+")</f>
        <v>60+</v>
      </c>
      <c r="N917" s="8" t="str">
        <f>IFERROR(__xludf.DUMMYFUNCTION("REGEXREPLACE(REGEXREPLACE(O917,""Male"",""unspecific""),""Female"",""unspecific"")"),"Seniors ")</f>
        <v>Seniors </v>
      </c>
      <c r="O917" s="5" t="str">
        <f>IFERROR(__xludf.DUMMYFUNCTION("REGEXEXTRACT(L917,""[A-Za-z ]+"")"),"Seniors ")</f>
        <v>Seniors </v>
      </c>
      <c r="P917" s="8" t="str">
        <f>IFERROR(__xludf.DUMMYFUNCTION("IF(REGEXMATCH(L917,""Male""),""Male"",IF(REGEXMATCH(L917,""Female""),""Female"",""unspecific""))"),"unspecific")</f>
        <v>unspecific</v>
      </c>
      <c r="Q917" s="5" t="s">
        <v>86</v>
      </c>
      <c r="R917" s="4">
        <v>17441.0</v>
      </c>
      <c r="S917" s="4">
        <v>6497.0</v>
      </c>
      <c r="T917" s="4">
        <v>1447.0</v>
      </c>
      <c r="U917" s="4">
        <v>912.0</v>
      </c>
      <c r="V917" s="10">
        <f t="shared" si="2"/>
        <v>5.229057967</v>
      </c>
      <c r="W917" s="4">
        <v>45639.17</v>
      </c>
      <c r="X917" s="5" t="s">
        <v>158</v>
      </c>
    </row>
    <row r="918" ht="14.25" customHeight="1">
      <c r="A918" s="4">
        <v>917.0</v>
      </c>
      <c r="B918" s="5" t="s">
        <v>1347</v>
      </c>
      <c r="C918" s="11">
        <v>45254.0</v>
      </c>
      <c r="D918" s="11">
        <v>45281.0</v>
      </c>
      <c r="E918" s="5" t="s">
        <v>25</v>
      </c>
      <c r="F918" s="5" t="s">
        <v>361</v>
      </c>
      <c r="G918" s="5" t="s">
        <v>362</v>
      </c>
      <c r="H918" s="5" t="s">
        <v>363</v>
      </c>
      <c r="I918" s="7" t="s">
        <v>364</v>
      </c>
      <c r="J918" s="8" t="str">
        <f t="shared" si="1"/>
        <v>(405) 1640984570</v>
      </c>
      <c r="K918" s="5" t="s">
        <v>365</v>
      </c>
      <c r="L918" s="5" t="s">
        <v>30</v>
      </c>
      <c r="M918" s="9" t="str">
        <f>IFERROR(__xludf.DUMMYFUNCTION("IF(OR(REGEXMATCH(L918,""18-40""),REGEXMATCH(L918,""Adults 18-40"")),""18-40"", IF(OR(REGEXMATCH(L918,""40-60""),REGEXMATCH(L918,""Adults 40-60"")),""40-60"", IF(OR(REGEXMATCH(L918,""60\+""),REGEXMATCH(L918,""Seniors 60\+"")),""60+"", IF(OR(REGEXMATCH(L918"&amp;",""13-19""),REGEXMATCH(L918,""Teens 13-19"")),""13-19"",""Unbekannt""))))"),"18-40")</f>
        <v>18-40</v>
      </c>
      <c r="N918" s="8" t="str">
        <f>IFERROR(__xludf.DUMMYFUNCTION("REGEXREPLACE(REGEXREPLACE(O918,""Male"",""unspecific""),""Female"",""unspecific"")"),"Adults ")</f>
        <v>Adults </v>
      </c>
      <c r="O918" s="5" t="str">
        <f>IFERROR(__xludf.DUMMYFUNCTION("REGEXEXTRACT(L918,""[A-Za-z ]+"")"),"Adults ")</f>
        <v>Adults </v>
      </c>
      <c r="P918" s="8" t="str">
        <f>IFERROR(__xludf.DUMMYFUNCTION("IF(REGEXMATCH(L918,""Male""),""Male"",IF(REGEXMATCH(L918,""Female""),""Female"",""unspecific""))"),"unspecific")</f>
        <v>unspecific</v>
      </c>
      <c r="Q918" s="5" t="s">
        <v>58</v>
      </c>
      <c r="R918" s="4">
        <v>1492.0</v>
      </c>
      <c r="S918" s="4">
        <v>2422.0</v>
      </c>
      <c r="T918" s="4">
        <v>748.0</v>
      </c>
      <c r="U918" s="4">
        <v>262.0</v>
      </c>
      <c r="V918" s="10">
        <f t="shared" si="2"/>
        <v>17.56032172</v>
      </c>
      <c r="W918" s="4">
        <v>17121.64</v>
      </c>
      <c r="X918" s="5" t="s">
        <v>66</v>
      </c>
    </row>
    <row r="919" ht="14.25" customHeight="1">
      <c r="A919" s="4">
        <v>918.0</v>
      </c>
      <c r="B919" s="5" t="s">
        <v>1348</v>
      </c>
      <c r="C919" s="11">
        <v>44954.0</v>
      </c>
      <c r="D919" s="11">
        <v>44958.0</v>
      </c>
      <c r="E919" s="5" t="s">
        <v>25</v>
      </c>
      <c r="F919" s="5" t="s">
        <v>280</v>
      </c>
      <c r="G919" s="5" t="s">
        <v>281</v>
      </c>
      <c r="H919" s="5" t="s">
        <v>282</v>
      </c>
      <c r="I919" s="7" t="s">
        <v>283</v>
      </c>
      <c r="J919" s="8" t="str">
        <f t="shared" si="1"/>
        <v>(958) 8403830</v>
      </c>
      <c r="K919" s="5" t="s">
        <v>284</v>
      </c>
      <c r="L919" s="5" t="s">
        <v>30</v>
      </c>
      <c r="M919" s="9" t="str">
        <f>IFERROR(__xludf.DUMMYFUNCTION("IF(OR(REGEXMATCH(L919,""18-40""),REGEXMATCH(L919,""Adults 18-40"")),""18-40"", IF(OR(REGEXMATCH(L919,""40-60""),REGEXMATCH(L919,""Adults 40-60"")),""40-60"", IF(OR(REGEXMATCH(L919,""60\+""),REGEXMATCH(L919,""Seniors 60\+"")),""60+"", IF(OR(REGEXMATCH(L919"&amp;",""13-19""),REGEXMATCH(L919,""Teens 13-19"")),""13-19"",""Unbekannt""))))"),"18-40")</f>
        <v>18-40</v>
      </c>
      <c r="N919" s="8" t="str">
        <f>IFERROR(__xludf.DUMMYFUNCTION("REGEXREPLACE(REGEXREPLACE(O919,""Male"",""unspecific""),""Female"",""unspecific"")"),"Adults ")</f>
        <v>Adults </v>
      </c>
      <c r="O919" s="5" t="str">
        <f>IFERROR(__xludf.DUMMYFUNCTION("REGEXEXTRACT(L919,""[A-Za-z ]+"")"),"Adults ")</f>
        <v>Adults </v>
      </c>
      <c r="P919" s="8" t="str">
        <f>IFERROR(__xludf.DUMMYFUNCTION("IF(REGEXMATCH(L919,""Male""),""Male"",IF(REGEXMATCH(L919,""Female""),""Female"",""unspecific""))"),"unspecific")</f>
        <v>unspecific</v>
      </c>
      <c r="Q919" s="5" t="s">
        <v>31</v>
      </c>
      <c r="R919" s="4">
        <v>22246.0</v>
      </c>
      <c r="S919" s="4">
        <v>8660.0</v>
      </c>
      <c r="T919" s="4">
        <v>1402.0</v>
      </c>
      <c r="U919" s="4">
        <v>868.0</v>
      </c>
      <c r="V919" s="10">
        <f t="shared" si="2"/>
        <v>3.901825047</v>
      </c>
      <c r="W919" s="4">
        <v>17474.95</v>
      </c>
      <c r="X919" s="5" t="s">
        <v>158</v>
      </c>
    </row>
    <row r="920" ht="14.25" customHeight="1">
      <c r="A920" s="4">
        <v>919.0</v>
      </c>
      <c r="B920" s="5" t="s">
        <v>1349</v>
      </c>
      <c r="C920" s="11">
        <v>45077.0</v>
      </c>
      <c r="D920" s="11">
        <v>45102.0</v>
      </c>
      <c r="E920" s="5" t="s">
        <v>42</v>
      </c>
      <c r="F920" s="5" t="s">
        <v>294</v>
      </c>
      <c r="G920" s="5" t="s">
        <v>295</v>
      </c>
      <c r="H920" s="5" t="s">
        <v>296</v>
      </c>
      <c r="I920" s="7" t="s">
        <v>297</v>
      </c>
      <c r="J920" s="8" t="str">
        <f t="shared" si="1"/>
        <v>(284) 4015003</v>
      </c>
      <c r="K920" s="5" t="s">
        <v>298</v>
      </c>
      <c r="L920" s="5" t="s">
        <v>57</v>
      </c>
      <c r="M920" s="9" t="str">
        <f>IFERROR(__xludf.DUMMYFUNCTION("IF(OR(REGEXMATCH(L920,""18-40""),REGEXMATCH(L920,""Adults 18-40"")),""18-40"", IF(OR(REGEXMATCH(L920,""40-60""),REGEXMATCH(L920,""Adults 40-60"")),""40-60"", IF(OR(REGEXMATCH(L920,""60\+""),REGEXMATCH(L920,""Seniors 60\+"")),""60+"", IF(OR(REGEXMATCH(L920"&amp;",""13-19""),REGEXMATCH(L920,""Teens 13-19"")),""13-19"",""Unbekannt""))))"),"18-40")</f>
        <v>18-40</v>
      </c>
      <c r="N920" s="8" t="str">
        <f>IFERROR(__xludf.DUMMYFUNCTION("REGEXREPLACE(REGEXREPLACE(O920,""Male"",""unspecific""),""Female"",""unspecific"")"),"unspecific ")</f>
        <v>unspecific </v>
      </c>
      <c r="O920" s="5" t="str">
        <f>IFERROR(__xludf.DUMMYFUNCTION("REGEXEXTRACT(L920,""[A-Za-z ]+"")"),"Female ")</f>
        <v>Female </v>
      </c>
      <c r="P920" s="8" t="str">
        <f>IFERROR(__xludf.DUMMYFUNCTION("IF(REGEXMATCH(L920,""Male""),""Male"",IF(REGEXMATCH(L920,""Female""),""Female"",""unspecific""))"),"Female")</f>
        <v>Female</v>
      </c>
      <c r="Q920" s="5" t="s">
        <v>58</v>
      </c>
      <c r="R920" s="4">
        <v>15424.0</v>
      </c>
      <c r="S920" s="4">
        <v>3611.0</v>
      </c>
      <c r="T920" s="4">
        <v>3702.0</v>
      </c>
      <c r="U920" s="4">
        <v>833.0</v>
      </c>
      <c r="V920" s="10">
        <f t="shared" si="2"/>
        <v>5.400674274</v>
      </c>
      <c r="W920" s="4">
        <v>28931.2</v>
      </c>
      <c r="X920" s="5" t="s">
        <v>49</v>
      </c>
    </row>
    <row r="921" ht="14.25" customHeight="1">
      <c r="A921" s="4">
        <v>920.0</v>
      </c>
      <c r="B921" s="5" t="s">
        <v>1350</v>
      </c>
      <c r="C921" s="11">
        <v>45044.0</v>
      </c>
      <c r="D921" s="11">
        <v>45070.0</v>
      </c>
      <c r="E921" s="5" t="s">
        <v>25</v>
      </c>
      <c r="F921" s="5" t="s">
        <v>336</v>
      </c>
      <c r="G921" s="5" t="s">
        <v>337</v>
      </c>
      <c r="H921" s="5" t="s">
        <v>338</v>
      </c>
      <c r="I921" s="7" t="s">
        <v>339</v>
      </c>
      <c r="J921" s="8" t="str">
        <f t="shared" si="1"/>
        <v>(729) 5758232</v>
      </c>
      <c r="K921" s="5" t="s">
        <v>340</v>
      </c>
      <c r="L921" s="5" t="s">
        <v>47</v>
      </c>
      <c r="M921" s="9" t="str">
        <f>IFERROR(__xludf.DUMMYFUNCTION("IF(OR(REGEXMATCH(L921,""18-40""),REGEXMATCH(L921,""Adults 18-40"")),""18-40"", IF(OR(REGEXMATCH(L921,""40-60""),REGEXMATCH(L921,""Adults 40-60"")),""40-60"", IF(OR(REGEXMATCH(L921,""60\+""),REGEXMATCH(L921,""Seniors 60\+"")),""60+"", IF(OR(REGEXMATCH(L921"&amp;",""13-19""),REGEXMATCH(L921,""Teens 13-19"")),""13-19"",""Unbekannt""))))"),"40-60")</f>
        <v>40-60</v>
      </c>
      <c r="N921" s="8" t="str">
        <f>IFERROR(__xludf.DUMMYFUNCTION("REGEXREPLACE(REGEXREPLACE(O921,""Male"",""unspecific""),""Female"",""unspecific"")"),"unspecific ")</f>
        <v>unspecific </v>
      </c>
      <c r="O921" s="5" t="str">
        <f>IFERROR(__xludf.DUMMYFUNCTION("REGEXEXTRACT(L921,""[A-Za-z ]+"")"),"Male ")</f>
        <v>Male </v>
      </c>
      <c r="P921" s="8" t="str">
        <f>IFERROR(__xludf.DUMMYFUNCTION("IF(REGEXMATCH(L921,""Male""),""Male"",IF(REGEXMATCH(L921,""Female""),""Female"",""unspecific""))"),"Male")</f>
        <v>Male</v>
      </c>
      <c r="Q921" s="5" t="s">
        <v>39</v>
      </c>
      <c r="R921" s="4">
        <v>21310.0</v>
      </c>
      <c r="S921" s="4">
        <v>2902.0</v>
      </c>
      <c r="T921" s="4">
        <v>1162.0</v>
      </c>
      <c r="U921" s="4">
        <v>286.0</v>
      </c>
      <c r="V921" s="10">
        <f t="shared" si="2"/>
        <v>1.342092914</v>
      </c>
      <c r="W921" s="4">
        <v>25395.96</v>
      </c>
      <c r="X921" s="5" t="s">
        <v>32</v>
      </c>
    </row>
    <row r="922" ht="14.25" customHeight="1">
      <c r="A922" s="4">
        <v>921.0</v>
      </c>
      <c r="B922" s="5" t="s">
        <v>1351</v>
      </c>
      <c r="C922" s="11">
        <v>45045.0</v>
      </c>
      <c r="D922" s="11">
        <v>45053.0</v>
      </c>
      <c r="E922" s="5" t="s">
        <v>42</v>
      </c>
      <c r="F922" s="5" t="s">
        <v>269</v>
      </c>
      <c r="G922" s="5" t="s">
        <v>270</v>
      </c>
      <c r="H922" s="5" t="s">
        <v>271</v>
      </c>
      <c r="I922" s="7" t="s">
        <v>272</v>
      </c>
      <c r="J922" s="8" t="str">
        <f t="shared" si="1"/>
        <v>(363) 95706167906</v>
      </c>
      <c r="K922" s="5" t="s">
        <v>273</v>
      </c>
      <c r="L922" s="5" t="s">
        <v>57</v>
      </c>
      <c r="M922" s="9" t="str">
        <f>IFERROR(__xludf.DUMMYFUNCTION("IF(OR(REGEXMATCH(L922,""18-40""),REGEXMATCH(L922,""Adults 18-40"")),""18-40"", IF(OR(REGEXMATCH(L922,""40-60""),REGEXMATCH(L922,""Adults 40-60"")),""40-60"", IF(OR(REGEXMATCH(L922,""60\+""),REGEXMATCH(L922,""Seniors 60\+"")),""60+"", IF(OR(REGEXMATCH(L922"&amp;",""13-19""),REGEXMATCH(L922,""Teens 13-19"")),""13-19"",""Unbekannt""))))"),"18-40")</f>
        <v>18-40</v>
      </c>
      <c r="N922" s="8" t="str">
        <f>IFERROR(__xludf.DUMMYFUNCTION("REGEXREPLACE(REGEXREPLACE(O922,""Male"",""unspecific""),""Female"",""unspecific"")"),"unspecific ")</f>
        <v>unspecific </v>
      </c>
      <c r="O922" s="5" t="str">
        <f>IFERROR(__xludf.DUMMYFUNCTION("REGEXEXTRACT(L922,""[A-Za-z ]+"")"),"Female ")</f>
        <v>Female </v>
      </c>
      <c r="P922" s="8" t="str">
        <f>IFERROR(__xludf.DUMMYFUNCTION("IF(REGEXMATCH(L922,""Male""),""Male"",IF(REGEXMATCH(L922,""Female""),""Female"",""unspecific""))"),"Female")</f>
        <v>Female</v>
      </c>
      <c r="Q922" s="5" t="s">
        <v>39</v>
      </c>
      <c r="R922" s="4">
        <v>12304.0</v>
      </c>
      <c r="S922" s="4">
        <v>382.0</v>
      </c>
      <c r="T922" s="4">
        <v>3861.0</v>
      </c>
      <c r="U922" s="4">
        <v>942.0</v>
      </c>
      <c r="V922" s="10">
        <f t="shared" si="2"/>
        <v>7.656046814</v>
      </c>
      <c r="W922" s="4">
        <v>46043.21</v>
      </c>
      <c r="X922" s="5" t="s">
        <v>158</v>
      </c>
    </row>
    <row r="923" ht="14.25" customHeight="1">
      <c r="A923" s="4">
        <v>922.0</v>
      </c>
      <c r="B923" s="5" t="s">
        <v>1352</v>
      </c>
      <c r="C923" s="11">
        <v>45217.0</v>
      </c>
      <c r="D923" s="11">
        <v>45247.0</v>
      </c>
      <c r="E923" s="5" t="s">
        <v>25</v>
      </c>
      <c r="F923" s="5" t="s">
        <v>354</v>
      </c>
      <c r="G923" s="5" t="s">
        <v>355</v>
      </c>
      <c r="H923" s="5" t="s">
        <v>356</v>
      </c>
      <c r="I923" s="7" t="s">
        <v>357</v>
      </c>
      <c r="J923" s="8" t="str">
        <f t="shared" si="1"/>
        <v>(562) 29307994586</v>
      </c>
      <c r="K923" s="5" t="s">
        <v>358</v>
      </c>
      <c r="L923" s="5" t="s">
        <v>83</v>
      </c>
      <c r="M923" s="9" t="str">
        <f>IFERROR(__xludf.DUMMYFUNCTION("IF(OR(REGEXMATCH(L923,""18-40""),REGEXMATCH(L923,""Adults 18-40"")),""18-40"", IF(OR(REGEXMATCH(L923,""40-60""),REGEXMATCH(L923,""Adults 40-60"")),""40-60"", IF(OR(REGEXMATCH(L923,""60\+""),REGEXMATCH(L923,""Seniors 60\+"")),""60+"", IF(OR(REGEXMATCH(L923"&amp;",""13-19""),REGEXMATCH(L923,""Teens 13-19"")),""13-19"",""Unbekannt""))))"),"40-60")</f>
        <v>40-60</v>
      </c>
      <c r="N923" s="8" t="str">
        <f>IFERROR(__xludf.DUMMYFUNCTION("REGEXREPLACE(REGEXREPLACE(O923,""Male"",""unspecific""),""Female"",""unspecific"")"),"Adults ")</f>
        <v>Adults </v>
      </c>
      <c r="O923" s="5" t="str">
        <f>IFERROR(__xludf.DUMMYFUNCTION("REGEXEXTRACT(L923,""[A-Za-z ]+"")"),"Adults ")</f>
        <v>Adults </v>
      </c>
      <c r="P923" s="8" t="str">
        <f>IFERROR(__xludf.DUMMYFUNCTION("IF(REGEXMATCH(L923,""Male""),""Male"",IF(REGEXMATCH(L923,""Female""),""Female"",""unspecific""))"),"unspecific")</f>
        <v>unspecific</v>
      </c>
      <c r="Q923" s="5" t="s">
        <v>58</v>
      </c>
      <c r="R923" s="4">
        <v>21305.0</v>
      </c>
      <c r="S923" s="4">
        <v>7060.0</v>
      </c>
      <c r="T923" s="4">
        <v>3344.0</v>
      </c>
      <c r="U923" s="4">
        <v>463.0</v>
      </c>
      <c r="V923" s="10">
        <f t="shared" si="2"/>
        <v>2.17319878</v>
      </c>
      <c r="W923" s="4">
        <v>47082.47</v>
      </c>
      <c r="X923" s="5" t="s">
        <v>66</v>
      </c>
    </row>
    <row r="924" ht="14.25" customHeight="1">
      <c r="A924" s="4">
        <v>923.0</v>
      </c>
      <c r="B924" s="5" t="s">
        <v>1353</v>
      </c>
      <c r="C924" s="11">
        <v>45085.0</v>
      </c>
      <c r="D924" s="11">
        <v>45091.0</v>
      </c>
      <c r="E924" s="5" t="s">
        <v>25</v>
      </c>
      <c r="F924" s="5" t="s">
        <v>616</v>
      </c>
      <c r="G924" s="5" t="s">
        <v>617</v>
      </c>
      <c r="H924" s="5" t="s">
        <v>618</v>
      </c>
      <c r="I924" s="7">
        <v>0.0</v>
      </c>
      <c r="J924" s="8">
        <f t="shared" si="1"/>
        <v>0</v>
      </c>
      <c r="K924" s="5" t="s">
        <v>619</v>
      </c>
      <c r="L924" s="5" t="s">
        <v>131</v>
      </c>
      <c r="M924" s="9" t="str">
        <f>IFERROR(__xludf.DUMMYFUNCTION("IF(OR(REGEXMATCH(L924,""18-40""),REGEXMATCH(L924,""Adults 18-40"")),""18-40"", IF(OR(REGEXMATCH(L924,""40-60""),REGEXMATCH(L924,""Adults 40-60"")),""40-60"", IF(OR(REGEXMATCH(L924,""60\+""),REGEXMATCH(L924,""Seniors 60\+"")),""60+"", IF(OR(REGEXMATCH(L924"&amp;",""13-19""),REGEXMATCH(L924,""Teens 13-19"")),""13-19"",""Unbekannt""))))"),"13-19")</f>
        <v>13-19</v>
      </c>
      <c r="N924" s="8" t="str">
        <f>IFERROR(__xludf.DUMMYFUNCTION("REGEXREPLACE(REGEXREPLACE(O924,""Male"",""unspecific""),""Female"",""unspecific"")"),"Teens ")</f>
        <v>Teens </v>
      </c>
      <c r="O924" s="5" t="str">
        <f>IFERROR(__xludf.DUMMYFUNCTION("REGEXEXTRACT(L924,""[A-Za-z ]+"")"),"Teens ")</f>
        <v>Teens </v>
      </c>
      <c r="P924" s="8" t="str">
        <f>IFERROR(__xludf.DUMMYFUNCTION("IF(REGEXMATCH(L924,""Male""),""Male"",IF(REGEXMATCH(L924,""Female""),""Female"",""unspecific""))"),"unspecific")</f>
        <v>unspecific</v>
      </c>
      <c r="Q924" s="5" t="s">
        <v>128</v>
      </c>
      <c r="R924" s="4">
        <v>7460.0</v>
      </c>
      <c r="S924" s="4">
        <v>6726.0</v>
      </c>
      <c r="T924" s="4">
        <v>4502.0</v>
      </c>
      <c r="U924" s="4">
        <v>18.0</v>
      </c>
      <c r="V924" s="10">
        <f t="shared" si="2"/>
        <v>0.2412868633</v>
      </c>
      <c r="W924" s="4">
        <v>25819.03</v>
      </c>
      <c r="X924" s="5" t="s">
        <v>158</v>
      </c>
    </row>
    <row r="925" ht="14.25" customHeight="1">
      <c r="A925" s="4">
        <v>924.0</v>
      </c>
      <c r="B925" s="5" t="s">
        <v>1354</v>
      </c>
      <c r="C925" s="11">
        <v>45261.0</v>
      </c>
      <c r="D925" s="11">
        <v>45267.0</v>
      </c>
      <c r="E925" s="5" t="s">
        <v>77</v>
      </c>
      <c r="F925" s="5" t="s">
        <v>280</v>
      </c>
      <c r="G925" s="5" t="s">
        <v>281</v>
      </c>
      <c r="H925" s="5" t="s">
        <v>282</v>
      </c>
      <c r="I925" s="7" t="s">
        <v>283</v>
      </c>
      <c r="J925" s="8" t="str">
        <f t="shared" si="1"/>
        <v>(958) 8403830</v>
      </c>
      <c r="K925" s="5" t="s">
        <v>284</v>
      </c>
      <c r="L925" s="5" t="s">
        <v>65</v>
      </c>
      <c r="M925" s="9" t="str">
        <f>IFERROR(__xludf.DUMMYFUNCTION("IF(OR(REGEXMATCH(L925,""18-40""),REGEXMATCH(L925,""Adults 18-40"")),""18-40"", IF(OR(REGEXMATCH(L925,""40-60""),REGEXMATCH(L925,""Adults 40-60"")),""40-60"", IF(OR(REGEXMATCH(L925,""60\+""),REGEXMATCH(L925,""Seniors 60\+"")),""60+"", IF(OR(REGEXMATCH(L925"&amp;",""13-19""),REGEXMATCH(L925,""Teens 13-19"")),""13-19"",""Unbekannt""))))"),"60+")</f>
        <v>60+</v>
      </c>
      <c r="N925" s="8" t="str">
        <f>IFERROR(__xludf.DUMMYFUNCTION("REGEXREPLACE(REGEXREPLACE(O925,""Male"",""unspecific""),""Female"",""unspecific"")"),"unspecific ")</f>
        <v>unspecific </v>
      </c>
      <c r="O925" s="5" t="str">
        <f>IFERROR(__xludf.DUMMYFUNCTION("REGEXEXTRACT(L925,""[A-Za-z ]+"")"),"Male ")</f>
        <v>Male </v>
      </c>
      <c r="P925" s="8" t="str">
        <f>IFERROR(__xludf.DUMMYFUNCTION("IF(REGEXMATCH(L925,""Male""),""Male"",IF(REGEXMATCH(L925,""Female""),""Female"",""unspecific""))"),"Male")</f>
        <v>Male</v>
      </c>
      <c r="Q925" s="5" t="s">
        <v>128</v>
      </c>
      <c r="R925" s="4">
        <v>96143.0</v>
      </c>
      <c r="S925" s="4">
        <v>8753.0</v>
      </c>
      <c r="T925" s="4">
        <v>635.0</v>
      </c>
      <c r="U925" s="4">
        <v>85.0</v>
      </c>
      <c r="V925" s="10">
        <f t="shared" si="2"/>
        <v>0.08840997264</v>
      </c>
      <c r="W925" s="4">
        <v>11740.08</v>
      </c>
      <c r="X925" s="5" t="s">
        <v>158</v>
      </c>
    </row>
    <row r="926" ht="14.25" customHeight="1">
      <c r="A926" s="4">
        <v>925.0</v>
      </c>
      <c r="B926" s="5" t="s">
        <v>1355</v>
      </c>
      <c r="C926" s="11">
        <v>45137.0</v>
      </c>
      <c r="D926" s="11">
        <v>45158.0</v>
      </c>
      <c r="E926" s="5" t="s">
        <v>42</v>
      </c>
      <c r="F926" s="5" t="s">
        <v>194</v>
      </c>
      <c r="G926" s="5" t="s">
        <v>195</v>
      </c>
      <c r="H926" s="5" t="s">
        <v>196</v>
      </c>
      <c r="I926" s="7" t="s">
        <v>197</v>
      </c>
      <c r="J926" s="8" t="str">
        <f t="shared" si="1"/>
        <v>(118) 51687120</v>
      </c>
      <c r="K926" s="5" t="s">
        <v>198</v>
      </c>
      <c r="L926" s="5" t="s">
        <v>65</v>
      </c>
      <c r="M926" s="9" t="str">
        <f>IFERROR(__xludf.DUMMYFUNCTION("IF(OR(REGEXMATCH(L926,""18-40""),REGEXMATCH(L926,""Adults 18-40"")),""18-40"", IF(OR(REGEXMATCH(L926,""40-60""),REGEXMATCH(L926,""Adults 40-60"")),""40-60"", IF(OR(REGEXMATCH(L926,""60\+""),REGEXMATCH(L926,""Seniors 60\+"")),""60+"", IF(OR(REGEXMATCH(L926"&amp;",""13-19""),REGEXMATCH(L926,""Teens 13-19"")),""13-19"",""Unbekannt""))))"),"60+")</f>
        <v>60+</v>
      </c>
      <c r="N926" s="8" t="str">
        <f>IFERROR(__xludf.DUMMYFUNCTION("REGEXREPLACE(REGEXREPLACE(O926,""Male"",""unspecific""),""Female"",""unspecific"")"),"unspecific ")</f>
        <v>unspecific </v>
      </c>
      <c r="O926" s="5" t="str">
        <f>IFERROR(__xludf.DUMMYFUNCTION("REGEXEXTRACT(L926,""[A-Za-z ]+"")"),"Male ")</f>
        <v>Male </v>
      </c>
      <c r="P926" s="8" t="str">
        <f>IFERROR(__xludf.DUMMYFUNCTION("IF(REGEXMATCH(L926,""Male""),""Male"",IF(REGEXMATCH(L926,""Female""),""Female"",""unspecific""))"),"Male")</f>
        <v>Male</v>
      </c>
      <c r="Q926" s="5" t="s">
        <v>84</v>
      </c>
      <c r="R926" s="4">
        <v>64022.0</v>
      </c>
      <c r="S926" s="4">
        <v>2222.0</v>
      </c>
      <c r="T926" s="4">
        <v>2307.0</v>
      </c>
      <c r="U926" s="4">
        <v>290.0</v>
      </c>
      <c r="V926" s="10">
        <f t="shared" si="2"/>
        <v>0.4529692918</v>
      </c>
      <c r="W926" s="4">
        <v>1139.85</v>
      </c>
      <c r="X926" s="5" t="s">
        <v>152</v>
      </c>
    </row>
    <row r="927" ht="14.25" customHeight="1">
      <c r="A927" s="4">
        <v>926.0</v>
      </c>
      <c r="B927" s="5" t="s">
        <v>1356</v>
      </c>
      <c r="C927" s="11">
        <v>45147.0</v>
      </c>
      <c r="D927" s="11">
        <v>45164.0</v>
      </c>
      <c r="E927" s="5" t="s">
        <v>7</v>
      </c>
      <c r="F927" s="5" t="s">
        <v>141</v>
      </c>
      <c r="G927" s="5" t="s">
        <v>142</v>
      </c>
      <c r="H927" s="5" t="s">
        <v>143</v>
      </c>
      <c r="I927" s="7" t="s">
        <v>144</v>
      </c>
      <c r="J927" s="8" t="str">
        <f t="shared" si="1"/>
        <v>(557) 6707467238</v>
      </c>
      <c r="K927" s="5" t="s">
        <v>145</v>
      </c>
      <c r="L927" s="5" t="s">
        <v>65</v>
      </c>
      <c r="M927" s="9" t="str">
        <f>IFERROR(__xludf.DUMMYFUNCTION("IF(OR(REGEXMATCH(L927,""18-40""),REGEXMATCH(L927,""Adults 18-40"")),""18-40"", IF(OR(REGEXMATCH(L927,""40-60""),REGEXMATCH(L927,""Adults 40-60"")),""40-60"", IF(OR(REGEXMATCH(L927,""60\+""),REGEXMATCH(L927,""Seniors 60\+"")),""60+"", IF(OR(REGEXMATCH(L927"&amp;",""13-19""),REGEXMATCH(L927,""Teens 13-19"")),""13-19"",""Unbekannt""))))"),"60+")</f>
        <v>60+</v>
      </c>
      <c r="N927" s="8" t="str">
        <f>IFERROR(__xludf.DUMMYFUNCTION("REGEXREPLACE(REGEXREPLACE(O927,""Male"",""unspecific""),""Female"",""unspecific"")"),"unspecific ")</f>
        <v>unspecific </v>
      </c>
      <c r="O927" s="5" t="str">
        <f>IFERROR(__xludf.DUMMYFUNCTION("REGEXEXTRACT(L927,""[A-Za-z ]+"")"),"Male ")</f>
        <v>Male </v>
      </c>
      <c r="P927" s="8" t="str">
        <f>IFERROR(__xludf.DUMMYFUNCTION("IF(REGEXMATCH(L927,""Male""),""Male"",IF(REGEXMATCH(L927,""Female""),""Female"",""unspecific""))"),"Male")</f>
        <v>Male</v>
      </c>
      <c r="Q927" s="5" t="s">
        <v>75</v>
      </c>
      <c r="R927" s="4">
        <v>94840.0</v>
      </c>
      <c r="S927" s="4">
        <v>9554.0</v>
      </c>
      <c r="T927" s="4">
        <v>2381.0</v>
      </c>
      <c r="U927" s="4">
        <v>992.0</v>
      </c>
      <c r="V927" s="10">
        <f t="shared" si="2"/>
        <v>1.045972164</v>
      </c>
      <c r="W927" s="4">
        <v>6864.56</v>
      </c>
      <c r="X927" s="5" t="s">
        <v>49</v>
      </c>
    </row>
    <row r="928" ht="14.25" customHeight="1">
      <c r="A928" s="4">
        <v>927.0</v>
      </c>
      <c r="B928" s="5" t="s">
        <v>1357</v>
      </c>
      <c r="C928" s="11">
        <v>44939.0</v>
      </c>
      <c r="D928" s="11">
        <v>44958.0</v>
      </c>
      <c r="E928" s="5" t="s">
        <v>77</v>
      </c>
      <c r="F928" s="5" t="s">
        <v>616</v>
      </c>
      <c r="G928" s="5" t="s">
        <v>617</v>
      </c>
      <c r="H928" s="5" t="s">
        <v>618</v>
      </c>
      <c r="I928" s="7">
        <v>0.0</v>
      </c>
      <c r="J928" s="8">
        <f t="shared" si="1"/>
        <v>0</v>
      </c>
      <c r="K928" s="5" t="s">
        <v>619</v>
      </c>
      <c r="L928" s="5" t="s">
        <v>131</v>
      </c>
      <c r="M928" s="9" t="str">
        <f>IFERROR(__xludf.DUMMYFUNCTION("IF(OR(REGEXMATCH(L928,""18-40""),REGEXMATCH(L928,""Adults 18-40"")),""18-40"", IF(OR(REGEXMATCH(L928,""40-60""),REGEXMATCH(L928,""Adults 40-60"")),""40-60"", IF(OR(REGEXMATCH(L928,""60\+""),REGEXMATCH(L928,""Seniors 60\+"")),""60+"", IF(OR(REGEXMATCH(L928"&amp;",""13-19""),REGEXMATCH(L928,""Teens 13-19"")),""13-19"",""Unbekannt""))))"),"13-19")</f>
        <v>13-19</v>
      </c>
      <c r="N928" s="8" t="str">
        <f>IFERROR(__xludf.DUMMYFUNCTION("REGEXREPLACE(REGEXREPLACE(O928,""Male"",""unspecific""),""Female"",""unspecific"")"),"Teens ")</f>
        <v>Teens </v>
      </c>
      <c r="O928" s="5" t="str">
        <f>IFERROR(__xludf.DUMMYFUNCTION("REGEXEXTRACT(L928,""[A-Za-z ]+"")"),"Teens ")</f>
        <v>Teens </v>
      </c>
      <c r="P928" s="8" t="str">
        <f>IFERROR(__xludf.DUMMYFUNCTION("IF(REGEXMATCH(L928,""Male""),""Male"",IF(REGEXMATCH(L928,""Female""),""Female"",""unspecific""))"),"unspecific")</f>
        <v>unspecific</v>
      </c>
      <c r="Q928" s="5" t="s">
        <v>48</v>
      </c>
      <c r="R928" s="4">
        <v>83355.0</v>
      </c>
      <c r="S928" s="4">
        <v>5049.0</v>
      </c>
      <c r="T928" s="4">
        <v>379.0</v>
      </c>
      <c r="U928" s="4">
        <v>551.0</v>
      </c>
      <c r="V928" s="10">
        <f t="shared" si="2"/>
        <v>0.6610281327</v>
      </c>
      <c r="W928" s="4">
        <v>49051.91</v>
      </c>
      <c r="X928" s="5" t="s">
        <v>158</v>
      </c>
    </row>
    <row r="929" ht="14.25" customHeight="1">
      <c r="A929" s="4">
        <v>928.0</v>
      </c>
      <c r="B929" s="5" t="s">
        <v>1358</v>
      </c>
      <c r="C929" s="11">
        <v>44982.0</v>
      </c>
      <c r="D929" s="11">
        <v>45002.0</v>
      </c>
      <c r="E929" s="5" t="s">
        <v>7</v>
      </c>
      <c r="F929" s="5" t="s">
        <v>520</v>
      </c>
      <c r="G929" s="5" t="s">
        <v>521</v>
      </c>
      <c r="H929" s="5" t="s">
        <v>522</v>
      </c>
      <c r="I929" s="7" t="s">
        <v>523</v>
      </c>
      <c r="J929" s="8" t="str">
        <f t="shared" si="1"/>
        <v>(121) 15886353</v>
      </c>
      <c r="K929" s="5" t="s">
        <v>524</v>
      </c>
      <c r="L929" s="5" t="s">
        <v>57</v>
      </c>
      <c r="M929" s="9" t="str">
        <f>IFERROR(__xludf.DUMMYFUNCTION("IF(OR(REGEXMATCH(L929,""18-40""),REGEXMATCH(L929,""Adults 18-40"")),""18-40"", IF(OR(REGEXMATCH(L929,""40-60""),REGEXMATCH(L929,""Adults 40-60"")),""40-60"", IF(OR(REGEXMATCH(L929,""60\+""),REGEXMATCH(L929,""Seniors 60\+"")),""60+"", IF(OR(REGEXMATCH(L929"&amp;",""13-19""),REGEXMATCH(L929,""Teens 13-19"")),""13-19"",""Unbekannt""))))"),"18-40")</f>
        <v>18-40</v>
      </c>
      <c r="N929" s="8" t="str">
        <f>IFERROR(__xludf.DUMMYFUNCTION("REGEXREPLACE(REGEXREPLACE(O929,""Male"",""unspecific""),""Female"",""unspecific"")"),"unspecific ")</f>
        <v>unspecific </v>
      </c>
      <c r="O929" s="5" t="str">
        <f>IFERROR(__xludf.DUMMYFUNCTION("REGEXEXTRACT(L929,""[A-Za-z ]+"")"),"Female ")</f>
        <v>Female </v>
      </c>
      <c r="P929" s="8" t="str">
        <f>IFERROR(__xludf.DUMMYFUNCTION("IF(REGEXMATCH(L929,""Male""),""Male"",IF(REGEXMATCH(L929,""Female""),""Female"",""unspecific""))"),"Female")</f>
        <v>Female</v>
      </c>
      <c r="Q929" s="5" t="s">
        <v>84</v>
      </c>
      <c r="R929" s="4">
        <v>16431.0</v>
      </c>
      <c r="S929" s="4">
        <v>144.0</v>
      </c>
      <c r="T929" s="4">
        <v>3622.0</v>
      </c>
      <c r="U929" s="4">
        <v>790.0</v>
      </c>
      <c r="V929" s="10">
        <f t="shared" si="2"/>
        <v>4.807984907</v>
      </c>
      <c r="W929" s="4">
        <v>18681.52</v>
      </c>
      <c r="X929" s="5" t="s">
        <v>49</v>
      </c>
    </row>
    <row r="930" ht="14.25" customHeight="1">
      <c r="A930" s="4">
        <v>929.0</v>
      </c>
      <c r="B930" s="5" t="s">
        <v>1359</v>
      </c>
      <c r="C930" s="11">
        <v>45176.0</v>
      </c>
      <c r="D930" s="11">
        <v>45177.0</v>
      </c>
      <c r="E930" s="5" t="s">
        <v>77</v>
      </c>
      <c r="F930" s="5" t="s">
        <v>188</v>
      </c>
      <c r="G930" s="5" t="s">
        <v>189</v>
      </c>
      <c r="H930" s="5" t="s">
        <v>190</v>
      </c>
      <c r="I930" s="7" t="s">
        <v>191</v>
      </c>
      <c r="J930" s="8" t="str">
        <f t="shared" si="1"/>
        <v>(496) 4036865</v>
      </c>
      <c r="K930" s="5" t="s">
        <v>192</v>
      </c>
      <c r="L930" s="5" t="s">
        <v>65</v>
      </c>
      <c r="M930" s="9" t="str">
        <f>IFERROR(__xludf.DUMMYFUNCTION("IF(OR(REGEXMATCH(L930,""18-40""),REGEXMATCH(L930,""Adults 18-40"")),""18-40"", IF(OR(REGEXMATCH(L930,""40-60""),REGEXMATCH(L930,""Adults 40-60"")),""40-60"", IF(OR(REGEXMATCH(L930,""60\+""),REGEXMATCH(L930,""Seniors 60\+"")),""60+"", IF(OR(REGEXMATCH(L930"&amp;",""13-19""),REGEXMATCH(L930,""Teens 13-19"")),""13-19"",""Unbekannt""))))"),"60+")</f>
        <v>60+</v>
      </c>
      <c r="N930" s="8" t="str">
        <f>IFERROR(__xludf.DUMMYFUNCTION("REGEXREPLACE(REGEXREPLACE(O930,""Male"",""unspecific""),""Female"",""unspecific"")"),"unspecific ")</f>
        <v>unspecific </v>
      </c>
      <c r="O930" s="5" t="str">
        <f>IFERROR(__xludf.DUMMYFUNCTION("REGEXEXTRACT(L930,""[A-Za-z ]+"")"),"Male ")</f>
        <v>Male </v>
      </c>
      <c r="P930" s="8" t="str">
        <f>IFERROR(__xludf.DUMMYFUNCTION("IF(REGEXMATCH(L930,""Male""),""Male"",IF(REGEXMATCH(L930,""Female""),""Female"",""unspecific""))"),"Male")</f>
        <v>Male</v>
      </c>
      <c r="Q930" s="5" t="s">
        <v>86</v>
      </c>
      <c r="R930" s="4">
        <v>48592.0</v>
      </c>
      <c r="S930" s="4">
        <v>6178.0</v>
      </c>
      <c r="T930" s="4">
        <v>4991.0</v>
      </c>
      <c r="U930" s="4">
        <v>967.0</v>
      </c>
      <c r="V930" s="10">
        <f t="shared" si="2"/>
        <v>1.990039513</v>
      </c>
      <c r="W930" s="4">
        <v>10597.64</v>
      </c>
      <c r="X930" s="5" t="s">
        <v>32</v>
      </c>
    </row>
    <row r="931" ht="14.25" customHeight="1">
      <c r="A931" s="4">
        <v>930.0</v>
      </c>
      <c r="B931" s="5" t="s">
        <v>1360</v>
      </c>
      <c r="C931" s="11">
        <v>45161.0</v>
      </c>
      <c r="D931" s="11">
        <v>45167.0</v>
      </c>
      <c r="E931" s="5" t="s">
        <v>7</v>
      </c>
      <c r="F931" s="5" t="s">
        <v>399</v>
      </c>
      <c r="G931" s="5" t="s">
        <v>400</v>
      </c>
      <c r="H931" s="5" t="s">
        <v>401</v>
      </c>
      <c r="I931" s="7" t="s">
        <v>402</v>
      </c>
      <c r="J931" s="8" t="str">
        <f t="shared" si="1"/>
        <v>(048) 9416229</v>
      </c>
      <c r="K931" s="5" t="s">
        <v>403</v>
      </c>
      <c r="L931" s="5" t="s">
        <v>65</v>
      </c>
      <c r="M931" s="9" t="str">
        <f>IFERROR(__xludf.DUMMYFUNCTION("IF(OR(REGEXMATCH(L931,""18-40""),REGEXMATCH(L931,""Adults 18-40"")),""18-40"", IF(OR(REGEXMATCH(L931,""40-60""),REGEXMATCH(L931,""Adults 40-60"")),""40-60"", IF(OR(REGEXMATCH(L931,""60\+""),REGEXMATCH(L931,""Seniors 60\+"")),""60+"", IF(OR(REGEXMATCH(L931"&amp;",""13-19""),REGEXMATCH(L931,""Teens 13-19"")),""13-19"",""Unbekannt""))))"),"60+")</f>
        <v>60+</v>
      </c>
      <c r="N931" s="8" t="str">
        <f>IFERROR(__xludf.DUMMYFUNCTION("REGEXREPLACE(REGEXREPLACE(O931,""Male"",""unspecific""),""Female"",""unspecific"")"),"unspecific ")</f>
        <v>unspecific </v>
      </c>
      <c r="O931" s="5" t="str">
        <f>IFERROR(__xludf.DUMMYFUNCTION("REGEXEXTRACT(L931,""[A-Za-z ]+"")"),"Male ")</f>
        <v>Male </v>
      </c>
      <c r="P931" s="8" t="str">
        <f>IFERROR(__xludf.DUMMYFUNCTION("IF(REGEXMATCH(L931,""Male""),""Male"",IF(REGEXMATCH(L931,""Female""),""Female"",""unspecific""))"),"Male")</f>
        <v>Male</v>
      </c>
      <c r="Q931" s="5" t="s">
        <v>128</v>
      </c>
      <c r="R931" s="4">
        <v>72958.0</v>
      </c>
      <c r="S931" s="4">
        <v>7143.0</v>
      </c>
      <c r="T931" s="4">
        <v>829.0</v>
      </c>
      <c r="U931" s="4">
        <v>666.0</v>
      </c>
      <c r="V931" s="10">
        <f t="shared" si="2"/>
        <v>0.9128539708</v>
      </c>
      <c r="W931" s="4">
        <v>34655.45</v>
      </c>
      <c r="X931" s="5" t="s">
        <v>158</v>
      </c>
    </row>
    <row r="932" ht="14.25" customHeight="1">
      <c r="A932" s="4">
        <v>931.0</v>
      </c>
      <c r="B932" s="5" t="s">
        <v>1361</v>
      </c>
      <c r="C932" s="11">
        <v>45233.0</v>
      </c>
      <c r="D932" s="11">
        <v>45252.0</v>
      </c>
      <c r="E932" s="5" t="s">
        <v>77</v>
      </c>
      <c r="F932" s="5" t="s">
        <v>367</v>
      </c>
      <c r="G932" s="5" t="s">
        <v>368</v>
      </c>
      <c r="H932" s="5" t="s">
        <v>369</v>
      </c>
      <c r="I932" s="7" t="s">
        <v>370</v>
      </c>
      <c r="J932" s="8" t="str">
        <f t="shared" si="1"/>
        <v>(644) 5688783</v>
      </c>
      <c r="K932" s="5" t="s">
        <v>371</v>
      </c>
      <c r="L932" s="5" t="s">
        <v>131</v>
      </c>
      <c r="M932" s="9" t="str">
        <f>IFERROR(__xludf.DUMMYFUNCTION("IF(OR(REGEXMATCH(L932,""18-40""),REGEXMATCH(L932,""Adults 18-40"")),""18-40"", IF(OR(REGEXMATCH(L932,""40-60""),REGEXMATCH(L932,""Adults 40-60"")),""40-60"", IF(OR(REGEXMATCH(L932,""60\+""),REGEXMATCH(L932,""Seniors 60\+"")),""60+"", IF(OR(REGEXMATCH(L932"&amp;",""13-19""),REGEXMATCH(L932,""Teens 13-19"")),""13-19"",""Unbekannt""))))"),"13-19")</f>
        <v>13-19</v>
      </c>
      <c r="N932" s="8" t="str">
        <f>IFERROR(__xludf.DUMMYFUNCTION("REGEXREPLACE(REGEXREPLACE(O932,""Male"",""unspecific""),""Female"",""unspecific"")"),"Teens ")</f>
        <v>Teens </v>
      </c>
      <c r="O932" s="5" t="str">
        <f>IFERROR(__xludf.DUMMYFUNCTION("REGEXEXTRACT(L932,""[A-Za-z ]+"")"),"Teens ")</f>
        <v>Teens </v>
      </c>
      <c r="P932" s="8" t="str">
        <f>IFERROR(__xludf.DUMMYFUNCTION("IF(REGEXMATCH(L932,""Male""),""Male"",IF(REGEXMATCH(L932,""Female""),""Female"",""unspecific""))"),"unspecific")</f>
        <v>unspecific</v>
      </c>
      <c r="Q932" s="5" t="s">
        <v>58</v>
      </c>
      <c r="R932" s="4">
        <v>17168.0</v>
      </c>
      <c r="S932" s="4">
        <v>379.0</v>
      </c>
      <c r="T932" s="4">
        <v>3330.0</v>
      </c>
      <c r="U932" s="4">
        <v>232.0</v>
      </c>
      <c r="V932" s="10">
        <f t="shared" si="2"/>
        <v>1.351351351</v>
      </c>
      <c r="W932" s="4">
        <v>45855.64</v>
      </c>
      <c r="X932" s="5" t="s">
        <v>99</v>
      </c>
    </row>
    <row r="933" ht="14.25" customHeight="1">
      <c r="A933" s="4">
        <v>932.0</v>
      </c>
      <c r="B933" s="5" t="s">
        <v>1362</v>
      </c>
      <c r="C933" s="11">
        <v>45181.0</v>
      </c>
      <c r="D933" s="11">
        <v>45199.0</v>
      </c>
      <c r="E933" s="5" t="s">
        <v>7</v>
      </c>
      <c r="F933" s="5" t="s">
        <v>374</v>
      </c>
      <c r="G933" s="5" t="s">
        <v>375</v>
      </c>
      <c r="H933" s="5" t="s">
        <v>376</v>
      </c>
      <c r="I933" s="7" t="s">
        <v>377</v>
      </c>
      <c r="J933" s="8" t="str">
        <f t="shared" si="1"/>
        <v>(399) 882061459395</v>
      </c>
      <c r="K933" s="5" t="s">
        <v>378</v>
      </c>
      <c r="L933" s="5" t="s">
        <v>57</v>
      </c>
      <c r="M933" s="9" t="str">
        <f>IFERROR(__xludf.DUMMYFUNCTION("IF(OR(REGEXMATCH(L933,""18-40""),REGEXMATCH(L933,""Adults 18-40"")),""18-40"", IF(OR(REGEXMATCH(L933,""40-60""),REGEXMATCH(L933,""Adults 40-60"")),""40-60"", IF(OR(REGEXMATCH(L933,""60\+""),REGEXMATCH(L933,""Seniors 60\+"")),""60+"", IF(OR(REGEXMATCH(L933"&amp;",""13-19""),REGEXMATCH(L933,""Teens 13-19"")),""13-19"",""Unbekannt""))))"),"18-40")</f>
        <v>18-40</v>
      </c>
      <c r="N933" s="8" t="str">
        <f>IFERROR(__xludf.DUMMYFUNCTION("REGEXREPLACE(REGEXREPLACE(O933,""Male"",""unspecific""),""Female"",""unspecific"")"),"unspecific ")</f>
        <v>unspecific </v>
      </c>
      <c r="O933" s="5" t="str">
        <f>IFERROR(__xludf.DUMMYFUNCTION("REGEXEXTRACT(L933,""[A-Za-z ]+"")"),"Female ")</f>
        <v>Female </v>
      </c>
      <c r="P933" s="8" t="str">
        <f>IFERROR(__xludf.DUMMYFUNCTION("IF(REGEXMATCH(L933,""Male""),""Male"",IF(REGEXMATCH(L933,""Female""),""Female"",""unspecific""))"),"Female")</f>
        <v>Female</v>
      </c>
      <c r="Q933" s="5" t="s">
        <v>31</v>
      </c>
      <c r="R933" s="4">
        <v>57605.0</v>
      </c>
      <c r="S933" s="4">
        <v>9498.0</v>
      </c>
      <c r="T933" s="4">
        <v>891.0</v>
      </c>
      <c r="U933" s="4">
        <v>173.0</v>
      </c>
      <c r="V933" s="10">
        <f t="shared" si="2"/>
        <v>0.3003211527</v>
      </c>
      <c r="W933" s="4">
        <v>15561.26</v>
      </c>
      <c r="X933" s="5" t="s">
        <v>66</v>
      </c>
    </row>
    <row r="934" ht="14.25" customHeight="1">
      <c r="A934" s="4">
        <v>933.0</v>
      </c>
      <c r="B934" s="5" t="s">
        <v>1363</v>
      </c>
      <c r="C934" s="11">
        <v>44960.0</v>
      </c>
      <c r="D934" s="11">
        <v>44988.0</v>
      </c>
      <c r="E934" s="5" t="s">
        <v>77</v>
      </c>
      <c r="F934" s="5" t="s">
        <v>336</v>
      </c>
      <c r="G934" s="5" t="s">
        <v>337</v>
      </c>
      <c r="H934" s="5" t="s">
        <v>338</v>
      </c>
      <c r="I934" s="7" t="s">
        <v>339</v>
      </c>
      <c r="J934" s="8" t="str">
        <f t="shared" si="1"/>
        <v>(729) 5758232</v>
      </c>
      <c r="K934" s="5" t="s">
        <v>340</v>
      </c>
      <c r="L934" s="5" t="s">
        <v>131</v>
      </c>
      <c r="M934" s="9" t="str">
        <f>IFERROR(__xludf.DUMMYFUNCTION("IF(OR(REGEXMATCH(L934,""18-40""),REGEXMATCH(L934,""Adults 18-40"")),""18-40"", IF(OR(REGEXMATCH(L934,""40-60""),REGEXMATCH(L934,""Adults 40-60"")),""40-60"", IF(OR(REGEXMATCH(L934,""60\+""),REGEXMATCH(L934,""Seniors 60\+"")),""60+"", IF(OR(REGEXMATCH(L934"&amp;",""13-19""),REGEXMATCH(L934,""Teens 13-19"")),""13-19"",""Unbekannt""))))"),"13-19")</f>
        <v>13-19</v>
      </c>
      <c r="N934" s="8" t="str">
        <f>IFERROR(__xludf.DUMMYFUNCTION("REGEXREPLACE(REGEXREPLACE(O934,""Male"",""unspecific""),""Female"",""unspecific"")"),"Teens ")</f>
        <v>Teens </v>
      </c>
      <c r="O934" s="5" t="str">
        <f>IFERROR(__xludf.DUMMYFUNCTION("REGEXEXTRACT(L934,""[A-Za-z ]+"")"),"Teens ")</f>
        <v>Teens </v>
      </c>
      <c r="P934" s="8" t="str">
        <f>IFERROR(__xludf.DUMMYFUNCTION("IF(REGEXMATCH(L934,""Male""),""Male"",IF(REGEXMATCH(L934,""Female""),""Female"",""unspecific""))"),"unspecific")</f>
        <v>unspecific</v>
      </c>
      <c r="Q934" s="5" t="s">
        <v>58</v>
      </c>
      <c r="R934" s="4">
        <v>66006.0</v>
      </c>
      <c r="S934" s="4">
        <v>7526.0</v>
      </c>
      <c r="T934" s="4">
        <v>3944.0</v>
      </c>
      <c r="U934" s="4">
        <v>257.0</v>
      </c>
      <c r="V934" s="10">
        <f t="shared" si="2"/>
        <v>0.3893585432</v>
      </c>
      <c r="W934" s="4">
        <v>32827.86</v>
      </c>
      <c r="X934" s="5" t="s">
        <v>32</v>
      </c>
    </row>
    <row r="935" ht="14.25" customHeight="1">
      <c r="A935" s="4">
        <v>934.0</v>
      </c>
      <c r="B935" s="5" t="s">
        <v>1364</v>
      </c>
      <c r="C935" s="11">
        <v>45071.0</v>
      </c>
      <c r="D935" s="11">
        <v>45081.0</v>
      </c>
      <c r="E935" s="5" t="s">
        <v>77</v>
      </c>
      <c r="F935" s="5" t="s">
        <v>873</v>
      </c>
      <c r="G935" s="5" t="s">
        <v>874</v>
      </c>
      <c r="H935" s="5" t="s">
        <v>875</v>
      </c>
      <c r="I935" s="7" t="s">
        <v>876</v>
      </c>
      <c r="J935" s="8" t="str">
        <f t="shared" si="1"/>
        <v>(498) 2096317</v>
      </c>
      <c r="K935" s="5" t="s">
        <v>877</v>
      </c>
      <c r="L935" s="5" t="s">
        <v>131</v>
      </c>
      <c r="M935" s="9" t="str">
        <f>IFERROR(__xludf.DUMMYFUNCTION("IF(OR(REGEXMATCH(L935,""18-40""),REGEXMATCH(L935,""Adults 18-40"")),""18-40"", IF(OR(REGEXMATCH(L935,""40-60""),REGEXMATCH(L935,""Adults 40-60"")),""40-60"", IF(OR(REGEXMATCH(L935,""60\+""),REGEXMATCH(L935,""Seniors 60\+"")),""60+"", IF(OR(REGEXMATCH(L935"&amp;",""13-19""),REGEXMATCH(L935,""Teens 13-19"")),""13-19"",""Unbekannt""))))"),"13-19")</f>
        <v>13-19</v>
      </c>
      <c r="N935" s="8" t="str">
        <f>IFERROR(__xludf.DUMMYFUNCTION("REGEXREPLACE(REGEXREPLACE(O935,""Male"",""unspecific""),""Female"",""unspecific"")"),"Teens ")</f>
        <v>Teens </v>
      </c>
      <c r="O935" s="5" t="str">
        <f>IFERROR(__xludf.DUMMYFUNCTION("REGEXEXTRACT(L935,""[A-Za-z ]+"")"),"Teens ")</f>
        <v>Teens </v>
      </c>
      <c r="P935" s="8" t="str">
        <f>IFERROR(__xludf.DUMMYFUNCTION("IF(REGEXMATCH(L935,""Male""),""Male"",IF(REGEXMATCH(L935,""Female""),""Female"",""unspecific""))"),"unspecific")</f>
        <v>unspecific</v>
      </c>
      <c r="Q935" s="5" t="s">
        <v>48</v>
      </c>
      <c r="R935" s="4">
        <v>97457.0</v>
      </c>
      <c r="S935" s="4">
        <v>7570.0</v>
      </c>
      <c r="T935" s="4">
        <v>4224.0</v>
      </c>
      <c r="U935" s="4">
        <v>312.0</v>
      </c>
      <c r="V935" s="10">
        <f t="shared" si="2"/>
        <v>0.3201411905</v>
      </c>
      <c r="W935" s="4">
        <v>28354.24</v>
      </c>
      <c r="X935" s="5" t="s">
        <v>40</v>
      </c>
    </row>
    <row r="936" ht="14.25" customHeight="1">
      <c r="A936" s="4">
        <v>935.0</v>
      </c>
      <c r="B936" s="5" t="s">
        <v>1365</v>
      </c>
      <c r="C936" s="11">
        <v>44936.0</v>
      </c>
      <c r="D936" s="11">
        <v>44956.0</v>
      </c>
      <c r="E936" s="5" t="s">
        <v>51</v>
      </c>
      <c r="F936" s="5" t="s">
        <v>673</v>
      </c>
      <c r="G936" s="5" t="s">
        <v>674</v>
      </c>
      <c r="H936" s="5" t="s">
        <v>675</v>
      </c>
      <c r="I936" s="7" t="s">
        <v>676</v>
      </c>
      <c r="J936" s="8" t="str">
        <f t="shared" si="1"/>
        <v>(415) 8607532</v>
      </c>
      <c r="K936" s="5" t="s">
        <v>677</v>
      </c>
      <c r="L936" s="5" t="s">
        <v>47</v>
      </c>
      <c r="M936" s="9" t="str">
        <f>IFERROR(__xludf.DUMMYFUNCTION("IF(OR(REGEXMATCH(L936,""18-40""),REGEXMATCH(L936,""Adults 18-40"")),""18-40"", IF(OR(REGEXMATCH(L936,""40-60""),REGEXMATCH(L936,""Adults 40-60"")),""40-60"", IF(OR(REGEXMATCH(L936,""60\+""),REGEXMATCH(L936,""Seniors 60\+"")),""60+"", IF(OR(REGEXMATCH(L936"&amp;",""13-19""),REGEXMATCH(L936,""Teens 13-19"")),""13-19"",""Unbekannt""))))"),"40-60")</f>
        <v>40-60</v>
      </c>
      <c r="N936" s="8" t="str">
        <f>IFERROR(__xludf.DUMMYFUNCTION("REGEXREPLACE(REGEXREPLACE(O936,""Male"",""unspecific""),""Female"",""unspecific"")"),"unspecific ")</f>
        <v>unspecific </v>
      </c>
      <c r="O936" s="5" t="str">
        <f>IFERROR(__xludf.DUMMYFUNCTION("REGEXEXTRACT(L936,""[A-Za-z ]+"")"),"Male ")</f>
        <v>Male </v>
      </c>
      <c r="P936" s="8" t="str">
        <f>IFERROR(__xludf.DUMMYFUNCTION("IF(REGEXMATCH(L936,""Male""),""Male"",IF(REGEXMATCH(L936,""Female""),""Female"",""unspecific""))"),"Male")</f>
        <v>Male</v>
      </c>
      <c r="Q936" s="5" t="s">
        <v>31</v>
      </c>
      <c r="R936" s="4">
        <v>35664.0</v>
      </c>
      <c r="S936" s="4">
        <v>4713.0</v>
      </c>
      <c r="T936" s="4">
        <v>4194.0</v>
      </c>
      <c r="U936" s="4">
        <v>455.0</v>
      </c>
      <c r="V936" s="10">
        <f t="shared" si="2"/>
        <v>1.275796321</v>
      </c>
      <c r="W936" s="4">
        <v>29372.0</v>
      </c>
      <c r="X936" s="5" t="s">
        <v>40</v>
      </c>
    </row>
    <row r="937" ht="14.25" customHeight="1">
      <c r="A937" s="4">
        <v>936.0</v>
      </c>
      <c r="B937" s="5" t="s">
        <v>1366</v>
      </c>
      <c r="C937" s="11">
        <v>45128.0</v>
      </c>
      <c r="D937" s="11">
        <v>45148.0</v>
      </c>
      <c r="E937" s="5" t="s">
        <v>77</v>
      </c>
      <c r="F937" s="5" t="s">
        <v>391</v>
      </c>
      <c r="G937" s="5" t="s">
        <v>392</v>
      </c>
      <c r="H937" s="5" t="s">
        <v>393</v>
      </c>
      <c r="I937" s="7" t="s">
        <v>394</v>
      </c>
      <c r="J937" s="8" t="str">
        <f t="shared" si="1"/>
        <v>(151) 947089311832</v>
      </c>
      <c r="K937" s="5" t="s">
        <v>395</v>
      </c>
      <c r="L937" s="5" t="s">
        <v>30</v>
      </c>
      <c r="M937" s="9" t="str">
        <f>IFERROR(__xludf.DUMMYFUNCTION("IF(OR(REGEXMATCH(L937,""18-40""),REGEXMATCH(L937,""Adults 18-40"")),""18-40"", IF(OR(REGEXMATCH(L937,""40-60""),REGEXMATCH(L937,""Adults 40-60"")),""40-60"", IF(OR(REGEXMATCH(L937,""60\+""),REGEXMATCH(L937,""Seniors 60\+"")),""60+"", IF(OR(REGEXMATCH(L937"&amp;",""13-19""),REGEXMATCH(L937,""Teens 13-19"")),""13-19"",""Unbekannt""))))"),"18-40")</f>
        <v>18-40</v>
      </c>
      <c r="N937" s="8" t="str">
        <f>IFERROR(__xludf.DUMMYFUNCTION("REGEXREPLACE(REGEXREPLACE(O937,""Male"",""unspecific""),""Female"",""unspecific"")"),"Adults ")</f>
        <v>Adults </v>
      </c>
      <c r="O937" s="5" t="str">
        <f>IFERROR(__xludf.DUMMYFUNCTION("REGEXEXTRACT(L937,""[A-Za-z ]+"")"),"Adults ")</f>
        <v>Adults </v>
      </c>
      <c r="P937" s="8" t="str">
        <f>IFERROR(__xludf.DUMMYFUNCTION("IF(REGEXMATCH(L937,""Male""),""Male"",IF(REGEXMATCH(L937,""Female""),""Female"",""unspecific""))"),"unspecific")</f>
        <v>unspecific</v>
      </c>
      <c r="Q937" s="5" t="s">
        <v>39</v>
      </c>
      <c r="R937" s="4">
        <v>94567.0</v>
      </c>
      <c r="S937" s="4">
        <v>8350.0</v>
      </c>
      <c r="T937" s="4">
        <v>4647.0</v>
      </c>
      <c r="U937" s="4">
        <v>659.0</v>
      </c>
      <c r="V937" s="10">
        <f t="shared" si="2"/>
        <v>0.696860427</v>
      </c>
      <c r="W937" s="4">
        <v>851.51</v>
      </c>
      <c r="X937" s="5" t="s">
        <v>152</v>
      </c>
    </row>
    <row r="938" ht="14.25" customHeight="1">
      <c r="A938" s="4">
        <v>937.0</v>
      </c>
      <c r="B938" s="5" t="s">
        <v>1367</v>
      </c>
      <c r="C938" s="11">
        <v>45027.0</v>
      </c>
      <c r="D938" s="11">
        <v>45037.0</v>
      </c>
      <c r="E938" s="5" t="s">
        <v>77</v>
      </c>
      <c r="F938" s="5" t="s">
        <v>123</v>
      </c>
      <c r="G938" s="5" t="s">
        <v>124</v>
      </c>
      <c r="H938" s="5" t="s">
        <v>125</v>
      </c>
      <c r="I938" s="7" t="s">
        <v>126</v>
      </c>
      <c r="J938" s="8" t="str">
        <f t="shared" si="1"/>
        <v>(382) 5051266</v>
      </c>
      <c r="K938" s="5" t="s">
        <v>127</v>
      </c>
      <c r="L938" s="5" t="s">
        <v>57</v>
      </c>
      <c r="M938" s="9" t="str">
        <f>IFERROR(__xludf.DUMMYFUNCTION("IF(OR(REGEXMATCH(L938,""18-40""),REGEXMATCH(L938,""Adults 18-40"")),""18-40"", IF(OR(REGEXMATCH(L938,""40-60""),REGEXMATCH(L938,""Adults 40-60"")),""40-60"", IF(OR(REGEXMATCH(L938,""60\+""),REGEXMATCH(L938,""Seniors 60\+"")),""60+"", IF(OR(REGEXMATCH(L938"&amp;",""13-19""),REGEXMATCH(L938,""Teens 13-19"")),""13-19"",""Unbekannt""))))"),"18-40")</f>
        <v>18-40</v>
      </c>
      <c r="N938" s="8" t="str">
        <f>IFERROR(__xludf.DUMMYFUNCTION("REGEXREPLACE(REGEXREPLACE(O938,""Male"",""unspecific""),""Female"",""unspecific"")"),"unspecific ")</f>
        <v>unspecific </v>
      </c>
      <c r="O938" s="5" t="str">
        <f>IFERROR(__xludf.DUMMYFUNCTION("REGEXEXTRACT(L938,""[A-Za-z ]+"")"),"Female ")</f>
        <v>Female </v>
      </c>
      <c r="P938" s="8" t="str">
        <f>IFERROR(__xludf.DUMMYFUNCTION("IF(REGEXMATCH(L938,""Male""),""Male"",IF(REGEXMATCH(L938,""Female""),""Female"",""unspecific""))"),"Female")</f>
        <v>Female</v>
      </c>
      <c r="Q938" s="5" t="s">
        <v>86</v>
      </c>
      <c r="R938" s="4">
        <v>35674.0</v>
      </c>
      <c r="S938" s="4">
        <v>4286.0</v>
      </c>
      <c r="T938" s="4">
        <v>2433.0</v>
      </c>
      <c r="U938" s="4">
        <v>770.0</v>
      </c>
      <c r="V938" s="10">
        <f t="shared" si="2"/>
        <v>2.158434714</v>
      </c>
      <c r="W938" s="4">
        <v>37847.75</v>
      </c>
      <c r="X938" s="5" t="s">
        <v>49</v>
      </c>
    </row>
    <row r="939" ht="14.25" customHeight="1">
      <c r="A939" s="4">
        <v>938.0</v>
      </c>
      <c r="B939" s="5" t="s">
        <v>1368</v>
      </c>
      <c r="C939" s="11">
        <v>45243.0</v>
      </c>
      <c r="D939" s="11">
        <v>45264.0</v>
      </c>
      <c r="E939" s="5" t="s">
        <v>25</v>
      </c>
      <c r="F939" s="5" t="s">
        <v>626</v>
      </c>
      <c r="G939" s="5" t="s">
        <v>627</v>
      </c>
      <c r="H939" s="5" t="s">
        <v>628</v>
      </c>
      <c r="I939" s="7" t="s">
        <v>629</v>
      </c>
      <c r="J939" s="8" t="str">
        <f t="shared" si="1"/>
        <v>(203) 3156167</v>
      </c>
      <c r="K939" s="5" t="s">
        <v>630</v>
      </c>
      <c r="L939" s="5" t="s">
        <v>74</v>
      </c>
      <c r="M939" s="9" t="str">
        <f>IFERROR(__xludf.DUMMYFUNCTION("IF(OR(REGEXMATCH(L939,""18-40""),REGEXMATCH(L939,""Adults 18-40"")),""18-40"", IF(OR(REGEXMATCH(L939,""40-60""),REGEXMATCH(L939,""Adults 40-60"")),""40-60"", IF(OR(REGEXMATCH(L939,""60\+""),REGEXMATCH(L939,""Seniors 60\+"")),""60+"", IF(OR(REGEXMATCH(L939"&amp;",""13-19""),REGEXMATCH(L939,""Teens 13-19"")),""13-19"",""Unbekannt""))))"),"60+")</f>
        <v>60+</v>
      </c>
      <c r="N939" s="8" t="str">
        <f>IFERROR(__xludf.DUMMYFUNCTION("REGEXREPLACE(REGEXREPLACE(O939,""Male"",""unspecific""),""Female"",""unspecific"")"),"Seniors ")</f>
        <v>Seniors </v>
      </c>
      <c r="O939" s="5" t="str">
        <f>IFERROR(__xludf.DUMMYFUNCTION("REGEXEXTRACT(L939,""[A-Za-z ]+"")"),"Seniors ")</f>
        <v>Seniors </v>
      </c>
      <c r="P939" s="8" t="str">
        <f>IFERROR(__xludf.DUMMYFUNCTION("IF(REGEXMATCH(L939,""Male""),""Male"",IF(REGEXMATCH(L939,""Female""),""Female"",""unspecific""))"),"unspecific")</f>
        <v>unspecific</v>
      </c>
      <c r="Q939" s="5" t="s">
        <v>75</v>
      </c>
      <c r="R939" s="4">
        <v>26656.0</v>
      </c>
      <c r="S939" s="4">
        <v>4454.0</v>
      </c>
      <c r="T939" s="4">
        <v>2849.0</v>
      </c>
      <c r="U939" s="4">
        <v>154.0</v>
      </c>
      <c r="V939" s="10">
        <f t="shared" si="2"/>
        <v>0.5777310924</v>
      </c>
      <c r="W939" s="4">
        <v>46212.74</v>
      </c>
      <c r="X939" s="5" t="s">
        <v>49</v>
      </c>
    </row>
    <row r="940" ht="14.25" customHeight="1">
      <c r="A940" s="4">
        <v>939.0</v>
      </c>
      <c r="B940" s="5" t="s">
        <v>1369</v>
      </c>
      <c r="C940" s="11">
        <v>45199.0</v>
      </c>
      <c r="D940" s="11">
        <v>45205.0</v>
      </c>
      <c r="E940" s="5" t="s">
        <v>42</v>
      </c>
      <c r="F940" s="5" t="s">
        <v>175</v>
      </c>
      <c r="G940" s="5" t="s">
        <v>176</v>
      </c>
      <c r="H940" s="5" t="s">
        <v>177</v>
      </c>
      <c r="I940" s="7" t="s">
        <v>178</v>
      </c>
      <c r="J940" s="8" t="str">
        <f t="shared" si="1"/>
        <v>(186) 4384897</v>
      </c>
      <c r="K940" s="5" t="s">
        <v>179</v>
      </c>
      <c r="L940" s="5" t="s">
        <v>47</v>
      </c>
      <c r="M940" s="9" t="str">
        <f>IFERROR(__xludf.DUMMYFUNCTION("IF(OR(REGEXMATCH(L940,""18-40""),REGEXMATCH(L940,""Adults 18-40"")),""18-40"", IF(OR(REGEXMATCH(L940,""40-60""),REGEXMATCH(L940,""Adults 40-60"")),""40-60"", IF(OR(REGEXMATCH(L940,""60\+""),REGEXMATCH(L940,""Seniors 60\+"")),""60+"", IF(OR(REGEXMATCH(L940"&amp;",""13-19""),REGEXMATCH(L940,""Teens 13-19"")),""13-19"",""Unbekannt""))))"),"40-60")</f>
        <v>40-60</v>
      </c>
      <c r="N940" s="8" t="str">
        <f>IFERROR(__xludf.DUMMYFUNCTION("REGEXREPLACE(REGEXREPLACE(O940,""Male"",""unspecific""),""Female"",""unspecific"")"),"unspecific ")</f>
        <v>unspecific </v>
      </c>
      <c r="O940" s="5" t="str">
        <f>IFERROR(__xludf.DUMMYFUNCTION("REGEXEXTRACT(L940,""[A-Za-z ]+"")"),"Male ")</f>
        <v>Male </v>
      </c>
      <c r="P940" s="8" t="str">
        <f>IFERROR(__xludf.DUMMYFUNCTION("IF(REGEXMATCH(L940,""Male""),""Male"",IF(REGEXMATCH(L940,""Female""),""Female"",""unspecific""))"),"Male")</f>
        <v>Male</v>
      </c>
      <c r="Q940" s="5" t="s">
        <v>75</v>
      </c>
      <c r="R940" s="4">
        <v>3027.0</v>
      </c>
      <c r="S940" s="4">
        <v>4296.0</v>
      </c>
      <c r="T940" s="4">
        <v>1208.0</v>
      </c>
      <c r="U940" s="4">
        <v>490.0</v>
      </c>
      <c r="V940" s="10">
        <f t="shared" si="2"/>
        <v>16.18764453</v>
      </c>
      <c r="W940" s="4">
        <v>7069.91</v>
      </c>
      <c r="X940" s="5" t="s">
        <v>99</v>
      </c>
    </row>
    <row r="941" ht="14.25" customHeight="1">
      <c r="A941" s="4">
        <v>940.0</v>
      </c>
      <c r="B941" s="5" t="s">
        <v>1370</v>
      </c>
      <c r="C941" s="11">
        <v>45206.0</v>
      </c>
      <c r="D941" s="11">
        <v>45226.0</v>
      </c>
      <c r="E941" s="5" t="s">
        <v>51</v>
      </c>
      <c r="F941" s="5" t="s">
        <v>175</v>
      </c>
      <c r="G941" s="5" t="s">
        <v>176</v>
      </c>
      <c r="H941" s="5" t="s">
        <v>177</v>
      </c>
      <c r="I941" s="7" t="s">
        <v>178</v>
      </c>
      <c r="J941" s="8" t="str">
        <f t="shared" si="1"/>
        <v>(186) 4384897</v>
      </c>
      <c r="K941" s="5" t="s">
        <v>179</v>
      </c>
      <c r="L941" s="5" t="s">
        <v>83</v>
      </c>
      <c r="M941" s="9" t="str">
        <f>IFERROR(__xludf.DUMMYFUNCTION("IF(OR(REGEXMATCH(L941,""18-40""),REGEXMATCH(L941,""Adults 18-40"")),""18-40"", IF(OR(REGEXMATCH(L941,""40-60""),REGEXMATCH(L941,""Adults 40-60"")),""40-60"", IF(OR(REGEXMATCH(L941,""60\+""),REGEXMATCH(L941,""Seniors 60\+"")),""60+"", IF(OR(REGEXMATCH(L941"&amp;",""13-19""),REGEXMATCH(L941,""Teens 13-19"")),""13-19"",""Unbekannt""))))"),"40-60")</f>
        <v>40-60</v>
      </c>
      <c r="N941" s="8" t="str">
        <f>IFERROR(__xludf.DUMMYFUNCTION("REGEXREPLACE(REGEXREPLACE(O941,""Male"",""unspecific""),""Female"",""unspecific"")"),"Adults ")</f>
        <v>Adults </v>
      </c>
      <c r="O941" s="5" t="str">
        <f>IFERROR(__xludf.DUMMYFUNCTION("REGEXEXTRACT(L941,""[A-Za-z ]+"")"),"Adults ")</f>
        <v>Adults </v>
      </c>
      <c r="P941" s="8" t="str">
        <f>IFERROR(__xludf.DUMMYFUNCTION("IF(REGEXMATCH(L941,""Male""),""Male"",IF(REGEXMATCH(L941,""Female""),""Female"",""unspecific""))"),"unspecific")</f>
        <v>unspecific</v>
      </c>
      <c r="Q941" s="5" t="s">
        <v>84</v>
      </c>
      <c r="R941" s="4">
        <v>65053.0</v>
      </c>
      <c r="S941" s="4">
        <v>7312.0</v>
      </c>
      <c r="T941" s="4">
        <v>3322.0</v>
      </c>
      <c r="U941" s="4">
        <v>755.0</v>
      </c>
      <c r="V941" s="10">
        <f t="shared" si="2"/>
        <v>1.160592133</v>
      </c>
      <c r="W941" s="4">
        <v>20871.8</v>
      </c>
      <c r="X941" s="5" t="s">
        <v>99</v>
      </c>
    </row>
    <row r="942" ht="14.25" customHeight="1">
      <c r="A942" s="4">
        <v>941.0</v>
      </c>
      <c r="B942" s="5" t="s">
        <v>1371</v>
      </c>
      <c r="C942" s="11">
        <v>45014.0</v>
      </c>
      <c r="D942" s="11">
        <v>45024.0</v>
      </c>
      <c r="E942" s="5" t="s">
        <v>77</v>
      </c>
      <c r="F942" s="5" t="s">
        <v>336</v>
      </c>
      <c r="G942" s="5" t="s">
        <v>337</v>
      </c>
      <c r="H942" s="5" t="s">
        <v>338</v>
      </c>
      <c r="I942" s="7" t="s">
        <v>339</v>
      </c>
      <c r="J942" s="8" t="str">
        <f t="shared" si="1"/>
        <v>(729) 5758232</v>
      </c>
      <c r="K942" s="5" t="s">
        <v>340</v>
      </c>
      <c r="L942" s="5" t="s">
        <v>65</v>
      </c>
      <c r="M942" s="9" t="str">
        <f>IFERROR(__xludf.DUMMYFUNCTION("IF(OR(REGEXMATCH(L942,""18-40""),REGEXMATCH(L942,""Adults 18-40"")),""18-40"", IF(OR(REGEXMATCH(L942,""40-60""),REGEXMATCH(L942,""Adults 40-60"")),""40-60"", IF(OR(REGEXMATCH(L942,""60\+""),REGEXMATCH(L942,""Seniors 60\+"")),""60+"", IF(OR(REGEXMATCH(L942"&amp;",""13-19""),REGEXMATCH(L942,""Teens 13-19"")),""13-19"",""Unbekannt""))))"),"60+")</f>
        <v>60+</v>
      </c>
      <c r="N942" s="8" t="str">
        <f>IFERROR(__xludf.DUMMYFUNCTION("REGEXREPLACE(REGEXREPLACE(O942,""Male"",""unspecific""),""Female"",""unspecific"")"),"unspecific ")</f>
        <v>unspecific </v>
      </c>
      <c r="O942" s="5" t="str">
        <f>IFERROR(__xludf.DUMMYFUNCTION("REGEXEXTRACT(L942,""[A-Za-z ]+"")"),"Male ")</f>
        <v>Male </v>
      </c>
      <c r="P942" s="8" t="str">
        <f>IFERROR(__xludf.DUMMYFUNCTION("IF(REGEXMATCH(L942,""Male""),""Male"",IF(REGEXMATCH(L942,""Female""),""Female"",""unspecific""))"),"Male")</f>
        <v>Male</v>
      </c>
      <c r="Q942" s="5" t="s">
        <v>84</v>
      </c>
      <c r="R942" s="4">
        <v>45035.0</v>
      </c>
      <c r="S942" s="4">
        <v>7567.0</v>
      </c>
      <c r="T942" s="4">
        <v>2196.0</v>
      </c>
      <c r="U942" s="4">
        <v>301.0</v>
      </c>
      <c r="V942" s="10">
        <f t="shared" si="2"/>
        <v>0.6683690463</v>
      </c>
      <c r="W942" s="4">
        <v>11336.62</v>
      </c>
      <c r="X942" s="5" t="s">
        <v>32</v>
      </c>
    </row>
    <row r="943" ht="14.25" customHeight="1">
      <c r="A943" s="4">
        <v>942.0</v>
      </c>
      <c r="B943" s="5" t="s">
        <v>1372</v>
      </c>
      <c r="C943" s="11">
        <v>45104.0</v>
      </c>
      <c r="D943" s="11">
        <v>45121.0</v>
      </c>
      <c r="E943" s="5" t="s">
        <v>7</v>
      </c>
      <c r="F943" s="5" t="s">
        <v>686</v>
      </c>
      <c r="G943" s="5" t="s">
        <v>687</v>
      </c>
      <c r="H943" s="5" t="s">
        <v>688</v>
      </c>
      <c r="I943" s="7" t="s">
        <v>689</v>
      </c>
      <c r="J943" s="8" t="str">
        <f t="shared" si="1"/>
        <v>(644) 1946281</v>
      </c>
      <c r="K943" s="5" t="s">
        <v>690</v>
      </c>
      <c r="L943" s="5" t="s">
        <v>138</v>
      </c>
      <c r="M943" s="9" t="str">
        <f>IFERROR(__xludf.DUMMYFUNCTION("IF(OR(REGEXMATCH(L943,""18-40""),REGEXMATCH(L943,""Adults 18-40"")),""18-40"", IF(OR(REGEXMATCH(L943,""40-60""),REGEXMATCH(L943,""Adults 40-60"")),""40-60"", IF(OR(REGEXMATCH(L943,""60\+""),REGEXMATCH(L943,""Seniors 60\+"")),""60+"", IF(OR(REGEXMATCH(L943"&amp;",""13-19""),REGEXMATCH(L943,""Teens 13-19"")),""13-19"",""Unbekannt""))))"),"18-40")</f>
        <v>18-40</v>
      </c>
      <c r="N943" s="8" t="str">
        <f>IFERROR(__xludf.DUMMYFUNCTION("REGEXREPLACE(REGEXREPLACE(O943,""Male"",""unspecific""),""Female"",""unspecific"")"),"unspecific ")</f>
        <v>unspecific </v>
      </c>
      <c r="O943" s="5" t="str">
        <f>IFERROR(__xludf.DUMMYFUNCTION("REGEXEXTRACT(L943,""[A-Za-z ]+"")"),"Male ")</f>
        <v>Male </v>
      </c>
      <c r="P943" s="8" t="str">
        <f>IFERROR(__xludf.DUMMYFUNCTION("IF(REGEXMATCH(L943,""Male""),""Male"",IF(REGEXMATCH(L943,""Female""),""Female"",""unspecific""))"),"Male")</f>
        <v>Male</v>
      </c>
      <c r="Q943" s="5" t="s">
        <v>39</v>
      </c>
      <c r="R943" s="4">
        <v>6918.0</v>
      </c>
      <c r="S943" s="4">
        <v>3926.0</v>
      </c>
      <c r="T943" s="4">
        <v>1512.0</v>
      </c>
      <c r="U943" s="4">
        <v>908.0</v>
      </c>
      <c r="V943" s="10">
        <f t="shared" si="2"/>
        <v>13.12518069</v>
      </c>
      <c r="W943" s="4">
        <v>35453.77</v>
      </c>
      <c r="X943" s="5" t="s">
        <v>66</v>
      </c>
    </row>
    <row r="944" ht="14.25" customHeight="1">
      <c r="A944" s="4">
        <v>943.0</v>
      </c>
      <c r="B944" s="5" t="s">
        <v>1373</v>
      </c>
      <c r="C944" s="11">
        <v>44991.0</v>
      </c>
      <c r="D944" s="11">
        <v>44995.0</v>
      </c>
      <c r="E944" s="5" t="s">
        <v>51</v>
      </c>
      <c r="F944" s="5" t="s">
        <v>445</v>
      </c>
      <c r="G944" s="5" t="s">
        <v>446</v>
      </c>
      <c r="H944" s="5" t="s">
        <v>447</v>
      </c>
      <c r="I944" s="7" t="s">
        <v>448</v>
      </c>
      <c r="J944" s="8" t="str">
        <f t="shared" si="1"/>
        <v>(163) 276214014577</v>
      </c>
      <c r="K944" s="5" t="s">
        <v>449</v>
      </c>
      <c r="L944" s="5" t="s">
        <v>160</v>
      </c>
      <c r="M944" s="9" t="str">
        <f>IFERROR(__xludf.DUMMYFUNCTION("IF(OR(REGEXMATCH(L944,""18-40""),REGEXMATCH(L944,""Adults 18-40"")),""18-40"", IF(OR(REGEXMATCH(L944,""40-60""),REGEXMATCH(L944,""Adults 40-60"")),""40-60"", IF(OR(REGEXMATCH(L944,""60\+""),REGEXMATCH(L944,""Seniors 60\+"")),""60+"", IF(OR(REGEXMATCH(L944"&amp;",""13-19""),REGEXMATCH(L944,""Teens 13-19"")),""13-19"",""Unbekannt""))))"),"40-60")</f>
        <v>40-60</v>
      </c>
      <c r="N944" s="8" t="str">
        <f>IFERROR(__xludf.DUMMYFUNCTION("REGEXREPLACE(REGEXREPLACE(O944,""Male"",""unspecific""),""Female"",""unspecific"")"),"unspecific ")</f>
        <v>unspecific </v>
      </c>
      <c r="O944" s="5" t="str">
        <f>IFERROR(__xludf.DUMMYFUNCTION("REGEXEXTRACT(L944,""[A-Za-z ]+"")"),"Female ")</f>
        <v>Female </v>
      </c>
      <c r="P944" s="8" t="str">
        <f>IFERROR(__xludf.DUMMYFUNCTION("IF(REGEXMATCH(L944,""Male""),""Male"",IF(REGEXMATCH(L944,""Female""),""Female"",""unspecific""))"),"Female")</f>
        <v>Female</v>
      </c>
      <c r="Q944" s="5" t="s">
        <v>58</v>
      </c>
      <c r="R944" s="4">
        <v>5274.0</v>
      </c>
      <c r="S944" s="4">
        <v>8460.0</v>
      </c>
      <c r="T944" s="4">
        <v>4213.0</v>
      </c>
      <c r="U944" s="4">
        <v>126.0</v>
      </c>
      <c r="V944" s="10">
        <f t="shared" si="2"/>
        <v>2.389078498</v>
      </c>
      <c r="W944" s="4">
        <v>12258.93</v>
      </c>
      <c r="X944" s="5" t="s">
        <v>158</v>
      </c>
    </row>
    <row r="945" ht="14.25" customHeight="1">
      <c r="A945" s="4">
        <v>944.0</v>
      </c>
      <c r="B945" s="5" t="s">
        <v>1374</v>
      </c>
      <c r="C945" s="11">
        <v>45023.0</v>
      </c>
      <c r="D945" s="11">
        <v>45036.0</v>
      </c>
      <c r="E945" s="5" t="s">
        <v>7</v>
      </c>
      <c r="F945" s="5" t="s">
        <v>269</v>
      </c>
      <c r="G945" s="5" t="s">
        <v>270</v>
      </c>
      <c r="H945" s="5" t="s">
        <v>271</v>
      </c>
      <c r="I945" s="7" t="s">
        <v>272</v>
      </c>
      <c r="J945" s="8" t="str">
        <f t="shared" si="1"/>
        <v>(363) 95706167906</v>
      </c>
      <c r="K945" s="5" t="s">
        <v>273</v>
      </c>
      <c r="L945" s="5" t="s">
        <v>65</v>
      </c>
      <c r="M945" s="9" t="str">
        <f>IFERROR(__xludf.DUMMYFUNCTION("IF(OR(REGEXMATCH(L945,""18-40""),REGEXMATCH(L945,""Adults 18-40"")),""18-40"", IF(OR(REGEXMATCH(L945,""40-60""),REGEXMATCH(L945,""Adults 40-60"")),""40-60"", IF(OR(REGEXMATCH(L945,""60\+""),REGEXMATCH(L945,""Seniors 60\+"")),""60+"", IF(OR(REGEXMATCH(L945"&amp;",""13-19""),REGEXMATCH(L945,""Teens 13-19"")),""13-19"",""Unbekannt""))))"),"60+")</f>
        <v>60+</v>
      </c>
      <c r="N945" s="8" t="str">
        <f>IFERROR(__xludf.DUMMYFUNCTION("REGEXREPLACE(REGEXREPLACE(O945,""Male"",""unspecific""),""Female"",""unspecific"")"),"unspecific ")</f>
        <v>unspecific </v>
      </c>
      <c r="O945" s="5" t="str">
        <f>IFERROR(__xludf.DUMMYFUNCTION("REGEXEXTRACT(L945,""[A-Za-z ]+"")"),"Male ")</f>
        <v>Male </v>
      </c>
      <c r="P945" s="8" t="str">
        <f>IFERROR(__xludf.DUMMYFUNCTION("IF(REGEXMATCH(L945,""Male""),""Male"",IF(REGEXMATCH(L945,""Female""),""Female"",""unspecific""))"),"Male")</f>
        <v>Male</v>
      </c>
      <c r="Q945" s="5" t="s">
        <v>84</v>
      </c>
      <c r="R945" s="4">
        <v>98871.0</v>
      </c>
      <c r="S945" s="4">
        <v>4403.0</v>
      </c>
      <c r="T945" s="4">
        <v>4189.0</v>
      </c>
      <c r="U945" s="4">
        <v>323.0</v>
      </c>
      <c r="V945" s="10">
        <f t="shared" si="2"/>
        <v>0.326688311</v>
      </c>
      <c r="W945" s="4">
        <v>21532.88</v>
      </c>
      <c r="X945" s="5" t="s">
        <v>158</v>
      </c>
    </row>
    <row r="946" ht="14.25" customHeight="1">
      <c r="A946" s="4">
        <v>945.0</v>
      </c>
      <c r="B946" s="5" t="s">
        <v>1375</v>
      </c>
      <c r="C946" s="11">
        <v>45080.0</v>
      </c>
      <c r="D946" s="11">
        <v>45100.0</v>
      </c>
      <c r="E946" s="5" t="s">
        <v>25</v>
      </c>
      <c r="F946" s="5" t="s">
        <v>426</v>
      </c>
      <c r="G946" s="5" t="s">
        <v>427</v>
      </c>
      <c r="H946" s="5" t="s">
        <v>428</v>
      </c>
      <c r="I946" s="7">
        <v>0.0</v>
      </c>
      <c r="J946" s="8">
        <f t="shared" si="1"/>
        <v>0</v>
      </c>
      <c r="K946" s="5" t="s">
        <v>429</v>
      </c>
      <c r="L946" s="5" t="s">
        <v>65</v>
      </c>
      <c r="M946" s="9" t="str">
        <f>IFERROR(__xludf.DUMMYFUNCTION("IF(OR(REGEXMATCH(L946,""18-40""),REGEXMATCH(L946,""Adults 18-40"")),""18-40"", IF(OR(REGEXMATCH(L946,""40-60""),REGEXMATCH(L946,""Adults 40-60"")),""40-60"", IF(OR(REGEXMATCH(L946,""60\+""),REGEXMATCH(L946,""Seniors 60\+"")),""60+"", IF(OR(REGEXMATCH(L946"&amp;",""13-19""),REGEXMATCH(L946,""Teens 13-19"")),""13-19"",""Unbekannt""))))"),"60+")</f>
        <v>60+</v>
      </c>
      <c r="N946" s="8" t="str">
        <f>IFERROR(__xludf.DUMMYFUNCTION("REGEXREPLACE(REGEXREPLACE(O946,""Male"",""unspecific""),""Female"",""unspecific"")"),"unspecific ")</f>
        <v>unspecific </v>
      </c>
      <c r="O946" s="5" t="str">
        <f>IFERROR(__xludf.DUMMYFUNCTION("REGEXEXTRACT(L946,""[A-Za-z ]+"")"),"Male ")</f>
        <v>Male </v>
      </c>
      <c r="P946" s="8" t="str">
        <f>IFERROR(__xludf.DUMMYFUNCTION("IF(REGEXMATCH(L946,""Male""),""Male"",IF(REGEXMATCH(L946,""Female""),""Female"",""unspecific""))"),"Male")</f>
        <v>Male</v>
      </c>
      <c r="Q946" s="5" t="s">
        <v>39</v>
      </c>
      <c r="R946" s="4">
        <v>74532.0</v>
      </c>
      <c r="S946" s="4">
        <v>5236.0</v>
      </c>
      <c r="T946" s="4">
        <v>3733.0</v>
      </c>
      <c r="U946" s="4">
        <v>285.0</v>
      </c>
      <c r="V946" s="10">
        <f t="shared" si="2"/>
        <v>0.3823860892</v>
      </c>
      <c r="W946" s="4">
        <v>6899.45</v>
      </c>
      <c r="X946" s="5" t="s">
        <v>49</v>
      </c>
    </row>
    <row r="947" ht="14.25" customHeight="1">
      <c r="A947" s="4">
        <v>946.0</v>
      </c>
      <c r="B947" s="5" t="s">
        <v>1376</v>
      </c>
      <c r="C947" s="11">
        <v>45266.0</v>
      </c>
      <c r="D947" s="11">
        <v>45273.0</v>
      </c>
      <c r="E947" s="5" t="s">
        <v>7</v>
      </c>
      <c r="F947" s="5" t="s">
        <v>212</v>
      </c>
      <c r="G947" s="5" t="s">
        <v>213</v>
      </c>
      <c r="H947" s="5" t="s">
        <v>214</v>
      </c>
      <c r="I947" s="7">
        <v>0.0</v>
      </c>
      <c r="J947" s="8">
        <f t="shared" si="1"/>
        <v>0</v>
      </c>
      <c r="K947" s="5" t="s">
        <v>216</v>
      </c>
      <c r="L947" s="5" t="s">
        <v>83</v>
      </c>
      <c r="M947" s="9" t="str">
        <f>IFERROR(__xludf.DUMMYFUNCTION("IF(OR(REGEXMATCH(L947,""18-40""),REGEXMATCH(L947,""Adults 18-40"")),""18-40"", IF(OR(REGEXMATCH(L947,""40-60""),REGEXMATCH(L947,""Adults 40-60"")),""40-60"", IF(OR(REGEXMATCH(L947,""60\+""),REGEXMATCH(L947,""Seniors 60\+"")),""60+"", IF(OR(REGEXMATCH(L947"&amp;",""13-19""),REGEXMATCH(L947,""Teens 13-19"")),""13-19"",""Unbekannt""))))"),"40-60")</f>
        <v>40-60</v>
      </c>
      <c r="N947" s="8" t="str">
        <f>IFERROR(__xludf.DUMMYFUNCTION("REGEXREPLACE(REGEXREPLACE(O947,""Male"",""unspecific""),""Female"",""unspecific"")"),"Adults ")</f>
        <v>Adults </v>
      </c>
      <c r="O947" s="5" t="str">
        <f>IFERROR(__xludf.DUMMYFUNCTION("REGEXEXTRACT(L947,""[A-Za-z ]+"")"),"Adults ")</f>
        <v>Adults </v>
      </c>
      <c r="P947" s="8" t="str">
        <f>IFERROR(__xludf.DUMMYFUNCTION("IF(REGEXMATCH(L947,""Male""),""Male"",IF(REGEXMATCH(L947,""Female""),""Female"",""unspecific""))"),"unspecific")</f>
        <v>unspecific</v>
      </c>
      <c r="Q947" s="5" t="s">
        <v>84</v>
      </c>
      <c r="R947" s="4">
        <v>16341.0</v>
      </c>
      <c r="S947" s="4">
        <v>9915.0</v>
      </c>
      <c r="T947" s="4">
        <v>4214.0</v>
      </c>
      <c r="U947" s="4">
        <v>245.0</v>
      </c>
      <c r="V947" s="10">
        <f t="shared" si="2"/>
        <v>1.499296249</v>
      </c>
      <c r="W947" s="4">
        <v>40978.28</v>
      </c>
      <c r="X947" s="5" t="s">
        <v>152</v>
      </c>
    </row>
    <row r="948" ht="14.25" customHeight="1">
      <c r="A948" s="4">
        <v>947.0</v>
      </c>
      <c r="B948" s="5" t="s">
        <v>1377</v>
      </c>
      <c r="C948" s="11">
        <v>45252.0</v>
      </c>
      <c r="D948" s="11">
        <v>45257.0</v>
      </c>
      <c r="E948" s="5" t="s">
        <v>42</v>
      </c>
      <c r="F948" s="5" t="s">
        <v>294</v>
      </c>
      <c r="G948" s="5" t="s">
        <v>295</v>
      </c>
      <c r="H948" s="5" t="s">
        <v>296</v>
      </c>
      <c r="I948" s="7" t="s">
        <v>297</v>
      </c>
      <c r="J948" s="8" t="str">
        <f t="shared" si="1"/>
        <v>(284) 4015003</v>
      </c>
      <c r="K948" s="5" t="s">
        <v>298</v>
      </c>
      <c r="L948" s="5" t="s">
        <v>57</v>
      </c>
      <c r="M948" s="9" t="str">
        <f>IFERROR(__xludf.DUMMYFUNCTION("IF(OR(REGEXMATCH(L948,""18-40""),REGEXMATCH(L948,""Adults 18-40"")),""18-40"", IF(OR(REGEXMATCH(L948,""40-60""),REGEXMATCH(L948,""Adults 40-60"")),""40-60"", IF(OR(REGEXMATCH(L948,""60\+""),REGEXMATCH(L948,""Seniors 60\+"")),""60+"", IF(OR(REGEXMATCH(L948"&amp;",""13-19""),REGEXMATCH(L948,""Teens 13-19"")),""13-19"",""Unbekannt""))))"),"18-40")</f>
        <v>18-40</v>
      </c>
      <c r="N948" s="8" t="str">
        <f>IFERROR(__xludf.DUMMYFUNCTION("REGEXREPLACE(REGEXREPLACE(O948,""Male"",""unspecific""),""Female"",""unspecific"")"),"unspecific ")</f>
        <v>unspecific </v>
      </c>
      <c r="O948" s="5" t="str">
        <f>IFERROR(__xludf.DUMMYFUNCTION("REGEXEXTRACT(L948,""[A-Za-z ]+"")"),"Female ")</f>
        <v>Female </v>
      </c>
      <c r="P948" s="8" t="str">
        <f>IFERROR(__xludf.DUMMYFUNCTION("IF(REGEXMATCH(L948,""Male""),""Male"",IF(REGEXMATCH(L948,""Female""),""Female"",""unspecific""))"),"Female")</f>
        <v>Female</v>
      </c>
      <c r="Q948" s="5" t="s">
        <v>128</v>
      </c>
      <c r="R948" s="4">
        <v>70723.0</v>
      </c>
      <c r="S948" s="4">
        <v>1670.0</v>
      </c>
      <c r="T948" s="4">
        <v>1274.0</v>
      </c>
      <c r="U948" s="4">
        <v>760.0</v>
      </c>
      <c r="V948" s="10">
        <f t="shared" si="2"/>
        <v>1.074615047</v>
      </c>
      <c r="W948" s="4">
        <v>1634.45</v>
      </c>
      <c r="X948" s="5" t="s">
        <v>49</v>
      </c>
    </row>
    <row r="949" ht="14.25" customHeight="1">
      <c r="A949" s="4">
        <v>948.0</v>
      </c>
      <c r="B949" s="5" t="s">
        <v>1378</v>
      </c>
      <c r="C949" s="11">
        <v>45154.0</v>
      </c>
      <c r="D949" s="11">
        <v>45181.0</v>
      </c>
      <c r="E949" s="5" t="s">
        <v>42</v>
      </c>
      <c r="F949" s="5" t="s">
        <v>154</v>
      </c>
      <c r="G949" s="5" t="s">
        <v>155</v>
      </c>
      <c r="H949" s="5" t="s">
        <v>156</v>
      </c>
      <c r="I949" s="7">
        <v>4.034303913E9</v>
      </c>
      <c r="J949" s="8" t="str">
        <f t="shared" si="1"/>
        <v>(403) 4303913</v>
      </c>
      <c r="K949" s="5" t="s">
        <v>157</v>
      </c>
      <c r="L949" s="5" t="s">
        <v>74</v>
      </c>
      <c r="M949" s="9" t="str">
        <f>IFERROR(__xludf.DUMMYFUNCTION("IF(OR(REGEXMATCH(L949,""18-40""),REGEXMATCH(L949,""Adults 18-40"")),""18-40"", IF(OR(REGEXMATCH(L949,""40-60""),REGEXMATCH(L949,""Adults 40-60"")),""40-60"", IF(OR(REGEXMATCH(L949,""60\+""),REGEXMATCH(L949,""Seniors 60\+"")),""60+"", IF(OR(REGEXMATCH(L949"&amp;",""13-19""),REGEXMATCH(L949,""Teens 13-19"")),""13-19"",""Unbekannt""))))"),"60+")</f>
        <v>60+</v>
      </c>
      <c r="N949" s="8" t="str">
        <f>IFERROR(__xludf.DUMMYFUNCTION("REGEXREPLACE(REGEXREPLACE(O949,""Male"",""unspecific""),""Female"",""unspecific"")"),"Seniors ")</f>
        <v>Seniors </v>
      </c>
      <c r="O949" s="5" t="str">
        <f>IFERROR(__xludf.DUMMYFUNCTION("REGEXEXTRACT(L949,""[A-Za-z ]+"")"),"Seniors ")</f>
        <v>Seniors </v>
      </c>
      <c r="P949" s="8" t="str">
        <f>IFERROR(__xludf.DUMMYFUNCTION("IF(REGEXMATCH(L949,""Male""),""Male"",IF(REGEXMATCH(L949,""Female""),""Female"",""unspecific""))"),"unspecific")</f>
        <v>unspecific</v>
      </c>
      <c r="Q949" s="5" t="s">
        <v>31</v>
      </c>
      <c r="R949" s="4">
        <v>64649.0</v>
      </c>
      <c r="S949" s="4">
        <v>1630.0</v>
      </c>
      <c r="T949" s="4">
        <v>1943.0</v>
      </c>
      <c r="U949" s="4">
        <v>499.0</v>
      </c>
      <c r="V949" s="10">
        <f t="shared" si="2"/>
        <v>0.7718603536</v>
      </c>
      <c r="W949" s="4">
        <v>21305.45</v>
      </c>
      <c r="X949" s="5" t="s">
        <v>158</v>
      </c>
    </row>
    <row r="950" ht="14.25" customHeight="1">
      <c r="A950" s="4">
        <v>949.0</v>
      </c>
      <c r="B950" s="5" t="s">
        <v>1379</v>
      </c>
      <c r="C950" s="11">
        <v>44961.0</v>
      </c>
      <c r="D950" s="11">
        <v>44985.0</v>
      </c>
      <c r="E950" s="5" t="s">
        <v>7</v>
      </c>
      <c r="F950" s="5" t="s">
        <v>262</v>
      </c>
      <c r="G950" s="5" t="s">
        <v>263</v>
      </c>
      <c r="H950" s="5" t="s">
        <v>264</v>
      </c>
      <c r="I950" s="7" t="s">
        <v>265</v>
      </c>
      <c r="J950" s="8" t="str">
        <f t="shared" si="1"/>
        <v>(358) 4216618006</v>
      </c>
      <c r="K950" s="5" t="s">
        <v>266</v>
      </c>
      <c r="L950" s="5" t="s">
        <v>160</v>
      </c>
      <c r="M950" s="9" t="str">
        <f>IFERROR(__xludf.DUMMYFUNCTION("IF(OR(REGEXMATCH(L950,""18-40""),REGEXMATCH(L950,""Adults 18-40"")),""18-40"", IF(OR(REGEXMATCH(L950,""40-60""),REGEXMATCH(L950,""Adults 40-60"")),""40-60"", IF(OR(REGEXMATCH(L950,""60\+""),REGEXMATCH(L950,""Seniors 60\+"")),""60+"", IF(OR(REGEXMATCH(L950"&amp;",""13-19""),REGEXMATCH(L950,""Teens 13-19"")),""13-19"",""Unbekannt""))))"),"40-60")</f>
        <v>40-60</v>
      </c>
      <c r="N950" s="8" t="str">
        <f>IFERROR(__xludf.DUMMYFUNCTION("REGEXREPLACE(REGEXREPLACE(O950,""Male"",""unspecific""),""Female"",""unspecific"")"),"unspecific ")</f>
        <v>unspecific </v>
      </c>
      <c r="O950" s="5" t="str">
        <f>IFERROR(__xludf.DUMMYFUNCTION("REGEXEXTRACT(L950,""[A-Za-z ]+"")"),"Female ")</f>
        <v>Female </v>
      </c>
      <c r="P950" s="8" t="str">
        <f>IFERROR(__xludf.DUMMYFUNCTION("IF(REGEXMATCH(L950,""Male""),""Male"",IF(REGEXMATCH(L950,""Female""),""Female"",""unspecific""))"),"Female")</f>
        <v>Female</v>
      </c>
      <c r="Q950" s="5" t="s">
        <v>48</v>
      </c>
      <c r="R950" s="4">
        <v>10012.0</v>
      </c>
      <c r="S950" s="4">
        <v>1048.0</v>
      </c>
      <c r="T950" s="4">
        <v>4948.0</v>
      </c>
      <c r="U950" s="4">
        <v>596.0</v>
      </c>
      <c r="V950" s="10">
        <f t="shared" si="2"/>
        <v>5.952856572</v>
      </c>
      <c r="W950" s="4">
        <v>49418.29</v>
      </c>
      <c r="X950" s="5" t="s">
        <v>49</v>
      </c>
    </row>
    <row r="951" ht="14.25" customHeight="1">
      <c r="A951" s="4">
        <v>950.0</v>
      </c>
      <c r="B951" s="5" t="s">
        <v>1380</v>
      </c>
      <c r="C951" s="11">
        <v>45246.0</v>
      </c>
      <c r="D951" s="11">
        <v>45252.0</v>
      </c>
      <c r="E951" s="5" t="s">
        <v>7</v>
      </c>
      <c r="F951" s="5" t="s">
        <v>579</v>
      </c>
      <c r="G951" s="5" t="s">
        <v>580</v>
      </c>
      <c r="H951" s="5" t="s">
        <v>581</v>
      </c>
      <c r="I951" s="7" t="s">
        <v>582</v>
      </c>
      <c r="J951" s="8" t="str">
        <f t="shared" si="1"/>
        <v>(941) 072187124451</v>
      </c>
      <c r="K951" s="5" t="s">
        <v>583</v>
      </c>
      <c r="L951" s="5" t="s">
        <v>65</v>
      </c>
      <c r="M951" s="9" t="str">
        <f>IFERROR(__xludf.DUMMYFUNCTION("IF(OR(REGEXMATCH(L951,""18-40""),REGEXMATCH(L951,""Adults 18-40"")),""18-40"", IF(OR(REGEXMATCH(L951,""40-60""),REGEXMATCH(L951,""Adults 40-60"")),""40-60"", IF(OR(REGEXMATCH(L951,""60\+""),REGEXMATCH(L951,""Seniors 60\+"")),""60+"", IF(OR(REGEXMATCH(L951"&amp;",""13-19""),REGEXMATCH(L951,""Teens 13-19"")),""13-19"",""Unbekannt""))))"),"60+")</f>
        <v>60+</v>
      </c>
      <c r="N951" s="8" t="str">
        <f>IFERROR(__xludf.DUMMYFUNCTION("REGEXREPLACE(REGEXREPLACE(O951,""Male"",""unspecific""),""Female"",""unspecific"")"),"unspecific ")</f>
        <v>unspecific </v>
      </c>
      <c r="O951" s="5" t="str">
        <f>IFERROR(__xludf.DUMMYFUNCTION("REGEXEXTRACT(L951,""[A-Za-z ]+"")"),"Male ")</f>
        <v>Male </v>
      </c>
      <c r="P951" s="8" t="str">
        <f>IFERROR(__xludf.DUMMYFUNCTION("IF(REGEXMATCH(L951,""Male""),""Male"",IF(REGEXMATCH(L951,""Female""),""Female"",""unspecific""))"),"Male")</f>
        <v>Male</v>
      </c>
      <c r="Q951" s="5" t="s">
        <v>84</v>
      </c>
      <c r="R951" s="4">
        <v>21453.0</v>
      </c>
      <c r="S951" s="4">
        <v>4459.0</v>
      </c>
      <c r="T951" s="4">
        <v>2844.0</v>
      </c>
      <c r="U951" s="4">
        <v>669.0</v>
      </c>
      <c r="V951" s="10">
        <f t="shared" si="2"/>
        <v>3.118444973</v>
      </c>
      <c r="W951" s="4">
        <v>13603.08</v>
      </c>
      <c r="X951" s="5" t="s">
        <v>152</v>
      </c>
    </row>
    <row r="952" ht="14.25" customHeight="1">
      <c r="A952" s="4">
        <v>951.0</v>
      </c>
      <c r="B952" s="5" t="s">
        <v>1381</v>
      </c>
      <c r="C952" s="11">
        <v>45029.0</v>
      </c>
      <c r="D952" s="11">
        <v>45045.0</v>
      </c>
      <c r="E952" s="5" t="s">
        <v>77</v>
      </c>
      <c r="F952" s="5" t="s">
        <v>262</v>
      </c>
      <c r="G952" s="5" t="s">
        <v>263</v>
      </c>
      <c r="H952" s="5" t="s">
        <v>264</v>
      </c>
      <c r="I952" s="7" t="s">
        <v>265</v>
      </c>
      <c r="J952" s="8" t="str">
        <f t="shared" si="1"/>
        <v>(358) 4216618006</v>
      </c>
      <c r="K952" s="5" t="s">
        <v>266</v>
      </c>
      <c r="L952" s="5" t="s">
        <v>83</v>
      </c>
      <c r="M952" s="9" t="str">
        <f>IFERROR(__xludf.DUMMYFUNCTION("IF(OR(REGEXMATCH(L952,""18-40""),REGEXMATCH(L952,""Adults 18-40"")),""18-40"", IF(OR(REGEXMATCH(L952,""40-60""),REGEXMATCH(L952,""Adults 40-60"")),""40-60"", IF(OR(REGEXMATCH(L952,""60\+""),REGEXMATCH(L952,""Seniors 60\+"")),""60+"", IF(OR(REGEXMATCH(L952"&amp;",""13-19""),REGEXMATCH(L952,""Teens 13-19"")),""13-19"",""Unbekannt""))))"),"40-60")</f>
        <v>40-60</v>
      </c>
      <c r="N952" s="8" t="str">
        <f>IFERROR(__xludf.DUMMYFUNCTION("REGEXREPLACE(REGEXREPLACE(O952,""Male"",""unspecific""),""Female"",""unspecific"")"),"Adults ")</f>
        <v>Adults </v>
      </c>
      <c r="O952" s="5" t="str">
        <f>IFERROR(__xludf.DUMMYFUNCTION("REGEXEXTRACT(L952,""[A-Za-z ]+"")"),"Adults ")</f>
        <v>Adults </v>
      </c>
      <c r="P952" s="8" t="str">
        <f>IFERROR(__xludf.DUMMYFUNCTION("IF(REGEXMATCH(L952,""Male""),""Male"",IF(REGEXMATCH(L952,""Female""),""Female"",""unspecific""))"),"unspecific")</f>
        <v>unspecific</v>
      </c>
      <c r="Q952" s="5" t="s">
        <v>39</v>
      </c>
      <c r="R952" s="4">
        <v>14315.0</v>
      </c>
      <c r="S952" s="4">
        <v>7127.0</v>
      </c>
      <c r="T952" s="4">
        <v>261.0</v>
      </c>
      <c r="U952" s="4">
        <v>703.0</v>
      </c>
      <c r="V952" s="10">
        <f t="shared" si="2"/>
        <v>4.910932588</v>
      </c>
      <c r="W952" s="4">
        <v>41047.69</v>
      </c>
      <c r="X952" s="5" t="s">
        <v>49</v>
      </c>
    </row>
    <row r="953" ht="14.25" customHeight="1">
      <c r="A953" s="4">
        <v>952.0</v>
      </c>
      <c r="B953" s="5" t="s">
        <v>1382</v>
      </c>
      <c r="C953" s="11">
        <v>45266.0</v>
      </c>
      <c r="D953" s="11">
        <v>45295.0</v>
      </c>
      <c r="E953" s="5" t="s">
        <v>7</v>
      </c>
      <c r="F953" s="5" t="s">
        <v>467</v>
      </c>
      <c r="G953" s="5" t="s">
        <v>468</v>
      </c>
      <c r="H953" s="5" t="s">
        <v>469</v>
      </c>
      <c r="I953" s="7" t="s">
        <v>470</v>
      </c>
      <c r="J953" s="8" t="str">
        <f t="shared" si="1"/>
        <v>(698) 872596657978</v>
      </c>
      <c r="K953" s="5" t="s">
        <v>471</v>
      </c>
      <c r="L953" s="5" t="s">
        <v>160</v>
      </c>
      <c r="M953" s="9" t="str">
        <f>IFERROR(__xludf.DUMMYFUNCTION("IF(OR(REGEXMATCH(L953,""18-40""),REGEXMATCH(L953,""Adults 18-40"")),""18-40"", IF(OR(REGEXMATCH(L953,""40-60""),REGEXMATCH(L953,""Adults 40-60"")),""40-60"", IF(OR(REGEXMATCH(L953,""60\+""),REGEXMATCH(L953,""Seniors 60\+"")),""60+"", IF(OR(REGEXMATCH(L953"&amp;",""13-19""),REGEXMATCH(L953,""Teens 13-19"")),""13-19"",""Unbekannt""))))"),"40-60")</f>
        <v>40-60</v>
      </c>
      <c r="N953" s="8" t="str">
        <f>IFERROR(__xludf.DUMMYFUNCTION("REGEXREPLACE(REGEXREPLACE(O953,""Male"",""unspecific""),""Female"",""unspecific"")"),"unspecific ")</f>
        <v>unspecific </v>
      </c>
      <c r="O953" s="5" t="str">
        <f>IFERROR(__xludf.DUMMYFUNCTION("REGEXEXTRACT(L953,""[A-Za-z ]+"")"),"Female ")</f>
        <v>Female </v>
      </c>
      <c r="P953" s="8" t="str">
        <f>IFERROR(__xludf.DUMMYFUNCTION("IF(REGEXMATCH(L953,""Male""),""Male"",IF(REGEXMATCH(L953,""Female""),""Female"",""unspecific""))"),"Female")</f>
        <v>Female</v>
      </c>
      <c r="Q953" s="5" t="s">
        <v>48</v>
      </c>
      <c r="R953" s="4">
        <v>61214.0</v>
      </c>
      <c r="S953" s="4">
        <v>3786.0</v>
      </c>
      <c r="T953" s="4">
        <v>2812.0</v>
      </c>
      <c r="U953" s="4">
        <v>115.0</v>
      </c>
      <c r="V953" s="10">
        <f t="shared" si="2"/>
        <v>0.187865521</v>
      </c>
      <c r="W953" s="4">
        <v>33297.85</v>
      </c>
      <c r="X953" s="5" t="s">
        <v>40</v>
      </c>
    </row>
    <row r="954" ht="14.25" customHeight="1">
      <c r="A954" s="4">
        <v>953.0</v>
      </c>
      <c r="B954" s="5" t="s">
        <v>1383</v>
      </c>
      <c r="C954" s="11">
        <v>45064.0</v>
      </c>
      <c r="D954" s="11">
        <v>45072.0</v>
      </c>
      <c r="E954" s="5" t="s">
        <v>42</v>
      </c>
      <c r="F954" s="5" t="s">
        <v>616</v>
      </c>
      <c r="G954" s="5" t="s">
        <v>617</v>
      </c>
      <c r="H954" s="5" t="s">
        <v>618</v>
      </c>
      <c r="I954" s="7">
        <v>0.0</v>
      </c>
      <c r="J954" s="8">
        <f t="shared" si="1"/>
        <v>0</v>
      </c>
      <c r="K954" s="5" t="s">
        <v>619</v>
      </c>
      <c r="L954" s="5" t="s">
        <v>47</v>
      </c>
      <c r="M954" s="9" t="str">
        <f>IFERROR(__xludf.DUMMYFUNCTION("IF(OR(REGEXMATCH(L954,""18-40""),REGEXMATCH(L954,""Adults 18-40"")),""18-40"", IF(OR(REGEXMATCH(L954,""40-60""),REGEXMATCH(L954,""Adults 40-60"")),""40-60"", IF(OR(REGEXMATCH(L954,""60\+""),REGEXMATCH(L954,""Seniors 60\+"")),""60+"", IF(OR(REGEXMATCH(L954"&amp;",""13-19""),REGEXMATCH(L954,""Teens 13-19"")),""13-19"",""Unbekannt""))))"),"40-60")</f>
        <v>40-60</v>
      </c>
      <c r="N954" s="8" t="str">
        <f>IFERROR(__xludf.DUMMYFUNCTION("REGEXREPLACE(REGEXREPLACE(O954,""Male"",""unspecific""),""Female"",""unspecific"")"),"unspecific ")</f>
        <v>unspecific </v>
      </c>
      <c r="O954" s="5" t="str">
        <f>IFERROR(__xludf.DUMMYFUNCTION("REGEXEXTRACT(L954,""[A-Za-z ]+"")"),"Male ")</f>
        <v>Male </v>
      </c>
      <c r="P954" s="8" t="str">
        <f>IFERROR(__xludf.DUMMYFUNCTION("IF(REGEXMATCH(L954,""Male""),""Male"",IF(REGEXMATCH(L954,""Female""),""Female"",""unspecific""))"),"Male")</f>
        <v>Male</v>
      </c>
      <c r="Q954" s="5" t="s">
        <v>58</v>
      </c>
      <c r="R954" s="4">
        <v>53694.0</v>
      </c>
      <c r="S954" s="4">
        <v>6554.0</v>
      </c>
      <c r="T954" s="4">
        <v>367.0</v>
      </c>
      <c r="U954" s="4">
        <v>314.0</v>
      </c>
      <c r="V954" s="10">
        <f t="shared" si="2"/>
        <v>0.5847953216</v>
      </c>
      <c r="W954" s="4">
        <v>19083.51</v>
      </c>
      <c r="X954" s="5" t="s">
        <v>158</v>
      </c>
    </row>
    <row r="955" ht="14.25" customHeight="1">
      <c r="A955" s="4">
        <v>954.0</v>
      </c>
      <c r="B955" s="5" t="s">
        <v>1384</v>
      </c>
      <c r="C955" s="11">
        <v>45131.0</v>
      </c>
      <c r="D955" s="11">
        <v>45160.0</v>
      </c>
      <c r="E955" s="5" t="s">
        <v>7</v>
      </c>
      <c r="F955" s="5" t="s">
        <v>381</v>
      </c>
      <c r="G955" s="5" t="s">
        <v>382</v>
      </c>
      <c r="H955" s="5" t="s">
        <v>383</v>
      </c>
      <c r="I955" s="7" t="s">
        <v>384</v>
      </c>
      <c r="J955" s="8" t="str">
        <f t="shared" si="1"/>
        <v>Ungültige Nummer</v>
      </c>
      <c r="K955" s="5" t="s">
        <v>385</v>
      </c>
      <c r="L955" s="5" t="s">
        <v>30</v>
      </c>
      <c r="M955" s="9" t="str">
        <f>IFERROR(__xludf.DUMMYFUNCTION("IF(OR(REGEXMATCH(L955,""18-40""),REGEXMATCH(L955,""Adults 18-40"")),""18-40"", IF(OR(REGEXMATCH(L955,""40-60""),REGEXMATCH(L955,""Adults 40-60"")),""40-60"", IF(OR(REGEXMATCH(L955,""60\+""),REGEXMATCH(L955,""Seniors 60\+"")),""60+"", IF(OR(REGEXMATCH(L955"&amp;",""13-19""),REGEXMATCH(L955,""Teens 13-19"")),""13-19"",""Unbekannt""))))"),"18-40")</f>
        <v>18-40</v>
      </c>
      <c r="N955" s="8" t="str">
        <f>IFERROR(__xludf.DUMMYFUNCTION("REGEXREPLACE(REGEXREPLACE(O955,""Male"",""unspecific""),""Female"",""unspecific"")"),"Adults ")</f>
        <v>Adults </v>
      </c>
      <c r="O955" s="5" t="str">
        <f>IFERROR(__xludf.DUMMYFUNCTION("REGEXEXTRACT(L955,""[A-Za-z ]+"")"),"Adults ")</f>
        <v>Adults </v>
      </c>
      <c r="P955" s="8" t="str">
        <f>IFERROR(__xludf.DUMMYFUNCTION("IF(REGEXMATCH(L955,""Male""),""Male"",IF(REGEXMATCH(L955,""Female""),""Female"",""unspecific""))"),"unspecific")</f>
        <v>unspecific</v>
      </c>
      <c r="Q955" s="5" t="s">
        <v>58</v>
      </c>
      <c r="R955" s="4">
        <v>16081.0</v>
      </c>
      <c r="S955" s="4">
        <v>1568.0</v>
      </c>
      <c r="T955" s="4">
        <v>1693.0</v>
      </c>
      <c r="U955" s="4">
        <v>762.0</v>
      </c>
      <c r="V955" s="10">
        <f t="shared" si="2"/>
        <v>4.738511287</v>
      </c>
      <c r="W955" s="4">
        <v>20150.97</v>
      </c>
      <c r="X955" s="5" t="s">
        <v>66</v>
      </c>
    </row>
    <row r="956" ht="14.25" customHeight="1">
      <c r="A956" s="4">
        <v>955.0</v>
      </c>
      <c r="B956" s="5" t="s">
        <v>1385</v>
      </c>
      <c r="C956" s="11">
        <v>45079.0</v>
      </c>
      <c r="D956" s="11">
        <v>45107.0</v>
      </c>
      <c r="E956" s="5" t="s">
        <v>7</v>
      </c>
      <c r="F956" s="5" t="s">
        <v>238</v>
      </c>
      <c r="G956" s="5" t="s">
        <v>239</v>
      </c>
      <c r="H956" s="5" t="s">
        <v>240</v>
      </c>
      <c r="I956" s="7" t="s">
        <v>241</v>
      </c>
      <c r="J956" s="8" t="str">
        <f t="shared" si="1"/>
        <v>Ungültige Nummer</v>
      </c>
      <c r="K956" s="5" t="s">
        <v>242</v>
      </c>
      <c r="L956" s="5" t="s">
        <v>30</v>
      </c>
      <c r="M956" s="9" t="str">
        <f>IFERROR(__xludf.DUMMYFUNCTION("IF(OR(REGEXMATCH(L956,""18-40""),REGEXMATCH(L956,""Adults 18-40"")),""18-40"", IF(OR(REGEXMATCH(L956,""40-60""),REGEXMATCH(L956,""Adults 40-60"")),""40-60"", IF(OR(REGEXMATCH(L956,""60\+""),REGEXMATCH(L956,""Seniors 60\+"")),""60+"", IF(OR(REGEXMATCH(L956"&amp;",""13-19""),REGEXMATCH(L956,""Teens 13-19"")),""13-19"",""Unbekannt""))))"),"18-40")</f>
        <v>18-40</v>
      </c>
      <c r="N956" s="8" t="str">
        <f>IFERROR(__xludf.DUMMYFUNCTION("REGEXREPLACE(REGEXREPLACE(O956,""Male"",""unspecific""),""Female"",""unspecific"")"),"Adults ")</f>
        <v>Adults </v>
      </c>
      <c r="O956" s="5" t="str">
        <f>IFERROR(__xludf.DUMMYFUNCTION("REGEXEXTRACT(L956,""[A-Za-z ]+"")"),"Adults ")</f>
        <v>Adults </v>
      </c>
      <c r="P956" s="8" t="str">
        <f>IFERROR(__xludf.DUMMYFUNCTION("IF(REGEXMATCH(L956,""Male""),""Male"",IF(REGEXMATCH(L956,""Female""),""Female"",""unspecific""))"),"unspecific")</f>
        <v>unspecific</v>
      </c>
      <c r="Q956" s="5" t="s">
        <v>84</v>
      </c>
      <c r="R956" s="4">
        <v>25575.0</v>
      </c>
      <c r="S956" s="4">
        <v>4115.0</v>
      </c>
      <c r="T956" s="4">
        <v>1160.0</v>
      </c>
      <c r="U956" s="4">
        <v>372.0</v>
      </c>
      <c r="V956" s="10">
        <f t="shared" si="2"/>
        <v>1.454545455</v>
      </c>
      <c r="W956" s="4">
        <v>3836.52</v>
      </c>
      <c r="X956" s="5" t="s">
        <v>99</v>
      </c>
    </row>
    <row r="957" ht="14.25" customHeight="1">
      <c r="A957" s="4">
        <v>956.0</v>
      </c>
      <c r="B957" s="5" t="s">
        <v>1386</v>
      </c>
      <c r="C957" s="11">
        <v>45060.0</v>
      </c>
      <c r="D957" s="11">
        <v>45061.0</v>
      </c>
      <c r="E957" s="5" t="s">
        <v>51</v>
      </c>
      <c r="F957" s="5" t="s">
        <v>485</v>
      </c>
      <c r="G957" s="5" t="s">
        <v>486</v>
      </c>
      <c r="H957" s="5" t="s">
        <v>487</v>
      </c>
      <c r="I957" s="7" t="s">
        <v>488</v>
      </c>
      <c r="J957" s="8" t="str">
        <f t="shared" si="1"/>
        <v>(881) 58970981186</v>
      </c>
      <c r="K957" s="5" t="s">
        <v>489</v>
      </c>
      <c r="L957" s="5" t="s">
        <v>65</v>
      </c>
      <c r="M957" s="9" t="str">
        <f>IFERROR(__xludf.DUMMYFUNCTION("IF(OR(REGEXMATCH(L957,""18-40""),REGEXMATCH(L957,""Adults 18-40"")),""18-40"", IF(OR(REGEXMATCH(L957,""40-60""),REGEXMATCH(L957,""Adults 40-60"")),""40-60"", IF(OR(REGEXMATCH(L957,""60\+""),REGEXMATCH(L957,""Seniors 60\+"")),""60+"", IF(OR(REGEXMATCH(L957"&amp;",""13-19""),REGEXMATCH(L957,""Teens 13-19"")),""13-19"",""Unbekannt""))))"),"60+")</f>
        <v>60+</v>
      </c>
      <c r="N957" s="8" t="str">
        <f>IFERROR(__xludf.DUMMYFUNCTION("REGEXREPLACE(REGEXREPLACE(O957,""Male"",""unspecific""),""Female"",""unspecific"")"),"unspecific ")</f>
        <v>unspecific </v>
      </c>
      <c r="O957" s="5" t="str">
        <f>IFERROR(__xludf.DUMMYFUNCTION("REGEXEXTRACT(L957,""[A-Za-z ]+"")"),"Male ")</f>
        <v>Male </v>
      </c>
      <c r="P957" s="8" t="str">
        <f>IFERROR(__xludf.DUMMYFUNCTION("IF(REGEXMATCH(L957,""Male""),""Male"",IF(REGEXMATCH(L957,""Female""),""Female"",""unspecific""))"),"Male")</f>
        <v>Male</v>
      </c>
      <c r="Q957" s="5" t="s">
        <v>58</v>
      </c>
      <c r="R957" s="4">
        <v>7773.0</v>
      </c>
      <c r="S957" s="4">
        <v>2665.0</v>
      </c>
      <c r="T957" s="4">
        <v>2409.0</v>
      </c>
      <c r="U957" s="4">
        <v>797.0</v>
      </c>
      <c r="V957" s="10">
        <f t="shared" si="2"/>
        <v>10.2534414</v>
      </c>
      <c r="W957" s="4">
        <v>39812.13</v>
      </c>
      <c r="X957" s="5" t="s">
        <v>119</v>
      </c>
    </row>
    <row r="958" ht="14.25" customHeight="1">
      <c r="A958" s="4">
        <v>957.0</v>
      </c>
      <c r="B958" s="5" t="s">
        <v>1387</v>
      </c>
      <c r="C958" s="11">
        <v>44971.0</v>
      </c>
      <c r="D958" s="11">
        <v>44985.0</v>
      </c>
      <c r="E958" s="5" t="s">
        <v>77</v>
      </c>
      <c r="F958" s="5" t="s">
        <v>410</v>
      </c>
      <c r="G958" s="5" t="s">
        <v>411</v>
      </c>
      <c r="H958" s="5" t="s">
        <v>412</v>
      </c>
      <c r="I958" s="7" t="s">
        <v>413</v>
      </c>
      <c r="J958" s="8" t="str">
        <f t="shared" si="1"/>
        <v>(135) 132085844902</v>
      </c>
      <c r="K958" s="5" t="s">
        <v>414</v>
      </c>
      <c r="L958" s="5" t="s">
        <v>131</v>
      </c>
      <c r="M958" s="9" t="str">
        <f>IFERROR(__xludf.DUMMYFUNCTION("IF(OR(REGEXMATCH(L958,""18-40""),REGEXMATCH(L958,""Adults 18-40"")),""18-40"", IF(OR(REGEXMATCH(L958,""40-60""),REGEXMATCH(L958,""Adults 40-60"")),""40-60"", IF(OR(REGEXMATCH(L958,""60\+""),REGEXMATCH(L958,""Seniors 60\+"")),""60+"", IF(OR(REGEXMATCH(L958"&amp;",""13-19""),REGEXMATCH(L958,""Teens 13-19"")),""13-19"",""Unbekannt""))))"),"13-19")</f>
        <v>13-19</v>
      </c>
      <c r="N958" s="8" t="str">
        <f>IFERROR(__xludf.DUMMYFUNCTION("REGEXREPLACE(REGEXREPLACE(O958,""Male"",""unspecific""),""Female"",""unspecific"")"),"Teens ")</f>
        <v>Teens </v>
      </c>
      <c r="O958" s="5" t="str">
        <f>IFERROR(__xludf.DUMMYFUNCTION("REGEXEXTRACT(L958,""[A-Za-z ]+"")"),"Teens ")</f>
        <v>Teens </v>
      </c>
      <c r="P958" s="8" t="str">
        <f>IFERROR(__xludf.DUMMYFUNCTION("IF(REGEXMATCH(L958,""Male""),""Male"",IF(REGEXMATCH(L958,""Female""),""Female"",""unspecific""))"),"unspecific")</f>
        <v>unspecific</v>
      </c>
      <c r="Q958" s="5" t="s">
        <v>75</v>
      </c>
      <c r="R958" s="4">
        <v>29127.0</v>
      </c>
      <c r="S958" s="4">
        <v>3532.0</v>
      </c>
      <c r="T958" s="4">
        <v>1674.0</v>
      </c>
      <c r="U958" s="4">
        <v>519.0</v>
      </c>
      <c r="V958" s="10">
        <f t="shared" si="2"/>
        <v>1.78185189</v>
      </c>
      <c r="W958" s="4">
        <v>14921.49</v>
      </c>
      <c r="X958" s="5" t="s">
        <v>119</v>
      </c>
    </row>
    <row r="959" ht="14.25" customHeight="1">
      <c r="A959" s="4">
        <v>958.0</v>
      </c>
      <c r="B959" s="5" t="s">
        <v>1388</v>
      </c>
      <c r="C959" s="11">
        <v>45152.0</v>
      </c>
      <c r="D959" s="11">
        <v>45174.0</v>
      </c>
      <c r="E959" s="5" t="s">
        <v>51</v>
      </c>
      <c r="F959" s="5" t="s">
        <v>162</v>
      </c>
      <c r="G959" s="5" t="s">
        <v>163</v>
      </c>
      <c r="H959" s="5" t="s">
        <v>164</v>
      </c>
      <c r="I959" s="7" t="s">
        <v>165</v>
      </c>
      <c r="J959" s="8" t="str">
        <f t="shared" si="1"/>
        <v>(653) 6891510</v>
      </c>
      <c r="K959" s="5" t="s">
        <v>166</v>
      </c>
      <c r="L959" s="5" t="s">
        <v>38</v>
      </c>
      <c r="M959" s="9" t="str">
        <f>IFERROR(__xludf.DUMMYFUNCTION("IF(OR(REGEXMATCH(L959,""18-40""),REGEXMATCH(L959,""Adults 18-40"")),""18-40"", IF(OR(REGEXMATCH(L959,""40-60""),REGEXMATCH(L959,""Adults 40-60"")),""40-60"", IF(OR(REGEXMATCH(L959,""60\+""),REGEXMATCH(L959,""Seniors 60\+"")),""60+"", IF(OR(REGEXMATCH(L959"&amp;",""13-19""),REGEXMATCH(L959,""Teens 13-19"")),""13-19"",""Unbekannt""))))"),"60+")</f>
        <v>60+</v>
      </c>
      <c r="N959" s="8" t="str">
        <f>IFERROR(__xludf.DUMMYFUNCTION("REGEXREPLACE(REGEXREPLACE(O959,""Male"",""unspecific""),""Female"",""unspecific"")"),"unspecific ")</f>
        <v>unspecific </v>
      </c>
      <c r="O959" s="5" t="str">
        <f>IFERROR(__xludf.DUMMYFUNCTION("REGEXEXTRACT(L959,""[A-Za-z ]+"")"),"Female ")</f>
        <v>Female </v>
      </c>
      <c r="P959" s="8" t="str">
        <f>IFERROR(__xludf.DUMMYFUNCTION("IF(REGEXMATCH(L959,""Male""),""Male"",IF(REGEXMATCH(L959,""Female""),""Female"",""unspecific""))"),"Female")</f>
        <v>Female</v>
      </c>
      <c r="Q959" s="5" t="s">
        <v>75</v>
      </c>
      <c r="R959" s="4">
        <v>14023.0</v>
      </c>
      <c r="S959" s="4">
        <v>2864.0</v>
      </c>
      <c r="T959" s="4">
        <v>1470.0</v>
      </c>
      <c r="U959" s="4">
        <v>73.0</v>
      </c>
      <c r="V959" s="10">
        <f t="shared" si="2"/>
        <v>0.5205733438</v>
      </c>
      <c r="W959" s="4">
        <v>22982.45</v>
      </c>
      <c r="X959" s="5" t="s">
        <v>167</v>
      </c>
    </row>
    <row r="960" ht="14.25" customHeight="1">
      <c r="A960" s="4">
        <v>959.0</v>
      </c>
      <c r="B960" s="5" t="s">
        <v>1389</v>
      </c>
      <c r="C960" s="11">
        <v>45165.0</v>
      </c>
      <c r="D960" s="11">
        <v>45171.0</v>
      </c>
      <c r="E960" s="5" t="s">
        <v>25</v>
      </c>
      <c r="F960" s="5" t="s">
        <v>556</v>
      </c>
      <c r="G960" s="5" t="s">
        <v>557</v>
      </c>
      <c r="H960" s="5" t="s">
        <v>558</v>
      </c>
      <c r="I960" s="7" t="s">
        <v>559</v>
      </c>
      <c r="J960" s="8" t="str">
        <f t="shared" si="1"/>
        <v>(363) 83636475385</v>
      </c>
      <c r="K960" s="5" t="s">
        <v>560</v>
      </c>
      <c r="L960" s="5" t="s">
        <v>30</v>
      </c>
      <c r="M960" s="9" t="str">
        <f>IFERROR(__xludf.DUMMYFUNCTION("IF(OR(REGEXMATCH(L960,""18-40""),REGEXMATCH(L960,""Adults 18-40"")),""18-40"", IF(OR(REGEXMATCH(L960,""40-60""),REGEXMATCH(L960,""Adults 40-60"")),""40-60"", IF(OR(REGEXMATCH(L960,""60\+""),REGEXMATCH(L960,""Seniors 60\+"")),""60+"", IF(OR(REGEXMATCH(L960"&amp;",""13-19""),REGEXMATCH(L960,""Teens 13-19"")),""13-19"",""Unbekannt""))))"),"18-40")</f>
        <v>18-40</v>
      </c>
      <c r="N960" s="8" t="str">
        <f>IFERROR(__xludf.DUMMYFUNCTION("REGEXREPLACE(REGEXREPLACE(O960,""Male"",""unspecific""),""Female"",""unspecific"")"),"Adults ")</f>
        <v>Adults </v>
      </c>
      <c r="O960" s="5" t="str">
        <f>IFERROR(__xludf.DUMMYFUNCTION("REGEXEXTRACT(L960,""[A-Za-z ]+"")"),"Adults ")</f>
        <v>Adults </v>
      </c>
      <c r="P960" s="8" t="str">
        <f>IFERROR(__xludf.DUMMYFUNCTION("IF(REGEXMATCH(L960,""Male""),""Male"",IF(REGEXMATCH(L960,""Female""),""Female"",""unspecific""))"),"unspecific")</f>
        <v>unspecific</v>
      </c>
      <c r="Q960" s="5" t="s">
        <v>31</v>
      </c>
      <c r="R960" s="4">
        <v>49427.0</v>
      </c>
      <c r="S960" s="4">
        <v>768.0</v>
      </c>
      <c r="T960" s="4">
        <v>3268.0</v>
      </c>
      <c r="U960" s="4">
        <v>679.0</v>
      </c>
      <c r="V960" s="10">
        <f t="shared" si="2"/>
        <v>1.373743096</v>
      </c>
      <c r="W960" s="4">
        <v>9873.34</v>
      </c>
      <c r="X960" s="5" t="s">
        <v>158</v>
      </c>
    </row>
    <row r="961" ht="14.25" customHeight="1">
      <c r="A961" s="4">
        <v>960.0</v>
      </c>
      <c r="B961" s="5" t="s">
        <v>1390</v>
      </c>
      <c r="C961" s="11">
        <v>45009.0</v>
      </c>
      <c r="D961" s="11">
        <v>45011.0</v>
      </c>
      <c r="E961" s="5" t="s">
        <v>42</v>
      </c>
      <c r="F961" s="5" t="s">
        <v>133</v>
      </c>
      <c r="G961" s="5" t="s">
        <v>134</v>
      </c>
      <c r="H961" s="5" t="s">
        <v>135</v>
      </c>
      <c r="I961" s="7" t="s">
        <v>136</v>
      </c>
      <c r="J961" s="8" t="str">
        <f t="shared" si="1"/>
        <v>(143) 0693791</v>
      </c>
      <c r="K961" s="5" t="s">
        <v>137</v>
      </c>
      <c r="L961" s="5" t="s">
        <v>47</v>
      </c>
      <c r="M961" s="9" t="str">
        <f>IFERROR(__xludf.DUMMYFUNCTION("IF(OR(REGEXMATCH(L961,""18-40""),REGEXMATCH(L961,""Adults 18-40"")),""18-40"", IF(OR(REGEXMATCH(L961,""40-60""),REGEXMATCH(L961,""Adults 40-60"")),""40-60"", IF(OR(REGEXMATCH(L961,""60\+""),REGEXMATCH(L961,""Seniors 60\+"")),""60+"", IF(OR(REGEXMATCH(L961"&amp;",""13-19""),REGEXMATCH(L961,""Teens 13-19"")),""13-19"",""Unbekannt""))))"),"40-60")</f>
        <v>40-60</v>
      </c>
      <c r="N961" s="8" t="str">
        <f>IFERROR(__xludf.DUMMYFUNCTION("REGEXREPLACE(REGEXREPLACE(O961,""Male"",""unspecific""),""Female"",""unspecific"")"),"unspecific ")</f>
        <v>unspecific </v>
      </c>
      <c r="O961" s="5" t="str">
        <f>IFERROR(__xludf.DUMMYFUNCTION("REGEXEXTRACT(L961,""[A-Za-z ]+"")"),"Male ")</f>
        <v>Male </v>
      </c>
      <c r="P961" s="8" t="str">
        <f>IFERROR(__xludf.DUMMYFUNCTION("IF(REGEXMATCH(L961,""Male""),""Male"",IF(REGEXMATCH(L961,""Female""),""Female"",""unspecific""))"),"Male")</f>
        <v>Male</v>
      </c>
      <c r="Q961" s="5" t="s">
        <v>84</v>
      </c>
      <c r="R961" s="4">
        <v>52965.0</v>
      </c>
      <c r="S961" s="4">
        <v>3730.0</v>
      </c>
      <c r="T961" s="4">
        <v>3767.0</v>
      </c>
      <c r="U961" s="4">
        <v>616.0</v>
      </c>
      <c r="V961" s="10">
        <f t="shared" si="2"/>
        <v>1.163032191</v>
      </c>
      <c r="W961" s="4">
        <v>40233.97</v>
      </c>
      <c r="X961" s="5" t="s">
        <v>32</v>
      </c>
    </row>
    <row r="962" ht="14.25" customHeight="1">
      <c r="A962" s="4">
        <v>961.0</v>
      </c>
      <c r="B962" s="5" t="s">
        <v>1391</v>
      </c>
      <c r="C962" s="11">
        <v>45159.0</v>
      </c>
      <c r="D962" s="11">
        <v>45170.0</v>
      </c>
      <c r="E962" s="5" t="s">
        <v>51</v>
      </c>
      <c r="F962" s="5" t="s">
        <v>673</v>
      </c>
      <c r="G962" s="5" t="s">
        <v>674</v>
      </c>
      <c r="H962" s="5" t="s">
        <v>675</v>
      </c>
      <c r="I962" s="7" t="s">
        <v>676</v>
      </c>
      <c r="J962" s="8" t="str">
        <f t="shared" si="1"/>
        <v>(415) 8607532</v>
      </c>
      <c r="K962" s="5" t="s">
        <v>677</v>
      </c>
      <c r="L962" s="5" t="s">
        <v>131</v>
      </c>
      <c r="M962" s="9" t="str">
        <f>IFERROR(__xludf.DUMMYFUNCTION("IF(OR(REGEXMATCH(L962,""18-40""),REGEXMATCH(L962,""Adults 18-40"")),""18-40"", IF(OR(REGEXMATCH(L962,""40-60""),REGEXMATCH(L962,""Adults 40-60"")),""40-60"", IF(OR(REGEXMATCH(L962,""60\+""),REGEXMATCH(L962,""Seniors 60\+"")),""60+"", IF(OR(REGEXMATCH(L962"&amp;",""13-19""),REGEXMATCH(L962,""Teens 13-19"")),""13-19"",""Unbekannt""))))"),"13-19")</f>
        <v>13-19</v>
      </c>
      <c r="N962" s="8" t="str">
        <f>IFERROR(__xludf.DUMMYFUNCTION("REGEXREPLACE(REGEXREPLACE(O962,""Male"",""unspecific""),""Female"",""unspecific"")"),"Teens ")</f>
        <v>Teens </v>
      </c>
      <c r="O962" s="5" t="str">
        <f>IFERROR(__xludf.DUMMYFUNCTION("REGEXEXTRACT(L962,""[A-Za-z ]+"")"),"Teens ")</f>
        <v>Teens </v>
      </c>
      <c r="P962" s="8" t="str">
        <f>IFERROR(__xludf.DUMMYFUNCTION("IF(REGEXMATCH(L962,""Male""),""Male"",IF(REGEXMATCH(L962,""Female""),""Female"",""unspecific""))"),"unspecific")</f>
        <v>unspecific</v>
      </c>
      <c r="Q962" s="5" t="s">
        <v>39</v>
      </c>
      <c r="R962" s="4">
        <v>75528.0</v>
      </c>
      <c r="S962" s="4">
        <v>5370.0</v>
      </c>
      <c r="T962" s="4">
        <v>1938.0</v>
      </c>
      <c r="U962" s="4">
        <v>52.0</v>
      </c>
      <c r="V962" s="10">
        <f t="shared" si="2"/>
        <v>0.06884863892</v>
      </c>
      <c r="W962" s="4">
        <v>26337.58</v>
      </c>
      <c r="X962" s="5" t="s">
        <v>40</v>
      </c>
    </row>
    <row r="963" ht="14.25" customHeight="1">
      <c r="A963" s="4">
        <v>962.0</v>
      </c>
      <c r="B963" s="5" t="s">
        <v>1392</v>
      </c>
      <c r="C963" s="11">
        <v>45059.0</v>
      </c>
      <c r="D963" s="11">
        <v>45079.0</v>
      </c>
      <c r="E963" s="5" t="s">
        <v>77</v>
      </c>
      <c r="F963" s="5" t="s">
        <v>673</v>
      </c>
      <c r="G963" s="5" t="s">
        <v>674</v>
      </c>
      <c r="H963" s="5" t="s">
        <v>675</v>
      </c>
      <c r="I963" s="7" t="s">
        <v>676</v>
      </c>
      <c r="J963" s="8" t="str">
        <f t="shared" si="1"/>
        <v>(415) 8607532</v>
      </c>
      <c r="K963" s="5" t="s">
        <v>677</v>
      </c>
      <c r="L963" s="5" t="s">
        <v>131</v>
      </c>
      <c r="M963" s="9" t="str">
        <f>IFERROR(__xludf.DUMMYFUNCTION("IF(OR(REGEXMATCH(L963,""18-40""),REGEXMATCH(L963,""Adults 18-40"")),""18-40"", IF(OR(REGEXMATCH(L963,""40-60""),REGEXMATCH(L963,""Adults 40-60"")),""40-60"", IF(OR(REGEXMATCH(L963,""60\+""),REGEXMATCH(L963,""Seniors 60\+"")),""60+"", IF(OR(REGEXMATCH(L963"&amp;",""13-19""),REGEXMATCH(L963,""Teens 13-19"")),""13-19"",""Unbekannt""))))"),"13-19")</f>
        <v>13-19</v>
      </c>
      <c r="N963" s="8" t="str">
        <f>IFERROR(__xludf.DUMMYFUNCTION("REGEXREPLACE(REGEXREPLACE(O963,""Male"",""unspecific""),""Female"",""unspecific"")"),"Teens ")</f>
        <v>Teens </v>
      </c>
      <c r="O963" s="5" t="str">
        <f>IFERROR(__xludf.DUMMYFUNCTION("REGEXEXTRACT(L963,""[A-Za-z ]+"")"),"Teens ")</f>
        <v>Teens </v>
      </c>
      <c r="P963" s="8" t="str">
        <f>IFERROR(__xludf.DUMMYFUNCTION("IF(REGEXMATCH(L963,""Male""),""Male"",IF(REGEXMATCH(L963,""Female""),""Female"",""unspecific""))"),"unspecific")</f>
        <v>unspecific</v>
      </c>
      <c r="Q963" s="5" t="s">
        <v>128</v>
      </c>
      <c r="R963" s="4">
        <v>19770.0</v>
      </c>
      <c r="S963" s="4">
        <v>7855.0</v>
      </c>
      <c r="T963" s="4">
        <v>2851.0</v>
      </c>
      <c r="U963" s="4">
        <v>371.0</v>
      </c>
      <c r="V963" s="10">
        <f t="shared" si="2"/>
        <v>1.876580678</v>
      </c>
      <c r="W963" s="4">
        <v>33856.13</v>
      </c>
      <c r="X963" s="5" t="s">
        <v>40</v>
      </c>
    </row>
    <row r="964" ht="14.25" customHeight="1">
      <c r="A964" s="4">
        <v>963.0</v>
      </c>
      <c r="B964" s="5" t="s">
        <v>1393</v>
      </c>
      <c r="C964" s="11">
        <v>45250.0</v>
      </c>
      <c r="D964" s="11">
        <v>45253.0</v>
      </c>
      <c r="E964" s="5" t="s">
        <v>25</v>
      </c>
      <c r="F964" s="5" t="s">
        <v>43</v>
      </c>
      <c r="G964" s="5" t="s">
        <v>44</v>
      </c>
      <c r="H964" s="5" t="s">
        <v>45</v>
      </c>
      <c r="I964" s="7">
        <v>2.545622603E9</v>
      </c>
      <c r="J964" s="8" t="str">
        <f t="shared" si="1"/>
        <v>(254) 5622603</v>
      </c>
      <c r="K964" s="5" t="s">
        <v>46</v>
      </c>
      <c r="L964" s="5" t="s">
        <v>57</v>
      </c>
      <c r="M964" s="9" t="str">
        <f>IFERROR(__xludf.DUMMYFUNCTION("IF(OR(REGEXMATCH(L964,""18-40""),REGEXMATCH(L964,""Adults 18-40"")),""18-40"", IF(OR(REGEXMATCH(L964,""40-60""),REGEXMATCH(L964,""Adults 40-60"")),""40-60"", IF(OR(REGEXMATCH(L964,""60\+""),REGEXMATCH(L964,""Seniors 60\+"")),""60+"", IF(OR(REGEXMATCH(L964"&amp;",""13-19""),REGEXMATCH(L964,""Teens 13-19"")),""13-19"",""Unbekannt""))))"),"18-40")</f>
        <v>18-40</v>
      </c>
      <c r="N964" s="8" t="str">
        <f>IFERROR(__xludf.DUMMYFUNCTION("REGEXREPLACE(REGEXREPLACE(O964,""Male"",""unspecific""),""Female"",""unspecific"")"),"unspecific ")</f>
        <v>unspecific </v>
      </c>
      <c r="O964" s="5" t="str">
        <f>IFERROR(__xludf.DUMMYFUNCTION("REGEXEXTRACT(L964,""[A-Za-z ]+"")"),"Female ")</f>
        <v>Female </v>
      </c>
      <c r="P964" s="8" t="str">
        <f>IFERROR(__xludf.DUMMYFUNCTION("IF(REGEXMATCH(L964,""Male""),""Male"",IF(REGEXMATCH(L964,""Female""),""Female"",""unspecific""))"),"Female")</f>
        <v>Female</v>
      </c>
      <c r="Q964" s="5" t="s">
        <v>86</v>
      </c>
      <c r="R964" s="4">
        <v>23341.0</v>
      </c>
      <c r="S964" s="4">
        <v>916.0</v>
      </c>
      <c r="T964" s="4">
        <v>277.0</v>
      </c>
      <c r="U964" s="4">
        <v>970.0</v>
      </c>
      <c r="V964" s="10">
        <f t="shared" si="2"/>
        <v>4.155777387</v>
      </c>
      <c r="W964" s="4">
        <v>11733.07</v>
      </c>
      <c r="X964" s="5" t="s">
        <v>49</v>
      </c>
    </row>
    <row r="965" ht="14.25" customHeight="1">
      <c r="A965" s="4">
        <v>964.0</v>
      </c>
      <c r="B965" s="5" t="s">
        <v>1394</v>
      </c>
      <c r="C965" s="11">
        <v>44978.0</v>
      </c>
      <c r="D965" s="11">
        <v>44987.0</v>
      </c>
      <c r="E965" s="5" t="s">
        <v>42</v>
      </c>
      <c r="F965" s="5" t="s">
        <v>101</v>
      </c>
      <c r="G965" s="5" t="s">
        <v>102</v>
      </c>
      <c r="H965" s="5" t="s">
        <v>103</v>
      </c>
      <c r="I965" s="7" t="s">
        <v>104</v>
      </c>
      <c r="J965" s="8" t="str">
        <f t="shared" si="1"/>
        <v>(669) 7082006</v>
      </c>
      <c r="K965" s="5" t="s">
        <v>105</v>
      </c>
      <c r="L965" s="5" t="s">
        <v>160</v>
      </c>
      <c r="M965" s="9" t="str">
        <f>IFERROR(__xludf.DUMMYFUNCTION("IF(OR(REGEXMATCH(L965,""18-40""),REGEXMATCH(L965,""Adults 18-40"")),""18-40"", IF(OR(REGEXMATCH(L965,""40-60""),REGEXMATCH(L965,""Adults 40-60"")),""40-60"", IF(OR(REGEXMATCH(L965,""60\+""),REGEXMATCH(L965,""Seniors 60\+"")),""60+"", IF(OR(REGEXMATCH(L965"&amp;",""13-19""),REGEXMATCH(L965,""Teens 13-19"")),""13-19"",""Unbekannt""))))"),"40-60")</f>
        <v>40-60</v>
      </c>
      <c r="N965" s="8" t="str">
        <f>IFERROR(__xludf.DUMMYFUNCTION("REGEXREPLACE(REGEXREPLACE(O965,""Male"",""unspecific""),""Female"",""unspecific"")"),"unspecific ")</f>
        <v>unspecific </v>
      </c>
      <c r="O965" s="5" t="str">
        <f>IFERROR(__xludf.DUMMYFUNCTION("REGEXEXTRACT(L965,""[A-Za-z ]+"")"),"Female ")</f>
        <v>Female </v>
      </c>
      <c r="P965" s="8" t="str">
        <f>IFERROR(__xludf.DUMMYFUNCTION("IF(REGEXMATCH(L965,""Male""),""Male"",IF(REGEXMATCH(L965,""Female""),""Female"",""unspecific""))"),"Female")</f>
        <v>Female</v>
      </c>
      <c r="Q965" s="5" t="s">
        <v>84</v>
      </c>
      <c r="R965" s="4">
        <v>2451.0</v>
      </c>
      <c r="S965" s="4">
        <v>1535.0</v>
      </c>
      <c r="T965" s="4">
        <v>440.0</v>
      </c>
      <c r="U965" s="4">
        <v>56.0</v>
      </c>
      <c r="V965" s="10">
        <f t="shared" si="2"/>
        <v>2.284781722</v>
      </c>
      <c r="W965" s="4">
        <v>41744.14</v>
      </c>
      <c r="X965" s="5" t="s">
        <v>99</v>
      </c>
    </row>
    <row r="966" ht="14.25" customHeight="1">
      <c r="A966" s="4">
        <v>965.0</v>
      </c>
      <c r="B966" s="5" t="s">
        <v>1395</v>
      </c>
      <c r="C966" s="11">
        <v>45133.0</v>
      </c>
      <c r="D966" s="11">
        <v>45149.0</v>
      </c>
      <c r="E966" s="5" t="s">
        <v>25</v>
      </c>
      <c r="F966" s="5" t="s">
        <v>269</v>
      </c>
      <c r="G966" s="5" t="s">
        <v>270</v>
      </c>
      <c r="H966" s="5" t="s">
        <v>271</v>
      </c>
      <c r="I966" s="7" t="s">
        <v>272</v>
      </c>
      <c r="J966" s="8" t="str">
        <f t="shared" si="1"/>
        <v>(363) 95706167906</v>
      </c>
      <c r="K966" s="5" t="s">
        <v>273</v>
      </c>
      <c r="L966" s="5" t="s">
        <v>138</v>
      </c>
      <c r="M966" s="9" t="str">
        <f>IFERROR(__xludf.DUMMYFUNCTION("IF(OR(REGEXMATCH(L966,""18-40""),REGEXMATCH(L966,""Adults 18-40"")),""18-40"", IF(OR(REGEXMATCH(L966,""40-60""),REGEXMATCH(L966,""Adults 40-60"")),""40-60"", IF(OR(REGEXMATCH(L966,""60\+""),REGEXMATCH(L966,""Seniors 60\+"")),""60+"", IF(OR(REGEXMATCH(L966"&amp;",""13-19""),REGEXMATCH(L966,""Teens 13-19"")),""13-19"",""Unbekannt""))))"),"18-40")</f>
        <v>18-40</v>
      </c>
      <c r="N966" s="8" t="str">
        <f>IFERROR(__xludf.DUMMYFUNCTION("REGEXREPLACE(REGEXREPLACE(O966,""Male"",""unspecific""),""Female"",""unspecific"")"),"unspecific ")</f>
        <v>unspecific </v>
      </c>
      <c r="O966" s="5" t="str">
        <f>IFERROR(__xludf.DUMMYFUNCTION("REGEXEXTRACT(L966,""[A-Za-z ]+"")"),"Male ")</f>
        <v>Male </v>
      </c>
      <c r="P966" s="8" t="str">
        <f>IFERROR(__xludf.DUMMYFUNCTION("IF(REGEXMATCH(L966,""Male""),""Male"",IF(REGEXMATCH(L966,""Female""),""Female"",""unspecific""))"),"Male")</f>
        <v>Male</v>
      </c>
      <c r="Q966" s="5" t="s">
        <v>86</v>
      </c>
      <c r="R966" s="4">
        <v>37430.0</v>
      </c>
      <c r="S966" s="4">
        <v>5611.0</v>
      </c>
      <c r="T966" s="4">
        <v>3499.0</v>
      </c>
      <c r="U966" s="4">
        <v>367.0</v>
      </c>
      <c r="V966" s="10">
        <f t="shared" si="2"/>
        <v>0.9804969276</v>
      </c>
      <c r="W966" s="4">
        <v>26171.98</v>
      </c>
      <c r="X966" s="5" t="s">
        <v>158</v>
      </c>
    </row>
    <row r="967" ht="14.25" customHeight="1">
      <c r="A967" s="4">
        <v>966.0</v>
      </c>
      <c r="B967" s="5" t="s">
        <v>1396</v>
      </c>
      <c r="C967" s="11">
        <v>44974.0</v>
      </c>
      <c r="D967" s="11">
        <v>44998.0</v>
      </c>
      <c r="E967" s="5" t="s">
        <v>77</v>
      </c>
      <c r="F967" s="5" t="s">
        <v>673</v>
      </c>
      <c r="G967" s="5" t="s">
        <v>674</v>
      </c>
      <c r="H967" s="5" t="s">
        <v>675</v>
      </c>
      <c r="I967" s="7" t="s">
        <v>676</v>
      </c>
      <c r="J967" s="8" t="str">
        <f t="shared" si="1"/>
        <v>(415) 8607532</v>
      </c>
      <c r="K967" s="5" t="s">
        <v>677</v>
      </c>
      <c r="L967" s="5" t="s">
        <v>131</v>
      </c>
      <c r="M967" s="9" t="str">
        <f>IFERROR(__xludf.DUMMYFUNCTION("IF(OR(REGEXMATCH(L967,""18-40""),REGEXMATCH(L967,""Adults 18-40"")),""18-40"", IF(OR(REGEXMATCH(L967,""40-60""),REGEXMATCH(L967,""Adults 40-60"")),""40-60"", IF(OR(REGEXMATCH(L967,""60\+""),REGEXMATCH(L967,""Seniors 60\+"")),""60+"", IF(OR(REGEXMATCH(L967"&amp;",""13-19""),REGEXMATCH(L967,""Teens 13-19"")),""13-19"",""Unbekannt""))))"),"13-19")</f>
        <v>13-19</v>
      </c>
      <c r="N967" s="8" t="str">
        <f>IFERROR(__xludf.DUMMYFUNCTION("REGEXREPLACE(REGEXREPLACE(O967,""Male"",""unspecific""),""Female"",""unspecific"")"),"Teens ")</f>
        <v>Teens </v>
      </c>
      <c r="O967" s="5" t="str">
        <f>IFERROR(__xludf.DUMMYFUNCTION("REGEXEXTRACT(L967,""[A-Za-z ]+"")"),"Teens ")</f>
        <v>Teens </v>
      </c>
      <c r="P967" s="8" t="str">
        <f>IFERROR(__xludf.DUMMYFUNCTION("IF(REGEXMATCH(L967,""Male""),""Male"",IF(REGEXMATCH(L967,""Female""),""Female"",""unspecific""))"),"unspecific")</f>
        <v>unspecific</v>
      </c>
      <c r="Q967" s="5" t="s">
        <v>48</v>
      </c>
      <c r="R967" s="4">
        <v>51114.0</v>
      </c>
      <c r="S967" s="4">
        <v>4473.0</v>
      </c>
      <c r="T967" s="4">
        <v>1393.0</v>
      </c>
      <c r="U967" s="4">
        <v>557.0</v>
      </c>
      <c r="V967" s="10">
        <f t="shared" si="2"/>
        <v>1.089721016</v>
      </c>
      <c r="W967" s="4">
        <v>12898.37</v>
      </c>
      <c r="X967" s="5" t="s">
        <v>40</v>
      </c>
    </row>
    <row r="968" ht="14.25" customHeight="1">
      <c r="A968" s="4">
        <v>967.0</v>
      </c>
      <c r="B968" s="5" t="s">
        <v>1397</v>
      </c>
      <c r="C968" s="11">
        <v>45121.0</v>
      </c>
      <c r="D968" s="11">
        <v>45126.0</v>
      </c>
      <c r="E968" s="5" t="s">
        <v>77</v>
      </c>
      <c r="F968" s="5" t="s">
        <v>626</v>
      </c>
      <c r="G968" s="5" t="s">
        <v>627</v>
      </c>
      <c r="H968" s="5" t="s">
        <v>628</v>
      </c>
      <c r="I968" s="7" t="s">
        <v>629</v>
      </c>
      <c r="J968" s="8" t="str">
        <f t="shared" si="1"/>
        <v>(203) 3156167</v>
      </c>
      <c r="K968" s="5" t="s">
        <v>630</v>
      </c>
      <c r="L968" s="5" t="s">
        <v>74</v>
      </c>
      <c r="M968" s="9" t="str">
        <f>IFERROR(__xludf.DUMMYFUNCTION("IF(OR(REGEXMATCH(L968,""18-40""),REGEXMATCH(L968,""Adults 18-40"")),""18-40"", IF(OR(REGEXMATCH(L968,""40-60""),REGEXMATCH(L968,""Adults 40-60"")),""40-60"", IF(OR(REGEXMATCH(L968,""60\+""),REGEXMATCH(L968,""Seniors 60\+"")),""60+"", IF(OR(REGEXMATCH(L968"&amp;",""13-19""),REGEXMATCH(L968,""Teens 13-19"")),""13-19"",""Unbekannt""))))"),"60+")</f>
        <v>60+</v>
      </c>
      <c r="N968" s="8" t="str">
        <f>IFERROR(__xludf.DUMMYFUNCTION("REGEXREPLACE(REGEXREPLACE(O968,""Male"",""unspecific""),""Female"",""unspecific"")"),"Seniors ")</f>
        <v>Seniors </v>
      </c>
      <c r="O968" s="5" t="str">
        <f>IFERROR(__xludf.DUMMYFUNCTION("REGEXEXTRACT(L968,""[A-Za-z ]+"")"),"Seniors ")</f>
        <v>Seniors </v>
      </c>
      <c r="P968" s="8" t="str">
        <f>IFERROR(__xludf.DUMMYFUNCTION("IF(REGEXMATCH(L968,""Male""),""Male"",IF(REGEXMATCH(L968,""Female""),""Female"",""unspecific""))"),"unspecific")</f>
        <v>unspecific</v>
      </c>
      <c r="Q968" s="5" t="s">
        <v>84</v>
      </c>
      <c r="R968" s="4">
        <v>97916.0</v>
      </c>
      <c r="S968" s="4">
        <v>9001.0</v>
      </c>
      <c r="T968" s="4">
        <v>3159.0</v>
      </c>
      <c r="U968" s="4">
        <v>257.0</v>
      </c>
      <c r="V968" s="10">
        <f t="shared" si="2"/>
        <v>0.2624698721</v>
      </c>
      <c r="W968" s="4">
        <v>30170.53</v>
      </c>
      <c r="X968" s="5" t="s">
        <v>49</v>
      </c>
    </row>
    <row r="969" ht="14.25" customHeight="1">
      <c r="A969" s="4">
        <v>968.0</v>
      </c>
      <c r="B969" s="5" t="s">
        <v>1398</v>
      </c>
      <c r="C969" s="11">
        <v>45144.0</v>
      </c>
      <c r="D969" s="11">
        <v>45166.0</v>
      </c>
      <c r="E969" s="5" t="s">
        <v>25</v>
      </c>
      <c r="F969" s="5" t="s">
        <v>68</v>
      </c>
      <c r="G969" s="5" t="s">
        <v>69</v>
      </c>
      <c r="H969" s="5" t="s">
        <v>70</v>
      </c>
      <c r="I969" s="7" t="s">
        <v>71</v>
      </c>
      <c r="J969" s="8" t="str">
        <f t="shared" si="1"/>
        <v>(228) 1662016</v>
      </c>
      <c r="K969" s="5" t="s">
        <v>72</v>
      </c>
      <c r="L969" s="5" t="s">
        <v>57</v>
      </c>
      <c r="M969" s="9" t="str">
        <f>IFERROR(__xludf.DUMMYFUNCTION("IF(OR(REGEXMATCH(L969,""18-40""),REGEXMATCH(L969,""Adults 18-40"")),""18-40"", IF(OR(REGEXMATCH(L969,""40-60""),REGEXMATCH(L969,""Adults 40-60"")),""40-60"", IF(OR(REGEXMATCH(L969,""60\+""),REGEXMATCH(L969,""Seniors 60\+"")),""60+"", IF(OR(REGEXMATCH(L969"&amp;",""13-19""),REGEXMATCH(L969,""Teens 13-19"")),""13-19"",""Unbekannt""))))"),"18-40")</f>
        <v>18-40</v>
      </c>
      <c r="N969" s="8" t="str">
        <f>IFERROR(__xludf.DUMMYFUNCTION("REGEXREPLACE(REGEXREPLACE(O969,""Male"",""unspecific""),""Female"",""unspecific"")"),"unspecific ")</f>
        <v>unspecific </v>
      </c>
      <c r="O969" s="5" t="str">
        <f>IFERROR(__xludf.DUMMYFUNCTION("REGEXEXTRACT(L969,""[A-Za-z ]+"")"),"Female ")</f>
        <v>Female </v>
      </c>
      <c r="P969" s="8" t="str">
        <f>IFERROR(__xludf.DUMMYFUNCTION("IF(REGEXMATCH(L969,""Male""),""Male"",IF(REGEXMATCH(L969,""Female""),""Female"",""unspecific""))"),"Female")</f>
        <v>Female</v>
      </c>
      <c r="Q969" s="5" t="s">
        <v>86</v>
      </c>
      <c r="R969" s="4">
        <v>29168.0</v>
      </c>
      <c r="S969" s="4">
        <v>1099.0</v>
      </c>
      <c r="T969" s="4">
        <v>3033.0</v>
      </c>
      <c r="U969" s="4">
        <v>718.0</v>
      </c>
      <c r="V969" s="10">
        <f t="shared" si="2"/>
        <v>2.461601755</v>
      </c>
      <c r="W969" s="4">
        <v>27252.94</v>
      </c>
      <c r="X969" s="5" t="s">
        <v>66</v>
      </c>
    </row>
    <row r="970" ht="14.25" customHeight="1">
      <c r="A970" s="4">
        <v>969.0</v>
      </c>
      <c r="B970" s="5" t="s">
        <v>1399</v>
      </c>
      <c r="C970" s="11">
        <v>45118.0</v>
      </c>
      <c r="D970" s="11">
        <v>45144.0</v>
      </c>
      <c r="E970" s="5" t="s">
        <v>25</v>
      </c>
      <c r="F970" s="5" t="s">
        <v>391</v>
      </c>
      <c r="G970" s="5" t="s">
        <v>392</v>
      </c>
      <c r="H970" s="5" t="s">
        <v>393</v>
      </c>
      <c r="I970" s="7" t="s">
        <v>394</v>
      </c>
      <c r="J970" s="8" t="str">
        <f t="shared" si="1"/>
        <v>(151) 947089311832</v>
      </c>
      <c r="K970" s="5" t="s">
        <v>395</v>
      </c>
      <c r="L970" s="5" t="s">
        <v>57</v>
      </c>
      <c r="M970" s="9" t="str">
        <f>IFERROR(__xludf.DUMMYFUNCTION("IF(OR(REGEXMATCH(L970,""18-40""),REGEXMATCH(L970,""Adults 18-40"")),""18-40"", IF(OR(REGEXMATCH(L970,""40-60""),REGEXMATCH(L970,""Adults 40-60"")),""40-60"", IF(OR(REGEXMATCH(L970,""60\+""),REGEXMATCH(L970,""Seniors 60\+"")),""60+"", IF(OR(REGEXMATCH(L970"&amp;",""13-19""),REGEXMATCH(L970,""Teens 13-19"")),""13-19"",""Unbekannt""))))"),"18-40")</f>
        <v>18-40</v>
      </c>
      <c r="N970" s="8" t="str">
        <f>IFERROR(__xludf.DUMMYFUNCTION("REGEXREPLACE(REGEXREPLACE(O970,""Male"",""unspecific""),""Female"",""unspecific"")"),"unspecific ")</f>
        <v>unspecific </v>
      </c>
      <c r="O970" s="5" t="str">
        <f>IFERROR(__xludf.DUMMYFUNCTION("REGEXEXTRACT(L970,""[A-Za-z ]+"")"),"Female ")</f>
        <v>Female </v>
      </c>
      <c r="P970" s="8" t="str">
        <f>IFERROR(__xludf.DUMMYFUNCTION("IF(REGEXMATCH(L970,""Male""),""Male"",IF(REGEXMATCH(L970,""Female""),""Female"",""unspecific""))"),"Female")</f>
        <v>Female</v>
      </c>
      <c r="Q970" s="5" t="s">
        <v>48</v>
      </c>
      <c r="R970" s="4">
        <v>65564.0</v>
      </c>
      <c r="S970" s="4">
        <v>8316.0</v>
      </c>
      <c r="T970" s="4">
        <v>3370.0</v>
      </c>
      <c r="U970" s="4">
        <v>487.0</v>
      </c>
      <c r="V970" s="10">
        <f t="shared" si="2"/>
        <v>0.7427856751</v>
      </c>
      <c r="W970" s="4">
        <v>558.21</v>
      </c>
      <c r="X970" s="5" t="s">
        <v>152</v>
      </c>
    </row>
    <row r="971" ht="14.25" customHeight="1">
      <c r="A971" s="4">
        <v>970.0</v>
      </c>
      <c r="B971" s="5" t="s">
        <v>1400</v>
      </c>
      <c r="C971" s="11">
        <v>45222.0</v>
      </c>
      <c r="D971" s="11">
        <v>45227.0</v>
      </c>
      <c r="E971" s="5" t="s">
        <v>42</v>
      </c>
      <c r="F971" s="5" t="s">
        <v>286</v>
      </c>
      <c r="G971" s="5" t="s">
        <v>287</v>
      </c>
      <c r="H971" s="5" t="s">
        <v>288</v>
      </c>
      <c r="I971" s="7" t="s">
        <v>289</v>
      </c>
      <c r="J971" s="8" t="str">
        <f t="shared" si="1"/>
        <v>(123) 8005701</v>
      </c>
      <c r="K971" s="5" t="s">
        <v>290</v>
      </c>
      <c r="L971" s="5" t="s">
        <v>38</v>
      </c>
      <c r="M971" s="9" t="str">
        <f>IFERROR(__xludf.DUMMYFUNCTION("IF(OR(REGEXMATCH(L971,""18-40""),REGEXMATCH(L971,""Adults 18-40"")),""18-40"", IF(OR(REGEXMATCH(L971,""40-60""),REGEXMATCH(L971,""Adults 40-60"")),""40-60"", IF(OR(REGEXMATCH(L971,""60\+""),REGEXMATCH(L971,""Seniors 60\+"")),""60+"", IF(OR(REGEXMATCH(L971"&amp;",""13-19""),REGEXMATCH(L971,""Teens 13-19"")),""13-19"",""Unbekannt""))))"),"60+")</f>
        <v>60+</v>
      </c>
      <c r="N971" s="8" t="str">
        <f>IFERROR(__xludf.DUMMYFUNCTION("REGEXREPLACE(REGEXREPLACE(O971,""Male"",""unspecific""),""Female"",""unspecific"")"),"unspecific ")</f>
        <v>unspecific </v>
      </c>
      <c r="O971" s="5" t="str">
        <f>IFERROR(__xludf.DUMMYFUNCTION("REGEXEXTRACT(L971,""[A-Za-z ]+"")"),"Female ")</f>
        <v>Female </v>
      </c>
      <c r="P971" s="8" t="str">
        <f>IFERROR(__xludf.DUMMYFUNCTION("IF(REGEXMATCH(L971,""Male""),""Male"",IF(REGEXMATCH(L971,""Female""),""Female"",""unspecific""))"),"Female")</f>
        <v>Female</v>
      </c>
      <c r="Q971" s="5" t="s">
        <v>48</v>
      </c>
      <c r="R971" s="4">
        <v>96479.0</v>
      </c>
      <c r="S971" s="4">
        <v>6935.0</v>
      </c>
      <c r="T971" s="4">
        <v>2900.0</v>
      </c>
      <c r="U971" s="4">
        <v>998.0</v>
      </c>
      <c r="V971" s="10">
        <f t="shared" si="2"/>
        <v>1.034421999</v>
      </c>
      <c r="W971" s="4">
        <v>15009.35</v>
      </c>
      <c r="X971" s="5" t="s">
        <v>119</v>
      </c>
    </row>
    <row r="972" ht="14.25" customHeight="1">
      <c r="A972" s="4">
        <v>971.0</v>
      </c>
      <c r="B972" s="5" t="s">
        <v>1401</v>
      </c>
      <c r="C972" s="11">
        <v>45097.0</v>
      </c>
      <c r="D972" s="11">
        <v>45124.0</v>
      </c>
      <c r="E972" s="5" t="s">
        <v>77</v>
      </c>
      <c r="F972" s="5" t="s">
        <v>638</v>
      </c>
      <c r="G972" s="5" t="s">
        <v>639</v>
      </c>
      <c r="H972" s="5" t="s">
        <v>640</v>
      </c>
      <c r="I972" s="7" t="s">
        <v>641</v>
      </c>
      <c r="J972" s="8" t="str">
        <f t="shared" si="1"/>
        <v>(539) 82372697824</v>
      </c>
      <c r="K972" s="5" t="s">
        <v>642</v>
      </c>
      <c r="L972" s="5" t="s">
        <v>47</v>
      </c>
      <c r="M972" s="9" t="str">
        <f>IFERROR(__xludf.DUMMYFUNCTION("IF(OR(REGEXMATCH(L972,""18-40""),REGEXMATCH(L972,""Adults 18-40"")),""18-40"", IF(OR(REGEXMATCH(L972,""40-60""),REGEXMATCH(L972,""Adults 40-60"")),""40-60"", IF(OR(REGEXMATCH(L972,""60\+""),REGEXMATCH(L972,""Seniors 60\+"")),""60+"", IF(OR(REGEXMATCH(L972"&amp;",""13-19""),REGEXMATCH(L972,""Teens 13-19"")),""13-19"",""Unbekannt""))))"),"40-60")</f>
        <v>40-60</v>
      </c>
      <c r="N972" s="8" t="str">
        <f>IFERROR(__xludf.DUMMYFUNCTION("REGEXREPLACE(REGEXREPLACE(O972,""Male"",""unspecific""),""Female"",""unspecific"")"),"unspecific ")</f>
        <v>unspecific </v>
      </c>
      <c r="O972" s="5" t="str">
        <f>IFERROR(__xludf.DUMMYFUNCTION("REGEXEXTRACT(L972,""[A-Za-z ]+"")"),"Male ")</f>
        <v>Male </v>
      </c>
      <c r="P972" s="8" t="str">
        <f>IFERROR(__xludf.DUMMYFUNCTION("IF(REGEXMATCH(L972,""Male""),""Male"",IF(REGEXMATCH(L972,""Female""),""Female"",""unspecific""))"),"Male")</f>
        <v>Male</v>
      </c>
      <c r="Q972" s="5" t="s">
        <v>39</v>
      </c>
      <c r="R972" s="4">
        <v>45125.0</v>
      </c>
      <c r="S972" s="4">
        <v>1482.0</v>
      </c>
      <c r="T972" s="4">
        <v>2589.0</v>
      </c>
      <c r="U972" s="4">
        <v>782.0</v>
      </c>
      <c r="V972" s="10">
        <f t="shared" si="2"/>
        <v>1.732963989</v>
      </c>
      <c r="W972" s="4">
        <v>28353.53</v>
      </c>
      <c r="X972" s="5" t="s">
        <v>112</v>
      </c>
    </row>
    <row r="973" ht="14.25" customHeight="1">
      <c r="A973" s="4">
        <v>972.0</v>
      </c>
      <c r="B973" s="5" t="s">
        <v>1402</v>
      </c>
      <c r="C973" s="11">
        <v>45266.0</v>
      </c>
      <c r="D973" s="11">
        <v>45285.0</v>
      </c>
      <c r="E973" s="5" t="s">
        <v>7</v>
      </c>
      <c r="F973" s="5" t="s">
        <v>123</v>
      </c>
      <c r="G973" s="5" t="s">
        <v>124</v>
      </c>
      <c r="H973" s="5" t="s">
        <v>125</v>
      </c>
      <c r="I973" s="7" t="s">
        <v>126</v>
      </c>
      <c r="J973" s="8" t="str">
        <f t="shared" si="1"/>
        <v>(382) 5051266</v>
      </c>
      <c r="K973" s="5" t="s">
        <v>127</v>
      </c>
      <c r="L973" s="5" t="s">
        <v>160</v>
      </c>
      <c r="M973" s="9" t="str">
        <f>IFERROR(__xludf.DUMMYFUNCTION("IF(OR(REGEXMATCH(L973,""18-40""),REGEXMATCH(L973,""Adults 18-40"")),""18-40"", IF(OR(REGEXMATCH(L973,""40-60""),REGEXMATCH(L973,""Adults 40-60"")),""40-60"", IF(OR(REGEXMATCH(L973,""60\+""),REGEXMATCH(L973,""Seniors 60\+"")),""60+"", IF(OR(REGEXMATCH(L973"&amp;",""13-19""),REGEXMATCH(L973,""Teens 13-19"")),""13-19"",""Unbekannt""))))"),"40-60")</f>
        <v>40-60</v>
      </c>
      <c r="N973" s="8" t="str">
        <f>IFERROR(__xludf.DUMMYFUNCTION("REGEXREPLACE(REGEXREPLACE(O973,""Male"",""unspecific""),""Female"",""unspecific"")"),"unspecific ")</f>
        <v>unspecific </v>
      </c>
      <c r="O973" s="5" t="str">
        <f>IFERROR(__xludf.DUMMYFUNCTION("REGEXEXTRACT(L973,""[A-Za-z ]+"")"),"Female ")</f>
        <v>Female </v>
      </c>
      <c r="P973" s="8" t="str">
        <f>IFERROR(__xludf.DUMMYFUNCTION("IF(REGEXMATCH(L973,""Male""),""Male"",IF(REGEXMATCH(L973,""Female""),""Female"",""unspecific""))"),"Female")</f>
        <v>Female</v>
      </c>
      <c r="Q973" s="5" t="s">
        <v>86</v>
      </c>
      <c r="R973" s="4">
        <v>43385.0</v>
      </c>
      <c r="S973" s="4">
        <v>525.0</v>
      </c>
      <c r="T973" s="4">
        <v>1647.0</v>
      </c>
      <c r="U973" s="4">
        <v>678.0</v>
      </c>
      <c r="V973" s="10">
        <f t="shared" si="2"/>
        <v>1.562752103</v>
      </c>
      <c r="W973" s="4">
        <v>29946.16</v>
      </c>
      <c r="X973" s="5" t="s">
        <v>49</v>
      </c>
    </row>
    <row r="974" ht="14.25" customHeight="1">
      <c r="A974" s="4">
        <v>973.0</v>
      </c>
      <c r="B974" s="5" t="s">
        <v>1403</v>
      </c>
      <c r="C974" s="11">
        <v>44956.0</v>
      </c>
      <c r="D974" s="11">
        <v>44980.0</v>
      </c>
      <c r="E974" s="5" t="s">
        <v>7</v>
      </c>
      <c r="F974" s="5" t="s">
        <v>587</v>
      </c>
      <c r="G974" s="5" t="s">
        <v>588</v>
      </c>
      <c r="H974" s="5" t="s">
        <v>589</v>
      </c>
      <c r="I974" s="7" t="s">
        <v>590</v>
      </c>
      <c r="J974" s="8" t="str">
        <f t="shared" si="1"/>
        <v>(152) 23213506854</v>
      </c>
      <c r="K974" s="5" t="s">
        <v>591</v>
      </c>
      <c r="L974" s="5" t="s">
        <v>30</v>
      </c>
      <c r="M974" s="9" t="str">
        <f>IFERROR(__xludf.DUMMYFUNCTION("IF(OR(REGEXMATCH(L974,""18-40""),REGEXMATCH(L974,""Adults 18-40"")),""18-40"", IF(OR(REGEXMATCH(L974,""40-60""),REGEXMATCH(L974,""Adults 40-60"")),""40-60"", IF(OR(REGEXMATCH(L974,""60\+""),REGEXMATCH(L974,""Seniors 60\+"")),""60+"", IF(OR(REGEXMATCH(L974"&amp;",""13-19""),REGEXMATCH(L974,""Teens 13-19"")),""13-19"",""Unbekannt""))))"),"18-40")</f>
        <v>18-40</v>
      </c>
      <c r="N974" s="8" t="str">
        <f>IFERROR(__xludf.DUMMYFUNCTION("REGEXREPLACE(REGEXREPLACE(O974,""Male"",""unspecific""),""Female"",""unspecific"")"),"Adults ")</f>
        <v>Adults </v>
      </c>
      <c r="O974" s="5" t="str">
        <f>IFERROR(__xludf.DUMMYFUNCTION("REGEXEXTRACT(L974,""[A-Za-z ]+"")"),"Adults ")</f>
        <v>Adults </v>
      </c>
      <c r="P974" s="8" t="str">
        <f>IFERROR(__xludf.DUMMYFUNCTION("IF(REGEXMATCH(L974,""Male""),""Male"",IF(REGEXMATCH(L974,""Female""),""Female"",""unspecific""))"),"unspecific")</f>
        <v>unspecific</v>
      </c>
      <c r="Q974" s="5" t="s">
        <v>86</v>
      </c>
      <c r="R974" s="4">
        <v>4039.0</v>
      </c>
      <c r="S974" s="4">
        <v>1189.0</v>
      </c>
      <c r="T974" s="4">
        <v>3103.0</v>
      </c>
      <c r="U974" s="4">
        <v>531.0</v>
      </c>
      <c r="V974" s="10">
        <f t="shared" si="2"/>
        <v>13.14681852</v>
      </c>
      <c r="W974" s="4">
        <v>46394.55</v>
      </c>
      <c r="X974" s="5" t="s">
        <v>112</v>
      </c>
    </row>
    <row r="975" ht="14.25" customHeight="1">
      <c r="A975" s="4">
        <v>974.0</v>
      </c>
      <c r="B975" s="5" t="s">
        <v>1404</v>
      </c>
      <c r="C975" s="11">
        <v>45060.0</v>
      </c>
      <c r="D975" s="11">
        <v>45079.0</v>
      </c>
      <c r="E975" s="5" t="s">
        <v>77</v>
      </c>
      <c r="F975" s="5" t="s">
        <v>445</v>
      </c>
      <c r="G975" s="5" t="s">
        <v>446</v>
      </c>
      <c r="H975" s="5" t="s">
        <v>447</v>
      </c>
      <c r="I975" s="7" t="s">
        <v>448</v>
      </c>
      <c r="J975" s="8" t="str">
        <f t="shared" si="1"/>
        <v>(163) 276214014577</v>
      </c>
      <c r="K975" s="5" t="s">
        <v>449</v>
      </c>
      <c r="L975" s="5" t="s">
        <v>30</v>
      </c>
      <c r="M975" s="9" t="str">
        <f>IFERROR(__xludf.DUMMYFUNCTION("IF(OR(REGEXMATCH(L975,""18-40""),REGEXMATCH(L975,""Adults 18-40"")),""18-40"", IF(OR(REGEXMATCH(L975,""40-60""),REGEXMATCH(L975,""Adults 40-60"")),""40-60"", IF(OR(REGEXMATCH(L975,""60\+""),REGEXMATCH(L975,""Seniors 60\+"")),""60+"", IF(OR(REGEXMATCH(L975"&amp;",""13-19""),REGEXMATCH(L975,""Teens 13-19"")),""13-19"",""Unbekannt""))))"),"18-40")</f>
        <v>18-40</v>
      </c>
      <c r="N975" s="8" t="str">
        <f>IFERROR(__xludf.DUMMYFUNCTION("REGEXREPLACE(REGEXREPLACE(O975,""Male"",""unspecific""),""Female"",""unspecific"")"),"Adults ")</f>
        <v>Adults </v>
      </c>
      <c r="O975" s="5" t="str">
        <f>IFERROR(__xludf.DUMMYFUNCTION("REGEXEXTRACT(L975,""[A-Za-z ]+"")"),"Adults ")</f>
        <v>Adults </v>
      </c>
      <c r="P975" s="8" t="str">
        <f>IFERROR(__xludf.DUMMYFUNCTION("IF(REGEXMATCH(L975,""Male""),""Male"",IF(REGEXMATCH(L975,""Female""),""Female"",""unspecific""))"),"unspecific")</f>
        <v>unspecific</v>
      </c>
      <c r="Q975" s="5" t="s">
        <v>48</v>
      </c>
      <c r="R975" s="4">
        <v>11837.0</v>
      </c>
      <c r="S975" s="4">
        <v>203.0</v>
      </c>
      <c r="T975" s="4">
        <v>1905.0</v>
      </c>
      <c r="U975" s="4">
        <v>980.0</v>
      </c>
      <c r="V975" s="10">
        <f t="shared" si="2"/>
        <v>8.279124778</v>
      </c>
      <c r="W975" s="4">
        <v>6572.74</v>
      </c>
      <c r="X975" s="5" t="s">
        <v>158</v>
      </c>
    </row>
    <row r="976" ht="14.25" customHeight="1">
      <c r="A976" s="4">
        <v>975.0</v>
      </c>
      <c r="B976" s="5" t="s">
        <v>1405</v>
      </c>
      <c r="C976" s="11">
        <v>45126.0</v>
      </c>
      <c r="D976" s="11">
        <v>45139.0</v>
      </c>
      <c r="E976" s="5" t="s">
        <v>77</v>
      </c>
      <c r="F976" s="5" t="s">
        <v>673</v>
      </c>
      <c r="G976" s="5" t="s">
        <v>674</v>
      </c>
      <c r="H976" s="5" t="s">
        <v>675</v>
      </c>
      <c r="I976" s="7" t="s">
        <v>676</v>
      </c>
      <c r="J976" s="8" t="str">
        <f t="shared" si="1"/>
        <v>(415) 8607532</v>
      </c>
      <c r="K976" s="5" t="s">
        <v>677</v>
      </c>
      <c r="L976" s="5" t="s">
        <v>74</v>
      </c>
      <c r="M976" s="9" t="str">
        <f>IFERROR(__xludf.DUMMYFUNCTION("IF(OR(REGEXMATCH(L976,""18-40""),REGEXMATCH(L976,""Adults 18-40"")),""18-40"", IF(OR(REGEXMATCH(L976,""40-60""),REGEXMATCH(L976,""Adults 40-60"")),""40-60"", IF(OR(REGEXMATCH(L976,""60\+""),REGEXMATCH(L976,""Seniors 60\+"")),""60+"", IF(OR(REGEXMATCH(L976"&amp;",""13-19""),REGEXMATCH(L976,""Teens 13-19"")),""13-19"",""Unbekannt""))))"),"60+")</f>
        <v>60+</v>
      </c>
      <c r="N976" s="8" t="str">
        <f>IFERROR(__xludf.DUMMYFUNCTION("REGEXREPLACE(REGEXREPLACE(O976,""Male"",""unspecific""),""Female"",""unspecific"")"),"Seniors ")</f>
        <v>Seniors </v>
      </c>
      <c r="O976" s="5" t="str">
        <f>IFERROR(__xludf.DUMMYFUNCTION("REGEXEXTRACT(L976,""[A-Za-z ]+"")"),"Seniors ")</f>
        <v>Seniors </v>
      </c>
      <c r="P976" s="8" t="str">
        <f>IFERROR(__xludf.DUMMYFUNCTION("IF(REGEXMATCH(L976,""Male""),""Male"",IF(REGEXMATCH(L976,""Female""),""Female"",""unspecific""))"),"unspecific")</f>
        <v>unspecific</v>
      </c>
      <c r="Q976" s="5" t="s">
        <v>84</v>
      </c>
      <c r="R976" s="4">
        <v>48719.0</v>
      </c>
      <c r="S976" s="4">
        <v>8691.0</v>
      </c>
      <c r="T976" s="4">
        <v>4442.0</v>
      </c>
      <c r="U976" s="4">
        <v>299.0</v>
      </c>
      <c r="V976" s="10">
        <f t="shared" si="2"/>
        <v>0.6137235986</v>
      </c>
      <c r="W976" s="4">
        <v>18642.64</v>
      </c>
      <c r="X976" s="5" t="s">
        <v>40</v>
      </c>
    </row>
    <row r="977" ht="14.25" customHeight="1">
      <c r="A977" s="4">
        <v>976.0</v>
      </c>
      <c r="B977" s="5" t="s">
        <v>1406</v>
      </c>
      <c r="C977" s="11">
        <v>45116.0</v>
      </c>
      <c r="D977" s="11">
        <v>45128.0</v>
      </c>
      <c r="E977" s="5" t="s">
        <v>51</v>
      </c>
      <c r="F977" s="5" t="s">
        <v>330</v>
      </c>
      <c r="G977" s="5" t="s">
        <v>331</v>
      </c>
      <c r="H977" s="5" t="s">
        <v>332</v>
      </c>
      <c r="I977" s="7">
        <v>0.0</v>
      </c>
      <c r="J977" s="8">
        <f t="shared" si="1"/>
        <v>0</v>
      </c>
      <c r="K977" s="5" t="s">
        <v>333</v>
      </c>
      <c r="L977" s="5" t="s">
        <v>47</v>
      </c>
      <c r="M977" s="9" t="str">
        <f>IFERROR(__xludf.DUMMYFUNCTION("IF(OR(REGEXMATCH(L977,""18-40""),REGEXMATCH(L977,""Adults 18-40"")),""18-40"", IF(OR(REGEXMATCH(L977,""40-60""),REGEXMATCH(L977,""Adults 40-60"")),""40-60"", IF(OR(REGEXMATCH(L977,""60\+""),REGEXMATCH(L977,""Seniors 60\+"")),""60+"", IF(OR(REGEXMATCH(L977"&amp;",""13-19""),REGEXMATCH(L977,""Teens 13-19"")),""13-19"",""Unbekannt""))))"),"40-60")</f>
        <v>40-60</v>
      </c>
      <c r="N977" s="8" t="str">
        <f>IFERROR(__xludf.DUMMYFUNCTION("REGEXREPLACE(REGEXREPLACE(O977,""Male"",""unspecific""),""Female"",""unspecific"")"),"unspecific ")</f>
        <v>unspecific </v>
      </c>
      <c r="O977" s="5" t="str">
        <f>IFERROR(__xludf.DUMMYFUNCTION("REGEXEXTRACT(L977,""[A-Za-z ]+"")"),"Male ")</f>
        <v>Male </v>
      </c>
      <c r="P977" s="8" t="str">
        <f>IFERROR(__xludf.DUMMYFUNCTION("IF(REGEXMATCH(L977,""Male""),""Male"",IF(REGEXMATCH(L977,""Female""),""Female"",""unspecific""))"),"Male")</f>
        <v>Male</v>
      </c>
      <c r="Q977" s="5" t="s">
        <v>31</v>
      </c>
      <c r="R977" s="4">
        <v>92946.0</v>
      </c>
      <c r="S977" s="4">
        <v>6254.0</v>
      </c>
      <c r="T977" s="4">
        <v>2952.0</v>
      </c>
      <c r="U977" s="4">
        <v>168.0</v>
      </c>
      <c r="V977" s="10">
        <f t="shared" si="2"/>
        <v>0.180750113</v>
      </c>
      <c r="W977" s="4">
        <v>30452.27</v>
      </c>
      <c r="X977" s="5" t="s">
        <v>49</v>
      </c>
    </row>
    <row r="978" ht="14.25" customHeight="1">
      <c r="A978" s="4">
        <v>977.0</v>
      </c>
      <c r="B978" s="5" t="s">
        <v>1407</v>
      </c>
      <c r="C978" s="11">
        <v>45259.0</v>
      </c>
      <c r="D978" s="11">
        <v>45276.0</v>
      </c>
      <c r="E978" s="5" t="s">
        <v>77</v>
      </c>
      <c r="F978" s="5" t="s">
        <v>175</v>
      </c>
      <c r="G978" s="5" t="s">
        <v>176</v>
      </c>
      <c r="H978" s="5" t="s">
        <v>177</v>
      </c>
      <c r="I978" s="7" t="s">
        <v>178</v>
      </c>
      <c r="J978" s="8" t="str">
        <f t="shared" si="1"/>
        <v>(186) 4384897</v>
      </c>
      <c r="K978" s="5" t="s">
        <v>179</v>
      </c>
      <c r="L978" s="5" t="s">
        <v>38</v>
      </c>
      <c r="M978" s="9" t="str">
        <f>IFERROR(__xludf.DUMMYFUNCTION("IF(OR(REGEXMATCH(L978,""18-40""),REGEXMATCH(L978,""Adults 18-40"")),""18-40"", IF(OR(REGEXMATCH(L978,""40-60""),REGEXMATCH(L978,""Adults 40-60"")),""40-60"", IF(OR(REGEXMATCH(L978,""60\+""),REGEXMATCH(L978,""Seniors 60\+"")),""60+"", IF(OR(REGEXMATCH(L978"&amp;",""13-19""),REGEXMATCH(L978,""Teens 13-19"")),""13-19"",""Unbekannt""))))"),"60+")</f>
        <v>60+</v>
      </c>
      <c r="N978" s="8" t="str">
        <f>IFERROR(__xludf.DUMMYFUNCTION("REGEXREPLACE(REGEXREPLACE(O978,""Male"",""unspecific""),""Female"",""unspecific"")"),"unspecific ")</f>
        <v>unspecific </v>
      </c>
      <c r="O978" s="5" t="str">
        <f>IFERROR(__xludf.DUMMYFUNCTION("REGEXEXTRACT(L978,""[A-Za-z ]+"")"),"Female ")</f>
        <v>Female </v>
      </c>
      <c r="P978" s="8" t="str">
        <f>IFERROR(__xludf.DUMMYFUNCTION("IF(REGEXMATCH(L978,""Male""),""Male"",IF(REGEXMATCH(L978,""Female""),""Female"",""unspecific""))"),"Female")</f>
        <v>Female</v>
      </c>
      <c r="Q978" s="5" t="s">
        <v>128</v>
      </c>
      <c r="R978" s="4">
        <v>46975.0</v>
      </c>
      <c r="S978" s="4">
        <v>4882.0</v>
      </c>
      <c r="T978" s="4">
        <v>4382.0</v>
      </c>
      <c r="U978" s="4">
        <v>745.0</v>
      </c>
      <c r="V978" s="10">
        <f t="shared" si="2"/>
        <v>1.585949973</v>
      </c>
      <c r="W978" s="4">
        <v>16322.23</v>
      </c>
      <c r="X978" s="5" t="s">
        <v>99</v>
      </c>
    </row>
    <row r="979" ht="14.25" customHeight="1">
      <c r="A979" s="4">
        <v>978.0</v>
      </c>
      <c r="B979" s="5" t="s">
        <v>1408</v>
      </c>
      <c r="C979" s="11">
        <v>44996.0</v>
      </c>
      <c r="D979" s="11">
        <v>45020.0</v>
      </c>
      <c r="E979" s="5" t="s">
        <v>77</v>
      </c>
      <c r="F979" s="5" t="s">
        <v>123</v>
      </c>
      <c r="G979" s="5" t="s">
        <v>124</v>
      </c>
      <c r="H979" s="5" t="s">
        <v>125</v>
      </c>
      <c r="I979" s="7" t="s">
        <v>126</v>
      </c>
      <c r="J979" s="8" t="str">
        <f t="shared" si="1"/>
        <v>(382) 5051266</v>
      </c>
      <c r="K979" s="5" t="s">
        <v>127</v>
      </c>
      <c r="L979" s="5" t="s">
        <v>30</v>
      </c>
      <c r="M979" s="9" t="str">
        <f>IFERROR(__xludf.DUMMYFUNCTION("IF(OR(REGEXMATCH(L979,""18-40""),REGEXMATCH(L979,""Adults 18-40"")),""18-40"", IF(OR(REGEXMATCH(L979,""40-60""),REGEXMATCH(L979,""Adults 40-60"")),""40-60"", IF(OR(REGEXMATCH(L979,""60\+""),REGEXMATCH(L979,""Seniors 60\+"")),""60+"", IF(OR(REGEXMATCH(L979"&amp;",""13-19""),REGEXMATCH(L979,""Teens 13-19"")),""13-19"",""Unbekannt""))))"),"18-40")</f>
        <v>18-40</v>
      </c>
      <c r="N979" s="8" t="str">
        <f>IFERROR(__xludf.DUMMYFUNCTION("REGEXREPLACE(REGEXREPLACE(O979,""Male"",""unspecific""),""Female"",""unspecific"")"),"Adults ")</f>
        <v>Adults </v>
      </c>
      <c r="O979" s="5" t="str">
        <f>IFERROR(__xludf.DUMMYFUNCTION("REGEXEXTRACT(L979,""[A-Za-z ]+"")"),"Adults ")</f>
        <v>Adults </v>
      </c>
      <c r="P979" s="8" t="str">
        <f>IFERROR(__xludf.DUMMYFUNCTION("IF(REGEXMATCH(L979,""Male""),""Male"",IF(REGEXMATCH(L979,""Female""),""Female"",""unspecific""))"),"unspecific")</f>
        <v>unspecific</v>
      </c>
      <c r="Q979" s="5" t="s">
        <v>128</v>
      </c>
      <c r="R979" s="4">
        <v>60307.0</v>
      </c>
      <c r="S979" s="4">
        <v>9014.0</v>
      </c>
      <c r="T979" s="4">
        <v>2508.0</v>
      </c>
      <c r="U979" s="4">
        <v>694.0</v>
      </c>
      <c r="V979" s="10">
        <f t="shared" si="2"/>
        <v>1.150778517</v>
      </c>
      <c r="W979" s="4">
        <v>5193.98</v>
      </c>
      <c r="X979" s="5" t="s">
        <v>49</v>
      </c>
    </row>
    <row r="980" ht="14.25" customHeight="1">
      <c r="A980" s="4">
        <v>979.0</v>
      </c>
      <c r="B980" s="5" t="s">
        <v>1409</v>
      </c>
      <c r="C980" s="11">
        <v>44993.0</v>
      </c>
      <c r="D980" s="11">
        <v>45000.0</v>
      </c>
      <c r="E980" s="5" t="s">
        <v>25</v>
      </c>
      <c r="F980" s="5" t="s">
        <v>194</v>
      </c>
      <c r="G980" s="5" t="s">
        <v>195</v>
      </c>
      <c r="H980" s="5" t="s">
        <v>196</v>
      </c>
      <c r="I980" s="7" t="s">
        <v>197</v>
      </c>
      <c r="J980" s="8" t="str">
        <f t="shared" si="1"/>
        <v>(118) 51687120</v>
      </c>
      <c r="K980" s="5" t="s">
        <v>198</v>
      </c>
      <c r="L980" s="5" t="s">
        <v>83</v>
      </c>
      <c r="M980" s="9" t="str">
        <f>IFERROR(__xludf.DUMMYFUNCTION("IF(OR(REGEXMATCH(L980,""18-40""),REGEXMATCH(L980,""Adults 18-40"")),""18-40"", IF(OR(REGEXMATCH(L980,""40-60""),REGEXMATCH(L980,""Adults 40-60"")),""40-60"", IF(OR(REGEXMATCH(L980,""60\+""),REGEXMATCH(L980,""Seniors 60\+"")),""60+"", IF(OR(REGEXMATCH(L980"&amp;",""13-19""),REGEXMATCH(L980,""Teens 13-19"")),""13-19"",""Unbekannt""))))"),"40-60")</f>
        <v>40-60</v>
      </c>
      <c r="N980" s="8" t="str">
        <f>IFERROR(__xludf.DUMMYFUNCTION("REGEXREPLACE(REGEXREPLACE(O980,""Male"",""unspecific""),""Female"",""unspecific"")"),"Adults ")</f>
        <v>Adults </v>
      </c>
      <c r="O980" s="5" t="str">
        <f>IFERROR(__xludf.DUMMYFUNCTION("REGEXEXTRACT(L980,""[A-Za-z ]+"")"),"Adults ")</f>
        <v>Adults </v>
      </c>
      <c r="P980" s="8" t="str">
        <f>IFERROR(__xludf.DUMMYFUNCTION("IF(REGEXMATCH(L980,""Male""),""Male"",IF(REGEXMATCH(L980,""Female""),""Female"",""unspecific""))"),"unspecific")</f>
        <v>unspecific</v>
      </c>
      <c r="Q980" s="5" t="s">
        <v>128</v>
      </c>
      <c r="R980" s="4">
        <v>25879.0</v>
      </c>
      <c r="S980" s="4">
        <v>348.0</v>
      </c>
      <c r="T980" s="4">
        <v>2677.0</v>
      </c>
      <c r="U980" s="4">
        <v>912.0</v>
      </c>
      <c r="V980" s="10">
        <f t="shared" si="2"/>
        <v>3.524092894</v>
      </c>
      <c r="W980" s="4">
        <v>22684.6</v>
      </c>
      <c r="X980" s="5" t="s">
        <v>152</v>
      </c>
    </row>
    <row r="981" ht="14.25" customHeight="1">
      <c r="A981" s="4">
        <v>980.0</v>
      </c>
      <c r="B981" s="5" t="s">
        <v>1410</v>
      </c>
      <c r="C981" s="11">
        <v>45125.0</v>
      </c>
      <c r="D981" s="11">
        <v>45138.0</v>
      </c>
      <c r="E981" s="5" t="s">
        <v>25</v>
      </c>
      <c r="F981" s="5" t="s">
        <v>520</v>
      </c>
      <c r="G981" s="5" t="s">
        <v>521</v>
      </c>
      <c r="H981" s="5" t="s">
        <v>522</v>
      </c>
      <c r="I981" s="7" t="s">
        <v>523</v>
      </c>
      <c r="J981" s="8" t="str">
        <f t="shared" si="1"/>
        <v>(121) 15886353</v>
      </c>
      <c r="K981" s="5" t="s">
        <v>524</v>
      </c>
      <c r="L981" s="5" t="s">
        <v>47</v>
      </c>
      <c r="M981" s="9" t="str">
        <f>IFERROR(__xludf.DUMMYFUNCTION("IF(OR(REGEXMATCH(L981,""18-40""),REGEXMATCH(L981,""Adults 18-40"")),""18-40"", IF(OR(REGEXMATCH(L981,""40-60""),REGEXMATCH(L981,""Adults 40-60"")),""40-60"", IF(OR(REGEXMATCH(L981,""60\+""),REGEXMATCH(L981,""Seniors 60\+"")),""60+"", IF(OR(REGEXMATCH(L981"&amp;",""13-19""),REGEXMATCH(L981,""Teens 13-19"")),""13-19"",""Unbekannt""))))"),"40-60")</f>
        <v>40-60</v>
      </c>
      <c r="N981" s="8" t="str">
        <f>IFERROR(__xludf.DUMMYFUNCTION("REGEXREPLACE(REGEXREPLACE(O981,""Male"",""unspecific""),""Female"",""unspecific"")"),"unspecific ")</f>
        <v>unspecific </v>
      </c>
      <c r="O981" s="5" t="str">
        <f>IFERROR(__xludf.DUMMYFUNCTION("REGEXEXTRACT(L981,""[A-Za-z ]+"")"),"Male ")</f>
        <v>Male </v>
      </c>
      <c r="P981" s="8" t="str">
        <f>IFERROR(__xludf.DUMMYFUNCTION("IF(REGEXMATCH(L981,""Male""),""Male"",IF(REGEXMATCH(L981,""Female""),""Female"",""unspecific""))"),"Male")</f>
        <v>Male</v>
      </c>
      <c r="Q981" s="5" t="s">
        <v>39</v>
      </c>
      <c r="R981" s="4">
        <v>37511.0</v>
      </c>
      <c r="S981" s="4">
        <v>5002.0</v>
      </c>
      <c r="T981" s="4">
        <v>1246.0</v>
      </c>
      <c r="U981" s="4">
        <v>31.0</v>
      </c>
      <c r="V981" s="10">
        <f t="shared" si="2"/>
        <v>0.08264242489</v>
      </c>
      <c r="W981" s="4">
        <v>1108.98</v>
      </c>
      <c r="X981" s="5" t="s">
        <v>49</v>
      </c>
    </row>
    <row r="982" ht="14.25" customHeight="1">
      <c r="A982" s="4">
        <v>981.0</v>
      </c>
      <c r="B982" s="5" t="s">
        <v>1411</v>
      </c>
      <c r="C982" s="11">
        <v>45012.0</v>
      </c>
      <c r="D982" s="11">
        <v>45030.0</v>
      </c>
      <c r="E982" s="5" t="s">
        <v>25</v>
      </c>
      <c r="F982" s="5" t="s">
        <v>473</v>
      </c>
      <c r="G982" s="5" t="s">
        <v>474</v>
      </c>
      <c r="H982" s="5" t="s">
        <v>475</v>
      </c>
      <c r="I982" s="7" t="s">
        <v>476</v>
      </c>
      <c r="J982" s="8" t="str">
        <f t="shared" si="1"/>
        <v>(314) 858550923447</v>
      </c>
      <c r="K982" s="5" t="s">
        <v>477</v>
      </c>
      <c r="L982" s="5" t="s">
        <v>57</v>
      </c>
      <c r="M982" s="9" t="str">
        <f>IFERROR(__xludf.DUMMYFUNCTION("IF(OR(REGEXMATCH(L982,""18-40""),REGEXMATCH(L982,""Adults 18-40"")),""18-40"", IF(OR(REGEXMATCH(L982,""40-60""),REGEXMATCH(L982,""Adults 40-60"")),""40-60"", IF(OR(REGEXMATCH(L982,""60\+""),REGEXMATCH(L982,""Seniors 60\+"")),""60+"", IF(OR(REGEXMATCH(L982"&amp;",""13-19""),REGEXMATCH(L982,""Teens 13-19"")),""13-19"",""Unbekannt""))))"),"18-40")</f>
        <v>18-40</v>
      </c>
      <c r="N982" s="8" t="str">
        <f>IFERROR(__xludf.DUMMYFUNCTION("REGEXREPLACE(REGEXREPLACE(O982,""Male"",""unspecific""),""Female"",""unspecific"")"),"unspecific ")</f>
        <v>unspecific </v>
      </c>
      <c r="O982" s="5" t="str">
        <f>IFERROR(__xludf.DUMMYFUNCTION("REGEXEXTRACT(L982,""[A-Za-z ]+"")"),"Female ")</f>
        <v>Female </v>
      </c>
      <c r="P982" s="8" t="str">
        <f>IFERROR(__xludf.DUMMYFUNCTION("IF(REGEXMATCH(L982,""Male""),""Male"",IF(REGEXMATCH(L982,""Female""),""Female"",""unspecific""))"),"Female")</f>
        <v>Female</v>
      </c>
      <c r="Q982" s="5" t="s">
        <v>39</v>
      </c>
      <c r="R982" s="4">
        <v>27928.0</v>
      </c>
      <c r="S982" s="4">
        <v>2689.0</v>
      </c>
      <c r="T982" s="4">
        <v>168.0</v>
      </c>
      <c r="U982" s="4">
        <v>254.0</v>
      </c>
      <c r="V982" s="10">
        <f t="shared" si="2"/>
        <v>0.9094815239</v>
      </c>
      <c r="W982" s="4">
        <v>15467.1</v>
      </c>
      <c r="X982" s="5" t="s">
        <v>66</v>
      </c>
    </row>
    <row r="983" ht="14.25" customHeight="1">
      <c r="A983" s="4">
        <v>982.0</v>
      </c>
      <c r="B983" s="5" t="s">
        <v>1412</v>
      </c>
      <c r="C983" s="11">
        <v>45042.0</v>
      </c>
      <c r="D983" s="11">
        <v>45050.0</v>
      </c>
      <c r="E983" s="5" t="s">
        <v>42</v>
      </c>
      <c r="F983" s="5" t="s">
        <v>344</v>
      </c>
      <c r="G983" s="5" t="s">
        <v>345</v>
      </c>
      <c r="H983" s="5" t="s">
        <v>346</v>
      </c>
      <c r="I983" s="7" t="s">
        <v>347</v>
      </c>
      <c r="J983" s="8" t="str">
        <f t="shared" si="1"/>
        <v>(011) 8358647901</v>
      </c>
      <c r="K983" s="5" t="s">
        <v>348</v>
      </c>
      <c r="L983" s="5" t="s">
        <v>38</v>
      </c>
      <c r="M983" s="9" t="str">
        <f>IFERROR(__xludf.DUMMYFUNCTION("IF(OR(REGEXMATCH(L983,""18-40""),REGEXMATCH(L983,""Adults 18-40"")),""18-40"", IF(OR(REGEXMATCH(L983,""40-60""),REGEXMATCH(L983,""Adults 40-60"")),""40-60"", IF(OR(REGEXMATCH(L983,""60\+""),REGEXMATCH(L983,""Seniors 60\+"")),""60+"", IF(OR(REGEXMATCH(L983"&amp;",""13-19""),REGEXMATCH(L983,""Teens 13-19"")),""13-19"",""Unbekannt""))))"),"60+")</f>
        <v>60+</v>
      </c>
      <c r="N983" s="8" t="str">
        <f>IFERROR(__xludf.DUMMYFUNCTION("REGEXREPLACE(REGEXREPLACE(O983,""Male"",""unspecific""),""Female"",""unspecific"")"),"unspecific ")</f>
        <v>unspecific </v>
      </c>
      <c r="O983" s="5" t="str">
        <f>IFERROR(__xludf.DUMMYFUNCTION("REGEXEXTRACT(L983,""[A-Za-z ]+"")"),"Female ")</f>
        <v>Female </v>
      </c>
      <c r="P983" s="8" t="str">
        <f>IFERROR(__xludf.DUMMYFUNCTION("IF(REGEXMATCH(L983,""Male""),""Male"",IF(REGEXMATCH(L983,""Female""),""Female"",""unspecific""))"),"Female")</f>
        <v>Female</v>
      </c>
      <c r="Q983" s="5" t="s">
        <v>31</v>
      </c>
      <c r="R983" s="4">
        <v>72298.0</v>
      </c>
      <c r="S983" s="4">
        <v>636.0</v>
      </c>
      <c r="T983" s="4">
        <v>4902.0</v>
      </c>
      <c r="U983" s="4">
        <v>54.0</v>
      </c>
      <c r="V983" s="10">
        <f t="shared" si="2"/>
        <v>0.07469086282</v>
      </c>
      <c r="W983" s="4">
        <v>16071.98</v>
      </c>
      <c r="X983" s="5" t="s">
        <v>40</v>
      </c>
    </row>
    <row r="984" ht="14.25" customHeight="1">
      <c r="A984" s="4">
        <v>983.0</v>
      </c>
      <c r="B984" s="5" t="s">
        <v>1413</v>
      </c>
      <c r="C984" s="11">
        <v>45118.0</v>
      </c>
      <c r="D984" s="11">
        <v>45125.0</v>
      </c>
      <c r="E984" s="5" t="s">
        <v>51</v>
      </c>
      <c r="F984" s="5" t="s">
        <v>496</v>
      </c>
      <c r="G984" s="5" t="s">
        <v>497</v>
      </c>
      <c r="H984" s="5" t="s">
        <v>498</v>
      </c>
      <c r="I984" s="7" t="s">
        <v>499</v>
      </c>
      <c r="J984" s="8" t="str">
        <f t="shared" si="1"/>
        <v>(580) 28199762452</v>
      </c>
      <c r="K984" s="5" t="s">
        <v>500</v>
      </c>
      <c r="L984" s="5" t="s">
        <v>65</v>
      </c>
      <c r="M984" s="9" t="str">
        <f>IFERROR(__xludf.DUMMYFUNCTION("IF(OR(REGEXMATCH(L984,""18-40""),REGEXMATCH(L984,""Adults 18-40"")),""18-40"", IF(OR(REGEXMATCH(L984,""40-60""),REGEXMATCH(L984,""Adults 40-60"")),""40-60"", IF(OR(REGEXMATCH(L984,""60\+""),REGEXMATCH(L984,""Seniors 60\+"")),""60+"", IF(OR(REGEXMATCH(L984"&amp;",""13-19""),REGEXMATCH(L984,""Teens 13-19"")),""13-19"",""Unbekannt""))))"),"60+")</f>
        <v>60+</v>
      </c>
      <c r="N984" s="8" t="str">
        <f>IFERROR(__xludf.DUMMYFUNCTION("REGEXREPLACE(REGEXREPLACE(O984,""Male"",""unspecific""),""Female"",""unspecific"")"),"unspecific ")</f>
        <v>unspecific </v>
      </c>
      <c r="O984" s="5" t="str">
        <f>IFERROR(__xludf.DUMMYFUNCTION("REGEXEXTRACT(L984,""[A-Za-z ]+"")"),"Male ")</f>
        <v>Male </v>
      </c>
      <c r="P984" s="8" t="str">
        <f>IFERROR(__xludf.DUMMYFUNCTION("IF(REGEXMATCH(L984,""Male""),""Male"",IF(REGEXMATCH(L984,""Female""),""Female"",""unspecific""))"),"Male")</f>
        <v>Male</v>
      </c>
      <c r="Q984" s="5" t="s">
        <v>86</v>
      </c>
      <c r="R984" s="4">
        <v>82808.0</v>
      </c>
      <c r="S984" s="4">
        <v>9459.0</v>
      </c>
      <c r="T984" s="4">
        <v>2419.0</v>
      </c>
      <c r="U984" s="4">
        <v>180.0</v>
      </c>
      <c r="V984" s="10">
        <f t="shared" si="2"/>
        <v>0.2173703024</v>
      </c>
      <c r="W984" s="4">
        <v>16241.02</v>
      </c>
      <c r="X984" s="5" t="s">
        <v>66</v>
      </c>
    </row>
    <row r="985" ht="14.25" customHeight="1">
      <c r="A985" s="4">
        <v>984.0</v>
      </c>
      <c r="B985" s="5" t="s">
        <v>1414</v>
      </c>
      <c r="C985" s="11">
        <v>45141.0</v>
      </c>
      <c r="D985" s="11">
        <v>45150.0</v>
      </c>
      <c r="E985" s="5" t="s">
        <v>77</v>
      </c>
      <c r="F985" s="5" t="s">
        <v>344</v>
      </c>
      <c r="G985" s="5" t="s">
        <v>345</v>
      </c>
      <c r="H985" s="5" t="s">
        <v>346</v>
      </c>
      <c r="I985" s="7" t="s">
        <v>347</v>
      </c>
      <c r="J985" s="8" t="str">
        <f t="shared" si="1"/>
        <v>(011) 8358647901</v>
      </c>
      <c r="K985" s="5" t="s">
        <v>348</v>
      </c>
      <c r="L985" s="5" t="s">
        <v>57</v>
      </c>
      <c r="M985" s="9" t="str">
        <f>IFERROR(__xludf.DUMMYFUNCTION("IF(OR(REGEXMATCH(L985,""18-40""),REGEXMATCH(L985,""Adults 18-40"")),""18-40"", IF(OR(REGEXMATCH(L985,""40-60""),REGEXMATCH(L985,""Adults 40-60"")),""40-60"", IF(OR(REGEXMATCH(L985,""60\+""),REGEXMATCH(L985,""Seniors 60\+"")),""60+"", IF(OR(REGEXMATCH(L985"&amp;",""13-19""),REGEXMATCH(L985,""Teens 13-19"")),""13-19"",""Unbekannt""))))"),"18-40")</f>
        <v>18-40</v>
      </c>
      <c r="N985" s="8" t="str">
        <f>IFERROR(__xludf.DUMMYFUNCTION("REGEXREPLACE(REGEXREPLACE(O985,""Male"",""unspecific""),""Female"",""unspecific"")"),"unspecific ")</f>
        <v>unspecific </v>
      </c>
      <c r="O985" s="5" t="str">
        <f>IFERROR(__xludf.DUMMYFUNCTION("REGEXEXTRACT(L985,""[A-Za-z ]+"")"),"Female ")</f>
        <v>Female </v>
      </c>
      <c r="P985" s="8" t="str">
        <f>IFERROR(__xludf.DUMMYFUNCTION("IF(REGEXMATCH(L985,""Male""),""Male"",IF(REGEXMATCH(L985,""Female""),""Female"",""unspecific""))"),"Female")</f>
        <v>Female</v>
      </c>
      <c r="Q985" s="5" t="s">
        <v>58</v>
      </c>
      <c r="R985" s="4">
        <v>24879.0</v>
      </c>
      <c r="S985" s="4">
        <v>9679.0</v>
      </c>
      <c r="T985" s="4">
        <v>870.0</v>
      </c>
      <c r="U985" s="4">
        <v>629.0</v>
      </c>
      <c r="V985" s="10">
        <f t="shared" si="2"/>
        <v>2.528236665</v>
      </c>
      <c r="W985" s="4">
        <v>7621.81</v>
      </c>
      <c r="X985" s="5" t="s">
        <v>40</v>
      </c>
    </row>
    <row r="986" ht="14.25" customHeight="1">
      <c r="A986" s="4">
        <v>985.0</v>
      </c>
      <c r="B986" s="5" t="s">
        <v>1415</v>
      </c>
      <c r="C986" s="11">
        <v>45034.0</v>
      </c>
      <c r="D986" s="11">
        <v>45040.0</v>
      </c>
      <c r="E986" s="5" t="s">
        <v>51</v>
      </c>
      <c r="F986" s="5" t="s">
        <v>245</v>
      </c>
      <c r="G986" s="5" t="s">
        <v>246</v>
      </c>
      <c r="H986" s="5" t="s">
        <v>247</v>
      </c>
      <c r="I986" s="7" t="s">
        <v>248</v>
      </c>
      <c r="J986" s="8" t="str">
        <f t="shared" si="1"/>
        <v>(371) 8900231</v>
      </c>
      <c r="K986" s="5" t="s">
        <v>249</v>
      </c>
      <c r="L986" s="5" t="s">
        <v>30</v>
      </c>
      <c r="M986" s="9" t="str">
        <f>IFERROR(__xludf.DUMMYFUNCTION("IF(OR(REGEXMATCH(L986,""18-40""),REGEXMATCH(L986,""Adults 18-40"")),""18-40"", IF(OR(REGEXMATCH(L986,""40-60""),REGEXMATCH(L986,""Adults 40-60"")),""40-60"", IF(OR(REGEXMATCH(L986,""60\+""),REGEXMATCH(L986,""Seniors 60\+"")),""60+"", IF(OR(REGEXMATCH(L986"&amp;",""13-19""),REGEXMATCH(L986,""Teens 13-19"")),""13-19"",""Unbekannt""))))"),"18-40")</f>
        <v>18-40</v>
      </c>
      <c r="N986" s="8" t="str">
        <f>IFERROR(__xludf.DUMMYFUNCTION("REGEXREPLACE(REGEXREPLACE(O986,""Male"",""unspecific""),""Female"",""unspecific"")"),"Adults ")</f>
        <v>Adults </v>
      </c>
      <c r="O986" s="5" t="str">
        <f>IFERROR(__xludf.DUMMYFUNCTION("REGEXEXTRACT(L986,""[A-Za-z ]+"")"),"Adults ")</f>
        <v>Adults </v>
      </c>
      <c r="P986" s="8" t="str">
        <f>IFERROR(__xludf.DUMMYFUNCTION("IF(REGEXMATCH(L986,""Male""),""Male"",IF(REGEXMATCH(L986,""Female""),""Female"",""unspecific""))"),"unspecific")</f>
        <v>unspecific</v>
      </c>
      <c r="Q986" s="5" t="s">
        <v>75</v>
      </c>
      <c r="R986" s="4">
        <v>71926.0</v>
      </c>
      <c r="S986" s="4">
        <v>9030.0</v>
      </c>
      <c r="T986" s="4">
        <v>3873.0</v>
      </c>
      <c r="U986" s="4">
        <v>239.0</v>
      </c>
      <c r="V986" s="10">
        <f t="shared" si="2"/>
        <v>0.3322859606</v>
      </c>
      <c r="W986" s="4">
        <v>28722.11</v>
      </c>
      <c r="X986" s="5" t="s">
        <v>99</v>
      </c>
    </row>
    <row r="987" ht="14.25" customHeight="1">
      <c r="A987" s="4">
        <v>986.0</v>
      </c>
      <c r="B987" s="5" t="s">
        <v>1416</v>
      </c>
      <c r="C987" s="11">
        <v>45114.0</v>
      </c>
      <c r="D987" s="11">
        <v>45120.0</v>
      </c>
      <c r="E987" s="5" t="s">
        <v>77</v>
      </c>
      <c r="F987" s="5" t="s">
        <v>432</v>
      </c>
      <c r="G987" s="5" t="s">
        <v>433</v>
      </c>
      <c r="H987" s="5" t="s">
        <v>434</v>
      </c>
      <c r="I987" s="7">
        <v>0.0</v>
      </c>
      <c r="J987" s="8">
        <f t="shared" si="1"/>
        <v>0</v>
      </c>
      <c r="K987" s="5" t="s">
        <v>435</v>
      </c>
      <c r="L987" s="5" t="s">
        <v>160</v>
      </c>
      <c r="M987" s="9" t="str">
        <f>IFERROR(__xludf.DUMMYFUNCTION("IF(OR(REGEXMATCH(L987,""18-40""),REGEXMATCH(L987,""Adults 18-40"")),""18-40"", IF(OR(REGEXMATCH(L987,""40-60""),REGEXMATCH(L987,""Adults 40-60"")),""40-60"", IF(OR(REGEXMATCH(L987,""60\+""),REGEXMATCH(L987,""Seniors 60\+"")),""60+"", IF(OR(REGEXMATCH(L987"&amp;",""13-19""),REGEXMATCH(L987,""Teens 13-19"")),""13-19"",""Unbekannt""))))"),"40-60")</f>
        <v>40-60</v>
      </c>
      <c r="N987" s="8" t="str">
        <f>IFERROR(__xludf.DUMMYFUNCTION("REGEXREPLACE(REGEXREPLACE(O987,""Male"",""unspecific""),""Female"",""unspecific"")"),"unspecific ")</f>
        <v>unspecific </v>
      </c>
      <c r="O987" s="5" t="str">
        <f>IFERROR(__xludf.DUMMYFUNCTION("REGEXEXTRACT(L987,""[A-Za-z ]+"")"),"Female ")</f>
        <v>Female </v>
      </c>
      <c r="P987" s="8" t="str">
        <f>IFERROR(__xludf.DUMMYFUNCTION("IF(REGEXMATCH(L987,""Male""),""Male"",IF(REGEXMATCH(L987,""Female""),""Female"",""unspecific""))"),"Female")</f>
        <v>Female</v>
      </c>
      <c r="Q987" s="5" t="s">
        <v>128</v>
      </c>
      <c r="R987" s="4">
        <v>1580.0</v>
      </c>
      <c r="S987" s="4">
        <v>8662.0</v>
      </c>
      <c r="T987" s="4">
        <v>3163.0</v>
      </c>
      <c r="U987" s="4">
        <v>372.0</v>
      </c>
      <c r="V987" s="10">
        <f t="shared" si="2"/>
        <v>23.5443038</v>
      </c>
      <c r="W987" s="4">
        <v>20420.65</v>
      </c>
      <c r="X987" s="5" t="s">
        <v>167</v>
      </c>
    </row>
    <row r="988" ht="14.25" customHeight="1">
      <c r="A988" s="4">
        <v>987.0</v>
      </c>
      <c r="B988" s="5" t="s">
        <v>1417</v>
      </c>
      <c r="C988" s="11">
        <v>45107.0</v>
      </c>
      <c r="D988" s="11">
        <v>45113.0</v>
      </c>
      <c r="E988" s="5" t="s">
        <v>42</v>
      </c>
      <c r="F988" s="5" t="s">
        <v>224</v>
      </c>
      <c r="G988" s="5" t="s">
        <v>225</v>
      </c>
      <c r="H988" s="5" t="s">
        <v>226</v>
      </c>
      <c r="I988" s="7">
        <v>0.0</v>
      </c>
      <c r="J988" s="8">
        <f t="shared" si="1"/>
        <v>0</v>
      </c>
      <c r="K988" s="5" t="s">
        <v>227</v>
      </c>
      <c r="L988" s="5" t="s">
        <v>74</v>
      </c>
      <c r="M988" s="9" t="str">
        <f>IFERROR(__xludf.DUMMYFUNCTION("IF(OR(REGEXMATCH(L988,""18-40""),REGEXMATCH(L988,""Adults 18-40"")),""18-40"", IF(OR(REGEXMATCH(L988,""40-60""),REGEXMATCH(L988,""Adults 40-60"")),""40-60"", IF(OR(REGEXMATCH(L988,""60\+""),REGEXMATCH(L988,""Seniors 60\+"")),""60+"", IF(OR(REGEXMATCH(L988"&amp;",""13-19""),REGEXMATCH(L988,""Teens 13-19"")),""13-19"",""Unbekannt""))))"),"60+")</f>
        <v>60+</v>
      </c>
      <c r="N988" s="8" t="str">
        <f>IFERROR(__xludf.DUMMYFUNCTION("REGEXREPLACE(REGEXREPLACE(O988,""Male"",""unspecific""),""Female"",""unspecific"")"),"Seniors ")</f>
        <v>Seniors </v>
      </c>
      <c r="O988" s="5" t="str">
        <f>IFERROR(__xludf.DUMMYFUNCTION("REGEXEXTRACT(L988,""[A-Za-z ]+"")"),"Seniors ")</f>
        <v>Seniors </v>
      </c>
      <c r="P988" s="8" t="str">
        <f>IFERROR(__xludf.DUMMYFUNCTION("IF(REGEXMATCH(L988,""Male""),""Male"",IF(REGEXMATCH(L988,""Female""),""Female"",""unspecific""))"),"unspecific")</f>
        <v>unspecific</v>
      </c>
      <c r="Q988" s="5" t="s">
        <v>86</v>
      </c>
      <c r="R988" s="4">
        <v>95643.0</v>
      </c>
      <c r="S988" s="4">
        <v>1696.0</v>
      </c>
      <c r="T988" s="4">
        <v>1397.0</v>
      </c>
      <c r="U988" s="4">
        <v>22.0</v>
      </c>
      <c r="V988" s="10">
        <f t="shared" si="2"/>
        <v>0.02300220612</v>
      </c>
      <c r="W988" s="4">
        <v>12622.22</v>
      </c>
      <c r="X988" s="5" t="s">
        <v>40</v>
      </c>
    </row>
    <row r="989" ht="14.25" customHeight="1">
      <c r="A989" s="4">
        <v>988.0</v>
      </c>
      <c r="B989" s="5" t="s">
        <v>1418</v>
      </c>
      <c r="C989" s="11">
        <v>45193.0</v>
      </c>
      <c r="D989" s="11">
        <v>45216.0</v>
      </c>
      <c r="E989" s="5" t="s">
        <v>42</v>
      </c>
      <c r="F989" s="5" t="s">
        <v>485</v>
      </c>
      <c r="G989" s="5" t="s">
        <v>486</v>
      </c>
      <c r="H989" s="5" t="s">
        <v>487</v>
      </c>
      <c r="I989" s="7" t="s">
        <v>488</v>
      </c>
      <c r="J989" s="8" t="str">
        <f t="shared" si="1"/>
        <v>(881) 58970981186</v>
      </c>
      <c r="K989" s="5" t="s">
        <v>489</v>
      </c>
      <c r="L989" s="5" t="s">
        <v>138</v>
      </c>
      <c r="M989" s="9" t="str">
        <f>IFERROR(__xludf.DUMMYFUNCTION("IF(OR(REGEXMATCH(L989,""18-40""),REGEXMATCH(L989,""Adults 18-40"")),""18-40"", IF(OR(REGEXMATCH(L989,""40-60""),REGEXMATCH(L989,""Adults 40-60"")),""40-60"", IF(OR(REGEXMATCH(L989,""60\+""),REGEXMATCH(L989,""Seniors 60\+"")),""60+"", IF(OR(REGEXMATCH(L989"&amp;",""13-19""),REGEXMATCH(L989,""Teens 13-19"")),""13-19"",""Unbekannt""))))"),"18-40")</f>
        <v>18-40</v>
      </c>
      <c r="N989" s="8" t="str">
        <f>IFERROR(__xludf.DUMMYFUNCTION("REGEXREPLACE(REGEXREPLACE(O989,""Male"",""unspecific""),""Female"",""unspecific"")"),"unspecific ")</f>
        <v>unspecific </v>
      </c>
      <c r="O989" s="5" t="str">
        <f>IFERROR(__xludf.DUMMYFUNCTION("REGEXEXTRACT(L989,""[A-Za-z ]+"")"),"Male ")</f>
        <v>Male </v>
      </c>
      <c r="P989" s="8" t="str">
        <f>IFERROR(__xludf.DUMMYFUNCTION("IF(REGEXMATCH(L989,""Male""),""Male"",IF(REGEXMATCH(L989,""Female""),""Female"",""unspecific""))"),"Male")</f>
        <v>Male</v>
      </c>
      <c r="Q989" s="5" t="s">
        <v>84</v>
      </c>
      <c r="R989" s="4">
        <v>27733.0</v>
      </c>
      <c r="S989" s="4">
        <v>1824.0</v>
      </c>
      <c r="T989" s="4">
        <v>331.0</v>
      </c>
      <c r="U989" s="4">
        <v>918.0</v>
      </c>
      <c r="V989" s="10">
        <f t="shared" si="2"/>
        <v>3.310135939</v>
      </c>
      <c r="W989" s="4">
        <v>43654.26</v>
      </c>
      <c r="X989" s="5" t="s">
        <v>119</v>
      </c>
    </row>
    <row r="990" ht="14.25" customHeight="1">
      <c r="A990" s="4">
        <v>989.0</v>
      </c>
      <c r="B990" s="5" t="s">
        <v>1419</v>
      </c>
      <c r="C990" s="11">
        <v>45159.0</v>
      </c>
      <c r="D990" s="11">
        <v>45165.0</v>
      </c>
      <c r="E990" s="5" t="s">
        <v>25</v>
      </c>
      <c r="F990" s="5" t="s">
        <v>300</v>
      </c>
      <c r="G990" s="5" t="s">
        <v>301</v>
      </c>
      <c r="H990" s="5" t="s">
        <v>302</v>
      </c>
      <c r="I990" s="7" t="s">
        <v>303</v>
      </c>
      <c r="J990" s="8" t="str">
        <f t="shared" si="1"/>
        <v>(880) 8919091</v>
      </c>
      <c r="K990" s="5" t="s">
        <v>304</v>
      </c>
      <c r="L990" s="5" t="s">
        <v>160</v>
      </c>
      <c r="M990" s="9" t="str">
        <f>IFERROR(__xludf.DUMMYFUNCTION("IF(OR(REGEXMATCH(L990,""18-40""),REGEXMATCH(L990,""Adults 18-40"")),""18-40"", IF(OR(REGEXMATCH(L990,""40-60""),REGEXMATCH(L990,""Adults 40-60"")),""40-60"", IF(OR(REGEXMATCH(L990,""60\+""),REGEXMATCH(L990,""Seniors 60\+"")),""60+"", IF(OR(REGEXMATCH(L990"&amp;",""13-19""),REGEXMATCH(L990,""Teens 13-19"")),""13-19"",""Unbekannt""))))"),"40-60")</f>
        <v>40-60</v>
      </c>
      <c r="N990" s="8" t="str">
        <f>IFERROR(__xludf.DUMMYFUNCTION("REGEXREPLACE(REGEXREPLACE(O990,""Male"",""unspecific""),""Female"",""unspecific"")"),"unspecific ")</f>
        <v>unspecific </v>
      </c>
      <c r="O990" s="5" t="str">
        <f>IFERROR(__xludf.DUMMYFUNCTION("REGEXEXTRACT(L990,""[A-Za-z ]+"")"),"Female ")</f>
        <v>Female </v>
      </c>
      <c r="P990" s="8" t="str">
        <f>IFERROR(__xludf.DUMMYFUNCTION("IF(REGEXMATCH(L990,""Male""),""Male"",IF(REGEXMATCH(L990,""Female""),""Female"",""unspecific""))"),"Female")</f>
        <v>Female</v>
      </c>
      <c r="Q990" s="5" t="s">
        <v>39</v>
      </c>
      <c r="R990" s="4">
        <v>45035.0</v>
      </c>
      <c r="S990" s="4">
        <v>2306.0</v>
      </c>
      <c r="T990" s="4">
        <v>4036.0</v>
      </c>
      <c r="U990" s="4">
        <v>516.0</v>
      </c>
      <c r="V990" s="10">
        <f t="shared" si="2"/>
        <v>1.145775508</v>
      </c>
      <c r="W990" s="4">
        <v>3224.21</v>
      </c>
      <c r="X990" s="5" t="s">
        <v>99</v>
      </c>
    </row>
    <row r="991" ht="14.25" customHeight="1">
      <c r="A991" s="4">
        <v>990.0</v>
      </c>
      <c r="B991" s="5" t="s">
        <v>1420</v>
      </c>
      <c r="C991" s="11">
        <v>45024.0</v>
      </c>
      <c r="D991" s="11">
        <v>45052.0</v>
      </c>
      <c r="E991" s="5" t="s">
        <v>25</v>
      </c>
      <c r="F991" s="5" t="s">
        <v>344</v>
      </c>
      <c r="G991" s="5" t="s">
        <v>345</v>
      </c>
      <c r="H991" s="5" t="s">
        <v>346</v>
      </c>
      <c r="I991" s="7" t="s">
        <v>347</v>
      </c>
      <c r="J991" s="8" t="str">
        <f t="shared" si="1"/>
        <v>(011) 8358647901</v>
      </c>
      <c r="K991" s="5" t="s">
        <v>348</v>
      </c>
      <c r="L991" s="5" t="s">
        <v>160</v>
      </c>
      <c r="M991" s="9" t="str">
        <f>IFERROR(__xludf.DUMMYFUNCTION("IF(OR(REGEXMATCH(L991,""18-40""),REGEXMATCH(L991,""Adults 18-40"")),""18-40"", IF(OR(REGEXMATCH(L991,""40-60""),REGEXMATCH(L991,""Adults 40-60"")),""40-60"", IF(OR(REGEXMATCH(L991,""60\+""),REGEXMATCH(L991,""Seniors 60\+"")),""60+"", IF(OR(REGEXMATCH(L991"&amp;",""13-19""),REGEXMATCH(L991,""Teens 13-19"")),""13-19"",""Unbekannt""))))"),"40-60")</f>
        <v>40-60</v>
      </c>
      <c r="N991" s="8" t="str">
        <f>IFERROR(__xludf.DUMMYFUNCTION("REGEXREPLACE(REGEXREPLACE(O991,""Male"",""unspecific""),""Female"",""unspecific"")"),"unspecific ")</f>
        <v>unspecific </v>
      </c>
      <c r="O991" s="5" t="str">
        <f>IFERROR(__xludf.DUMMYFUNCTION("REGEXEXTRACT(L991,""[A-Za-z ]+"")"),"Female ")</f>
        <v>Female </v>
      </c>
      <c r="P991" s="8" t="str">
        <f>IFERROR(__xludf.DUMMYFUNCTION("IF(REGEXMATCH(L991,""Male""),""Male"",IF(REGEXMATCH(L991,""Female""),""Female"",""unspecific""))"),"Female")</f>
        <v>Female</v>
      </c>
      <c r="Q991" s="5" t="s">
        <v>39</v>
      </c>
      <c r="R991" s="4">
        <v>67641.0</v>
      </c>
      <c r="S991" s="4">
        <v>3295.0</v>
      </c>
      <c r="T991" s="4">
        <v>507.0</v>
      </c>
      <c r="U991" s="4">
        <v>667.0</v>
      </c>
      <c r="V991" s="10">
        <f t="shared" si="2"/>
        <v>0.9860883192</v>
      </c>
      <c r="W991" s="4">
        <v>48605.84</v>
      </c>
      <c r="X991" s="5" t="s">
        <v>40</v>
      </c>
    </row>
    <row r="992" ht="14.25" customHeight="1">
      <c r="A992" s="4">
        <v>991.0</v>
      </c>
      <c r="B992" s="5" t="s">
        <v>1421</v>
      </c>
      <c r="C992" s="11">
        <v>45058.0</v>
      </c>
      <c r="D992" s="11">
        <v>45064.0</v>
      </c>
      <c r="E992" s="5" t="s">
        <v>42</v>
      </c>
      <c r="F992" s="5" t="s">
        <v>686</v>
      </c>
      <c r="G992" s="5" t="s">
        <v>687</v>
      </c>
      <c r="H992" s="5" t="s">
        <v>688</v>
      </c>
      <c r="I992" s="7" t="s">
        <v>689</v>
      </c>
      <c r="J992" s="8" t="str">
        <f t="shared" si="1"/>
        <v>(644) 1946281</v>
      </c>
      <c r="K992" s="5" t="s">
        <v>690</v>
      </c>
      <c r="L992" s="5" t="s">
        <v>47</v>
      </c>
      <c r="M992" s="9" t="str">
        <f>IFERROR(__xludf.DUMMYFUNCTION("IF(OR(REGEXMATCH(L992,""18-40""),REGEXMATCH(L992,""Adults 18-40"")),""18-40"", IF(OR(REGEXMATCH(L992,""40-60""),REGEXMATCH(L992,""Adults 40-60"")),""40-60"", IF(OR(REGEXMATCH(L992,""60\+""),REGEXMATCH(L992,""Seniors 60\+"")),""60+"", IF(OR(REGEXMATCH(L992"&amp;",""13-19""),REGEXMATCH(L992,""Teens 13-19"")),""13-19"",""Unbekannt""))))"),"40-60")</f>
        <v>40-60</v>
      </c>
      <c r="N992" s="8" t="str">
        <f>IFERROR(__xludf.DUMMYFUNCTION("REGEXREPLACE(REGEXREPLACE(O992,""Male"",""unspecific""),""Female"",""unspecific"")"),"unspecific ")</f>
        <v>unspecific </v>
      </c>
      <c r="O992" s="5" t="str">
        <f>IFERROR(__xludf.DUMMYFUNCTION("REGEXEXTRACT(L992,""[A-Za-z ]+"")"),"Male ")</f>
        <v>Male </v>
      </c>
      <c r="P992" s="8" t="str">
        <f>IFERROR(__xludf.DUMMYFUNCTION("IF(REGEXMATCH(L992,""Male""),""Male"",IF(REGEXMATCH(L992,""Female""),""Female"",""unspecific""))"),"Male")</f>
        <v>Male</v>
      </c>
      <c r="Q992" s="5" t="s">
        <v>58</v>
      </c>
      <c r="R992" s="4">
        <v>14734.0</v>
      </c>
      <c r="S992" s="4">
        <v>8792.0</v>
      </c>
      <c r="T992" s="4">
        <v>2035.0</v>
      </c>
      <c r="U992" s="4">
        <v>650.0</v>
      </c>
      <c r="V992" s="10">
        <f t="shared" si="2"/>
        <v>4.411565088</v>
      </c>
      <c r="W992" s="4">
        <v>3495.04</v>
      </c>
      <c r="X992" s="5" t="s">
        <v>66</v>
      </c>
    </row>
    <row r="993" ht="14.25" customHeight="1">
      <c r="A993" s="4">
        <v>992.0</v>
      </c>
      <c r="B993" s="5" t="s">
        <v>1422</v>
      </c>
      <c r="C993" s="11">
        <v>45115.0</v>
      </c>
      <c r="D993" s="11">
        <v>45135.0</v>
      </c>
      <c r="E993" s="5" t="s">
        <v>42</v>
      </c>
      <c r="F993" s="5" t="s">
        <v>60</v>
      </c>
      <c r="G993" s="5" t="s">
        <v>61</v>
      </c>
      <c r="H993" s="5" t="s">
        <v>62</v>
      </c>
      <c r="I993" s="7" t="s">
        <v>63</v>
      </c>
      <c r="J993" s="8" t="str">
        <f t="shared" si="1"/>
        <v>(320) 1853187395</v>
      </c>
      <c r="K993" s="5" t="s">
        <v>64</v>
      </c>
      <c r="L993" s="5" t="s">
        <v>74</v>
      </c>
      <c r="M993" s="9" t="str">
        <f>IFERROR(__xludf.DUMMYFUNCTION("IF(OR(REGEXMATCH(L993,""18-40""),REGEXMATCH(L993,""Adults 18-40"")),""18-40"", IF(OR(REGEXMATCH(L993,""40-60""),REGEXMATCH(L993,""Adults 40-60"")),""40-60"", IF(OR(REGEXMATCH(L993,""60\+""),REGEXMATCH(L993,""Seniors 60\+"")),""60+"", IF(OR(REGEXMATCH(L993"&amp;",""13-19""),REGEXMATCH(L993,""Teens 13-19"")),""13-19"",""Unbekannt""))))"),"60+")</f>
        <v>60+</v>
      </c>
      <c r="N993" s="8" t="str">
        <f>IFERROR(__xludf.DUMMYFUNCTION("REGEXREPLACE(REGEXREPLACE(O993,""Male"",""unspecific""),""Female"",""unspecific"")"),"Seniors ")</f>
        <v>Seniors </v>
      </c>
      <c r="O993" s="5" t="str">
        <f>IFERROR(__xludf.DUMMYFUNCTION("REGEXEXTRACT(L993,""[A-Za-z ]+"")"),"Seniors ")</f>
        <v>Seniors </v>
      </c>
      <c r="P993" s="8" t="str">
        <f>IFERROR(__xludf.DUMMYFUNCTION("IF(REGEXMATCH(L993,""Male""),""Male"",IF(REGEXMATCH(L993,""Female""),""Female"",""unspecific""))"),"unspecific")</f>
        <v>unspecific</v>
      </c>
      <c r="Q993" s="5" t="s">
        <v>31</v>
      </c>
      <c r="R993" s="4">
        <v>43351.0</v>
      </c>
      <c r="S993" s="4">
        <v>6592.0</v>
      </c>
      <c r="T993" s="4">
        <v>3152.0</v>
      </c>
      <c r="U993" s="4">
        <v>788.0</v>
      </c>
      <c r="V993" s="10">
        <f t="shared" si="2"/>
        <v>1.817720468</v>
      </c>
      <c r="W993" s="4">
        <v>38605.33</v>
      </c>
      <c r="X993" s="5" t="s">
        <v>66</v>
      </c>
    </row>
    <row r="994" ht="14.25" customHeight="1">
      <c r="A994" s="4">
        <v>993.0</v>
      </c>
      <c r="B994" s="5" t="s">
        <v>1423</v>
      </c>
      <c r="C994" s="11">
        <v>45207.0</v>
      </c>
      <c r="D994" s="11">
        <v>45215.0</v>
      </c>
      <c r="E994" s="5" t="s">
        <v>42</v>
      </c>
      <c r="F994" s="5" t="s">
        <v>399</v>
      </c>
      <c r="G994" s="5" t="s">
        <v>400</v>
      </c>
      <c r="H994" s="5" t="s">
        <v>401</v>
      </c>
      <c r="I994" s="7" t="s">
        <v>402</v>
      </c>
      <c r="J994" s="8" t="str">
        <f t="shared" si="1"/>
        <v>(048) 9416229</v>
      </c>
      <c r="K994" s="5" t="s">
        <v>403</v>
      </c>
      <c r="L994" s="5" t="s">
        <v>138</v>
      </c>
      <c r="M994" s="9" t="str">
        <f>IFERROR(__xludf.DUMMYFUNCTION("IF(OR(REGEXMATCH(L994,""18-40""),REGEXMATCH(L994,""Adults 18-40"")),""18-40"", IF(OR(REGEXMATCH(L994,""40-60""),REGEXMATCH(L994,""Adults 40-60"")),""40-60"", IF(OR(REGEXMATCH(L994,""60\+""),REGEXMATCH(L994,""Seniors 60\+"")),""60+"", IF(OR(REGEXMATCH(L994"&amp;",""13-19""),REGEXMATCH(L994,""Teens 13-19"")),""13-19"",""Unbekannt""))))"),"18-40")</f>
        <v>18-40</v>
      </c>
      <c r="N994" s="8" t="str">
        <f>IFERROR(__xludf.DUMMYFUNCTION("REGEXREPLACE(REGEXREPLACE(O994,""Male"",""unspecific""),""Female"",""unspecific"")"),"unspecific ")</f>
        <v>unspecific </v>
      </c>
      <c r="O994" s="5" t="str">
        <f>IFERROR(__xludf.DUMMYFUNCTION("REGEXEXTRACT(L994,""[A-Za-z ]+"")"),"Male ")</f>
        <v>Male </v>
      </c>
      <c r="P994" s="8" t="str">
        <f>IFERROR(__xludf.DUMMYFUNCTION("IF(REGEXMATCH(L994,""Male""),""Male"",IF(REGEXMATCH(L994,""Female""),""Female"",""unspecific""))"),"Male")</f>
        <v>Male</v>
      </c>
      <c r="Q994" s="5" t="s">
        <v>58</v>
      </c>
      <c r="R994" s="4">
        <v>80606.0</v>
      </c>
      <c r="S994" s="4">
        <v>4650.0</v>
      </c>
      <c r="T994" s="4">
        <v>2771.0</v>
      </c>
      <c r="U994" s="4">
        <v>260.0</v>
      </c>
      <c r="V994" s="10">
        <f t="shared" si="2"/>
        <v>0.3225566335</v>
      </c>
      <c r="W994" s="4">
        <v>22133.88</v>
      </c>
      <c r="X994" s="5" t="s">
        <v>158</v>
      </c>
    </row>
    <row r="995" ht="14.25" customHeight="1">
      <c r="A995" s="4">
        <v>994.0</v>
      </c>
      <c r="B995" s="5" t="s">
        <v>1424</v>
      </c>
      <c r="C995" s="11">
        <v>45264.0</v>
      </c>
      <c r="D995" s="11">
        <v>45286.0</v>
      </c>
      <c r="E995" s="5" t="s">
        <v>25</v>
      </c>
      <c r="F995" s="5" t="s">
        <v>461</v>
      </c>
      <c r="G995" s="5" t="s">
        <v>462</v>
      </c>
      <c r="H995" s="5" t="s">
        <v>463</v>
      </c>
      <c r="I995" s="7" t="s">
        <v>464</v>
      </c>
      <c r="J995" s="8" t="str">
        <f t="shared" si="1"/>
        <v>(934) 4111363</v>
      </c>
      <c r="K995" s="5" t="s">
        <v>465</v>
      </c>
      <c r="L995" s="5" t="s">
        <v>47</v>
      </c>
      <c r="M995" s="9" t="str">
        <f>IFERROR(__xludf.DUMMYFUNCTION("IF(OR(REGEXMATCH(L995,""18-40""),REGEXMATCH(L995,""Adults 18-40"")),""18-40"", IF(OR(REGEXMATCH(L995,""40-60""),REGEXMATCH(L995,""Adults 40-60"")),""40-60"", IF(OR(REGEXMATCH(L995,""60\+""),REGEXMATCH(L995,""Seniors 60\+"")),""60+"", IF(OR(REGEXMATCH(L995"&amp;",""13-19""),REGEXMATCH(L995,""Teens 13-19"")),""13-19"",""Unbekannt""))))"),"40-60")</f>
        <v>40-60</v>
      </c>
      <c r="N995" s="8" t="str">
        <f>IFERROR(__xludf.DUMMYFUNCTION("REGEXREPLACE(REGEXREPLACE(O995,""Male"",""unspecific""),""Female"",""unspecific"")"),"unspecific ")</f>
        <v>unspecific </v>
      </c>
      <c r="O995" s="5" t="str">
        <f>IFERROR(__xludf.DUMMYFUNCTION("REGEXEXTRACT(L995,""[A-Za-z ]+"")"),"Male ")</f>
        <v>Male </v>
      </c>
      <c r="P995" s="8" t="str">
        <f>IFERROR(__xludf.DUMMYFUNCTION("IF(REGEXMATCH(L995,""Male""),""Male"",IF(REGEXMATCH(L995,""Female""),""Female"",""unspecific""))"),"Male")</f>
        <v>Male</v>
      </c>
      <c r="Q995" s="5" t="s">
        <v>39</v>
      </c>
      <c r="R995" s="4">
        <v>61308.0</v>
      </c>
      <c r="S995" s="4">
        <v>122.0</v>
      </c>
      <c r="T995" s="4">
        <v>3203.0</v>
      </c>
      <c r="U995" s="4">
        <v>56.0</v>
      </c>
      <c r="V995" s="10">
        <f t="shared" si="2"/>
        <v>0.09134207607</v>
      </c>
      <c r="W995" s="4">
        <v>9844.14</v>
      </c>
      <c r="X995" s="5" t="s">
        <v>112</v>
      </c>
    </row>
    <row r="996" ht="14.25" customHeight="1">
      <c r="A996" s="4">
        <v>995.0</v>
      </c>
      <c r="B996" s="5" t="s">
        <v>1425</v>
      </c>
      <c r="C996" s="11">
        <v>44928.0</v>
      </c>
      <c r="D996" s="11">
        <v>44937.0</v>
      </c>
      <c r="E996" s="5" t="s">
        <v>7</v>
      </c>
      <c r="F996" s="5" t="s">
        <v>336</v>
      </c>
      <c r="G996" s="5" t="s">
        <v>337</v>
      </c>
      <c r="H996" s="5" t="s">
        <v>338</v>
      </c>
      <c r="I996" s="7" t="s">
        <v>339</v>
      </c>
      <c r="J996" s="8" t="str">
        <f t="shared" si="1"/>
        <v>(729) 5758232</v>
      </c>
      <c r="K996" s="5" t="s">
        <v>340</v>
      </c>
      <c r="L996" s="5" t="s">
        <v>38</v>
      </c>
      <c r="M996" s="9" t="str">
        <f>IFERROR(__xludf.DUMMYFUNCTION("IF(OR(REGEXMATCH(L996,""18-40""),REGEXMATCH(L996,""Adults 18-40"")),""18-40"", IF(OR(REGEXMATCH(L996,""40-60""),REGEXMATCH(L996,""Adults 40-60"")),""40-60"", IF(OR(REGEXMATCH(L996,""60\+""),REGEXMATCH(L996,""Seniors 60\+"")),""60+"", IF(OR(REGEXMATCH(L996"&amp;",""13-19""),REGEXMATCH(L996,""Teens 13-19"")),""13-19"",""Unbekannt""))))"),"60+")</f>
        <v>60+</v>
      </c>
      <c r="N996" s="8" t="str">
        <f>IFERROR(__xludf.DUMMYFUNCTION("REGEXREPLACE(REGEXREPLACE(O996,""Male"",""unspecific""),""Female"",""unspecific"")"),"unspecific ")</f>
        <v>unspecific </v>
      </c>
      <c r="O996" s="5" t="str">
        <f>IFERROR(__xludf.DUMMYFUNCTION("REGEXEXTRACT(L996,""[A-Za-z ]+"")"),"Female ")</f>
        <v>Female </v>
      </c>
      <c r="P996" s="8" t="str">
        <f>IFERROR(__xludf.DUMMYFUNCTION("IF(REGEXMATCH(L996,""Male""),""Male"",IF(REGEXMATCH(L996,""Female""),""Female"",""unspecific""))"),"Female")</f>
        <v>Female</v>
      </c>
      <c r="Q996" s="5" t="s">
        <v>58</v>
      </c>
      <c r="R996" s="4">
        <v>26189.0</v>
      </c>
      <c r="S996" s="4">
        <v>1185.0</v>
      </c>
      <c r="T996" s="4">
        <v>3540.0</v>
      </c>
      <c r="U996" s="4">
        <v>724.0</v>
      </c>
      <c r="V996" s="10">
        <f t="shared" si="2"/>
        <v>2.764519455</v>
      </c>
      <c r="W996" s="4">
        <v>18125.96</v>
      </c>
      <c r="X996" s="5" t="s">
        <v>32</v>
      </c>
    </row>
    <row r="997" ht="14.25" customHeight="1">
      <c r="A997" s="4">
        <v>996.0</v>
      </c>
      <c r="B997" s="5" t="s">
        <v>1426</v>
      </c>
      <c r="C997" s="11">
        <v>44972.0</v>
      </c>
      <c r="D997" s="11">
        <v>44998.0</v>
      </c>
      <c r="E997" s="5" t="s">
        <v>51</v>
      </c>
      <c r="F997" s="5" t="s">
        <v>461</v>
      </c>
      <c r="G997" s="5" t="s">
        <v>462</v>
      </c>
      <c r="H997" s="5" t="s">
        <v>463</v>
      </c>
      <c r="I997" s="7" t="s">
        <v>464</v>
      </c>
      <c r="J997" s="8" t="str">
        <f t="shared" si="1"/>
        <v>(934) 4111363</v>
      </c>
      <c r="K997" s="5" t="s">
        <v>465</v>
      </c>
      <c r="L997" s="5" t="s">
        <v>30</v>
      </c>
      <c r="M997" s="9" t="str">
        <f>IFERROR(__xludf.DUMMYFUNCTION("IF(OR(REGEXMATCH(L997,""18-40""),REGEXMATCH(L997,""Adults 18-40"")),""18-40"", IF(OR(REGEXMATCH(L997,""40-60""),REGEXMATCH(L997,""Adults 40-60"")),""40-60"", IF(OR(REGEXMATCH(L997,""60\+""),REGEXMATCH(L997,""Seniors 60\+"")),""60+"", IF(OR(REGEXMATCH(L997"&amp;",""13-19""),REGEXMATCH(L997,""Teens 13-19"")),""13-19"",""Unbekannt""))))"),"18-40")</f>
        <v>18-40</v>
      </c>
      <c r="N997" s="8" t="str">
        <f>IFERROR(__xludf.DUMMYFUNCTION("REGEXREPLACE(REGEXREPLACE(O997,""Male"",""unspecific""),""Female"",""unspecific"")"),"Adults ")</f>
        <v>Adults </v>
      </c>
      <c r="O997" s="5" t="str">
        <f>IFERROR(__xludf.DUMMYFUNCTION("REGEXEXTRACT(L997,""[A-Za-z ]+"")"),"Adults ")</f>
        <v>Adults </v>
      </c>
      <c r="P997" s="8" t="str">
        <f>IFERROR(__xludf.DUMMYFUNCTION("IF(REGEXMATCH(L997,""Male""),""Male"",IF(REGEXMATCH(L997,""Female""),""Female"",""unspecific""))"),"unspecific")</f>
        <v>unspecific</v>
      </c>
      <c r="Q997" s="5" t="s">
        <v>84</v>
      </c>
      <c r="R997" s="4">
        <v>35964.0</v>
      </c>
      <c r="S997" s="4">
        <v>3183.0</v>
      </c>
      <c r="T997" s="4">
        <v>4222.0</v>
      </c>
      <c r="U997" s="4">
        <v>419.0</v>
      </c>
      <c r="V997" s="10">
        <f t="shared" si="2"/>
        <v>1.165053943</v>
      </c>
      <c r="W997" s="4">
        <v>12373.42</v>
      </c>
      <c r="X997" s="5" t="s">
        <v>112</v>
      </c>
    </row>
    <row r="998" ht="14.25" customHeight="1">
      <c r="A998" s="4">
        <v>997.0</v>
      </c>
      <c r="B998" s="5" t="s">
        <v>1427</v>
      </c>
      <c r="C998" s="11">
        <v>45060.0</v>
      </c>
      <c r="D998" s="11">
        <v>45078.0</v>
      </c>
      <c r="E998" s="5" t="s">
        <v>77</v>
      </c>
      <c r="F998" s="5" t="s">
        <v>212</v>
      </c>
      <c r="G998" s="5" t="s">
        <v>213</v>
      </c>
      <c r="H998" s="5" t="s">
        <v>214</v>
      </c>
      <c r="I998" s="7">
        <v>0.0</v>
      </c>
      <c r="J998" s="8">
        <f t="shared" si="1"/>
        <v>0</v>
      </c>
      <c r="K998" s="5" t="s">
        <v>216</v>
      </c>
      <c r="L998" s="5" t="s">
        <v>74</v>
      </c>
      <c r="M998" s="9" t="str">
        <f>IFERROR(__xludf.DUMMYFUNCTION("IF(OR(REGEXMATCH(L998,""18-40""),REGEXMATCH(L998,""Adults 18-40"")),""18-40"", IF(OR(REGEXMATCH(L998,""40-60""),REGEXMATCH(L998,""Adults 40-60"")),""40-60"", IF(OR(REGEXMATCH(L998,""60\+""),REGEXMATCH(L998,""Seniors 60\+"")),""60+"", IF(OR(REGEXMATCH(L998"&amp;",""13-19""),REGEXMATCH(L998,""Teens 13-19"")),""13-19"",""Unbekannt""))))"),"60+")</f>
        <v>60+</v>
      </c>
      <c r="N998" s="8" t="str">
        <f>IFERROR(__xludf.DUMMYFUNCTION("REGEXREPLACE(REGEXREPLACE(O998,""Male"",""unspecific""),""Female"",""unspecific"")"),"Seniors ")</f>
        <v>Seniors </v>
      </c>
      <c r="O998" s="5" t="str">
        <f>IFERROR(__xludf.DUMMYFUNCTION("REGEXEXTRACT(L998,""[A-Za-z ]+"")"),"Seniors ")</f>
        <v>Seniors </v>
      </c>
      <c r="P998" s="8" t="str">
        <f>IFERROR(__xludf.DUMMYFUNCTION("IF(REGEXMATCH(L998,""Male""),""Male"",IF(REGEXMATCH(L998,""Female""),""Female"",""unspecific""))"),"unspecific")</f>
        <v>unspecific</v>
      </c>
      <c r="Q998" s="5" t="s">
        <v>86</v>
      </c>
      <c r="R998" s="4">
        <v>88603.0</v>
      </c>
      <c r="S998" s="4">
        <v>3626.0</v>
      </c>
      <c r="T998" s="4">
        <v>3744.0</v>
      </c>
      <c r="U998" s="4">
        <v>443.0</v>
      </c>
      <c r="V998" s="10">
        <f t="shared" si="2"/>
        <v>0.4999830706</v>
      </c>
      <c r="W998" s="4">
        <v>48731.96</v>
      </c>
      <c r="X998" s="5" t="s">
        <v>152</v>
      </c>
    </row>
    <row r="999" ht="14.25" customHeight="1">
      <c r="A999" s="4">
        <v>998.0</v>
      </c>
      <c r="B999" s="5" t="s">
        <v>1428</v>
      </c>
      <c r="C999" s="11">
        <v>44941.0</v>
      </c>
      <c r="D999" s="11">
        <v>44970.0</v>
      </c>
      <c r="E999" s="5" t="s">
        <v>77</v>
      </c>
      <c r="F999" s="5" t="s">
        <v>391</v>
      </c>
      <c r="G999" s="5" t="s">
        <v>392</v>
      </c>
      <c r="H999" s="5" t="s">
        <v>393</v>
      </c>
      <c r="I999" s="7" t="s">
        <v>394</v>
      </c>
      <c r="J999" s="8" t="str">
        <f t="shared" si="1"/>
        <v>(151) 947089311832</v>
      </c>
      <c r="K999" s="5" t="s">
        <v>395</v>
      </c>
      <c r="L999" s="5" t="s">
        <v>74</v>
      </c>
      <c r="M999" s="9" t="str">
        <f>IFERROR(__xludf.DUMMYFUNCTION("IF(OR(REGEXMATCH(L999,""18-40""),REGEXMATCH(L999,""Adults 18-40"")),""18-40"", IF(OR(REGEXMATCH(L999,""40-60""),REGEXMATCH(L999,""Adults 40-60"")),""40-60"", IF(OR(REGEXMATCH(L999,""60\+""),REGEXMATCH(L999,""Seniors 60\+"")),""60+"", IF(OR(REGEXMATCH(L999"&amp;",""13-19""),REGEXMATCH(L999,""Teens 13-19"")),""13-19"",""Unbekannt""))))"),"60+")</f>
        <v>60+</v>
      </c>
      <c r="N999" s="8" t="str">
        <f>IFERROR(__xludf.DUMMYFUNCTION("REGEXREPLACE(REGEXREPLACE(O999,""Male"",""unspecific""),""Female"",""unspecific"")"),"Seniors ")</f>
        <v>Seniors </v>
      </c>
      <c r="O999" s="5" t="str">
        <f>IFERROR(__xludf.DUMMYFUNCTION("REGEXEXTRACT(L999,""[A-Za-z ]+"")"),"Seniors ")</f>
        <v>Seniors </v>
      </c>
      <c r="P999" s="8" t="str">
        <f>IFERROR(__xludf.DUMMYFUNCTION("IF(REGEXMATCH(L999,""Male""),""Male"",IF(REGEXMATCH(L999,""Female""),""Female"",""unspecific""))"),"unspecific")</f>
        <v>unspecific</v>
      </c>
      <c r="Q999" s="5" t="s">
        <v>58</v>
      </c>
      <c r="R999" s="4">
        <v>99945.0</v>
      </c>
      <c r="S999" s="4">
        <v>7074.0</v>
      </c>
      <c r="T999" s="4">
        <v>2805.0</v>
      </c>
      <c r="U999" s="4">
        <v>522.0</v>
      </c>
      <c r="V999" s="10">
        <f t="shared" si="2"/>
        <v>0.522287258</v>
      </c>
      <c r="W999" s="4">
        <v>45263.18</v>
      </c>
      <c r="X999" s="5" t="s">
        <v>152</v>
      </c>
    </row>
    <row r="1000" ht="14.25" customHeight="1">
      <c r="A1000" s="4">
        <v>999.0</v>
      </c>
      <c r="B1000" s="5" t="s">
        <v>1429</v>
      </c>
      <c r="C1000" s="11">
        <v>44956.0</v>
      </c>
      <c r="D1000" s="11">
        <v>44957.0</v>
      </c>
      <c r="E1000" s="5" t="s">
        <v>42</v>
      </c>
      <c r="F1000" s="5" t="s">
        <v>344</v>
      </c>
      <c r="G1000" s="5" t="s">
        <v>345</v>
      </c>
      <c r="H1000" s="5" t="s">
        <v>346</v>
      </c>
      <c r="I1000" s="7" t="s">
        <v>347</v>
      </c>
      <c r="J1000" s="8" t="str">
        <f t="shared" si="1"/>
        <v>(011) 8358647901</v>
      </c>
      <c r="K1000" s="5" t="s">
        <v>348</v>
      </c>
      <c r="L1000" s="5" t="s">
        <v>30</v>
      </c>
      <c r="M1000" s="9" t="str">
        <f>IFERROR(__xludf.DUMMYFUNCTION("IF(OR(REGEXMATCH(L1000,""18-40""),REGEXMATCH(L1000,""Adults 18-40"")),""18-40"", IF(OR(REGEXMATCH(L1000,""40-60""),REGEXMATCH(L1000,""Adults 40-60"")),""40-60"", IF(OR(REGEXMATCH(L1000,""60\+""),REGEXMATCH(L1000,""Seniors 60\+"")),""60+"", IF(OR(REGEXMATC"&amp;"H(L1000,""13-19""),REGEXMATCH(L1000,""Teens 13-19"")),""13-19"",""Unbekannt""))))"),"18-40")</f>
        <v>18-40</v>
      </c>
      <c r="N1000" s="8" t="str">
        <f>IFERROR(__xludf.DUMMYFUNCTION("REGEXREPLACE(REGEXREPLACE(O1000,""Male"",""unspecific""),""Female"",""unspecific"")"),"Adults ")</f>
        <v>Adults </v>
      </c>
      <c r="O1000" s="5" t="str">
        <f>IFERROR(__xludf.DUMMYFUNCTION("REGEXEXTRACT(L1000,""[A-Za-z ]+"")"),"Adults ")</f>
        <v>Adults </v>
      </c>
      <c r="P1000" s="8" t="str">
        <f>IFERROR(__xludf.DUMMYFUNCTION("IF(REGEXMATCH(L1000,""Male""),""Male"",IF(REGEXMATCH(L1000,""Female""),""Female"",""unspecific""))"),"unspecific")</f>
        <v>unspecific</v>
      </c>
      <c r="Q1000" s="5" t="s">
        <v>48</v>
      </c>
      <c r="R1000" s="4">
        <v>8729.0</v>
      </c>
      <c r="S1000" s="4">
        <v>3747.0</v>
      </c>
      <c r="T1000" s="4">
        <v>2267.0</v>
      </c>
      <c r="U1000" s="4">
        <v>723.0</v>
      </c>
      <c r="V1000" s="10">
        <f t="shared" si="2"/>
        <v>8.282735709</v>
      </c>
      <c r="W1000" s="4">
        <v>6459.74</v>
      </c>
      <c r="X1000" s="5" t="s">
        <v>40</v>
      </c>
    </row>
    <row r="1001" ht="14.25" customHeight="1">
      <c r="A1001" s="4">
        <v>1000.0</v>
      </c>
      <c r="B1001" s="5" t="s">
        <v>1430</v>
      </c>
      <c r="C1001" s="11">
        <v>45279.0</v>
      </c>
      <c r="D1001" s="11">
        <v>45304.0</v>
      </c>
      <c r="E1001" s="5" t="s">
        <v>42</v>
      </c>
      <c r="F1001" s="5" t="s">
        <v>224</v>
      </c>
      <c r="G1001" s="5" t="s">
        <v>225</v>
      </c>
      <c r="H1001" s="5" t="s">
        <v>226</v>
      </c>
      <c r="I1001" s="7">
        <v>0.0</v>
      </c>
      <c r="J1001" s="8">
        <f t="shared" si="1"/>
        <v>0</v>
      </c>
      <c r="K1001" s="5" t="s">
        <v>227</v>
      </c>
      <c r="L1001" s="5" t="s">
        <v>30</v>
      </c>
      <c r="M1001" s="9" t="str">
        <f>IFERROR(__xludf.DUMMYFUNCTION("IF(OR(REGEXMATCH(L1001,""18-40""),REGEXMATCH(L1001,""Adults 18-40"")),""18-40"", IF(OR(REGEXMATCH(L1001,""40-60""),REGEXMATCH(L1001,""Adults 40-60"")),""40-60"", IF(OR(REGEXMATCH(L1001,""60\+""),REGEXMATCH(L1001,""Seniors 60\+"")),""60+"", IF(OR(REGEXMATC"&amp;"H(L1001,""13-19""),REGEXMATCH(L1001,""Teens 13-19"")),""13-19"",""Unbekannt""))))"),"18-40")</f>
        <v>18-40</v>
      </c>
      <c r="N1001" s="8" t="str">
        <f>IFERROR(__xludf.DUMMYFUNCTION("REGEXREPLACE(REGEXREPLACE(O1001,""Male"",""unspecific""),""Female"",""unspecific"")"),"Adults ")</f>
        <v>Adults </v>
      </c>
      <c r="O1001" s="5" t="str">
        <f>IFERROR(__xludf.DUMMYFUNCTION("REGEXEXTRACT(L1001,""[A-Za-z ]+"")"),"Adults ")</f>
        <v>Adults </v>
      </c>
      <c r="P1001" s="8" t="str">
        <f>IFERROR(__xludf.DUMMYFUNCTION("IF(REGEXMATCH(L1001,""Male""),""Male"",IF(REGEXMATCH(L1001,""Female""),""Female"",""unspecific""))"),"unspecific")</f>
        <v>unspecific</v>
      </c>
      <c r="Q1001" s="5" t="s">
        <v>128</v>
      </c>
      <c r="R1001" s="4">
        <v>63539.0</v>
      </c>
      <c r="S1001" s="4">
        <v>2325.0</v>
      </c>
      <c r="T1001" s="4">
        <v>3705.0</v>
      </c>
      <c r="U1001" s="4">
        <v>723.0</v>
      </c>
      <c r="V1001" s="10">
        <f t="shared" si="2"/>
        <v>1.137883819</v>
      </c>
      <c r="W1001" s="4">
        <v>25753.68</v>
      </c>
      <c r="X1001" s="5" t="s">
        <v>40</v>
      </c>
    </row>
  </sheetData>
  <printOptions/>
  <pageMargins bottom="0.75" footer="0.0" header="0.0" left="0.7" right="0.7" top="0.75"/>
  <pageSetup orientation="landscape"/>
  <drawing r:id="rId1"/>
</worksheet>
</file>