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24226"/>
  <xr:revisionPtr revIDLastSave="1320" documentId="13_ncr:1_{5F8C05E9-A527-4FFB-B782-C99FDF46529B}" xr6:coauthVersionLast="47" xr6:coauthVersionMax="47" xr10:uidLastSave="{A61E8CC4-4A3A-40DD-8DC3-8BA9A0AB1A92}"/>
  <bookViews>
    <workbookView xWindow="28680" yWindow="-120" windowWidth="29040" windowHeight="15840" xr2:uid="{00000000-000D-0000-FFFF-FFFF00000000}"/>
  </bookViews>
  <sheets>
    <sheet name="General" sheetId="4" r:id="rId1"/>
    <sheet name="ENM" sheetId="5" r:id="rId2"/>
    <sheet name="RA" sheetId="6" r:id="rId3"/>
  </sheets>
  <definedNames>
    <definedName name="_xlnm.Print_Area" localSheetId="1">ENM!$B$2:$AW$152</definedName>
    <definedName name="_xlnm.Print_Area" localSheetId="0">General!$B$2:$AW$154</definedName>
    <definedName name="_xlnm.Print_Area" localSheetId="2">RA!$B$2:$AW$151</definedName>
    <definedName name="_xlnm.Print_Titles" localSheetId="1">ENM!$2:$79</definedName>
    <definedName name="_xlnm.Print_Titles" localSheetId="0">General!$2:$79</definedName>
    <definedName name="_xlnm.Print_Titles" localSheetId="2">RA!$2:$79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43" i="6" l="1"/>
  <c r="F148" i="6"/>
  <c r="F149" i="6" s="1"/>
  <c r="G148" i="6"/>
  <c r="H148" i="6"/>
  <c r="I148" i="6"/>
  <c r="I149" i="6" s="1"/>
  <c r="J148" i="6"/>
  <c r="K148" i="6"/>
  <c r="L148" i="6"/>
  <c r="L149" i="6" s="1"/>
  <c r="M148" i="6"/>
  <c r="M149" i="6" s="1"/>
  <c r="N148" i="6"/>
  <c r="N149" i="6" s="1"/>
  <c r="O148" i="6"/>
  <c r="P148" i="6"/>
  <c r="Q148" i="6"/>
  <c r="Q149" i="6" s="1"/>
  <c r="R148" i="6"/>
  <c r="S148" i="6"/>
  <c r="T148" i="6"/>
  <c r="T149" i="6" s="1"/>
  <c r="U148" i="6"/>
  <c r="U149" i="6" s="1"/>
  <c r="V148" i="6"/>
  <c r="V149" i="6" s="1"/>
  <c r="W148" i="6"/>
  <c r="X148" i="6"/>
  <c r="Y148" i="6"/>
  <c r="Y149" i="6" s="1"/>
  <c r="Z148" i="6"/>
  <c r="AA148" i="6"/>
  <c r="AB148" i="6"/>
  <c r="AB149" i="6" s="1"/>
  <c r="AC148" i="6"/>
  <c r="AC149" i="6" s="1"/>
  <c r="AD148" i="6"/>
  <c r="AD149" i="6" s="1"/>
  <c r="AE148" i="6"/>
  <c r="G149" i="6"/>
  <c r="H149" i="6"/>
  <c r="J149" i="6"/>
  <c r="K149" i="6"/>
  <c r="O149" i="6"/>
  <c r="P149" i="6"/>
  <c r="R149" i="6"/>
  <c r="S149" i="6"/>
  <c r="W149" i="6"/>
  <c r="X149" i="6"/>
  <c r="Z149" i="6"/>
  <c r="AA149" i="6"/>
  <c r="AE149" i="6"/>
  <c r="F150" i="6"/>
  <c r="G150" i="6"/>
  <c r="H150" i="6"/>
  <c r="H151" i="6" s="1"/>
  <c r="I150" i="6"/>
  <c r="I151" i="6" s="1"/>
  <c r="J150" i="6"/>
  <c r="J151" i="6" s="1"/>
  <c r="K150" i="6"/>
  <c r="L150" i="6"/>
  <c r="M150" i="6"/>
  <c r="M151" i="6" s="1"/>
  <c r="N150" i="6"/>
  <c r="O150" i="6"/>
  <c r="P150" i="6"/>
  <c r="P151" i="6" s="1"/>
  <c r="Q150" i="6"/>
  <c r="Q151" i="6" s="1"/>
  <c r="R150" i="6"/>
  <c r="R151" i="6" s="1"/>
  <c r="S150" i="6"/>
  <c r="T150" i="6"/>
  <c r="U150" i="6"/>
  <c r="U151" i="6" s="1"/>
  <c r="V150" i="6"/>
  <c r="W150" i="6"/>
  <c r="X150" i="6"/>
  <c r="X151" i="6" s="1"/>
  <c r="Y150" i="6"/>
  <c r="Y151" i="6" s="1"/>
  <c r="Z150" i="6"/>
  <c r="Z151" i="6" s="1"/>
  <c r="AA150" i="6"/>
  <c r="AB150" i="6"/>
  <c r="AC150" i="6"/>
  <c r="AC151" i="6" s="1"/>
  <c r="AD150" i="6"/>
  <c r="AE150" i="6"/>
  <c r="F151" i="6"/>
  <c r="G151" i="6"/>
  <c r="K151" i="6"/>
  <c r="L151" i="6"/>
  <c r="N151" i="6"/>
  <c r="O151" i="6"/>
  <c r="S151" i="6"/>
  <c r="T151" i="6"/>
  <c r="V151" i="6"/>
  <c r="W151" i="6"/>
  <c r="AA151" i="6"/>
  <c r="AB151" i="6"/>
  <c r="AD151" i="6"/>
  <c r="AE151" i="6"/>
  <c r="AF149" i="6"/>
  <c r="AS111" i="6"/>
  <c r="AS148" i="6" s="1"/>
  <c r="AS149" i="6" s="1"/>
  <c r="AS112" i="6"/>
  <c r="AS113" i="6"/>
  <c r="AP151" i="6"/>
  <c r="AI148" i="6"/>
  <c r="AI149" i="6"/>
  <c r="AI150" i="6"/>
  <c r="AI151" i="6"/>
  <c r="AS141" i="6" a="1"/>
  <c r="AS141" i="6" s="1"/>
  <c r="AR141" i="6" a="1"/>
  <c r="AR141" i="6" s="1"/>
  <c r="AQ141" i="6" a="1"/>
  <c r="AQ141" i="6" s="1"/>
  <c r="AP141" i="6" a="1"/>
  <c r="AP141" i="6" s="1"/>
  <c r="AO141" i="6" a="1"/>
  <c r="AO141" i="6" s="1"/>
  <c r="AN141" i="6" a="1"/>
  <c r="AN141" i="6" s="1"/>
  <c r="AM141" i="6" a="1"/>
  <c r="AM141" i="6" s="1"/>
  <c r="AL141" i="6" a="1"/>
  <c r="AL141" i="6" s="1"/>
  <c r="AK141" i="6" a="1"/>
  <c r="AK141" i="6" s="1"/>
  <c r="AJ141" i="6" a="1"/>
  <c r="AJ141" i="6" s="1"/>
  <c r="AI141" i="6" a="1"/>
  <c r="AI141" i="6" s="1"/>
  <c r="AH141" i="6" a="1"/>
  <c r="AH141" i="6" s="1"/>
  <c r="AG141" i="6" a="1"/>
  <c r="AG141" i="6" s="1"/>
  <c r="AF141" i="6" a="1"/>
  <c r="AF141" i="6" s="1"/>
  <c r="AE141" i="6" a="1"/>
  <c r="AE141" i="6" s="1"/>
  <c r="AD141" i="6" a="1"/>
  <c r="AD141" i="6" s="1"/>
  <c r="AC141" i="6" a="1"/>
  <c r="AC141" i="6" s="1"/>
  <c r="AB141" i="6" a="1"/>
  <c r="AB141" i="6" s="1"/>
  <c r="AA141" i="6" a="1"/>
  <c r="AA141" i="6" s="1"/>
  <c r="Z141" i="6" a="1"/>
  <c r="Z141" i="6" s="1"/>
  <c r="Y141" i="6" a="1"/>
  <c r="Y141" i="6" s="1"/>
  <c r="X141" i="6" a="1"/>
  <c r="X141" i="6" s="1"/>
  <c r="W141" i="6" a="1"/>
  <c r="W141" i="6" s="1"/>
  <c r="V141" i="6" a="1"/>
  <c r="V141" i="6" s="1"/>
  <c r="U141" i="6" a="1"/>
  <c r="U141" i="6" s="1"/>
  <c r="T141" i="6" a="1"/>
  <c r="T141" i="6" s="1"/>
  <c r="S141" i="6" a="1"/>
  <c r="S141" i="6" s="1"/>
  <c r="R141" i="6" a="1"/>
  <c r="R141" i="6" s="1"/>
  <c r="Q141" i="6" a="1"/>
  <c r="Q141" i="6" s="1"/>
  <c r="P141" i="6" a="1"/>
  <c r="P141" i="6" s="1"/>
  <c r="O141" i="6" a="1"/>
  <c r="O141" i="6" s="1"/>
  <c r="N141" i="6" a="1"/>
  <c r="N141" i="6" s="1"/>
  <c r="M141" i="6" a="1"/>
  <c r="M141" i="6" s="1"/>
  <c r="L141" i="6" a="1"/>
  <c r="L141" i="6" s="1"/>
  <c r="K141" i="6" a="1"/>
  <c r="K141" i="6" s="1"/>
  <c r="J141" i="6" a="1"/>
  <c r="J141" i="6" s="1"/>
  <c r="I141" i="6" a="1"/>
  <c r="I141" i="6" s="1"/>
  <c r="H141" i="6" a="1"/>
  <c r="H141" i="6" s="1"/>
  <c r="G141" i="6" a="1"/>
  <c r="G141" i="6" s="1"/>
  <c r="F141" i="6" a="1"/>
  <c r="F141" i="6" s="1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AR111" i="6"/>
  <c r="AQ111" i="6"/>
  <c r="AQ155" i="6" s="1"/>
  <c r="AP111" i="6"/>
  <c r="AP148" i="6" s="1"/>
  <c r="AP149" i="6" s="1"/>
  <c r="AO111" i="6"/>
  <c r="AN111" i="6"/>
  <c r="AN150" i="6" s="1"/>
  <c r="AM111" i="6"/>
  <c r="AM148" i="6" s="1"/>
  <c r="AM149" i="6" s="1"/>
  <c r="AL111" i="6"/>
  <c r="AL148" i="6" s="1"/>
  <c r="AL149" i="6" s="1"/>
  <c r="AK111" i="6"/>
  <c r="AK148" i="6" s="1"/>
  <c r="AK149" i="6" s="1"/>
  <c r="AJ111" i="6"/>
  <c r="AJ148" i="6" s="1"/>
  <c r="AJ149" i="6" s="1"/>
  <c r="AI111" i="6"/>
  <c r="AI144" i="6" s="1"/>
  <c r="AH111" i="6"/>
  <c r="AH148" i="6" s="1"/>
  <c r="AH149" i="6" s="1"/>
  <c r="AG111" i="6"/>
  <c r="AF111" i="6"/>
  <c r="AF148" i="6" s="1"/>
  <c r="AE111" i="6"/>
  <c r="AD111" i="6"/>
  <c r="AC111" i="6"/>
  <c r="AB111" i="6"/>
  <c r="AA111" i="6"/>
  <c r="AA144" i="6" s="1"/>
  <c r="Z111" i="6"/>
  <c r="Y111" i="6"/>
  <c r="X111" i="6"/>
  <c r="W111" i="6"/>
  <c r="V111" i="6"/>
  <c r="U111" i="6"/>
  <c r="T111" i="6"/>
  <c r="S111" i="6"/>
  <c r="S144" i="6" s="1"/>
  <c r="R111" i="6"/>
  <c r="Q111" i="6"/>
  <c r="P111" i="6"/>
  <c r="O111" i="6"/>
  <c r="O143" i="6" s="1"/>
  <c r="O146" i="6" s="1"/>
  <c r="N111" i="6"/>
  <c r="M111" i="6"/>
  <c r="L111" i="6"/>
  <c r="K111" i="6"/>
  <c r="K144" i="6" s="1"/>
  <c r="J111" i="6"/>
  <c r="I111" i="6"/>
  <c r="H111" i="6"/>
  <c r="G111" i="6"/>
  <c r="F111" i="6"/>
  <c r="E111" i="6"/>
  <c r="D111" i="6"/>
  <c r="C111" i="6"/>
  <c r="AH113" i="4"/>
  <c r="AP145" i="4"/>
  <c r="AS111" i="5"/>
  <c r="L149" i="5"/>
  <c r="L150" i="5" s="1"/>
  <c r="T149" i="5"/>
  <c r="T150" i="5" s="1"/>
  <c r="AB149" i="5"/>
  <c r="AB150" i="5" s="1"/>
  <c r="J151" i="5"/>
  <c r="J152" i="5" s="1"/>
  <c r="R151" i="5"/>
  <c r="R152" i="5" s="1"/>
  <c r="Z151" i="5"/>
  <c r="Z152" i="5" s="1"/>
  <c r="AH151" i="5"/>
  <c r="AH152" i="5" s="1"/>
  <c r="AS141" i="5" a="1"/>
  <c r="AS141" i="5" s="1"/>
  <c r="AR141" i="5" a="1"/>
  <c r="AR141" i="5" s="1"/>
  <c r="AQ141" i="5" a="1"/>
  <c r="AQ141" i="5" s="1"/>
  <c r="AP141" i="5" a="1"/>
  <c r="AP141" i="5" s="1"/>
  <c r="AO141" i="5" a="1"/>
  <c r="AO141" i="5" s="1"/>
  <c r="AN141" i="5" a="1"/>
  <c r="AN141" i="5" s="1"/>
  <c r="AM141" i="5" a="1"/>
  <c r="AM141" i="5" s="1"/>
  <c r="AL141" i="5" a="1"/>
  <c r="AL141" i="5" s="1"/>
  <c r="AK141" i="5" a="1"/>
  <c r="AK141" i="5" s="1"/>
  <c r="AJ141" i="5" a="1"/>
  <c r="AJ141" i="5" s="1"/>
  <c r="AI141" i="5" a="1"/>
  <c r="AI141" i="5" s="1"/>
  <c r="AH141" i="5" a="1"/>
  <c r="AH141" i="5" s="1"/>
  <c r="AG141" i="5" a="1"/>
  <c r="AG141" i="5" s="1"/>
  <c r="AF141" i="5" a="1"/>
  <c r="AF141" i="5" s="1"/>
  <c r="AE141" i="5" a="1"/>
  <c r="AE141" i="5" s="1"/>
  <c r="AD141" i="5" a="1"/>
  <c r="AD141" i="5" s="1"/>
  <c r="AC141" i="5" a="1"/>
  <c r="AC141" i="5" s="1"/>
  <c r="AB141" i="5" a="1"/>
  <c r="AB141" i="5" s="1"/>
  <c r="AA141" i="5" a="1"/>
  <c r="AA141" i="5" s="1"/>
  <c r="Z141" i="5" a="1"/>
  <c r="Z141" i="5" s="1"/>
  <c r="Y141" i="5" a="1"/>
  <c r="Y141" i="5" s="1"/>
  <c r="X141" i="5" a="1"/>
  <c r="X141" i="5" s="1"/>
  <c r="W141" i="5" a="1"/>
  <c r="W141" i="5" s="1"/>
  <c r="V141" i="5" a="1"/>
  <c r="V141" i="5" s="1"/>
  <c r="U141" i="5" a="1"/>
  <c r="U141" i="5" s="1"/>
  <c r="T141" i="5" a="1"/>
  <c r="T141" i="5" s="1"/>
  <c r="S141" i="5" a="1"/>
  <c r="S141" i="5" s="1"/>
  <c r="R141" i="5" a="1"/>
  <c r="R141" i="5" s="1"/>
  <c r="Q141" i="5" a="1"/>
  <c r="Q141" i="5" s="1"/>
  <c r="P141" i="5" a="1"/>
  <c r="P141" i="5" s="1"/>
  <c r="O141" i="5" a="1"/>
  <c r="O141" i="5" s="1"/>
  <c r="N141" i="5" a="1"/>
  <c r="N141" i="5" s="1"/>
  <c r="M141" i="5" a="1"/>
  <c r="M141" i="5" s="1"/>
  <c r="L141" i="5" a="1"/>
  <c r="L141" i="5" s="1"/>
  <c r="K141" i="5" a="1"/>
  <c r="K141" i="5" s="1"/>
  <c r="J141" i="5" a="1"/>
  <c r="J141" i="5" s="1"/>
  <c r="I141" i="5" a="1"/>
  <c r="I141" i="5" s="1"/>
  <c r="H141" i="5" a="1"/>
  <c r="H141" i="5" s="1"/>
  <c r="G141" i="5" a="1"/>
  <c r="G141" i="5" s="1"/>
  <c r="F141" i="5" a="1"/>
  <c r="F141" i="5" s="1"/>
  <c r="AS113" i="5"/>
  <c r="AR113" i="5"/>
  <c r="AQ113" i="5"/>
  <c r="AP113" i="5"/>
  <c r="AO113" i="5"/>
  <c r="AN113" i="5"/>
  <c r="AM113" i="5"/>
  <c r="AL113" i="5"/>
  <c r="AK113" i="5"/>
  <c r="AK149" i="5" s="1"/>
  <c r="AK150" i="5" s="1"/>
  <c r="AJ113" i="5"/>
  <c r="AI113" i="5"/>
  <c r="AH113" i="5"/>
  <c r="AG113" i="5"/>
  <c r="AF113" i="5"/>
  <c r="AE113" i="5"/>
  <c r="AD113" i="5"/>
  <c r="AC113" i="5"/>
  <c r="AC149" i="5" s="1"/>
  <c r="AC150" i="5" s="1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AS149" i="5"/>
  <c r="AS150" i="5" s="1"/>
  <c r="AR111" i="5"/>
  <c r="AR156" i="5" s="1"/>
  <c r="AQ111" i="5"/>
  <c r="AQ149" i="5" s="1"/>
  <c r="AQ150" i="5" s="1"/>
  <c r="AP111" i="5"/>
  <c r="AO111" i="5"/>
  <c r="AN111" i="5"/>
  <c r="AM111" i="5"/>
  <c r="AM151" i="5" s="1"/>
  <c r="AL111" i="5"/>
  <c r="AL149" i="5" s="1"/>
  <c r="AL150" i="5" s="1"/>
  <c r="AK111" i="5"/>
  <c r="AJ111" i="5"/>
  <c r="AJ151" i="5" s="1"/>
  <c r="AI111" i="5"/>
  <c r="AI149" i="5" s="1"/>
  <c r="AI150" i="5" s="1"/>
  <c r="AH111" i="5"/>
  <c r="AH149" i="5" s="1"/>
  <c r="AH150" i="5" s="1"/>
  <c r="AG111" i="5"/>
  <c r="AG149" i="5" s="1"/>
  <c r="AG150" i="5" s="1"/>
  <c r="AF111" i="5"/>
  <c r="AE111" i="5"/>
  <c r="AE151" i="5" s="1"/>
  <c r="AD111" i="5"/>
  <c r="AD149" i="5" s="1"/>
  <c r="AD150" i="5" s="1"/>
  <c r="AC111" i="5"/>
  <c r="AB111" i="5"/>
  <c r="AB151" i="5" s="1"/>
  <c r="AA111" i="5"/>
  <c r="AA149" i="5" s="1"/>
  <c r="AA150" i="5" s="1"/>
  <c r="Z111" i="5"/>
  <c r="Z149" i="5" s="1"/>
  <c r="Z150" i="5" s="1"/>
  <c r="Y111" i="5"/>
  <c r="Y149" i="5" s="1"/>
  <c r="Y150" i="5" s="1"/>
  <c r="X111" i="5"/>
  <c r="W111" i="5"/>
  <c r="W151" i="5" s="1"/>
  <c r="V111" i="5"/>
  <c r="U111" i="5"/>
  <c r="U149" i="5" s="1"/>
  <c r="U150" i="5" s="1"/>
  <c r="T111" i="5"/>
  <c r="T151" i="5" s="1"/>
  <c r="S111" i="5"/>
  <c r="S149" i="5" s="1"/>
  <c r="S150" i="5" s="1"/>
  <c r="R111" i="5"/>
  <c r="R149" i="5" s="1"/>
  <c r="R150" i="5" s="1"/>
  <c r="Q111" i="5"/>
  <c r="Q149" i="5" s="1"/>
  <c r="Q150" i="5" s="1"/>
  <c r="P111" i="5"/>
  <c r="O111" i="5"/>
  <c r="O151" i="5" s="1"/>
  <c r="N111" i="5"/>
  <c r="M111" i="5"/>
  <c r="M149" i="5" s="1"/>
  <c r="M150" i="5" s="1"/>
  <c r="L111" i="5"/>
  <c r="L151" i="5" s="1"/>
  <c r="K111" i="5"/>
  <c r="K149" i="5" s="1"/>
  <c r="K150" i="5" s="1"/>
  <c r="J111" i="5"/>
  <c r="J149" i="5" s="1"/>
  <c r="J150" i="5" s="1"/>
  <c r="I111" i="5"/>
  <c r="I149" i="5" s="1"/>
  <c r="I150" i="5" s="1"/>
  <c r="H111" i="5"/>
  <c r="G111" i="5"/>
  <c r="G151" i="5" s="1"/>
  <c r="F111" i="5"/>
  <c r="E111" i="5"/>
  <c r="D111" i="5"/>
  <c r="C111" i="5"/>
  <c r="F111" i="4"/>
  <c r="G111" i="4"/>
  <c r="H111" i="4"/>
  <c r="F112" i="4"/>
  <c r="G112" i="4"/>
  <c r="H112" i="4"/>
  <c r="F113" i="4"/>
  <c r="G113" i="4"/>
  <c r="H113" i="4"/>
  <c r="F141" i="4" a="1"/>
  <c r="F141" i="4" s="1"/>
  <c r="G141" i="4" a="1"/>
  <c r="G141" i="4" s="1"/>
  <c r="H141" i="4" a="1"/>
  <c r="H141" i="4" s="1"/>
  <c r="AS141" i="4" a="1"/>
  <c r="AS141" i="4" s="1"/>
  <c r="AR141" i="4" a="1"/>
  <c r="AR141" i="4" s="1"/>
  <c r="AQ141" i="4" a="1"/>
  <c r="AQ141" i="4" s="1"/>
  <c r="AN111" i="4"/>
  <c r="AO111" i="4"/>
  <c r="AP111" i="4"/>
  <c r="X111" i="4"/>
  <c r="I111" i="4"/>
  <c r="I112" i="4"/>
  <c r="I113" i="4"/>
  <c r="I141" i="4" a="1"/>
  <c r="I141" i="4" s="1"/>
  <c r="J141" i="4" a="1"/>
  <c r="J141" i="4" s="1"/>
  <c r="K141" i="4" a="1"/>
  <c r="K141" i="4" s="1"/>
  <c r="L141" i="4" a="1"/>
  <c r="L141" i="4" s="1"/>
  <c r="M141" i="4" a="1"/>
  <c r="M141" i="4" s="1"/>
  <c r="N141" i="4" a="1"/>
  <c r="N141" i="4" s="1"/>
  <c r="O141" i="4" a="1"/>
  <c r="O141" i="4" s="1"/>
  <c r="P141" i="4" a="1"/>
  <c r="P141" i="4" s="1"/>
  <c r="Q141" i="4" a="1"/>
  <c r="Q141" i="4" s="1"/>
  <c r="R141" i="4" a="1"/>
  <c r="R141" i="4" s="1"/>
  <c r="S141" i="4" a="1"/>
  <c r="S141" i="4" s="1"/>
  <c r="T141" i="4" a="1"/>
  <c r="T141" i="4" s="1"/>
  <c r="U141" i="4" a="1"/>
  <c r="U141" i="4" s="1"/>
  <c r="V141" i="4" a="1"/>
  <c r="V141" i="4" s="1"/>
  <c r="W141" i="4" a="1"/>
  <c r="W141" i="4" s="1"/>
  <c r="X141" i="4" a="1"/>
  <c r="X141" i="4" s="1"/>
  <c r="Y141" i="4" a="1"/>
  <c r="Y141" i="4" s="1"/>
  <c r="Z141" i="4" a="1"/>
  <c r="Z141" i="4" s="1"/>
  <c r="AA141" i="4" a="1"/>
  <c r="AA141" i="4" s="1"/>
  <c r="AB141" i="4" a="1"/>
  <c r="AB141" i="4" s="1"/>
  <c r="AC141" i="4" a="1"/>
  <c r="AC141" i="4" s="1"/>
  <c r="AD141" i="4" a="1"/>
  <c r="AD141" i="4" s="1"/>
  <c r="AE141" i="4" a="1"/>
  <c r="AE141" i="4" s="1"/>
  <c r="AF141" i="4" a="1"/>
  <c r="AF141" i="4" s="1"/>
  <c r="AG141" i="4" a="1"/>
  <c r="AG141" i="4" s="1"/>
  <c r="AH141" i="4" a="1"/>
  <c r="AH141" i="4" s="1"/>
  <c r="AI141" i="4" a="1"/>
  <c r="AI141" i="4" s="1"/>
  <c r="AJ141" i="4" a="1"/>
  <c r="AJ141" i="4" s="1"/>
  <c r="AK141" i="4" a="1"/>
  <c r="AK141" i="4" s="1"/>
  <c r="AL141" i="4" a="1"/>
  <c r="AL141" i="4" s="1"/>
  <c r="AM141" i="4" a="1"/>
  <c r="AM141" i="4" s="1"/>
  <c r="AN141" i="4" a="1"/>
  <c r="AN141" i="4" s="1"/>
  <c r="AO141" i="4" a="1"/>
  <c r="AO141" i="4" s="1"/>
  <c r="AP141" i="4" a="1"/>
  <c r="AP141" i="4" s="1"/>
  <c r="H148" i="4" l="1"/>
  <c r="G151" i="4"/>
  <c r="F144" i="4"/>
  <c r="H151" i="4"/>
  <c r="H152" i="4" s="1"/>
  <c r="H149" i="4"/>
  <c r="H150" i="4" s="1"/>
  <c r="I149" i="4"/>
  <c r="I144" i="6"/>
  <c r="Q144" i="6"/>
  <c r="Y144" i="6"/>
  <c r="AG144" i="6"/>
  <c r="AO144" i="6"/>
  <c r="AH150" i="6"/>
  <c r="AH151" i="6" s="1"/>
  <c r="AS150" i="6"/>
  <c r="AS151" i="6" s="1"/>
  <c r="F143" i="6"/>
  <c r="F146" i="6" s="1"/>
  <c r="N144" i="6"/>
  <c r="V144" i="6"/>
  <c r="AD143" i="6"/>
  <c r="AD146" i="6" s="1"/>
  <c r="AL143" i="6"/>
  <c r="AL146" i="6" s="1"/>
  <c r="AG150" i="6"/>
  <c r="AG151" i="6" s="1"/>
  <c r="AG148" i="6"/>
  <c r="AG149" i="6" s="1"/>
  <c r="G144" i="6"/>
  <c r="O144" i="6"/>
  <c r="AF150" i="6"/>
  <c r="AF151" i="6" s="1"/>
  <c r="AR148" i="6"/>
  <c r="AR149" i="6" s="1"/>
  <c r="AM150" i="6"/>
  <c r="AM151" i="6" s="1"/>
  <c r="AO148" i="6"/>
  <c r="AO149" i="6" s="1"/>
  <c r="AL150" i="6"/>
  <c r="AL151" i="6" s="1"/>
  <c r="AO150" i="6"/>
  <c r="AO151" i="6" s="1"/>
  <c r="AR150" i="6"/>
  <c r="AR151" i="6" s="1"/>
  <c r="AK150" i="6"/>
  <c r="AK151" i="6" s="1"/>
  <c r="AJ150" i="6"/>
  <c r="AJ151" i="6" s="1"/>
  <c r="AQ147" i="6"/>
  <c r="AQ148" i="6"/>
  <c r="AQ149" i="6" s="1"/>
  <c r="AQ150" i="6"/>
  <c r="AQ151" i="6" s="1"/>
  <c r="J147" i="6"/>
  <c r="AH147" i="6"/>
  <c r="AN151" i="6"/>
  <c r="N143" i="6"/>
  <c r="N146" i="6" s="1"/>
  <c r="AD144" i="6"/>
  <c r="AO147" i="6"/>
  <c r="I145" i="6"/>
  <c r="Q145" i="6"/>
  <c r="Y145" i="6"/>
  <c r="AG145" i="6"/>
  <c r="J144" i="6"/>
  <c r="J145" i="6" s="1"/>
  <c r="R144" i="6"/>
  <c r="Z144" i="6"/>
  <c r="AH144" i="6"/>
  <c r="V143" i="6"/>
  <c r="V146" i="6" s="1"/>
  <c r="AL144" i="6"/>
  <c r="AA145" i="6"/>
  <c r="L144" i="6"/>
  <c r="L143" i="6"/>
  <c r="L146" i="6" s="1"/>
  <c r="L147" i="6"/>
  <c r="T144" i="6"/>
  <c r="T145" i="6" s="1"/>
  <c r="T143" i="6"/>
  <c r="T146" i="6" s="1"/>
  <c r="T147" i="6"/>
  <c r="AB144" i="6"/>
  <c r="AB145" i="6" s="1"/>
  <c r="AB143" i="6"/>
  <c r="AB146" i="6" s="1"/>
  <c r="AB147" i="6"/>
  <c r="AJ144" i="6"/>
  <c r="AJ143" i="6"/>
  <c r="AJ146" i="6" s="1"/>
  <c r="AJ147" i="6"/>
  <c r="AR155" i="6"/>
  <c r="AR143" i="6"/>
  <c r="AR146" i="6" s="1"/>
  <c r="AR144" i="6"/>
  <c r="AR147" i="6"/>
  <c r="I147" i="6"/>
  <c r="M144" i="6"/>
  <c r="M143" i="6"/>
  <c r="M146" i="6" s="1"/>
  <c r="M147" i="6"/>
  <c r="AK144" i="6"/>
  <c r="AK145" i="6" s="1"/>
  <c r="AK143" i="6"/>
  <c r="AK146" i="6" s="1"/>
  <c r="AK147" i="6"/>
  <c r="R147" i="6"/>
  <c r="AE143" i="6"/>
  <c r="AE146" i="6" s="1"/>
  <c r="AE144" i="6"/>
  <c r="AM144" i="6"/>
  <c r="AM143" i="6"/>
  <c r="AM146" i="6" s="1"/>
  <c r="F144" i="6"/>
  <c r="Q147" i="6"/>
  <c r="AC144" i="6"/>
  <c r="AC143" i="6"/>
  <c r="AC146" i="6" s="1"/>
  <c r="AC147" i="6"/>
  <c r="V145" i="6"/>
  <c r="Y147" i="6"/>
  <c r="U144" i="6"/>
  <c r="U143" i="6"/>
  <c r="U146" i="6" s="1"/>
  <c r="U147" i="6"/>
  <c r="AS155" i="6"/>
  <c r="AS143" i="6"/>
  <c r="AS146" i="6" s="1"/>
  <c r="AS144" i="6"/>
  <c r="AS147" i="6"/>
  <c r="Z147" i="6"/>
  <c r="W144" i="6"/>
  <c r="W143" i="6"/>
  <c r="W146" i="6" s="1"/>
  <c r="G143" i="6"/>
  <c r="G146" i="6" s="1"/>
  <c r="AG147" i="6"/>
  <c r="H143" i="6"/>
  <c r="H146" i="6" s="1"/>
  <c r="H152" i="6" s="1"/>
  <c r="H153" i="6" s="1"/>
  <c r="P143" i="6"/>
  <c r="P146" i="6" s="1"/>
  <c r="X143" i="6"/>
  <c r="X146" i="6" s="1"/>
  <c r="AF143" i="6"/>
  <c r="AF146" i="6" s="1"/>
  <c r="AN143" i="6"/>
  <c r="AN146" i="6" s="1"/>
  <c r="AN152" i="6" s="1"/>
  <c r="AN153" i="6" s="1"/>
  <c r="H144" i="6"/>
  <c r="H145" i="6" s="1"/>
  <c r="P144" i="6"/>
  <c r="P145" i="6" s="1"/>
  <c r="X144" i="6"/>
  <c r="X145" i="6" s="1"/>
  <c r="AF144" i="6"/>
  <c r="AF145" i="6" s="1"/>
  <c r="AN144" i="6"/>
  <c r="AN145" i="6" s="1"/>
  <c r="K147" i="6"/>
  <c r="S147" i="6"/>
  <c r="AA147" i="6"/>
  <c r="AI147" i="6"/>
  <c r="K145" i="6"/>
  <c r="S145" i="6"/>
  <c r="I143" i="6"/>
  <c r="I146" i="6" s="1"/>
  <c r="I152" i="6" s="1"/>
  <c r="I153" i="6" s="1"/>
  <c r="Q143" i="6"/>
  <c r="Q146" i="6" s="1"/>
  <c r="Q152" i="6" s="1"/>
  <c r="Q153" i="6" s="1"/>
  <c r="Y143" i="6"/>
  <c r="Y146" i="6" s="1"/>
  <c r="Y152" i="6" s="1"/>
  <c r="Y153" i="6" s="1"/>
  <c r="AG143" i="6"/>
  <c r="AG146" i="6" s="1"/>
  <c r="AG152" i="6" s="1"/>
  <c r="AG153" i="6" s="1"/>
  <c r="AO143" i="6"/>
  <c r="AO146" i="6" s="1"/>
  <c r="J143" i="6"/>
  <c r="J146" i="6" s="1"/>
  <c r="R143" i="6"/>
  <c r="R146" i="6" s="1"/>
  <c r="Z143" i="6"/>
  <c r="Z146" i="6" s="1"/>
  <c r="AH143" i="6"/>
  <c r="AH146" i="6" s="1"/>
  <c r="AQ144" i="6"/>
  <c r="AQ145" i="6" s="1"/>
  <c r="K143" i="6"/>
  <c r="K146" i="6" s="1"/>
  <c r="S143" i="6"/>
  <c r="S146" i="6" s="1"/>
  <c r="AA143" i="6"/>
  <c r="AA146" i="6" s="1"/>
  <c r="AI143" i="6"/>
  <c r="AI146" i="6" s="1"/>
  <c r="AQ143" i="6"/>
  <c r="AQ146" i="6" s="1"/>
  <c r="F147" i="6"/>
  <c r="N147" i="6"/>
  <c r="V147" i="6"/>
  <c r="AD147" i="6"/>
  <c r="AL147" i="6"/>
  <c r="G147" i="6"/>
  <c r="O147" i="6"/>
  <c r="W147" i="6"/>
  <c r="AE147" i="6"/>
  <c r="AM147" i="6"/>
  <c r="H147" i="6"/>
  <c r="P147" i="6"/>
  <c r="X147" i="6"/>
  <c r="AF147" i="6"/>
  <c r="AN147" i="6"/>
  <c r="AN148" i="6"/>
  <c r="AN149" i="6" s="1"/>
  <c r="F145" i="4"/>
  <c r="G143" i="4"/>
  <c r="G147" i="4" s="1"/>
  <c r="G153" i="4" s="1"/>
  <c r="G154" i="4" s="1"/>
  <c r="F151" i="4"/>
  <c r="F146" i="4" s="1"/>
  <c r="G149" i="4"/>
  <c r="G150" i="4" s="1"/>
  <c r="F149" i="4"/>
  <c r="F150" i="4" s="1"/>
  <c r="H143" i="4"/>
  <c r="H147" i="4" s="1"/>
  <c r="H153" i="4" s="1"/>
  <c r="H154" i="4" s="1"/>
  <c r="I151" i="4"/>
  <c r="I152" i="4" s="1"/>
  <c r="G144" i="4"/>
  <c r="G146" i="4" s="1"/>
  <c r="F143" i="4"/>
  <c r="F147" i="4" s="1"/>
  <c r="F153" i="4" s="1"/>
  <c r="F154" i="4" s="1"/>
  <c r="AO149" i="5"/>
  <c r="AO150" i="5" s="1"/>
  <c r="AB152" i="5"/>
  <c r="O152" i="5"/>
  <c r="AE152" i="5"/>
  <c r="T152" i="5"/>
  <c r="T153" i="5"/>
  <c r="T154" i="5" s="1"/>
  <c r="G152" i="5"/>
  <c r="W152" i="5"/>
  <c r="AM152" i="5"/>
  <c r="L153" i="5"/>
  <c r="L154" i="5" s="1"/>
  <c r="L152" i="5"/>
  <c r="AJ152" i="5"/>
  <c r="H147" i="5"/>
  <c r="P147" i="5"/>
  <c r="X147" i="5"/>
  <c r="AF147" i="5"/>
  <c r="AN147" i="5"/>
  <c r="AN148" i="5" s="1"/>
  <c r="AP143" i="5"/>
  <c r="AR151" i="5"/>
  <c r="AI151" i="5"/>
  <c r="AA151" i="5"/>
  <c r="S151" i="5"/>
  <c r="K151" i="5"/>
  <c r="AP151" i="5"/>
  <c r="AG151" i="5"/>
  <c r="AJ149" i="5"/>
  <c r="AJ150" i="5" s="1"/>
  <c r="Y151" i="5"/>
  <c r="Q151" i="5"/>
  <c r="I151" i="5"/>
  <c r="AQ151" i="5"/>
  <c r="M144" i="5"/>
  <c r="U144" i="5"/>
  <c r="AC144" i="5"/>
  <c r="AK144" i="5"/>
  <c r="AS156" i="5"/>
  <c r="AO151" i="5"/>
  <c r="AF151" i="5"/>
  <c r="AR149" i="5"/>
  <c r="AR150" i="5" s="1"/>
  <c r="X151" i="5"/>
  <c r="P151" i="5"/>
  <c r="H151" i="5"/>
  <c r="F144" i="5"/>
  <c r="N144" i="5"/>
  <c r="V144" i="5"/>
  <c r="AD144" i="5"/>
  <c r="AD145" i="5" s="1"/>
  <c r="AL144" i="5"/>
  <c r="AN149" i="5"/>
  <c r="AN150" i="5" s="1"/>
  <c r="G147" i="5"/>
  <c r="O147" i="5"/>
  <c r="W147" i="5"/>
  <c r="AE147" i="5"/>
  <c r="AM147" i="5"/>
  <c r="AL151" i="5"/>
  <c r="AD151" i="5"/>
  <c r="AP149" i="5"/>
  <c r="AP150" i="5" s="1"/>
  <c r="R153" i="5"/>
  <c r="R154" i="5" s="1"/>
  <c r="V151" i="5"/>
  <c r="N151" i="5"/>
  <c r="F151" i="5"/>
  <c r="X149" i="5"/>
  <c r="X150" i="5" s="1"/>
  <c r="P149" i="5"/>
  <c r="P150" i="5" s="1"/>
  <c r="H149" i="5"/>
  <c r="H150" i="5" s="1"/>
  <c r="AK151" i="5"/>
  <c r="AC151" i="5"/>
  <c r="AF149" i="5"/>
  <c r="AF150" i="5" s="1"/>
  <c r="AN151" i="5"/>
  <c r="U151" i="5"/>
  <c r="M151" i="5"/>
  <c r="W149" i="5"/>
  <c r="W150" i="5" s="1"/>
  <c r="O149" i="5"/>
  <c r="O150" i="5" s="1"/>
  <c r="G149" i="5"/>
  <c r="G150" i="5" s="1"/>
  <c r="I147" i="5"/>
  <c r="Q147" i="5"/>
  <c r="Y147" i="5"/>
  <c r="AG147" i="5"/>
  <c r="AO147" i="5"/>
  <c r="AS151" i="5"/>
  <c r="AM149" i="5"/>
  <c r="AM150" i="5" s="1"/>
  <c r="AE149" i="5"/>
  <c r="AE150" i="5" s="1"/>
  <c r="V149" i="5"/>
  <c r="V150" i="5" s="1"/>
  <c r="N149" i="5"/>
  <c r="N150" i="5" s="1"/>
  <c r="F149" i="5"/>
  <c r="F150" i="5" s="1"/>
  <c r="V152" i="5"/>
  <c r="N152" i="5"/>
  <c r="F152" i="5"/>
  <c r="AN152" i="5"/>
  <c r="AF152" i="5"/>
  <c r="G143" i="5"/>
  <c r="G146" i="5" s="1"/>
  <c r="G153" i="5" s="1"/>
  <c r="G154" i="5" s="1"/>
  <c r="O143" i="5"/>
  <c r="O146" i="5" s="1"/>
  <c r="O153" i="5" s="1"/>
  <c r="O154" i="5" s="1"/>
  <c r="W143" i="5"/>
  <c r="W146" i="5" s="1"/>
  <c r="W153" i="5" s="1"/>
  <c r="W154" i="5" s="1"/>
  <c r="AE143" i="5"/>
  <c r="AE146" i="5" s="1"/>
  <c r="AE153" i="5" s="1"/>
  <c r="AE154" i="5" s="1"/>
  <c r="AM143" i="5"/>
  <c r="AM146" i="5" s="1"/>
  <c r="AM153" i="5" s="1"/>
  <c r="AM154" i="5" s="1"/>
  <c r="G144" i="5"/>
  <c r="O144" i="5"/>
  <c r="W144" i="5"/>
  <c r="AE144" i="5"/>
  <c r="AE145" i="5" s="1"/>
  <c r="AM144" i="5"/>
  <c r="J147" i="5"/>
  <c r="R147" i="5"/>
  <c r="Z147" i="5"/>
  <c r="AH147" i="5"/>
  <c r="AQ147" i="5"/>
  <c r="H143" i="5"/>
  <c r="H146" i="5" s="1"/>
  <c r="P143" i="5"/>
  <c r="P146" i="5" s="1"/>
  <c r="X143" i="5"/>
  <c r="X146" i="5" s="1"/>
  <c r="AF143" i="5"/>
  <c r="AF146" i="5" s="1"/>
  <c r="AN143" i="5"/>
  <c r="AN146" i="5" s="1"/>
  <c r="H144" i="5"/>
  <c r="P144" i="5"/>
  <c r="X144" i="5"/>
  <c r="AF144" i="5"/>
  <c r="AF145" i="5" s="1"/>
  <c r="AN144" i="5"/>
  <c r="AN145" i="5" s="1"/>
  <c r="K147" i="5"/>
  <c r="S147" i="5"/>
  <c r="AA147" i="5"/>
  <c r="AI147" i="5"/>
  <c r="AR147" i="5"/>
  <c r="I143" i="5"/>
  <c r="I146" i="5" s="1"/>
  <c r="Q143" i="5"/>
  <c r="Q146" i="5" s="1"/>
  <c r="Y143" i="5"/>
  <c r="Y146" i="5" s="1"/>
  <c r="AG143" i="5"/>
  <c r="AG146" i="5" s="1"/>
  <c r="AO143" i="5"/>
  <c r="AO146" i="5" s="1"/>
  <c r="I144" i="5"/>
  <c r="Q144" i="5"/>
  <c r="Y144" i="5"/>
  <c r="Y145" i="5" s="1"/>
  <c r="AG144" i="5"/>
  <c r="AO144" i="5"/>
  <c r="L147" i="5"/>
  <c r="T147" i="5"/>
  <c r="AB147" i="5"/>
  <c r="AJ147" i="5"/>
  <c r="AS147" i="5"/>
  <c r="J143" i="5"/>
  <c r="J146" i="5" s="1"/>
  <c r="J153" i="5" s="1"/>
  <c r="J154" i="5" s="1"/>
  <c r="R143" i="5"/>
  <c r="R146" i="5" s="1"/>
  <c r="Z143" i="5"/>
  <c r="Z146" i="5" s="1"/>
  <c r="AH143" i="5"/>
  <c r="AH146" i="5" s="1"/>
  <c r="AH153" i="5" s="1"/>
  <c r="AH154" i="5" s="1"/>
  <c r="J144" i="5"/>
  <c r="R144" i="5"/>
  <c r="Z144" i="5"/>
  <c r="Z153" i="5" s="1"/>
  <c r="Z154" i="5" s="1"/>
  <c r="AH144" i="5"/>
  <c r="AQ144" i="5"/>
  <c r="M147" i="5"/>
  <c r="U147" i="5"/>
  <c r="AC147" i="5"/>
  <c r="AK147" i="5"/>
  <c r="K143" i="5"/>
  <c r="K146" i="5" s="1"/>
  <c r="S143" i="5"/>
  <c r="S146" i="5" s="1"/>
  <c r="AA143" i="5"/>
  <c r="AA146" i="5" s="1"/>
  <c r="AI143" i="5"/>
  <c r="AI146" i="5" s="1"/>
  <c r="AQ143" i="5"/>
  <c r="AQ146" i="5" s="1"/>
  <c r="K144" i="5"/>
  <c r="S144" i="5"/>
  <c r="S145" i="5" s="1"/>
  <c r="AA144" i="5"/>
  <c r="AA145" i="5" s="1"/>
  <c r="AI144" i="5"/>
  <c r="AI145" i="5" s="1"/>
  <c r="AR144" i="5"/>
  <c r="AR145" i="5" s="1"/>
  <c r="F147" i="5"/>
  <c r="N147" i="5"/>
  <c r="V147" i="5"/>
  <c r="AD147" i="5"/>
  <c r="AL147" i="5"/>
  <c r="L143" i="5"/>
  <c r="L146" i="5" s="1"/>
  <c r="T143" i="5"/>
  <c r="T146" i="5" s="1"/>
  <c r="AB143" i="5"/>
  <c r="AB146" i="5" s="1"/>
  <c r="AB153" i="5" s="1"/>
  <c r="AB154" i="5" s="1"/>
  <c r="AJ143" i="5"/>
  <c r="AJ146" i="5" s="1"/>
  <c r="AJ153" i="5" s="1"/>
  <c r="AJ154" i="5" s="1"/>
  <c r="AR143" i="5"/>
  <c r="AR146" i="5" s="1"/>
  <c r="L144" i="5"/>
  <c r="L145" i="5" s="1"/>
  <c r="T144" i="5"/>
  <c r="T145" i="5" s="1"/>
  <c r="AB144" i="5"/>
  <c r="AB145" i="5" s="1"/>
  <c r="AJ144" i="5"/>
  <c r="AJ145" i="5" s="1"/>
  <c r="AS144" i="5"/>
  <c r="AS145" i="5" s="1"/>
  <c r="AQ156" i="5"/>
  <c r="M143" i="5"/>
  <c r="M146" i="5" s="1"/>
  <c r="U143" i="5"/>
  <c r="U146" i="5" s="1"/>
  <c r="AC143" i="5"/>
  <c r="AC146" i="5" s="1"/>
  <c r="AK143" i="5"/>
  <c r="AK146" i="5" s="1"/>
  <c r="AS143" i="5"/>
  <c r="AS146" i="5" s="1"/>
  <c r="F143" i="5"/>
  <c r="F146" i="5" s="1"/>
  <c r="N143" i="5"/>
  <c r="N146" i="5" s="1"/>
  <c r="V143" i="5"/>
  <c r="V146" i="5" s="1"/>
  <c r="AD143" i="5"/>
  <c r="AD146" i="5" s="1"/>
  <c r="AL143" i="5"/>
  <c r="AL146" i="5" s="1"/>
  <c r="G152" i="4"/>
  <c r="I150" i="4"/>
  <c r="H144" i="4"/>
  <c r="H146" i="4" s="1"/>
  <c r="G148" i="4"/>
  <c r="F148" i="4"/>
  <c r="G145" i="4" l="1"/>
  <c r="H145" i="4"/>
  <c r="W145" i="6"/>
  <c r="AR145" i="6"/>
  <c r="AS145" i="6"/>
  <c r="X152" i="6"/>
  <c r="X153" i="6" s="1"/>
  <c r="G145" i="6"/>
  <c r="AC145" i="6"/>
  <c r="P152" i="6"/>
  <c r="P153" i="6" s="1"/>
  <c r="L145" i="6"/>
  <c r="Z152" i="6"/>
  <c r="Z153" i="6" s="1"/>
  <c r="N152" i="6"/>
  <c r="N153" i="6" s="1"/>
  <c r="Z145" i="6"/>
  <c r="AO152" i="6"/>
  <c r="AO153" i="6" s="1"/>
  <c r="M145" i="6"/>
  <c r="AB152" i="6"/>
  <c r="AB153" i="6" s="1"/>
  <c r="R145" i="6"/>
  <c r="R152" i="6"/>
  <c r="R153" i="6" s="1"/>
  <c r="AH152" i="6"/>
  <c r="AH153" i="6" s="1"/>
  <c r="AQ152" i="6"/>
  <c r="AQ153" i="6" s="1"/>
  <c r="AS152" i="6"/>
  <c r="AS153" i="6" s="1"/>
  <c r="U145" i="6"/>
  <c r="AM145" i="6"/>
  <c r="AK152" i="6"/>
  <c r="AK153" i="6" s="1"/>
  <c r="AD145" i="6"/>
  <c r="U152" i="6"/>
  <c r="U153" i="6" s="1"/>
  <c r="F145" i="6"/>
  <c r="AI152" i="6"/>
  <c r="AI153" i="6" s="1"/>
  <c r="AC152" i="6"/>
  <c r="AC153" i="6" s="1"/>
  <c r="AE145" i="6"/>
  <c r="L152" i="6"/>
  <c r="L153" i="6" s="1"/>
  <c r="AL145" i="6"/>
  <c r="AO145" i="6"/>
  <c r="J152" i="6"/>
  <c r="J153" i="6" s="1"/>
  <c r="O152" i="6"/>
  <c r="O153" i="6" s="1"/>
  <c r="M152" i="6"/>
  <c r="M153" i="6" s="1"/>
  <c r="AA152" i="6"/>
  <c r="AA153" i="6" s="1"/>
  <c r="AM152" i="6"/>
  <c r="AM153" i="6" s="1"/>
  <c r="AP152" i="6"/>
  <c r="AP153" i="6" s="1"/>
  <c r="AL152" i="6"/>
  <c r="AL153" i="6" s="1"/>
  <c r="AJ152" i="6"/>
  <c r="AJ153" i="6" s="1"/>
  <c r="O145" i="6"/>
  <c r="F152" i="6"/>
  <c r="F153" i="6" s="1"/>
  <c r="S152" i="6"/>
  <c r="S153" i="6" s="1"/>
  <c r="AD152" i="6"/>
  <c r="AD153" i="6" s="1"/>
  <c r="G152" i="6"/>
  <c r="G153" i="6" s="1"/>
  <c r="AE152" i="6"/>
  <c r="AE153" i="6" s="1"/>
  <c r="K152" i="6"/>
  <c r="K153" i="6" s="1"/>
  <c r="W152" i="6"/>
  <c r="W153" i="6" s="1"/>
  <c r="V152" i="6"/>
  <c r="V153" i="6" s="1"/>
  <c r="AR152" i="6"/>
  <c r="AR153" i="6" s="1"/>
  <c r="AJ145" i="6"/>
  <c r="T152" i="6"/>
  <c r="T153" i="6" s="1"/>
  <c r="N145" i="6"/>
  <c r="AI145" i="6"/>
  <c r="AH145" i="6"/>
  <c r="AF152" i="6"/>
  <c r="AF153" i="6" s="1"/>
  <c r="F152" i="4"/>
  <c r="AK152" i="5"/>
  <c r="AK153" i="5"/>
  <c r="AK154" i="5" s="1"/>
  <c r="X153" i="5"/>
  <c r="X154" i="5" s="1"/>
  <c r="X152" i="5"/>
  <c r="AG153" i="5"/>
  <c r="AG154" i="5" s="1"/>
  <c r="AG152" i="5"/>
  <c r="AD153" i="5"/>
  <c r="AD154" i="5" s="1"/>
  <c r="AD152" i="5"/>
  <c r="AP152" i="5"/>
  <c r="AP153" i="5"/>
  <c r="AP154" i="5" s="1"/>
  <c r="AC152" i="5"/>
  <c r="AC153" i="5"/>
  <c r="AC154" i="5" s="1"/>
  <c r="AS152" i="5"/>
  <c r="AS153" i="5"/>
  <c r="AS154" i="5" s="1"/>
  <c r="AL153" i="5"/>
  <c r="AL154" i="5" s="1"/>
  <c r="AL152" i="5"/>
  <c r="K152" i="5"/>
  <c r="K153" i="5"/>
  <c r="K154" i="5" s="1"/>
  <c r="K145" i="5"/>
  <c r="M152" i="5"/>
  <c r="M153" i="5"/>
  <c r="M154" i="5" s="1"/>
  <c r="AF153" i="5"/>
  <c r="AF154" i="5" s="1"/>
  <c r="AQ153" i="5"/>
  <c r="AQ154" i="5" s="1"/>
  <c r="AQ152" i="5"/>
  <c r="S152" i="5"/>
  <c r="S153" i="5"/>
  <c r="S154" i="5" s="1"/>
  <c r="P152" i="5"/>
  <c r="P153" i="5"/>
  <c r="P154" i="5" s="1"/>
  <c r="AG145" i="5"/>
  <c r="U152" i="5"/>
  <c r="U153" i="5"/>
  <c r="U154" i="5" s="1"/>
  <c r="F153" i="5"/>
  <c r="F154" i="5" s="1"/>
  <c r="AO153" i="5"/>
  <c r="AO154" i="5" s="1"/>
  <c r="AO152" i="5"/>
  <c r="I152" i="5"/>
  <c r="I153" i="5"/>
  <c r="I154" i="5" s="1"/>
  <c r="AA152" i="5"/>
  <c r="AA153" i="5"/>
  <c r="AA154" i="5" s="1"/>
  <c r="AL145" i="5"/>
  <c r="AN153" i="5"/>
  <c r="AN154" i="5" s="1"/>
  <c r="N153" i="5"/>
  <c r="N154" i="5" s="1"/>
  <c r="Q152" i="5"/>
  <c r="Q153" i="5"/>
  <c r="Q154" i="5" s="1"/>
  <c r="AI153" i="5"/>
  <c r="AI154" i="5" s="1"/>
  <c r="AI152" i="5"/>
  <c r="V153" i="5"/>
  <c r="V154" i="5" s="1"/>
  <c r="H152" i="5"/>
  <c r="H153" i="5"/>
  <c r="H154" i="5" s="1"/>
  <c r="Y152" i="5"/>
  <c r="Y153" i="5"/>
  <c r="Y154" i="5" s="1"/>
  <c r="AR152" i="5"/>
  <c r="AR153" i="5"/>
  <c r="AR154" i="5" s="1"/>
  <c r="R145" i="5"/>
  <c r="I145" i="5"/>
  <c r="P145" i="5"/>
  <c r="O145" i="5"/>
  <c r="J145" i="5"/>
  <c r="H145" i="5"/>
  <c r="G145" i="5"/>
  <c r="N145" i="5"/>
  <c r="AC145" i="5"/>
  <c r="F145" i="5"/>
  <c r="AO145" i="5"/>
  <c r="AQ145" i="5"/>
  <c r="AM145" i="5"/>
  <c r="V145" i="5"/>
  <c r="U145" i="5"/>
  <c r="AH145" i="5"/>
  <c r="Z145" i="5"/>
  <c r="Q145" i="5"/>
  <c r="X145" i="5"/>
  <c r="W145" i="5"/>
  <c r="AK145" i="5"/>
  <c r="M145" i="5"/>
  <c r="AQ113" i="4"/>
  <c r="AP113" i="4"/>
  <c r="AQ112" i="4"/>
  <c r="AP112" i="4"/>
  <c r="AQ111" i="4"/>
  <c r="AR113" i="4"/>
  <c r="AR112" i="4"/>
  <c r="AR111" i="4"/>
  <c r="AR151" i="4" l="1"/>
  <c r="AR149" i="4"/>
  <c r="AR150" i="4" s="1"/>
  <c r="AQ149" i="4"/>
  <c r="AQ150" i="4" s="1"/>
  <c r="AQ151" i="4"/>
  <c r="AR156" i="4"/>
  <c r="AQ156" i="4"/>
  <c r="AQ144" i="4"/>
  <c r="AQ145" i="4" s="1"/>
  <c r="AR143" i="4"/>
  <c r="AR147" i="4" s="1"/>
  <c r="AP143" i="4"/>
  <c r="AQ143" i="4"/>
  <c r="AQ147" i="4" s="1"/>
  <c r="AQ148" i="4"/>
  <c r="AR148" i="4"/>
  <c r="AR144" i="4"/>
  <c r="AR145" i="4" s="1"/>
  <c r="AR153" i="4" l="1"/>
  <c r="AR154" i="4" s="1"/>
  <c r="AR152" i="4"/>
  <c r="AQ153" i="4"/>
  <c r="AQ154" i="4" s="1"/>
  <c r="AQ152" i="4"/>
  <c r="AR146" i="4"/>
  <c r="AQ146" i="4"/>
  <c r="C111" i="4" l="1"/>
  <c r="D111" i="4"/>
  <c r="E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S111" i="4"/>
  <c r="C112" i="4"/>
  <c r="D112" i="4"/>
  <c r="E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S112" i="4"/>
  <c r="C113" i="4"/>
  <c r="D113" i="4"/>
  <c r="E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I113" i="4"/>
  <c r="AJ113" i="4"/>
  <c r="AK113" i="4"/>
  <c r="AL113" i="4"/>
  <c r="AM113" i="4"/>
  <c r="AN113" i="4"/>
  <c r="AO113" i="4"/>
  <c r="AS113" i="4"/>
  <c r="AN144" i="4" l="1"/>
  <c r="AN145" i="4" s="1"/>
  <c r="AS151" i="4"/>
  <c r="AS149" i="4"/>
  <c r="AS150" i="4" s="1"/>
  <c r="AE151" i="4"/>
  <c r="AE149" i="4"/>
  <c r="AE150" i="4" s="1"/>
  <c r="AL151" i="4"/>
  <c r="AL149" i="4"/>
  <c r="AL150" i="4" s="1"/>
  <c r="M149" i="4"/>
  <c r="M150" i="4" s="1"/>
  <c r="M151" i="4"/>
  <c r="AK149" i="4"/>
  <c r="AK150" i="4" s="1"/>
  <c r="AK151" i="4"/>
  <c r="AC149" i="4"/>
  <c r="AC150" i="4" s="1"/>
  <c r="AC151" i="4"/>
  <c r="T149" i="4"/>
  <c r="T150" i="4" s="1"/>
  <c r="T151" i="4"/>
  <c r="L149" i="4"/>
  <c r="L150" i="4" s="1"/>
  <c r="L151" i="4"/>
  <c r="AF151" i="4"/>
  <c r="AF149" i="4"/>
  <c r="AF150" i="4" s="1"/>
  <c r="V149" i="4"/>
  <c r="V150" i="4" s="1"/>
  <c r="V151" i="4"/>
  <c r="AD151" i="4"/>
  <c r="AD149" i="4"/>
  <c r="AD150" i="4" s="1"/>
  <c r="AJ151" i="4"/>
  <c r="AJ149" i="4"/>
  <c r="AJ150" i="4" s="1"/>
  <c r="AB151" i="4"/>
  <c r="AB149" i="4"/>
  <c r="AB150" i="4" s="1"/>
  <c r="S149" i="4"/>
  <c r="S150" i="4" s="1"/>
  <c r="S151" i="4"/>
  <c r="K149" i="4"/>
  <c r="K150" i="4" s="1"/>
  <c r="K151" i="4"/>
  <c r="O151" i="4"/>
  <c r="O149" i="4"/>
  <c r="O150" i="4" s="1"/>
  <c r="AM151" i="4"/>
  <c r="AM149" i="4"/>
  <c r="AM150" i="4" s="1"/>
  <c r="N149" i="4"/>
  <c r="N150" i="4" s="1"/>
  <c r="N151" i="4"/>
  <c r="U149" i="4"/>
  <c r="U150" i="4" s="1"/>
  <c r="U151" i="4"/>
  <c r="AO151" i="4"/>
  <c r="AO149" i="4"/>
  <c r="AO150" i="4" s="1"/>
  <c r="AI151" i="4"/>
  <c r="AI149" i="4"/>
  <c r="AI150" i="4" s="1"/>
  <c r="AA151" i="4"/>
  <c r="AA149" i="4"/>
  <c r="AA150" i="4" s="1"/>
  <c r="R149" i="4"/>
  <c r="R150" i="4" s="1"/>
  <c r="R151" i="4"/>
  <c r="J149" i="4"/>
  <c r="J150" i="4" s="1"/>
  <c r="J151" i="4"/>
  <c r="X149" i="4"/>
  <c r="X150" i="4" s="1"/>
  <c r="X151" i="4"/>
  <c r="AH151" i="4"/>
  <c r="AH149" i="4"/>
  <c r="AH150" i="4" s="1"/>
  <c r="Z151" i="4"/>
  <c r="Z149" i="4"/>
  <c r="Z150" i="4" s="1"/>
  <c r="Q149" i="4"/>
  <c r="Q150" i="4" s="1"/>
  <c r="Q151" i="4"/>
  <c r="AG151" i="4"/>
  <c r="AG149" i="4"/>
  <c r="AG150" i="4" s="1"/>
  <c r="Y151" i="4"/>
  <c r="Y149" i="4"/>
  <c r="Y150" i="4" s="1"/>
  <c r="P149" i="4"/>
  <c r="P150" i="4" s="1"/>
  <c r="P151" i="4"/>
  <c r="W151" i="4"/>
  <c r="W149" i="4"/>
  <c r="W150" i="4" s="1"/>
  <c r="AN149" i="4"/>
  <c r="AN150" i="4" s="1"/>
  <c r="AN151" i="4"/>
  <c r="AN152" i="4" s="1"/>
  <c r="AS156" i="4"/>
  <c r="AJ148" i="4"/>
  <c r="AJ144" i="4"/>
  <c r="AJ145" i="4" s="1"/>
  <c r="T144" i="4"/>
  <c r="T145" i="4" s="1"/>
  <c r="AB144" i="4"/>
  <c r="AB145" i="4" s="1"/>
  <c r="M144" i="4"/>
  <c r="M145" i="4" s="1"/>
  <c r="AF148" i="4"/>
  <c r="X148" i="4"/>
  <c r="Q148" i="4"/>
  <c r="X143" i="4"/>
  <c r="X147" i="4" s="1"/>
  <c r="Z144" i="4"/>
  <c r="Z145" i="4" s="1"/>
  <c r="S148" i="4"/>
  <c r="J144" i="4"/>
  <c r="J145" i="4" s="1"/>
  <c r="Z148" i="4"/>
  <c r="AH144" i="4"/>
  <c r="AH145" i="4" s="1"/>
  <c r="AH148" i="4"/>
  <c r="K143" i="4"/>
  <c r="K147" i="4" s="1"/>
  <c r="K148" i="4"/>
  <c r="R144" i="4"/>
  <c r="R145" i="4" s="1"/>
  <c r="S143" i="4"/>
  <c r="S147" i="4" s="1"/>
  <c r="Q143" i="4"/>
  <c r="Q147" i="4" s="1"/>
  <c r="AN143" i="4"/>
  <c r="AN147" i="4" s="1"/>
  <c r="S144" i="4"/>
  <c r="S145" i="4" s="1"/>
  <c r="T148" i="4"/>
  <c r="Z143" i="4"/>
  <c r="Z147" i="4" s="1"/>
  <c r="AS148" i="4"/>
  <c r="AG144" i="4"/>
  <c r="AG145" i="4" s="1"/>
  <c r="AJ143" i="4"/>
  <c r="AJ147" i="4" s="1"/>
  <c r="AD148" i="4"/>
  <c r="N148" i="4"/>
  <c r="N143" i="4"/>
  <c r="N147" i="4" s="1"/>
  <c r="M148" i="4"/>
  <c r="M143" i="4"/>
  <c r="M147" i="4" s="1"/>
  <c r="AK148" i="4"/>
  <c r="P144" i="4"/>
  <c r="P145" i="4" s="1"/>
  <c r="AI143" i="4"/>
  <c r="AI147" i="4" s="1"/>
  <c r="U143" i="4"/>
  <c r="U147" i="4" s="1"/>
  <c r="T143" i="4"/>
  <c r="T147" i="4" s="1"/>
  <c r="AM148" i="4"/>
  <c r="O148" i="4"/>
  <c r="W148" i="4"/>
  <c r="AA144" i="4"/>
  <c r="AA145" i="4" s="1"/>
  <c r="AH143" i="4"/>
  <c r="AH147" i="4" s="1"/>
  <c r="AL148" i="4"/>
  <c r="AB148" i="4"/>
  <c r="U148" i="4"/>
  <c r="P148" i="4"/>
  <c r="AS144" i="4"/>
  <c r="AS145" i="4" s="1"/>
  <c r="AF143" i="4"/>
  <c r="AF147" i="4" s="1"/>
  <c r="I143" i="4"/>
  <c r="I147" i="4" s="1"/>
  <c r="I153" i="4" s="1"/>
  <c r="I154" i="4" s="1"/>
  <c r="V148" i="4"/>
  <c r="W144" i="4"/>
  <c r="W145" i="4" s="1"/>
  <c r="AA143" i="4"/>
  <c r="AA147" i="4" s="1"/>
  <c r="AK143" i="4"/>
  <c r="AK147" i="4" s="1"/>
  <c r="AI144" i="4"/>
  <c r="AI145" i="4" s="1"/>
  <c r="Y144" i="4"/>
  <c r="Y145" i="4" s="1"/>
  <c r="AS143" i="4"/>
  <c r="AS147" i="4" s="1"/>
  <c r="K144" i="4"/>
  <c r="K145" i="4" s="1"/>
  <c r="AO144" i="4"/>
  <c r="AO145" i="4" s="1"/>
  <c r="AN148" i="4"/>
  <c r="AB143" i="4"/>
  <c r="AB147" i="4" s="1"/>
  <c r="AE148" i="4"/>
  <c r="AC143" i="4"/>
  <c r="AC147" i="4" s="1"/>
  <c r="AE144" i="4"/>
  <c r="AE145" i="4" s="1"/>
  <c r="AC148" i="4"/>
  <c r="L143" i="4"/>
  <c r="L147" i="4" s="1"/>
  <c r="L144" i="4"/>
  <c r="L145" i="4" s="1"/>
  <c r="I148" i="4"/>
  <c r="AF144" i="4"/>
  <c r="AF145" i="4" s="1"/>
  <c r="X144" i="4"/>
  <c r="X145" i="4" s="1"/>
  <c r="Q144" i="4"/>
  <c r="Q145" i="4" s="1"/>
  <c r="I144" i="4"/>
  <c r="I145" i="4" s="1"/>
  <c r="AI148" i="4"/>
  <c r="AA148" i="4"/>
  <c r="L148" i="4"/>
  <c r="AO143" i="4"/>
  <c r="AO147" i="4" s="1"/>
  <c r="AG143" i="4"/>
  <c r="AG147" i="4" s="1"/>
  <c r="Y143" i="4"/>
  <c r="Y147" i="4" s="1"/>
  <c r="R143" i="4"/>
  <c r="R147" i="4" s="1"/>
  <c r="J143" i="4"/>
  <c r="J147" i="4" s="1"/>
  <c r="AL144" i="4"/>
  <c r="AL145" i="4" s="1"/>
  <c r="AD144" i="4"/>
  <c r="AD145" i="4" s="1"/>
  <c r="V144" i="4"/>
  <c r="O144" i="4"/>
  <c r="O145" i="4" s="1"/>
  <c r="AO148" i="4"/>
  <c r="AG148" i="4"/>
  <c r="Y148" i="4"/>
  <c r="R148" i="4"/>
  <c r="J148" i="4"/>
  <c r="AM143" i="4"/>
  <c r="AM147" i="4" s="1"/>
  <c r="AE143" i="4"/>
  <c r="AE147" i="4" s="1"/>
  <c r="W143" i="4"/>
  <c r="W147" i="4" s="1"/>
  <c r="P143" i="4"/>
  <c r="P147" i="4" s="1"/>
  <c r="AM144" i="4"/>
  <c r="AM145" i="4" s="1"/>
  <c r="AK144" i="4"/>
  <c r="AK145" i="4" s="1"/>
  <c r="AC144" i="4"/>
  <c r="AC145" i="4" s="1"/>
  <c r="U144" i="4"/>
  <c r="U145" i="4" s="1"/>
  <c r="N144" i="4"/>
  <c r="N145" i="4" s="1"/>
  <c r="AL143" i="4"/>
  <c r="AL147" i="4" s="1"/>
  <c r="AD143" i="4"/>
  <c r="AD147" i="4" s="1"/>
  <c r="V143" i="4"/>
  <c r="V147" i="4" s="1"/>
  <c r="O143" i="4"/>
  <c r="O147" i="4" s="1"/>
  <c r="V146" i="4" l="1"/>
  <c r="V145" i="4"/>
  <c r="AN153" i="4"/>
  <c r="AN154" i="4" s="1"/>
  <c r="W153" i="4"/>
  <c r="W154" i="4" s="1"/>
  <c r="W152" i="4"/>
  <c r="AO153" i="4"/>
  <c r="AO154" i="4" s="1"/>
  <c r="AO152" i="4"/>
  <c r="O153" i="4"/>
  <c r="O154" i="4" s="1"/>
  <c r="O152" i="4"/>
  <c r="AJ153" i="4"/>
  <c r="AJ154" i="4" s="1"/>
  <c r="AJ152" i="4"/>
  <c r="L153" i="4"/>
  <c r="L154" i="4" s="1"/>
  <c r="L152" i="4"/>
  <c r="P153" i="4"/>
  <c r="P154" i="4" s="1"/>
  <c r="P152" i="4"/>
  <c r="R153" i="4"/>
  <c r="R154" i="4" s="1"/>
  <c r="R152" i="4"/>
  <c r="U153" i="4"/>
  <c r="U154" i="4" s="1"/>
  <c r="U152" i="4"/>
  <c r="K153" i="4"/>
  <c r="K154" i="4" s="1"/>
  <c r="K152" i="4"/>
  <c r="T153" i="4"/>
  <c r="T154" i="4" s="1"/>
  <c r="T152" i="4"/>
  <c r="AL153" i="4"/>
  <c r="AL154" i="4" s="1"/>
  <c r="AL152" i="4"/>
  <c r="N153" i="4"/>
  <c r="N154" i="4" s="1"/>
  <c r="N152" i="4"/>
  <c r="S153" i="4"/>
  <c r="S154" i="4" s="1"/>
  <c r="S152" i="4"/>
  <c r="V153" i="4"/>
  <c r="V154" i="4" s="1"/>
  <c r="V152" i="4"/>
  <c r="AC153" i="4"/>
  <c r="AC154" i="4" s="1"/>
  <c r="AC152" i="4"/>
  <c r="M153" i="4"/>
  <c r="M154" i="4" s="1"/>
  <c r="M152" i="4"/>
  <c r="AE153" i="4"/>
  <c r="AE154" i="4" s="1"/>
  <c r="AE152" i="4"/>
  <c r="Q153" i="4"/>
  <c r="Q154" i="4" s="1"/>
  <c r="Q152" i="4"/>
  <c r="J152" i="4"/>
  <c r="J153" i="4"/>
  <c r="J154" i="4" s="1"/>
  <c r="Z153" i="4"/>
  <c r="Z154" i="4" s="1"/>
  <c r="Z152" i="4"/>
  <c r="AD153" i="4"/>
  <c r="AD154" i="4" s="1"/>
  <c r="AD152" i="4"/>
  <c r="Y153" i="4"/>
  <c r="Y154" i="4" s="1"/>
  <c r="Y152" i="4"/>
  <c r="AH153" i="4"/>
  <c r="AH154" i="4" s="1"/>
  <c r="AH152" i="4"/>
  <c r="AA153" i="4"/>
  <c r="AA154" i="4" s="1"/>
  <c r="AA152" i="4"/>
  <c r="X153" i="4"/>
  <c r="X154" i="4" s="1"/>
  <c r="X152" i="4"/>
  <c r="AK153" i="4"/>
  <c r="AK154" i="4" s="1"/>
  <c r="AK152" i="4"/>
  <c r="AG153" i="4"/>
  <c r="AG154" i="4" s="1"/>
  <c r="AG152" i="4"/>
  <c r="AI153" i="4"/>
  <c r="AI154" i="4" s="1"/>
  <c r="AI152" i="4"/>
  <c r="AM153" i="4"/>
  <c r="AM154" i="4" s="1"/>
  <c r="AM152" i="4"/>
  <c r="AB153" i="4"/>
  <c r="AB154" i="4" s="1"/>
  <c r="AB152" i="4"/>
  <c r="AF153" i="4"/>
  <c r="AF154" i="4" s="1"/>
  <c r="AF152" i="4"/>
  <c r="AS153" i="4"/>
  <c r="AS154" i="4" s="1"/>
  <c r="AS152" i="4"/>
  <c r="AS146" i="4"/>
  <c r="AO146" i="4"/>
  <c r="J146" i="4"/>
  <c r="I146" i="4"/>
  <c r="AF146" i="4"/>
  <c r="AH146" i="4"/>
  <c r="S146" i="4"/>
  <c r="Z146" i="4"/>
  <c r="AL146" i="4"/>
  <c r="P146" i="4"/>
  <c r="Q146" i="4"/>
  <c r="AD146" i="4"/>
  <c r="W146" i="4"/>
  <c r="K146" i="4"/>
  <c r="R146" i="4"/>
  <c r="Y146" i="4"/>
  <c r="X146" i="4"/>
  <c r="O146" i="4"/>
  <c r="AN146" i="4"/>
  <c r="U146" i="4"/>
  <c r="AK146" i="4"/>
  <c r="N146" i="4"/>
  <c r="AG146" i="4"/>
  <c r="AM146" i="4"/>
  <c r="AC146" i="4"/>
  <c r="AJ146" i="4"/>
  <c r="L146" i="4"/>
  <c r="AA146" i="4"/>
  <c r="AI146" i="4"/>
  <c r="M146" i="4"/>
  <c r="AE146" i="4"/>
  <c r="AB146" i="4"/>
  <c r="T14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tc={F2B17024-E440-4EEC-87F9-94B7F1C63EEA}</author>
    <author>tc={A5224923-1874-4EEC-9443-A133F7572E22}</author>
    <author>tc={34176731-E9AB-46DA-B295-5AFB606DA106}</author>
    <author>tc={D17F9704-0886-4D7E-85BF-457565826E48}</author>
    <author>tc={73502BEE-55F8-4983-81FD-D9D1CA5E5B49}</author>
    <author>tc={0782320A-7366-4841-B06A-CF282F8D9F5D}</author>
    <author>tc={1339205E-9C20-4ECE-AF85-FBFB4CDDFBAF}</author>
  </authors>
  <commentList>
    <comment ref="B8" authorId="0" shapeId="0" xr:uid="{F2B17024-E440-4EEC-87F9-94B7F1C63EEA}">
      <text>
        <t>[Threaded comment]
Your version of Excel allows you to read this threaded comment; however, any edits to it will get removed if the file is opened in a newer version of Excel. Learn more: https://go.microsoft.com/fwlink/?linkid=870924
Comment:
    ESL in italic</t>
      </text>
    </comment>
    <comment ref="B25" authorId="1" shapeId="0" xr:uid="{A5224923-1874-4EEC-9443-A133F7572E22}">
      <text>
        <t>[Threaded comment]
Your version of Excel allows you to read this threaded comment; however, any edits to it will get removed if the file is opened in a newer version of Excel. Learn more: https://go.microsoft.com/fwlink/?linkid=870924
Comment:
    ESL in italic</t>
      </text>
    </comment>
    <comment ref="B44" authorId="2" shapeId="0" xr:uid="{34176731-E9AB-46DA-B295-5AFB606DA106}">
      <text>
        <t>[Threaded comment]
Your version of Excel allows you to read this threaded comment; however, any edits to it will get removed if the file is opened in a newer version of Excel. Learn more: https://go.microsoft.com/fwlink/?linkid=870924
Comment:
    ESL in italic</t>
      </text>
    </comment>
    <comment ref="E150" authorId="3" shapeId="0" xr:uid="{D17F9704-0886-4D7E-85BF-457565826E48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Pass/exceed against visible criteria</t>
      </text>
    </comment>
    <comment ref="E152" authorId="4" shapeId="0" xr:uid="{73502BEE-55F8-4983-81FD-D9D1CA5E5B49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Pass/exceed against visible criteria</t>
      </text>
    </comment>
    <comment ref="B153" authorId="5" shapeId="0" xr:uid="{0782320A-7366-4841-B06A-CF282F8D9F5D}">
      <text>
        <t>[Threaded comment]
Your version of Excel allows you to read this threaded comment; however, any edits to it will get removed if the file is opened in a newer version of Excel. Learn more: https://go.microsoft.com/fwlink/?linkid=870924
Comment:
    UCL should NOT include QAQC.  If QAQC is substantially higher than primary result, Use the max or average value per sample.</t>
      </text>
    </comment>
    <comment ref="E154" authorId="6" shapeId="0" xr:uid="{1339205E-9C20-4ECE-AF85-FBFB4CDDFBAF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Pass/exceed against visible criteria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tc={24629D95-80BD-40CD-8206-35B5F8A29F0C}</author>
    <author>tc={60384328-A293-4276-AA33-C34613AD699D}</author>
    <author>tc={61E5E120-D21F-4C15-B47A-DEED656D74C5}</author>
    <author>tc={118C407C-DA9C-463B-A808-61AEFE7D42AD}</author>
    <author>tc={FEE85644-8286-4AD8-B922-6E7FDAB2E614}</author>
    <author>tc={4F243415-0D0C-43B9-868D-B81E3EDAA286}</author>
    <author>tc={72608222-02B9-456E-8C87-BDAC7C9599AA}</author>
  </authors>
  <commentList>
    <comment ref="B8" authorId="0" shapeId="0" xr:uid="{24629D95-80BD-40CD-8206-35B5F8A29F0C}">
      <text>
        <t>[Threaded comment]
Your version of Excel allows you to read this threaded comment; however, any edits to it will get removed if the file is opened in a newer version of Excel. Learn more: https://go.microsoft.com/fwlink/?linkid=870924
Comment:
    ESL in italic</t>
      </text>
    </comment>
    <comment ref="B25" authorId="1" shapeId="0" xr:uid="{60384328-A293-4276-AA33-C34613AD699D}">
      <text>
        <t>[Threaded comment]
Your version of Excel allows you to read this threaded comment; however, any edits to it will get removed if the file is opened in a newer version of Excel. Learn more: https://go.microsoft.com/fwlink/?linkid=870924
Comment:
    ESL in italic</t>
      </text>
    </comment>
    <comment ref="B44" authorId="2" shapeId="0" xr:uid="{61E5E120-D21F-4C15-B47A-DEED656D74C5}">
      <text>
        <t>[Threaded comment]
Your version of Excel allows you to read this threaded comment; however, any edits to it will get removed if the file is opened in a newer version of Excel. Learn more: https://go.microsoft.com/fwlink/?linkid=870924
Comment:
    ESL in italic</t>
      </text>
    </comment>
    <comment ref="E150" authorId="3" shapeId="0" xr:uid="{118C407C-DA9C-463B-A808-61AEFE7D42AD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Pass/exceed against visible criteria</t>
      </text>
    </comment>
    <comment ref="E152" authorId="4" shapeId="0" xr:uid="{FEE85644-8286-4AD8-B922-6E7FDAB2E614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Pass/exceed against visible criteria</t>
      </text>
    </comment>
    <comment ref="B153" authorId="5" shapeId="0" xr:uid="{4F243415-0D0C-43B9-868D-B81E3EDAA286}">
      <text>
        <t>[Threaded comment]
Your version of Excel allows you to read this threaded comment; however, any edits to it will get removed if the file is opened in a newer version of Excel. Learn more: https://go.microsoft.com/fwlink/?linkid=870924
Comment:
    UCL should NOT include QAQC.  If QAQC is substantially higher than primary result, Use the max or average value per sample.</t>
      </text>
    </comment>
    <comment ref="E154" authorId="6" shapeId="0" xr:uid="{72608222-02B9-456E-8C87-BDAC7C9599AA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Pass/exceed against visible criteria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tc={8DEE370E-8F25-471F-A385-90A937AA95AB}</author>
    <author>tc={38969E96-1A8E-404A-8617-57493DCFF86B}</author>
    <author>tc={29E3A824-0778-4BA8-8C10-23F2F105EC2F}</author>
    <author>tc={7F771A14-79B5-4341-AA7B-08603211DD4A}</author>
    <author>tc={A6B3A7A6-5534-48DB-B8B0-29FFA480972E}</author>
    <author>tc={9DD57D33-864C-4807-A6C6-9BCA91F75F2A}</author>
    <author>tc={6742877C-F489-49DE-AC5D-DB8B768F69D0}</author>
  </authors>
  <commentList>
    <comment ref="B8" authorId="0" shapeId="0" xr:uid="{8DEE370E-8F25-471F-A385-90A937AA95AB}">
      <text>
        <t>[Threaded comment]
Your version of Excel allows you to read this threaded comment; however, any edits to it will get removed if the file is opened in a newer version of Excel. Learn more: https://go.microsoft.com/fwlink/?linkid=870924
Comment:
    ESL in italic</t>
      </text>
    </comment>
    <comment ref="B25" authorId="1" shapeId="0" xr:uid="{38969E96-1A8E-404A-8617-57493DCFF86B}">
      <text>
        <t>[Threaded comment]
Your version of Excel allows you to read this threaded comment; however, any edits to it will get removed if the file is opened in a newer version of Excel. Learn more: https://go.microsoft.com/fwlink/?linkid=870924
Comment:
    ESL in italic</t>
      </text>
    </comment>
    <comment ref="B44" authorId="2" shapeId="0" xr:uid="{29E3A824-0778-4BA8-8C10-23F2F105EC2F}">
      <text>
        <t>[Threaded comment]
Your version of Excel allows you to read this threaded comment; however, any edits to it will get removed if the file is opened in a newer version of Excel. Learn more: https://go.microsoft.com/fwlink/?linkid=870924
Comment:
    ESL in italic</t>
      </text>
    </comment>
    <comment ref="E149" authorId="3" shapeId="0" xr:uid="{7F771A14-79B5-4341-AA7B-08603211DD4A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Pass/exceed against visible criteria</t>
      </text>
    </comment>
    <comment ref="E151" authorId="4" shapeId="0" xr:uid="{A6B3A7A6-5534-48DB-B8B0-29FFA480972E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Pass/exceed against visible criteria</t>
      </text>
    </comment>
    <comment ref="B152" authorId="5" shapeId="0" xr:uid="{9DD57D33-864C-4807-A6C6-9BCA91F75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UCL should NOT include QAQC.  If QAQC is substantially higher than primary result, Use the max or average value per sample.</t>
      </text>
    </comment>
    <comment ref="E153" authorId="6" shapeId="0" xr:uid="{6742877C-F489-49DE-AC5D-DB8B768F69D0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Pass/exceed against visible criteria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<sst xmlns="http://schemas.openxmlformats.org/spreadsheetml/2006/main" count="9357" uniqueCount="189">
  <si>
    <t>Analyte</t>
  </si>
  <si>
    <t>Organochlorine Pesticides (OCP)</t>
  </si>
  <si>
    <t>Total PCB's</t>
  </si>
  <si>
    <t>Organophosphate Pesticides (OPP)</t>
  </si>
  <si>
    <t>Total Phenols</t>
  </si>
  <si>
    <t>BTEX</t>
  </si>
  <si>
    <t>Total Recoverable Hydrocarbons</t>
  </si>
  <si>
    <t>Polycyclic Aromatic Hydrocarbons (PAHs)</t>
  </si>
  <si>
    <t>Asbestos</t>
  </si>
  <si>
    <t>Aldrin</t>
  </si>
  <si>
    <t>Dieldrin</t>
  </si>
  <si>
    <t>Chlordane</t>
  </si>
  <si>
    <t>DDT, DDD &amp; DDE</t>
  </si>
  <si>
    <t>Heptachlor</t>
  </si>
  <si>
    <t>Benzene</t>
  </si>
  <si>
    <t>Toluene</t>
  </si>
  <si>
    <t>Ethyl benzene</t>
  </si>
  <si>
    <t>TRH C6-C9</t>
  </si>
  <si>
    <t xml:space="preserve">TRH C10-C36 </t>
  </si>
  <si>
    <t>F1  TRH C6-C10</t>
  </si>
  <si>
    <t>F2  TRH C10-C16</t>
  </si>
  <si>
    <t>F3  TRH C16-C34</t>
  </si>
  <si>
    <t>F4  TRH C34-C40</t>
  </si>
  <si>
    <t>Total TRH C10-C40</t>
  </si>
  <si>
    <t>Naphthalene</t>
  </si>
  <si>
    <t>Arsenic</t>
  </si>
  <si>
    <t>Cadmium</t>
  </si>
  <si>
    <t>Chromium</t>
  </si>
  <si>
    <t>Copper</t>
  </si>
  <si>
    <t>Lead</t>
  </si>
  <si>
    <t>Mercury</t>
  </si>
  <si>
    <t>Nickel</t>
  </si>
  <si>
    <t>Zinc</t>
  </si>
  <si>
    <t>pH</t>
  </si>
  <si>
    <t>Electrical Conductivity (uS/cm)</t>
  </si>
  <si>
    <t>-</t>
  </si>
  <si>
    <t>CRC Care (2011) HSL D (Direct Contact)</t>
  </si>
  <si>
    <t>General Solid Waste (GSW)</t>
  </si>
  <si>
    <t>CT1 mg/Kg</t>
  </si>
  <si>
    <t>SCC1 mg/Kg</t>
  </si>
  <si>
    <t>Restricted Solid Waste (RSW)</t>
  </si>
  <si>
    <t>CT2 mg/Kg</t>
  </si>
  <si>
    <t>SCC2 mg/Kg</t>
  </si>
  <si>
    <t>Area</t>
  </si>
  <si>
    <t>Date</t>
  </si>
  <si>
    <t>mg/kg</t>
  </si>
  <si>
    <t>µS/cm</t>
  </si>
  <si>
    <t>Number of samples</t>
  </si>
  <si>
    <t>Maximum</t>
  </si>
  <si>
    <t>Minimum</t>
  </si>
  <si>
    <t>Standard deviation</t>
  </si>
  <si>
    <t>Coefficient of Variation</t>
  </si>
  <si>
    <t>t statistic at a=0.05</t>
  </si>
  <si>
    <t>Depth (m)</t>
  </si>
  <si>
    <t>&lt;0.1</t>
  </si>
  <si>
    <t>&lt;0.5</t>
  </si>
  <si>
    <t>&lt;100</t>
  </si>
  <si>
    <t>&lt;0.2</t>
  </si>
  <si>
    <t>NSW EPA - Waste Classification Guidelines (2014)</t>
  </si>
  <si>
    <t>&lt;50</t>
  </si>
  <si>
    <t>Benzo(a)pyrene</t>
  </si>
  <si>
    <t>Benzo(a)pyrene TEQ</t>
  </si>
  <si>
    <t>Total Positive PAHs</t>
  </si>
  <si>
    <t>&lt;10</t>
  </si>
  <si>
    <t>Metals / Metalloids</t>
  </si>
  <si>
    <t>Bonded ACM</t>
  </si>
  <si>
    <t>FA &amp; AF 
(Friable Asbestos)</t>
  </si>
  <si>
    <t>% w/w</t>
  </si>
  <si>
    <t>0-1m</t>
  </si>
  <si>
    <t>1-2m</t>
  </si>
  <si>
    <t>2-4m</t>
  </si>
  <si>
    <t>&gt;4m</t>
  </si>
  <si>
    <t>SAND</t>
  </si>
  <si>
    <t>SILT</t>
  </si>
  <si>
    <t>CLAY</t>
  </si>
  <si>
    <t>NL</t>
  </si>
  <si>
    <t>Coarse</t>
  </si>
  <si>
    <t>Fine</t>
  </si>
  <si>
    <t xml:space="preserve">Management Limits (Industrial / Commercial) </t>
  </si>
  <si>
    <t xml:space="preserve">Management Limits (Resi., parkland &amp; public space) </t>
  </si>
  <si>
    <t>HIL'A' (Resi.,Prim. Sch. &amp; Accessible Soil)</t>
  </si>
  <si>
    <t>HSL 'A' &amp; 'B'</t>
  </si>
  <si>
    <t>HIL 'C' (Rec. Open Space, Sec. Sch.)</t>
  </si>
  <si>
    <t>HIL 'B' (Resi. minimal Access to Soils)</t>
  </si>
  <si>
    <t>HIL 'D' (Industrial / Commercial)</t>
  </si>
  <si>
    <t>HSL 'D'</t>
  </si>
  <si>
    <t>NSW EPA - Excavated Natural Material Guidelines (2014)</t>
  </si>
  <si>
    <t>4.5-10</t>
  </si>
  <si>
    <t>5.0-9.0</t>
  </si>
  <si>
    <t>Soil / Waste Classification</t>
  </si>
  <si>
    <t>insert results above - check formulate links to cells below and hidein whole values below and hide.  Use 1/2 PQL result</t>
  </si>
  <si>
    <t xml:space="preserve">&lt; ASC NEPM Suitability for Re-Use On Site </t>
  </si>
  <si>
    <t>CRC Care (2011) Intrusive Work (Direct Conact)</t>
  </si>
  <si>
    <t xml:space="preserve">Hide </t>
  </si>
  <si>
    <t>Hide unwanted criteria below</t>
  </si>
  <si>
    <t>Hide</t>
  </si>
  <si>
    <t>TCLP1 mg/L</t>
  </si>
  <si>
    <t>TCLP2 mg/L</t>
  </si>
  <si>
    <t>Notes:</t>
  </si>
  <si>
    <t>%</t>
  </si>
  <si>
    <t>Arithmetic Mean</t>
  </si>
  <si>
    <t>Use for ENM</t>
  </si>
  <si>
    <t>95% Upper Confidence Limit (UCL) Average</t>
  </si>
  <si>
    <t>Statistics Summary</t>
  </si>
  <si>
    <r>
      <t xml:space="preserve">EIL / </t>
    </r>
    <r>
      <rPr>
        <b/>
        <i/>
        <sz val="10"/>
        <rFont val="Arial"/>
        <family val="2"/>
      </rPr>
      <t>ESL</t>
    </r>
    <r>
      <rPr>
        <b/>
        <sz val="10"/>
        <rFont val="Arial"/>
        <family val="2"/>
      </rPr>
      <t xml:space="preserve"> (Urban residential &amp; public space)</t>
    </r>
  </si>
  <si>
    <t>Table 1:  Total Concentration Results - Soil</t>
  </si>
  <si>
    <t>ID</t>
  </si>
  <si>
    <t>Leachate Results</t>
  </si>
  <si>
    <t>Laboratory LOR or PQL</t>
  </si>
  <si>
    <t>Soil Concentrations</t>
  </si>
  <si>
    <t>mg/L</t>
  </si>
  <si>
    <t>&gt;&lt;TCLP1</t>
  </si>
  <si>
    <t>ENM - Absolute Max concentration</t>
  </si>
  <si>
    <t>ENM - Max Average concentration</t>
  </si>
  <si>
    <t>NSW EPA - Recovered Aggregate  Order Guidelines (2014)</t>
  </si>
  <si>
    <t>EPA  - Absolute Maximum concentration</t>
  </si>
  <si>
    <t>EPA  - Maximum Average concentration</t>
  </si>
  <si>
    <t>Coal Tar</t>
  </si>
  <si>
    <t xml:space="preserve">Metal </t>
  </si>
  <si>
    <t>Plaster</t>
  </si>
  <si>
    <t>Foreign Materials</t>
  </si>
  <si>
    <t>Rubber, plastic, bitumen, paper, cloth, paint and wood &amp; other vegetable matter</t>
  </si>
  <si>
    <t>n/a</t>
  </si>
  <si>
    <r>
      <t>EIL/</t>
    </r>
    <r>
      <rPr>
        <b/>
        <i/>
        <sz val="10"/>
        <rFont val="Arial"/>
        <family val="2"/>
      </rPr>
      <t>ESL</t>
    </r>
    <r>
      <rPr>
        <b/>
        <sz val="10"/>
        <rFont val="Arial"/>
        <family val="2"/>
      </rPr>
      <t xml:space="preserve"> (Areas of ecological significance)</t>
    </r>
  </si>
  <si>
    <t>Basis for NEPM (2013) ESL for B(a)P has been rescindered.  Recommend application of HIL 'A' 3 mg/kg pending publication of updated ESL.</t>
  </si>
  <si>
    <t>Leachate Concentration Results</t>
  </si>
  <si>
    <t>hide this row if depth is in the sample ID</t>
  </si>
  <si>
    <t>UCL requires &gt;6 samples</t>
  </si>
  <si>
    <t>&lt;5</t>
  </si>
  <si>
    <t>&lt;1</t>
  </si>
  <si>
    <t>Absent</t>
  </si>
  <si>
    <t>No Asbestos Detected</t>
  </si>
  <si>
    <t>No Asbestos Observed</t>
  </si>
  <si>
    <t>Site:  Proj Loc</t>
  </si>
  <si>
    <t>&gt;&lt;CT SCC</t>
  </si>
  <si>
    <t>&gt;&lt;NEPM '?'</t>
  </si>
  <si>
    <t>&gt;&lt;NEPM '??' = suitable for re-use on Site</t>
  </si>
  <si>
    <t>insert waste class</t>
  </si>
  <si>
    <t>Xylenes (total)</t>
  </si>
  <si>
    <t>Minimum assessment critiera visible</t>
  </si>
  <si>
    <t>Area Description</t>
  </si>
  <si>
    <t>id1</t>
  </si>
  <si>
    <t>id2</t>
  </si>
  <si>
    <t>id3</t>
  </si>
  <si>
    <t>id4</t>
  </si>
  <si>
    <t>id5</t>
  </si>
  <si>
    <t>id6</t>
  </si>
  <si>
    <t>id7</t>
  </si>
  <si>
    <r>
      <t>EIL/</t>
    </r>
    <r>
      <rPr>
        <b/>
        <i/>
        <sz val="10"/>
        <rFont val="Arial"/>
        <family val="2"/>
      </rPr>
      <t>ESL</t>
    </r>
    <r>
      <rPr>
        <b/>
        <sz val="10"/>
        <rFont val="Arial"/>
        <family val="2"/>
      </rPr>
      <t xml:space="preserve"> (Industrial/ Commercial)</t>
    </r>
  </si>
  <si>
    <t>&lt;0.05</t>
  </si>
  <si>
    <t>dd/mm/yyyy</t>
  </si>
  <si>
    <t>SS01/0.1</t>
  </si>
  <si>
    <t>SS02/0.1</t>
  </si>
  <si>
    <t>SS03/0.1</t>
  </si>
  <si>
    <t>PFOS</t>
  </si>
  <si>
    <t>PFOA</t>
  </si>
  <si>
    <t>PFOS + PFHxS</t>
  </si>
  <si>
    <t>Defence  PFAS Construction &amp; Maintanance Framework (2021)</t>
  </si>
  <si>
    <t>Category 1</t>
  </si>
  <si>
    <t>&gt;20</t>
  </si>
  <si>
    <t>Category 2</t>
  </si>
  <si>
    <t>Category 3</t>
  </si>
  <si>
    <t>Category 4</t>
  </si>
  <si>
    <t>Non-Detect at Standard LOR</t>
  </si>
  <si>
    <t>&lt;LOR</t>
  </si>
  <si>
    <t>Ecological Direct Exposure</t>
  </si>
  <si>
    <t>Ecological Indirect Exposure</t>
  </si>
  <si>
    <t>HIL 'A'</t>
  </si>
  <si>
    <t>HIL 'B'</t>
  </si>
  <si>
    <t>HIL 'C'</t>
  </si>
  <si>
    <t>HIL 'D'</t>
  </si>
  <si>
    <t>Unlined Landfill</t>
  </si>
  <si>
    <t>Total mg/kg</t>
  </si>
  <si>
    <t>ASLP mg/L</t>
  </si>
  <si>
    <t>Clay/Single Composite Lined Landfill</t>
  </si>
  <si>
    <t>Double Composite Lined Landfill</t>
  </si>
  <si>
    <t>HEPA - PFAS National Environmental Management Plan 2.0 (NEMP) (2020)</t>
  </si>
  <si>
    <t>&lt;0.0002</t>
  </si>
  <si>
    <t>NEPM (2013) Soil Investigation Levels (mg/Kg) &amp; HEPA - PFAS National Environmental Management Plan 2.0 (NEMP) (2020)</t>
  </si>
  <si>
    <t>Rubber, plastic, bitumen, paper, cloth, paint and wood</t>
  </si>
  <si>
    <t>&lt;LOR (0.005)</t>
  </si>
  <si>
    <t>&gt;&lt;ENM</t>
  </si>
  <si>
    <t>Unide for defence</t>
  </si>
  <si>
    <t>NEPM (2013) Soil Investigation Levels (mg/Kg)</t>
  </si>
  <si>
    <t>N/A</t>
  </si>
  <si>
    <t>Standard Deviation (SD)</t>
  </si>
  <si>
    <t>SD &lt; 1/2 * SAC investigation or screening level</t>
  </si>
  <si>
    <t>hide this Col. if depth is in the sample ID</t>
  </si>
  <si>
    <t>PFAS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</si>
</sst>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"/>
    <numFmt numFmtId="165" formatCode="0.000%"/>
    <numFmt numFmtId="166" formatCode="0.###"/>
    <numFmt numFmtId="167" formatCode="0.000"/>
    <numFmt numFmtId="168" formatCode="0.0%"/>
    <numFmt numFmtId="169" formatCode="0.0000"/>
    <numFmt numFmtId="170" formatCode="0.#"/>
    <numFmt numFmtId="171" formatCode="0.##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8000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80000"/>
      <name val="Arial"/>
      <family val="2"/>
    </font>
    <font>
      <sz val="10"/>
      <color rgb="FFFF0000"/>
      <name val="Arial"/>
      <family val="2"/>
    </font>
    <font>
      <b/>
      <sz val="2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2"/>
      <color theme="1"/>
      <name val="Arial Black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9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2"/>
      <name val="Calibri"/>
      <family val="2"/>
      <scheme val="minor"/>
    </font>
    <font>
      <b/>
      <sz val="12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name val="Arial"/>
      <family val="2"/>
    </font>
    <font>
      <sz val="11"/>
      <color rgb="FFFFFF00"/>
      <name val="Calibri"/>
      <family val="2"/>
      <scheme val="minor"/>
    </font>
    <font>
      <b/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DCD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</cellStyleXfs>
  <cellXfs count="506">
    <xf numFmtId="0" fontId="0" fillId="0" borderId="0" xfId="0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1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3" borderId="7" xfId="1" applyNumberFormat="1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 wrapText="1"/>
    </xf>
    <xf numFmtId="0" fontId="4" fillId="3" borderId="6" xfId="0" quotePrefix="1" applyFont="1" applyFill="1" applyBorder="1" applyAlignment="1">
      <alignment horizontal="center" vertical="center" wrapText="1"/>
    </xf>
    <xf numFmtId="0" fontId="3" fillId="6" borderId="8" xfId="0" quotePrefix="1" applyFont="1" applyFill="1" applyBorder="1" applyAlignment="1">
      <alignment horizontal="center" vertical="center" wrapText="1"/>
    </xf>
    <xf numFmtId="0" fontId="3" fillId="6" borderId="10" xfId="0" quotePrefix="1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10" fontId="4" fillId="6" borderId="7" xfId="0" applyNumberFormat="1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horizontal="center" vertical="center" wrapText="1"/>
    </xf>
    <xf numFmtId="0" fontId="3" fillId="7" borderId="10" xfId="0" quotePrefix="1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/>
    </xf>
    <xf numFmtId="0" fontId="4" fillId="8" borderId="7" xfId="4" applyNumberFormat="1" applyFont="1" applyFill="1" applyBorder="1" applyAlignment="1">
      <alignment horizontal="center" vertical="center"/>
    </xf>
    <xf numFmtId="0" fontId="9" fillId="8" borderId="2" xfId="2" applyFont="1" applyFill="1" applyBorder="1" applyAlignment="1">
      <alignment horizontal="center" vertical="center"/>
    </xf>
    <xf numFmtId="0" fontId="9" fillId="8" borderId="2" xfId="2" quotePrefix="1" applyFont="1" applyFill="1" applyBorder="1" applyAlignment="1">
      <alignment horizontal="center" vertical="center"/>
    </xf>
    <xf numFmtId="0" fontId="9" fillId="8" borderId="14" xfId="2" quotePrefix="1" applyFont="1" applyFill="1" applyBorder="1" applyAlignment="1">
      <alignment horizontal="center" vertical="center"/>
    </xf>
    <xf numFmtId="0" fontId="4" fillId="8" borderId="7" xfId="4" quotePrefix="1" applyNumberFormat="1" applyFont="1" applyFill="1" applyBorder="1" applyAlignment="1">
      <alignment horizontal="center" vertical="center"/>
    </xf>
    <xf numFmtId="0" fontId="9" fillId="9" borderId="7" xfId="2" applyFont="1" applyFill="1" applyBorder="1" applyAlignment="1">
      <alignment horizontal="center" vertical="center"/>
    </xf>
    <xf numFmtId="0" fontId="9" fillId="9" borderId="7" xfId="2" quotePrefix="1" applyFont="1" applyFill="1" applyBorder="1" applyAlignment="1">
      <alignment horizontal="center" vertical="center"/>
    </xf>
    <xf numFmtId="0" fontId="9" fillId="9" borderId="6" xfId="2" quotePrefix="1" applyFont="1" applyFill="1" applyBorder="1" applyAlignment="1">
      <alignment horizontal="center" vertical="center"/>
    </xf>
    <xf numFmtId="0" fontId="4" fillId="9" borderId="7" xfId="4" applyNumberFormat="1" applyFont="1" applyFill="1" applyBorder="1" applyAlignment="1">
      <alignment horizontal="center" vertical="center"/>
    </xf>
    <xf numFmtId="0" fontId="4" fillId="9" borderId="7" xfId="4" quotePrefix="1" applyNumberFormat="1" applyFont="1" applyFill="1" applyBorder="1" applyAlignment="1">
      <alignment horizontal="center" vertical="center"/>
    </xf>
    <xf numFmtId="14" fontId="3" fillId="0" borderId="7" xfId="7" applyNumberFormat="1" applyFont="1" applyBorder="1" applyAlignment="1">
      <alignment horizontal="left" vertical="center" indent="1"/>
    </xf>
    <xf numFmtId="0" fontId="4" fillId="2" borderId="7" xfId="4" applyNumberFormat="1" applyFont="1" applyFill="1" applyBorder="1" applyAlignment="1">
      <alignment horizontal="center" vertical="center"/>
    </xf>
    <xf numFmtId="0" fontId="4" fillId="4" borderId="7" xfId="4" applyNumberFormat="1" applyFont="1" applyFill="1" applyBorder="1" applyAlignment="1">
      <alignment horizontal="center" vertical="center"/>
    </xf>
    <xf numFmtId="0" fontId="4" fillId="8" borderId="2" xfId="4" applyNumberFormat="1" applyFont="1" applyFill="1" applyBorder="1" applyAlignment="1">
      <alignment horizontal="center" vertical="center"/>
    </xf>
    <xf numFmtId="0" fontId="9" fillId="0" borderId="0" xfId="0" applyFont="1"/>
    <xf numFmtId="0" fontId="9" fillId="8" borderId="7" xfId="2" quotePrefix="1" applyFont="1" applyFill="1" applyBorder="1" applyAlignment="1">
      <alignment horizontal="center" vertical="center"/>
    </xf>
    <xf numFmtId="0" fontId="3" fillId="2" borderId="7" xfId="0" quotePrefix="1" applyFont="1" applyFill="1" applyBorder="1" applyAlignment="1">
      <alignment horizontal="left" vertical="center" wrapText="1" indent="1"/>
    </xf>
    <xf numFmtId="0" fontId="3" fillId="3" borderId="7" xfId="0" quotePrefix="1" applyFont="1" applyFill="1" applyBorder="1" applyAlignment="1">
      <alignment vertical="center" wrapText="1"/>
    </xf>
    <xf numFmtId="0" fontId="4" fillId="10" borderId="6" xfId="0" applyFont="1" applyFill="1" applyBorder="1" applyAlignment="1">
      <alignment horizontal="center" vertical="center"/>
    </xf>
    <xf numFmtId="0" fontId="3" fillId="10" borderId="7" xfId="0" quotePrefix="1" applyFont="1" applyFill="1" applyBorder="1" applyAlignment="1">
      <alignment horizontal="left" vertical="center" wrapText="1"/>
    </xf>
    <xf numFmtId="0" fontId="3" fillId="10" borderId="7" xfId="0" quotePrefix="1" applyFont="1" applyFill="1" applyBorder="1" applyAlignment="1">
      <alignment vertical="center" wrapText="1"/>
    </xf>
    <xf numFmtId="0" fontId="3" fillId="2" borderId="7" xfId="0" quotePrefix="1" applyFont="1" applyFill="1" applyBorder="1" applyAlignment="1">
      <alignment vertical="center" wrapText="1"/>
    </xf>
    <xf numFmtId="0" fontId="4" fillId="11" borderId="7" xfId="4" applyNumberFormat="1" applyFont="1" applyFill="1" applyBorder="1" applyAlignment="1">
      <alignment horizontal="center" vertical="center"/>
    </xf>
    <xf numFmtId="0" fontId="4" fillId="11" borderId="7" xfId="4" quotePrefix="1" applyNumberFormat="1" applyFont="1" applyFill="1" applyBorder="1" applyAlignment="1">
      <alignment horizontal="center" vertical="center"/>
    </xf>
    <xf numFmtId="0" fontId="4" fillId="12" borderId="7" xfId="4" applyNumberFormat="1" applyFont="1" applyFill="1" applyBorder="1" applyAlignment="1">
      <alignment horizontal="center" vertical="center"/>
    </xf>
    <xf numFmtId="0" fontId="4" fillId="12" borderId="7" xfId="4" quotePrefix="1" applyNumberFormat="1" applyFont="1" applyFill="1" applyBorder="1" applyAlignment="1">
      <alignment horizontal="center" vertical="center"/>
    </xf>
    <xf numFmtId="16" fontId="4" fillId="11" borderId="7" xfId="4" quotePrefix="1" applyNumberFormat="1" applyFont="1" applyFill="1" applyBorder="1" applyAlignment="1">
      <alignment horizontal="center" vertical="center"/>
    </xf>
    <xf numFmtId="0" fontId="4" fillId="13" borderId="14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vertical="center"/>
    </xf>
    <xf numFmtId="0" fontId="0" fillId="0" borderId="0" xfId="0" applyAlignment="1">
      <alignment vertical="top" textRotation="255"/>
    </xf>
    <xf numFmtId="0" fontId="16" fillId="0" borderId="0" xfId="0" applyFont="1"/>
    <xf numFmtId="49" fontId="12" fillId="13" borderId="2" xfId="0" applyNumberFormat="1" applyFont="1" applyFill="1" applyBorder="1" applyAlignment="1">
      <alignment horizontal="left" vertical="center"/>
    </xf>
    <xf numFmtId="0" fontId="3" fillId="2" borderId="7" xfId="0" quotePrefix="1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1" fillId="14" borderId="7" xfId="0" applyFont="1" applyFill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11" fillId="13" borderId="2" xfId="8" applyFont="1" applyFill="1" applyBorder="1" applyAlignment="1">
      <alignment horizontal="center" vertical="center"/>
    </xf>
    <xf numFmtId="0" fontId="5" fillId="0" borderId="7" xfId="8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4" fillId="0" borderId="7" xfId="7" applyFont="1" applyBorder="1" applyAlignment="1">
      <alignment horizontal="center" vertical="center"/>
    </xf>
    <xf numFmtId="14" fontId="4" fillId="0" borderId="7" xfId="10" applyNumberFormat="1" applyFont="1" applyBorder="1" applyAlignment="1">
      <alignment horizontal="center" vertical="center"/>
    </xf>
    <xf numFmtId="0" fontId="4" fillId="0" borderId="7" xfId="10" applyFont="1" applyBorder="1" applyAlignment="1">
      <alignment horizontal="center" vertical="center"/>
    </xf>
    <xf numFmtId="0" fontId="3" fillId="0" borderId="7" xfId="10" applyFont="1" applyBorder="1" applyAlignment="1">
      <alignment horizontal="center" vertical="center"/>
    </xf>
    <xf numFmtId="0" fontId="4" fillId="11" borderId="7" xfId="2" applyFill="1" applyBorder="1" applyAlignment="1">
      <alignment horizontal="center" vertical="center"/>
    </xf>
    <xf numFmtId="0" fontId="4" fillId="11" borderId="6" xfId="2" quotePrefix="1" applyFill="1" applyBorder="1" applyAlignment="1">
      <alignment horizontal="center" vertical="center"/>
    </xf>
    <xf numFmtId="0" fontId="4" fillId="11" borderId="7" xfId="2" quotePrefix="1" applyFill="1" applyBorder="1" applyAlignment="1">
      <alignment horizontal="center" vertical="center"/>
    </xf>
    <xf numFmtId="0" fontId="4" fillId="11" borderId="7" xfId="2" quotePrefix="1" applyFill="1" applyBorder="1" applyAlignment="1">
      <alignment horizontal="left" vertical="center"/>
    </xf>
    <xf numFmtId="0" fontId="4" fillId="12" borderId="7" xfId="2" applyFill="1" applyBorder="1" applyAlignment="1">
      <alignment horizontal="center" vertical="center"/>
    </xf>
    <xf numFmtId="0" fontId="4" fillId="12" borderId="6" xfId="2" quotePrefix="1" applyFill="1" applyBorder="1" applyAlignment="1">
      <alignment horizontal="center" vertical="center"/>
    </xf>
    <xf numFmtId="0" fontId="4" fillId="12" borderId="7" xfId="2" quotePrefix="1" applyFill="1" applyBorder="1" applyAlignment="1">
      <alignment horizontal="center" vertical="center"/>
    </xf>
    <xf numFmtId="0" fontId="4" fillId="12" borderId="7" xfId="2" quotePrefix="1" applyFill="1" applyBorder="1" applyAlignment="1">
      <alignment horizontal="left" vertical="center"/>
    </xf>
    <xf numFmtId="0" fontId="4" fillId="9" borderId="7" xfId="2" applyFill="1" applyBorder="1" applyAlignment="1">
      <alignment horizontal="center" vertical="center"/>
    </xf>
    <xf numFmtId="0" fontId="4" fillId="9" borderId="6" xfId="2" applyFill="1" applyBorder="1" applyAlignment="1">
      <alignment horizontal="center" vertical="center"/>
    </xf>
    <xf numFmtId="0" fontId="4" fillId="9" borderId="6" xfId="2" quotePrefix="1" applyFill="1" applyBorder="1" applyAlignment="1">
      <alignment horizontal="center" vertical="center"/>
    </xf>
    <xf numFmtId="0" fontId="4" fillId="9" borderId="2" xfId="2" quotePrefix="1" applyFill="1" applyBorder="1" applyAlignment="1">
      <alignment horizontal="center"/>
    </xf>
    <xf numFmtId="0" fontId="4" fillId="9" borderId="7" xfId="2" quotePrefix="1" applyFill="1" applyBorder="1" applyAlignment="1">
      <alignment horizontal="center"/>
    </xf>
    <xf numFmtId="0" fontId="4" fillId="9" borderId="7" xfId="3" applyFill="1" applyBorder="1" applyAlignment="1">
      <alignment horizontal="left" vertical="center"/>
    </xf>
    <xf numFmtId="0" fontId="4" fillId="9" borderId="7" xfId="2" quotePrefix="1" applyFill="1" applyBorder="1" applyAlignment="1">
      <alignment horizontal="center" vertical="center"/>
    </xf>
    <xf numFmtId="0" fontId="4" fillId="8" borderId="7" xfId="2" applyFill="1" applyBorder="1" applyAlignment="1">
      <alignment horizontal="center" vertical="center"/>
    </xf>
    <xf numFmtId="0" fontId="4" fillId="8" borderId="6" xfId="2" applyFill="1" applyBorder="1" applyAlignment="1">
      <alignment horizontal="center" vertical="center"/>
    </xf>
    <xf numFmtId="0" fontId="4" fillId="8" borderId="6" xfId="2" quotePrefix="1" applyFill="1" applyBorder="1" applyAlignment="1">
      <alignment horizontal="center" vertical="center"/>
    </xf>
    <xf numFmtId="0" fontId="4" fillId="8" borderId="2" xfId="2" quotePrefix="1" applyFill="1" applyBorder="1" applyAlignment="1">
      <alignment horizontal="center"/>
    </xf>
    <xf numFmtId="0" fontId="4" fillId="8" borderId="7" xfId="3" applyFill="1" applyBorder="1" applyAlignment="1">
      <alignment horizontal="left" vertical="center"/>
    </xf>
    <xf numFmtId="0" fontId="3" fillId="8" borderId="7" xfId="2" quotePrefix="1" applyFont="1" applyFill="1" applyBorder="1" applyAlignment="1">
      <alignment horizontal="center"/>
    </xf>
    <xf numFmtId="0" fontId="4" fillId="8" borderId="14" xfId="2" quotePrefix="1" applyFill="1" applyBorder="1" applyAlignment="1">
      <alignment horizontal="center"/>
    </xf>
    <xf numFmtId="0" fontId="4" fillId="8" borderId="2" xfId="2" applyFill="1" applyBorder="1" applyAlignment="1">
      <alignment horizontal="center" vertical="center"/>
    </xf>
    <xf numFmtId="0" fontId="4" fillId="3" borderId="7" xfId="2" applyFill="1" applyBorder="1" applyAlignment="1">
      <alignment horizontal="center" vertical="center"/>
    </xf>
    <xf numFmtId="10" fontId="4" fillId="5" borderId="7" xfId="2" applyNumberFormat="1" applyFill="1" applyBorder="1" applyAlignment="1">
      <alignment horizontal="center" vertical="center"/>
    </xf>
    <xf numFmtId="165" fontId="4" fillId="5" borderId="7" xfId="2" applyNumberFormat="1" applyFill="1" applyBorder="1" applyAlignment="1">
      <alignment horizontal="center" vertical="center"/>
    </xf>
    <xf numFmtId="0" fontId="4" fillId="5" borderId="7" xfId="2" applyFill="1" applyBorder="1" applyAlignment="1">
      <alignment horizontal="center" vertical="center"/>
    </xf>
    <xf numFmtId="10" fontId="4" fillId="4" borderId="7" xfId="2" applyNumberFormat="1" applyFill="1" applyBorder="1" applyAlignment="1">
      <alignment horizontal="center" vertical="center"/>
    </xf>
    <xf numFmtId="165" fontId="4" fillId="4" borderId="7" xfId="2" applyNumberFormat="1" applyFill="1" applyBorder="1" applyAlignment="1">
      <alignment horizontal="center" vertical="center"/>
    </xf>
    <xf numFmtId="0" fontId="4" fillId="4" borderId="7" xfId="2" applyFill="1" applyBorder="1" applyAlignment="1">
      <alignment horizontal="center" vertical="center"/>
    </xf>
    <xf numFmtId="0" fontId="4" fillId="2" borderId="7" xfId="2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17" fillId="0" borderId="0" xfId="0" applyFont="1"/>
    <xf numFmtId="166" fontId="4" fillId="0" borderId="6" xfId="0" applyNumberFormat="1" applyFont="1" applyBorder="1" applyAlignment="1">
      <alignment horizontal="center"/>
    </xf>
    <xf numFmtId="0" fontId="6" fillId="10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6" xfId="0" quotePrefix="1" applyFont="1" applyFill="1" applyBorder="1" applyAlignment="1">
      <alignment horizontal="center" vertical="center" wrapText="1"/>
    </xf>
    <xf numFmtId="0" fontId="6" fillId="3" borderId="7" xfId="0" quotePrefix="1" applyFont="1" applyFill="1" applyBorder="1" applyAlignment="1">
      <alignment horizontal="center" vertical="center" wrapText="1"/>
    </xf>
    <xf numFmtId="0" fontId="19" fillId="0" borderId="0" xfId="0" applyFont="1"/>
    <xf numFmtId="0" fontId="4" fillId="0" borderId="2" xfId="10" applyFont="1" applyBorder="1" applyAlignment="1">
      <alignment horizontal="center" vertical="center"/>
    </xf>
    <xf numFmtId="14" fontId="4" fillId="0" borderId="2" xfId="10" applyNumberFormat="1" applyFont="1" applyBorder="1" applyAlignment="1">
      <alignment horizontal="center" vertical="center"/>
    </xf>
    <xf numFmtId="0" fontId="5" fillId="0" borderId="2" xfId="8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0" fontId="21" fillId="0" borderId="0" xfId="0" applyFont="1"/>
    <xf numFmtId="0" fontId="21" fillId="0" borderId="3" xfId="0" applyFont="1" applyBorder="1"/>
    <xf numFmtId="0" fontId="4" fillId="15" borderId="7" xfId="2" quotePrefix="1" applyFill="1" applyBorder="1" applyAlignment="1">
      <alignment horizontal="left" vertical="center"/>
    </xf>
    <xf numFmtId="0" fontId="4" fillId="16" borderId="7" xfId="2" quotePrefix="1" applyFill="1" applyBorder="1" applyAlignment="1">
      <alignment horizontal="left" vertical="center"/>
    </xf>
    <xf numFmtId="0" fontId="4" fillId="15" borderId="7" xfId="2" applyFill="1" applyBorder="1" applyAlignment="1">
      <alignment horizontal="center" vertical="center"/>
    </xf>
    <xf numFmtId="0" fontId="4" fillId="15" borderId="7" xfId="4" applyNumberFormat="1" applyFont="1" applyFill="1" applyBorder="1" applyAlignment="1">
      <alignment horizontal="center" vertical="center"/>
    </xf>
    <xf numFmtId="0" fontId="4" fillId="15" borderId="7" xfId="4" quotePrefix="1" applyNumberFormat="1" applyFont="1" applyFill="1" applyBorder="1" applyAlignment="1">
      <alignment horizontal="center" vertical="center"/>
    </xf>
    <xf numFmtId="0" fontId="4" fillId="16" borderId="7" xfId="2" applyFill="1" applyBorder="1" applyAlignment="1">
      <alignment horizontal="center" vertical="center"/>
    </xf>
    <xf numFmtId="0" fontId="4" fillId="16" borderId="7" xfId="4" applyNumberFormat="1" applyFont="1" applyFill="1" applyBorder="1" applyAlignment="1">
      <alignment horizontal="center" vertical="center"/>
    </xf>
    <xf numFmtId="0" fontId="4" fillId="16" borderId="7" xfId="4" quotePrefix="1" applyNumberFormat="1" applyFont="1" applyFill="1" applyBorder="1" applyAlignment="1">
      <alignment horizontal="center" vertical="center"/>
    </xf>
    <xf numFmtId="9" fontId="4" fillId="15" borderId="7" xfId="4" quotePrefix="1" applyNumberFormat="1" applyFont="1" applyFill="1" applyBorder="1" applyAlignment="1">
      <alignment horizontal="center" vertical="center"/>
    </xf>
    <xf numFmtId="168" fontId="4" fillId="15" borderId="7" xfId="4" quotePrefix="1" applyNumberFormat="1" applyFont="1" applyFill="1" applyBorder="1" applyAlignment="1">
      <alignment horizontal="center" vertical="center"/>
    </xf>
    <xf numFmtId="9" fontId="4" fillId="16" borderId="7" xfId="4" quotePrefix="1" applyNumberFormat="1" applyFont="1" applyFill="1" applyBorder="1" applyAlignment="1">
      <alignment horizontal="center" vertical="center"/>
    </xf>
    <xf numFmtId="168" fontId="4" fillId="16" borderId="7" xfId="4" quotePrefix="1" applyNumberFormat="1" applyFont="1" applyFill="1" applyBorder="1" applyAlignment="1">
      <alignment horizontal="center" vertical="center"/>
    </xf>
    <xf numFmtId="0" fontId="4" fillId="15" borderId="6" xfId="2" quotePrefix="1" applyFill="1" applyBorder="1" applyAlignment="1">
      <alignment horizontal="center" vertical="center"/>
    </xf>
    <xf numFmtId="16" fontId="4" fillId="15" borderId="7" xfId="4" quotePrefix="1" applyNumberFormat="1" applyFont="1" applyFill="1" applyBorder="1" applyAlignment="1">
      <alignment horizontal="center" vertical="center"/>
    </xf>
    <xf numFmtId="0" fontId="4" fillId="16" borderId="6" xfId="2" quotePrefix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15" fillId="0" borderId="0" xfId="0" applyFont="1"/>
    <xf numFmtId="0" fontId="3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left" vertical="center" indent="1"/>
    </xf>
    <xf numFmtId="0" fontId="22" fillId="0" borderId="5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textRotation="90"/>
    </xf>
    <xf numFmtId="0" fontId="3" fillId="0" borderId="11" xfId="0" applyFont="1" applyBorder="1" applyAlignment="1">
      <alignment horizontal="center" textRotation="90" wrapText="1"/>
    </xf>
    <xf numFmtId="0" fontId="15" fillId="0" borderId="0" xfId="0" applyFont="1" applyAlignment="1">
      <alignment horizontal="left" textRotation="90"/>
    </xf>
    <xf numFmtId="0" fontId="3" fillId="0" borderId="10" xfId="0" applyFont="1" applyBorder="1" applyAlignment="1">
      <alignment horizontal="center" textRotation="90" wrapText="1"/>
    </xf>
    <xf numFmtId="0" fontId="3" fillId="0" borderId="8" xfId="0" applyFont="1" applyBorder="1" applyAlignment="1">
      <alignment horizontal="center" textRotation="90" wrapText="1"/>
    </xf>
    <xf numFmtId="0" fontId="3" fillId="0" borderId="8" xfId="0" applyFont="1" applyBorder="1" applyAlignment="1">
      <alignment horizontal="center" textRotation="90"/>
    </xf>
    <xf numFmtId="49" fontId="3" fillId="0" borderId="11" xfId="2" applyNumberFormat="1" applyFont="1" applyBorder="1" applyAlignment="1">
      <alignment horizontal="center" textRotation="90"/>
    </xf>
    <xf numFmtId="0" fontId="3" fillId="0" borderId="11" xfId="10" applyFont="1" applyBorder="1" applyAlignment="1">
      <alignment horizontal="center" textRotation="90"/>
    </xf>
    <xf numFmtId="0" fontId="3" fillId="0" borderId="10" xfId="0" applyFont="1" applyBorder="1" applyAlignment="1">
      <alignment horizontal="center" textRotation="90"/>
    </xf>
    <xf numFmtId="0" fontId="26" fillId="0" borderId="0" xfId="0" applyFont="1"/>
    <xf numFmtId="0" fontId="13" fillId="0" borderId="14" xfId="0" applyFont="1" applyBorder="1" applyAlignment="1">
      <alignment horizontal="center" textRotation="90" wrapText="1"/>
    </xf>
    <xf numFmtId="0" fontId="13" fillId="0" borderId="2" xfId="0" applyFont="1" applyBorder="1" applyAlignment="1">
      <alignment horizontal="center" textRotation="90" wrapText="1"/>
    </xf>
    <xf numFmtId="0" fontId="13" fillId="0" borderId="2" xfId="0" applyFont="1" applyBorder="1" applyAlignment="1">
      <alignment horizontal="center" textRotation="90"/>
    </xf>
    <xf numFmtId="49" fontId="13" fillId="0" borderId="2" xfId="2" applyNumberFormat="1" applyFont="1" applyBorder="1" applyAlignment="1">
      <alignment horizontal="center" textRotation="90"/>
    </xf>
    <xf numFmtId="0" fontId="13" fillId="0" borderId="2" xfId="2" applyFont="1" applyBorder="1" applyAlignment="1">
      <alignment horizontal="center" textRotation="90"/>
    </xf>
    <xf numFmtId="0" fontId="13" fillId="0" borderId="14" xfId="0" applyFont="1" applyBorder="1" applyAlignment="1">
      <alignment horizontal="center" textRotation="90"/>
    </xf>
    <xf numFmtId="0" fontId="23" fillId="0" borderId="3" xfId="0" applyFont="1" applyBorder="1" applyAlignment="1">
      <alignment horizontal="left" vertical="center"/>
    </xf>
    <xf numFmtId="0" fontId="23" fillId="0" borderId="3" xfId="0" applyFont="1" applyBorder="1" applyAlignment="1">
      <alignment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textRotation="90" wrapText="1"/>
    </xf>
    <xf numFmtId="0" fontId="23" fillId="0" borderId="3" xfId="0" quotePrefix="1" applyFont="1" applyBorder="1" applyAlignment="1">
      <alignment horizontal="center" vertical="center" textRotation="90" wrapText="1"/>
    </xf>
    <xf numFmtId="0" fontId="23" fillId="0" borderId="3" xfId="0" applyFont="1" applyBorder="1" applyAlignment="1">
      <alignment horizontal="center" vertical="center" textRotation="90"/>
    </xf>
    <xf numFmtId="0" fontId="27" fillId="0" borderId="3" xfId="0" applyFont="1" applyBorder="1" applyAlignment="1">
      <alignment horizontal="center" vertical="center" textRotation="90"/>
    </xf>
    <xf numFmtId="0" fontId="23" fillId="0" borderId="3" xfId="2" applyFont="1" applyBorder="1" applyAlignment="1">
      <alignment horizontal="center" vertical="center" textRotation="90"/>
    </xf>
    <xf numFmtId="0" fontId="23" fillId="0" borderId="10" xfId="0" applyFont="1" applyBorder="1" applyAlignment="1">
      <alignment horizontal="center" vertical="center" textRotation="90" wrapText="1"/>
    </xf>
    <xf numFmtId="0" fontId="4" fillId="0" borderId="7" xfId="8" applyFont="1" applyBorder="1" applyAlignment="1">
      <alignment horizontal="center" vertical="center" wrapText="1"/>
    </xf>
    <xf numFmtId="0" fontId="4" fillId="0" borderId="0" xfId="0" applyFont="1"/>
    <xf numFmtId="0" fontId="4" fillId="0" borderId="5" xfId="0" applyFont="1" applyBorder="1"/>
    <xf numFmtId="0" fontId="28" fillId="0" borderId="0" xfId="0" applyFont="1"/>
    <xf numFmtId="0" fontId="20" fillId="0" borderId="3" xfId="0" applyFont="1" applyBorder="1"/>
    <xf numFmtId="0" fontId="20" fillId="0" borderId="0" xfId="0" applyFont="1"/>
    <xf numFmtId="0" fontId="8" fillId="8" borderId="4" xfId="0" applyFont="1" applyFill="1" applyBorder="1" applyAlignment="1">
      <alignment vertical="center"/>
    </xf>
    <xf numFmtId="0" fontId="8" fillId="8" borderId="5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4" fillId="0" borderId="7" xfId="0" quotePrefix="1" applyFont="1" applyBorder="1" applyAlignment="1">
      <alignment horizontal="center" vertical="center"/>
    </xf>
    <xf numFmtId="0" fontId="4" fillId="8" borderId="6" xfId="2" quotePrefix="1" applyFill="1" applyBorder="1" applyAlignment="1">
      <alignment horizontal="center"/>
    </xf>
    <xf numFmtId="0" fontId="4" fillId="8" borderId="7" xfId="2" quotePrefix="1" applyFill="1" applyBorder="1" applyAlignment="1">
      <alignment horizontal="center"/>
    </xf>
    <xf numFmtId="0" fontId="24" fillId="0" borderId="0" xfId="0" applyFont="1" applyAlignment="1">
      <alignment horizontal="centerContinuous" vertical="center"/>
    </xf>
    <xf numFmtId="0" fontId="25" fillId="0" borderId="0" xfId="0" applyFont="1" applyAlignment="1">
      <alignment horizontal="centerContinuous"/>
    </xf>
    <xf numFmtId="0" fontId="25" fillId="0" borderId="0" xfId="0" applyFont="1" applyAlignment="1">
      <alignment horizontal="centerContinuous" wrapText="1"/>
    </xf>
    <xf numFmtId="0" fontId="3" fillId="0" borderId="0" xfId="10" applyFont="1" applyAlignment="1">
      <alignment horizontal="center" textRotation="90"/>
    </xf>
    <xf numFmtId="0" fontId="23" fillId="0" borderId="3" xfId="0" applyFont="1" applyBorder="1" applyAlignment="1">
      <alignment horizontal="left" vertical="center" indent="1"/>
    </xf>
    <xf numFmtId="0" fontId="22" fillId="0" borderId="3" xfId="0" applyFont="1" applyBorder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4" fillId="0" borderId="4" xfId="8" applyFont="1" applyBorder="1" applyAlignment="1">
      <alignment horizontal="center" vertical="center" wrapText="1"/>
    </xf>
    <xf numFmtId="0" fontId="4" fillId="0" borderId="2" xfId="8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3" fillId="0" borderId="8" xfId="7" applyNumberFormat="1" applyFont="1" applyBorder="1" applyAlignment="1">
      <alignment horizontal="left" vertical="center" indent="1"/>
    </xf>
    <xf numFmtId="0" fontId="3" fillId="0" borderId="8" xfId="0" quotePrefix="1" applyFont="1" applyBorder="1" applyAlignment="1">
      <alignment horizontal="center" vertical="center" wrapText="1"/>
    </xf>
    <xf numFmtId="0" fontId="11" fillId="0" borderId="7" xfId="8" applyFont="1" applyBorder="1" applyAlignment="1">
      <alignment vertical="center" indent="1"/>
    </xf>
    <xf numFmtId="0" fontId="11" fillId="0" borderId="7" xfId="8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167" fontId="6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left" vertical="center"/>
    </xf>
    <xf numFmtId="166" fontId="4" fillId="0" borderId="6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0" fillId="0" borderId="0" xfId="0" applyNumberFormat="1"/>
    <xf numFmtId="2" fontId="0" fillId="0" borderId="0" xfId="0" applyNumberFormat="1"/>
    <xf numFmtId="166" fontId="3" fillId="0" borderId="8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 indent="1"/>
    </xf>
    <xf numFmtId="0" fontId="0" fillId="0" borderId="7" xfId="0" applyBorder="1"/>
    <xf numFmtId="0" fontId="4" fillId="17" borderId="8" xfId="0" applyFont="1" applyFill="1" applyBorder="1" applyAlignment="1">
      <alignment vertical="center"/>
    </xf>
    <xf numFmtId="14" fontId="3" fillId="17" borderId="8" xfId="7" applyNumberFormat="1" applyFont="1" applyFill="1" applyBorder="1" applyAlignment="1">
      <alignment horizontal="left" vertical="center" indent="1"/>
    </xf>
    <xf numFmtId="0" fontId="3" fillId="17" borderId="8" xfId="0" quotePrefix="1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 indent="1"/>
    </xf>
    <xf numFmtId="0" fontId="18" fillId="0" borderId="5" xfId="0" applyFont="1" applyBorder="1"/>
    <xf numFmtId="0" fontId="4" fillId="0" borderId="5" xfId="0" applyFont="1" applyBorder="1" applyAlignment="1">
      <alignment horizontal="center"/>
    </xf>
    <xf numFmtId="0" fontId="4" fillId="9" borderId="7" xfId="3" applyFill="1" applyBorder="1" applyAlignment="1">
      <alignment horizontal="center" vertical="center"/>
    </xf>
    <xf numFmtId="0" fontId="4" fillId="10" borderId="6" xfId="0" quotePrefix="1" applyFont="1" applyFill="1" applyBorder="1" applyAlignment="1">
      <alignment horizontal="center" vertical="center" wrapText="1"/>
    </xf>
    <xf numFmtId="0" fontId="4" fillId="2" borderId="6" xfId="0" quotePrefix="1" applyFont="1" applyFill="1" applyBorder="1" applyAlignment="1">
      <alignment horizontal="center" vertical="center" wrapText="1"/>
    </xf>
    <xf numFmtId="0" fontId="4" fillId="4" borderId="6" xfId="0" quotePrefix="1" applyFont="1" applyFill="1" applyBorder="1" applyAlignment="1">
      <alignment horizontal="center" vertical="center" wrapText="1"/>
    </xf>
    <xf numFmtId="0" fontId="4" fillId="5" borderId="6" xfId="0" quotePrefix="1" applyFont="1" applyFill="1" applyBorder="1" applyAlignment="1">
      <alignment horizontal="center" vertical="center" wrapText="1"/>
    </xf>
    <xf numFmtId="0" fontId="4" fillId="6" borderId="10" xfId="0" quotePrefix="1" applyFont="1" applyFill="1" applyBorder="1" applyAlignment="1">
      <alignment horizontal="center" vertical="center" wrapText="1"/>
    </xf>
    <xf numFmtId="0" fontId="4" fillId="7" borderId="10" xfId="0" quotePrefix="1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4" fillId="8" borderId="14" xfId="3" applyFill="1" applyBorder="1" applyAlignment="1">
      <alignment horizontal="center" vertical="center"/>
    </xf>
    <xf numFmtId="0" fontId="4" fillId="8" borderId="2" xfId="3" applyFill="1" applyBorder="1" applyAlignment="1">
      <alignment horizontal="center" vertical="center"/>
    </xf>
    <xf numFmtId="0" fontId="23" fillId="18" borderId="4" xfId="0" applyFont="1" applyFill="1" applyBorder="1" applyAlignment="1">
      <alignment horizontal="left" vertical="center" indent="1"/>
    </xf>
    <xf numFmtId="0" fontId="22" fillId="18" borderId="5" xfId="0" applyFont="1" applyFill="1" applyBorder="1" applyAlignment="1">
      <alignment vertical="center"/>
    </xf>
    <xf numFmtId="0" fontId="22" fillId="18" borderId="5" xfId="0" applyFont="1" applyFill="1" applyBorder="1" applyAlignment="1">
      <alignment horizontal="center" vertical="center"/>
    </xf>
    <xf numFmtId="0" fontId="4" fillId="19" borderId="7" xfId="3" applyFill="1" applyBorder="1" applyAlignment="1">
      <alignment horizontal="center" vertical="center"/>
    </xf>
    <xf numFmtId="0" fontId="4" fillId="19" borderId="14" xfId="2" quotePrefix="1" applyFill="1" applyBorder="1" applyAlignment="1">
      <alignment horizontal="center" vertical="center"/>
    </xf>
    <xf numFmtId="0" fontId="4" fillId="20" borderId="7" xfId="3" applyFill="1" applyBorder="1" applyAlignment="1">
      <alignment horizontal="center" vertical="center"/>
    </xf>
    <xf numFmtId="0" fontId="4" fillId="20" borderId="14" xfId="2" quotePrefix="1" applyFill="1" applyBorder="1" applyAlignment="1">
      <alignment horizontal="center" vertical="center"/>
    </xf>
    <xf numFmtId="0" fontId="4" fillId="21" borderId="7" xfId="3" applyFill="1" applyBorder="1" applyAlignment="1">
      <alignment horizontal="center" vertical="center"/>
    </xf>
    <xf numFmtId="0" fontId="4" fillId="21" borderId="2" xfId="2" quotePrefix="1" applyFill="1" applyBorder="1" applyAlignment="1">
      <alignment horizontal="center" vertical="center"/>
    </xf>
    <xf numFmtId="0" fontId="4" fillId="15" borderId="7" xfId="3" applyFill="1" applyBorder="1" applyAlignment="1">
      <alignment horizontal="center" vertical="center"/>
    </xf>
    <xf numFmtId="0" fontId="4" fillId="15" borderId="7" xfId="2" quotePrefix="1" applyFill="1" applyBorder="1" applyAlignment="1">
      <alignment horizontal="center" vertical="center"/>
    </xf>
    <xf numFmtId="0" fontId="4" fillId="16" borderId="7" xfId="3" applyFill="1" applyBorder="1" applyAlignment="1">
      <alignment horizontal="center" vertical="center"/>
    </xf>
    <xf numFmtId="0" fontId="4" fillId="16" borderId="7" xfId="2" quotePrefix="1" applyFill="1" applyBorder="1" applyAlignment="1">
      <alignment horizontal="center" vertical="center"/>
    </xf>
    <xf numFmtId="0" fontId="4" fillId="22" borderId="7" xfId="3" applyFill="1" applyBorder="1" applyAlignment="1">
      <alignment horizontal="center" vertical="center"/>
    </xf>
    <xf numFmtId="0" fontId="4" fillId="22" borderId="14" xfId="2" quotePrefix="1" applyFill="1" applyBorder="1" applyAlignment="1">
      <alignment horizontal="center" vertical="center"/>
    </xf>
    <xf numFmtId="0" fontId="4" fillId="10" borderId="7" xfId="3" applyFill="1" applyBorder="1" applyAlignment="1">
      <alignment horizontal="center" vertical="center"/>
    </xf>
    <xf numFmtId="0" fontId="4" fillId="10" borderId="14" xfId="2" quotePrefix="1" applyFill="1" applyBorder="1" applyAlignment="1">
      <alignment horizontal="center" vertical="center"/>
    </xf>
    <xf numFmtId="0" fontId="4" fillId="2" borderId="7" xfId="3" applyFill="1" applyBorder="1" applyAlignment="1">
      <alignment horizontal="center" vertical="center"/>
    </xf>
    <xf numFmtId="0" fontId="4" fillId="2" borderId="2" xfId="2" quotePrefix="1" applyFill="1" applyBorder="1" applyAlignment="1">
      <alignment horizontal="center" vertical="center"/>
    </xf>
    <xf numFmtId="0" fontId="4" fillId="4" borderId="7" xfId="3" applyFill="1" applyBorder="1" applyAlignment="1">
      <alignment horizontal="center" vertical="center"/>
    </xf>
    <xf numFmtId="0" fontId="4" fillId="4" borderId="7" xfId="2" quotePrefix="1" applyFill="1" applyBorder="1" applyAlignment="1">
      <alignment horizontal="center" vertical="center"/>
    </xf>
    <xf numFmtId="0" fontId="4" fillId="5" borderId="7" xfId="3" applyFill="1" applyBorder="1" applyAlignment="1">
      <alignment horizontal="center" vertical="center"/>
    </xf>
    <xf numFmtId="0" fontId="4" fillId="5" borderId="7" xfId="2" quotePrefix="1" applyFill="1" applyBorder="1" applyAlignment="1">
      <alignment horizontal="center" vertical="center"/>
    </xf>
    <xf numFmtId="0" fontId="4" fillId="3" borderId="7" xfId="3" applyFill="1" applyBorder="1" applyAlignment="1">
      <alignment horizontal="center" vertical="center"/>
    </xf>
    <xf numFmtId="0" fontId="4" fillId="3" borderId="7" xfId="2" quotePrefix="1" applyFill="1" applyBorder="1" applyAlignment="1">
      <alignment horizontal="center" vertical="center"/>
    </xf>
    <xf numFmtId="0" fontId="4" fillId="8" borderId="7" xfId="3" applyFill="1" applyBorder="1" applyAlignment="1">
      <alignment horizontal="center" vertical="center"/>
    </xf>
    <xf numFmtId="0" fontId="4" fillId="8" borderId="7" xfId="2" quotePrefix="1" applyFill="1" applyBorder="1" applyAlignment="1">
      <alignment horizontal="center" vertical="center"/>
    </xf>
    <xf numFmtId="0" fontId="6" fillId="8" borderId="7" xfId="3" applyFont="1" applyFill="1" applyBorder="1" applyAlignment="1">
      <alignment horizontal="center" vertical="center"/>
    </xf>
    <xf numFmtId="0" fontId="6" fillId="8" borderId="7" xfId="2" quotePrefix="1" applyFont="1" applyFill="1" applyBorder="1" applyAlignment="1">
      <alignment horizontal="center" vertical="center"/>
    </xf>
    <xf numFmtId="0" fontId="4" fillId="23" borderId="7" xfId="3" applyFill="1" applyBorder="1" applyAlignment="1">
      <alignment horizontal="center" vertical="center"/>
    </xf>
    <xf numFmtId="0" fontId="4" fillId="23" borderId="7" xfId="2" quotePrefix="1" applyFill="1" applyBorder="1" applyAlignment="1">
      <alignment horizontal="center" vertical="center"/>
    </xf>
    <xf numFmtId="0" fontId="6" fillId="23" borderId="7" xfId="3" applyFont="1" applyFill="1" applyBorder="1" applyAlignment="1">
      <alignment horizontal="center" vertical="center"/>
    </xf>
    <xf numFmtId="0" fontId="6" fillId="23" borderId="7" xfId="2" quotePrefix="1" applyFont="1" applyFill="1" applyBorder="1" applyAlignment="1">
      <alignment horizontal="center" vertical="center"/>
    </xf>
    <xf numFmtId="0" fontId="4" fillId="24" borderId="7" xfId="3" applyFill="1" applyBorder="1" applyAlignment="1">
      <alignment horizontal="center" vertical="center"/>
    </xf>
    <xf numFmtId="0" fontId="4" fillId="24" borderId="7" xfId="2" quotePrefix="1" applyFill="1" applyBorder="1" applyAlignment="1">
      <alignment horizontal="center" vertical="center"/>
    </xf>
    <xf numFmtId="0" fontId="6" fillId="24" borderId="7" xfId="3" applyFont="1" applyFill="1" applyBorder="1" applyAlignment="1">
      <alignment horizontal="center" vertical="center"/>
    </xf>
    <xf numFmtId="0" fontId="6" fillId="24" borderId="7" xfId="2" quotePrefix="1" applyFont="1" applyFill="1" applyBorder="1" applyAlignment="1">
      <alignment horizontal="center" vertical="center"/>
    </xf>
    <xf numFmtId="0" fontId="8" fillId="19" borderId="6" xfId="0" applyFont="1" applyFill="1" applyBorder="1" applyAlignment="1">
      <alignment vertical="center" wrapText="1"/>
    </xf>
    <xf numFmtId="0" fontId="8" fillId="20" borderId="6" xfId="0" applyFont="1" applyFill="1" applyBorder="1" applyAlignment="1">
      <alignment vertical="center" wrapText="1"/>
    </xf>
    <xf numFmtId="0" fontId="8" fillId="21" borderId="6" xfId="0" applyFont="1" applyFill="1" applyBorder="1" applyAlignment="1">
      <alignment vertical="center" wrapText="1"/>
    </xf>
    <xf numFmtId="0" fontId="10" fillId="15" borderId="6" xfId="0" applyFont="1" applyFill="1" applyBorder="1" applyAlignment="1">
      <alignment vertical="center" wrapText="1"/>
    </xf>
    <xf numFmtId="0" fontId="10" fillId="16" borderId="6" xfId="0" applyFont="1" applyFill="1" applyBorder="1" applyAlignment="1">
      <alignment vertical="center" wrapText="1"/>
    </xf>
    <xf numFmtId="169" fontId="3" fillId="0" borderId="2" xfId="10" applyNumberFormat="1" applyFont="1" applyBorder="1" applyAlignment="1">
      <alignment horizontal="center" vertical="center"/>
    </xf>
    <xf numFmtId="0" fontId="5" fillId="0" borderId="7" xfId="8" applyFont="1" applyBorder="1" applyAlignment="1">
      <alignment vertical="center" indent="1"/>
    </xf>
    <xf numFmtId="164" fontId="4" fillId="0" borderId="7" xfId="0" applyNumberFormat="1" applyFont="1" applyBorder="1" applyAlignment="1">
      <alignment horizontal="center" vertical="center"/>
    </xf>
    <xf numFmtId="0" fontId="4" fillId="0" borderId="7" xfId="5" applyFont="1" applyBorder="1" applyAlignment="1">
      <alignment horizontal="center" vertical="center"/>
    </xf>
    <xf numFmtId="1" fontId="4" fillId="0" borderId="7" xfId="2" applyNumberFormat="1" applyBorder="1" applyAlignment="1">
      <alignment horizontal="center" vertical="center"/>
    </xf>
    <xf numFmtId="0" fontId="4" fillId="0" borderId="7" xfId="2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3" fillId="18" borderId="1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4" fillId="0" borderId="7" xfId="10" applyFont="1" applyBorder="1" applyAlignment="1">
      <alignment horizontal="left" vertical="center"/>
    </xf>
    <xf numFmtId="0" fontId="32" fillId="0" borderId="0" xfId="0" applyFont="1"/>
    <xf numFmtId="0" fontId="3" fillId="0" borderId="11" xfId="0" applyFont="1" applyBorder="1" applyAlignment="1">
      <alignment horizontal="center" textRotation="90"/>
    </xf>
    <xf numFmtId="170" fontId="3" fillId="0" borderId="8" xfId="0" applyNumberFormat="1" applyFont="1" applyBorder="1" applyAlignment="1">
      <alignment horizontal="center" vertical="center"/>
    </xf>
    <xf numFmtId="170" fontId="29" fillId="0" borderId="14" xfId="0" applyNumberFormat="1" applyFont="1" applyBorder="1" applyAlignment="1">
      <alignment horizontal="center" vertical="center"/>
    </xf>
    <xf numFmtId="170" fontId="3" fillId="0" borderId="10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 indent="1"/>
    </xf>
    <xf numFmtId="0" fontId="4" fillId="0" borderId="13" xfId="0" applyFont="1" applyBorder="1" applyAlignment="1">
      <alignment horizontal="left" indent="1"/>
    </xf>
    <xf numFmtId="0" fontId="4" fillId="0" borderId="14" xfId="0" applyFont="1" applyBorder="1" applyAlignment="1">
      <alignment horizontal="left" indent="1"/>
    </xf>
    <xf numFmtId="166" fontId="6" fillId="0" borderId="1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66" fontId="4" fillId="0" borderId="8" xfId="0" applyNumberFormat="1" applyFont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10" fontId="3" fillId="0" borderId="7" xfId="1" quotePrefix="1" applyNumberFormat="1" applyFont="1" applyBorder="1" applyAlignment="1">
      <alignment horizontal="center" vertical="center" wrapText="1"/>
    </xf>
    <xf numFmtId="164" fontId="4" fillId="15" borderId="7" xfId="1" quotePrefix="1" applyNumberFormat="1" applyFont="1" applyFill="1" applyBorder="1" applyAlignment="1">
      <alignment horizontal="center" vertical="center"/>
    </xf>
    <xf numFmtId="164" fontId="4" fillId="16" borderId="7" xfId="1" quotePrefix="1" applyNumberFormat="1" applyFont="1" applyFill="1" applyBorder="1" applyAlignment="1">
      <alignment horizontal="center" vertical="center"/>
    </xf>
    <xf numFmtId="9" fontId="5" fillId="0" borderId="7" xfId="1" applyFont="1" applyBorder="1" applyAlignment="1">
      <alignment horizontal="center" vertical="center"/>
    </xf>
    <xf numFmtId="164" fontId="4" fillId="15" borderId="7" xfId="4" quotePrefix="1" applyNumberFormat="1" applyFont="1" applyFill="1" applyBorder="1" applyAlignment="1">
      <alignment horizontal="center" vertical="center"/>
    </xf>
    <xf numFmtId="164" fontId="4" fillId="16" borderId="7" xfId="4" quotePrefix="1" applyNumberFormat="1" applyFont="1" applyFill="1" applyBorder="1" applyAlignment="1">
      <alignment horizontal="center" vertical="center"/>
    </xf>
    <xf numFmtId="1" fontId="4" fillId="15" borderId="7" xfId="4" quotePrefix="1" applyNumberFormat="1" applyFont="1" applyFill="1" applyBorder="1" applyAlignment="1">
      <alignment horizontal="center" vertical="center"/>
    </xf>
    <xf numFmtId="1" fontId="4" fillId="16" borderId="7" xfId="4" quotePrefix="1" applyNumberFormat="1" applyFont="1" applyFill="1" applyBorder="1" applyAlignment="1">
      <alignment horizontal="center" vertical="center"/>
    </xf>
    <xf numFmtId="171" fontId="3" fillId="0" borderId="10" xfId="0" applyNumberFormat="1" applyFont="1" applyBorder="1" applyAlignment="1">
      <alignment horizontal="center" vertical="center"/>
    </xf>
    <xf numFmtId="0" fontId="4" fillId="15" borderId="1" xfId="4" quotePrefix="1" applyNumberFormat="1" applyFont="1" applyFill="1" applyBorder="1" applyAlignment="1">
      <alignment horizontal="center" vertical="center" wrapText="1"/>
    </xf>
    <xf numFmtId="0" fontId="4" fillId="15" borderId="10" xfId="4" quotePrefix="1" applyNumberFormat="1" applyFont="1" applyFill="1" applyBorder="1" applyAlignment="1">
      <alignment horizontal="center" vertical="center"/>
    </xf>
    <xf numFmtId="0" fontId="4" fillId="15" borderId="12" xfId="4" quotePrefix="1" applyNumberFormat="1" applyFont="1" applyFill="1" applyBorder="1" applyAlignment="1">
      <alignment horizontal="center" vertical="center"/>
    </xf>
    <xf numFmtId="0" fontId="4" fillId="15" borderId="14" xfId="4" quotePrefix="1" applyNumberFormat="1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left" vertical="center" wrapText="1"/>
    </xf>
    <xf numFmtId="0" fontId="14" fillId="15" borderId="5" xfId="0" applyFont="1" applyFill="1" applyBorder="1" applyAlignment="1">
      <alignment horizontal="left" vertical="center" wrapText="1"/>
    </xf>
    <xf numFmtId="0" fontId="14" fillId="15" borderId="6" xfId="0" applyFont="1" applyFill="1" applyBorder="1" applyAlignment="1">
      <alignment horizontal="left" vertical="center" wrapText="1"/>
    </xf>
    <xf numFmtId="0" fontId="14" fillId="16" borderId="4" xfId="0" applyFont="1" applyFill="1" applyBorder="1" applyAlignment="1">
      <alignment horizontal="left" vertical="center" wrapText="1"/>
    </xf>
    <xf numFmtId="0" fontId="14" fillId="16" borderId="5" xfId="0" applyFont="1" applyFill="1" applyBorder="1" applyAlignment="1">
      <alignment horizontal="left" vertical="center" wrapText="1"/>
    </xf>
    <xf numFmtId="0" fontId="14" fillId="16" borderId="6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15" borderId="8" xfId="4" quotePrefix="1" applyNumberFormat="1" applyFont="1" applyFill="1" applyBorder="1" applyAlignment="1">
      <alignment horizontal="center" vertical="center" wrapText="1"/>
    </xf>
    <xf numFmtId="0" fontId="4" fillId="15" borderId="2" xfId="4" quotePrefix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textRotation="90"/>
    </xf>
    <xf numFmtId="0" fontId="3" fillId="0" borderId="8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 wrapText="1"/>
    </xf>
    <xf numFmtId="0" fontId="3" fillId="0" borderId="8" xfId="0" applyFont="1" applyBorder="1" applyAlignment="1">
      <alignment horizontal="center" textRotation="90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7" xfId="0" quotePrefix="1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7" xfId="0" quotePrefix="1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left" vertical="center" wrapText="1"/>
    </xf>
    <xf numFmtId="0" fontId="3" fillId="25" borderId="7" xfId="0" applyFont="1" applyFill="1" applyBorder="1" applyAlignment="1">
      <alignment horizontal="left" vertical="center" wrapText="1"/>
    </xf>
    <xf numFmtId="0" fontId="3" fillId="25" borderId="7" xfId="0" quotePrefix="1" applyFont="1" applyFill="1" applyBorder="1" applyAlignment="1">
      <alignment horizontal="left" vertical="center" wrapText="1"/>
    </xf>
    <xf numFmtId="0" fontId="3" fillId="4" borderId="7" xfId="0" quotePrefix="1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horizontal="left" vertical="center" wrapText="1"/>
    </xf>
    <xf numFmtId="0" fontId="10" fillId="9" borderId="13" xfId="0" applyFont="1" applyFill="1" applyBorder="1" applyAlignment="1">
      <alignment horizontal="left" vertical="center" wrapText="1"/>
    </xf>
    <xf numFmtId="0" fontId="10" fillId="9" borderId="14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8" borderId="10" xfId="0" applyFont="1" applyFill="1" applyBorder="1" applyAlignment="1">
      <alignment horizontal="left" vertical="center" wrapText="1"/>
    </xf>
    <xf numFmtId="0" fontId="8" fillId="8" borderId="12" xfId="0" applyFont="1" applyFill="1" applyBorder="1" applyAlignment="1">
      <alignment horizontal="left" vertical="center" wrapText="1"/>
    </xf>
    <xf numFmtId="0" fontId="8" fillId="8" borderId="13" xfId="0" applyFont="1" applyFill="1" applyBorder="1" applyAlignment="1">
      <alignment horizontal="left" vertical="center" wrapText="1"/>
    </xf>
    <xf numFmtId="0" fontId="8" fillId="8" borderId="14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8" fillId="0" borderId="10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inden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4" fillId="3" borderId="8" xfId="0" applyNumberFormat="1" applyFont="1" applyFill="1" applyBorder="1" applyAlignment="1">
      <alignment horizontal="center" vertical="center"/>
    </xf>
    <xf numFmtId="10" fontId="4" fillId="3" borderId="11" xfId="0" applyNumberFormat="1" applyFont="1" applyFill="1" applyBorder="1" applyAlignment="1">
      <alignment horizontal="center" vertical="center"/>
    </xf>
    <xf numFmtId="10" fontId="4" fillId="3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0" fontId="4" fillId="2" borderId="8" xfId="0" applyNumberFormat="1" applyFont="1" applyFill="1" applyBorder="1" applyAlignment="1">
      <alignment horizontal="center" vertical="center"/>
    </xf>
    <xf numFmtId="10" fontId="4" fillId="2" borderId="11" xfId="0" applyNumberFormat="1" applyFont="1" applyFill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4" fillId="2" borderId="8" xfId="0" applyNumberFormat="1" applyFont="1" applyFill="1" applyBorder="1" applyAlignment="1">
      <alignment horizontal="center" vertical="center" wrapText="1"/>
    </xf>
    <xf numFmtId="165" fontId="4" fillId="2" borderId="11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4" fillId="3" borderId="8" xfId="0" applyNumberFormat="1" applyFont="1" applyFill="1" applyBorder="1" applyAlignment="1">
      <alignment horizontal="center" vertical="center" wrapText="1"/>
    </xf>
    <xf numFmtId="165" fontId="4" fillId="3" borderId="11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0" fontId="3" fillId="0" borderId="8" xfId="2" applyFont="1" applyBorder="1" applyAlignment="1">
      <alignment horizontal="center" textRotation="90"/>
    </xf>
    <xf numFmtId="0" fontId="3" fillId="0" borderId="11" xfId="2" applyFont="1" applyBorder="1" applyAlignment="1">
      <alignment horizontal="center" textRotation="90"/>
    </xf>
    <xf numFmtId="0" fontId="3" fillId="0" borderId="8" xfId="2" applyFont="1" applyBorder="1" applyAlignment="1">
      <alignment horizontal="center" textRotation="90" wrapText="1"/>
    </xf>
    <xf numFmtId="0" fontId="3" fillId="0" borderId="11" xfId="2" applyFont="1" applyBorder="1" applyAlignment="1">
      <alignment horizontal="center" textRotation="90" wrapText="1"/>
    </xf>
    <xf numFmtId="0" fontId="3" fillId="10" borderId="1" xfId="0" quotePrefix="1" applyFont="1" applyFill="1" applyBorder="1" applyAlignment="1">
      <alignment horizontal="left" vertical="center" wrapText="1"/>
    </xf>
    <xf numFmtId="0" fontId="3" fillId="10" borderId="3" xfId="0" quotePrefix="1" applyFont="1" applyFill="1" applyBorder="1" applyAlignment="1">
      <alignment horizontal="left" vertical="center" wrapText="1"/>
    </xf>
    <xf numFmtId="0" fontId="3" fillId="10" borderId="10" xfId="0" quotePrefix="1" applyFont="1" applyFill="1" applyBorder="1" applyAlignment="1">
      <alignment horizontal="left" vertical="center" wrapText="1"/>
    </xf>
    <xf numFmtId="0" fontId="3" fillId="10" borderId="12" xfId="0" quotePrefix="1" applyFont="1" applyFill="1" applyBorder="1" applyAlignment="1">
      <alignment horizontal="left" vertical="center" wrapText="1"/>
    </xf>
    <xf numFmtId="0" fontId="3" fillId="10" borderId="13" xfId="0" quotePrefix="1" applyFont="1" applyFill="1" applyBorder="1" applyAlignment="1">
      <alignment horizontal="left" vertical="center" wrapText="1"/>
    </xf>
    <xf numFmtId="0" fontId="3" fillId="10" borderId="14" xfId="0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 textRotation="90" wrapText="1"/>
    </xf>
    <xf numFmtId="0" fontId="3" fillId="2" borderId="15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 wrapText="1"/>
    </xf>
    <xf numFmtId="0" fontId="10" fillId="9" borderId="4" xfId="0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left" vertical="center"/>
    </xf>
    <xf numFmtId="0" fontId="10" fillId="9" borderId="6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 wrapText="1"/>
    </xf>
    <xf numFmtId="0" fontId="3" fillId="3" borderId="3" xfId="0" quotePrefix="1" applyFont="1" applyFill="1" applyBorder="1" applyAlignment="1">
      <alignment horizontal="left" vertical="center" wrapText="1"/>
    </xf>
    <xf numFmtId="0" fontId="3" fillId="3" borderId="10" xfId="0" quotePrefix="1" applyFont="1" applyFill="1" applyBorder="1" applyAlignment="1">
      <alignment horizontal="left" vertical="center" wrapText="1"/>
    </xf>
    <xf numFmtId="0" fontId="3" fillId="3" borderId="12" xfId="0" quotePrefix="1" applyFont="1" applyFill="1" applyBorder="1" applyAlignment="1">
      <alignment horizontal="left" vertical="center" wrapText="1"/>
    </xf>
    <xf numFmtId="0" fontId="3" fillId="3" borderId="13" xfId="0" quotePrefix="1" applyFont="1" applyFill="1" applyBorder="1" applyAlignment="1">
      <alignment horizontal="left" vertical="center" wrapText="1"/>
    </xf>
    <xf numFmtId="0" fontId="3" fillId="3" borderId="14" xfId="0" quotePrefix="1" applyFont="1" applyFill="1" applyBorder="1" applyAlignment="1">
      <alignment horizontal="left" vertical="center" wrapText="1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3" xfId="0" quotePrefix="1" applyFont="1" applyFill="1" applyBorder="1" applyAlignment="1">
      <alignment horizontal="left" vertical="center" wrapText="1"/>
    </xf>
    <xf numFmtId="0" fontId="3" fillId="2" borderId="10" xfId="0" quotePrefix="1" applyFont="1" applyFill="1" applyBorder="1" applyAlignment="1">
      <alignment horizontal="left" vertical="center" wrapText="1"/>
    </xf>
    <xf numFmtId="0" fontId="3" fillId="2" borderId="12" xfId="0" quotePrefix="1" applyFont="1" applyFill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left" vertical="center" wrapText="1"/>
    </xf>
    <xf numFmtId="0" fontId="3" fillId="2" borderId="14" xfId="0" quotePrefix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3" borderId="10" xfId="0" applyFont="1" applyFill="1" applyBorder="1" applyAlignment="1">
      <alignment horizontal="center" vertical="center" textRotation="90" wrapText="1"/>
    </xf>
    <xf numFmtId="0" fontId="3" fillId="3" borderId="9" xfId="0" applyFont="1" applyFill="1" applyBorder="1" applyAlignment="1">
      <alignment horizontal="center" vertical="center" textRotation="90" wrapText="1"/>
    </xf>
    <xf numFmtId="0" fontId="3" fillId="3" borderId="15" xfId="0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textRotation="90" wrapText="1"/>
    </xf>
    <xf numFmtId="0" fontId="3" fillId="3" borderId="14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8" xfId="0" quotePrefix="1" applyFont="1" applyFill="1" applyBorder="1" applyAlignment="1">
      <alignment horizontal="left" vertical="center" wrapText="1"/>
    </xf>
    <xf numFmtId="0" fontId="3" fillId="3" borderId="11" xfId="0" quotePrefix="1" applyFont="1" applyFill="1" applyBorder="1" applyAlignment="1">
      <alignment horizontal="left" vertical="center" wrapText="1"/>
    </xf>
    <xf numFmtId="0" fontId="3" fillId="3" borderId="2" xfId="0" quotePrefix="1" applyFont="1" applyFill="1" applyBorder="1" applyAlignment="1">
      <alignment horizontal="left" vertical="center" wrapText="1"/>
    </xf>
    <xf numFmtId="0" fontId="14" fillId="12" borderId="7" xfId="0" applyFont="1" applyFill="1" applyBorder="1" applyAlignment="1">
      <alignment horizontal="left" vertical="center" wrapText="1"/>
    </xf>
    <xf numFmtId="0" fontId="14" fillId="11" borderId="7" xfId="0" applyFont="1" applyFill="1" applyBorder="1" applyAlignment="1">
      <alignment horizontal="left" vertical="center" wrapText="1"/>
    </xf>
    <xf numFmtId="49" fontId="3" fillId="0" borderId="8" xfId="6" applyNumberFormat="1" applyFont="1" applyBorder="1" applyAlignment="1">
      <alignment horizontal="center" vertical="center" wrapText="1"/>
    </xf>
    <xf numFmtId="49" fontId="3" fillId="0" borderId="11" xfId="6" applyNumberFormat="1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indent="1"/>
    </xf>
    <xf numFmtId="0" fontId="18" fillId="0" borderId="3" xfId="0" applyFont="1" applyBorder="1" applyAlignment="1">
      <alignment horizontal="left" indent="1"/>
    </xf>
    <xf numFmtId="0" fontId="18" fillId="0" borderId="10" xfId="0" applyFont="1" applyBorder="1" applyAlignment="1">
      <alignment horizontal="left" indent="1"/>
    </xf>
    <xf numFmtId="0" fontId="4" fillId="0" borderId="1" xfId="0" applyFont="1" applyBorder="1" applyAlignment="1">
      <alignment horizontal="left" indent="1"/>
    </xf>
    <xf numFmtId="0" fontId="4" fillId="0" borderId="3" xfId="0" applyFont="1" applyBorder="1" applyAlignment="1">
      <alignment horizontal="left" indent="1"/>
    </xf>
    <xf numFmtId="0" fontId="4" fillId="0" borderId="10" xfId="0" applyFont="1" applyBorder="1" applyAlignment="1">
      <alignment horizontal="left" indent="1"/>
    </xf>
    <xf numFmtId="0" fontId="4" fillId="0" borderId="2" xfId="0" applyFont="1" applyBorder="1" applyAlignment="1">
      <alignment horizontal="left" indent="1"/>
    </xf>
    <xf numFmtId="0" fontId="4" fillId="0" borderId="7" xfId="0" applyFont="1" applyBorder="1" applyAlignment="1">
      <alignment horizontal="left" indent="1"/>
    </xf>
    <xf numFmtId="0" fontId="14" fillId="19" borderId="4" xfId="0" applyFont="1" applyFill="1" applyBorder="1" applyAlignment="1">
      <alignment horizontal="left" vertical="center" wrapText="1"/>
    </xf>
    <xf numFmtId="0" fontId="14" fillId="19" borderId="5" xfId="0" applyFont="1" applyFill="1" applyBorder="1" applyAlignment="1">
      <alignment horizontal="left" vertical="center" wrapText="1"/>
    </xf>
    <xf numFmtId="0" fontId="14" fillId="20" borderId="4" xfId="0" applyFont="1" applyFill="1" applyBorder="1" applyAlignment="1">
      <alignment horizontal="left" vertical="center" wrapText="1"/>
    </xf>
    <xf numFmtId="0" fontId="14" fillId="20" borderId="5" xfId="0" applyFont="1" applyFill="1" applyBorder="1" applyAlignment="1">
      <alignment horizontal="left" vertical="center" wrapText="1"/>
    </xf>
    <xf numFmtId="0" fontId="14" fillId="21" borderId="4" xfId="0" applyFont="1" applyFill="1" applyBorder="1" applyAlignment="1">
      <alignment horizontal="left" vertical="center" wrapText="1"/>
    </xf>
    <xf numFmtId="0" fontId="14" fillId="21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7" xfId="0" quotePrefix="1" applyFont="1" applyFill="1" applyBorder="1" applyAlignment="1">
      <alignment horizontal="left" vertical="center" wrapText="1"/>
    </xf>
    <xf numFmtId="0" fontId="3" fillId="2" borderId="8" xfId="0" quotePrefix="1" applyFont="1" applyFill="1" applyBorder="1" applyAlignment="1">
      <alignment horizontal="left" vertical="center" wrapText="1"/>
    </xf>
    <xf numFmtId="0" fontId="3" fillId="2" borderId="11" xfId="0" quotePrefix="1" applyFont="1" applyFill="1" applyBorder="1" applyAlignment="1">
      <alignment horizontal="left" vertical="center" wrapText="1"/>
    </xf>
    <xf numFmtId="0" fontId="3" fillId="2" borderId="2" xfId="0" quotePrefix="1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4" fillId="22" borderId="4" xfId="0" applyFont="1" applyFill="1" applyBorder="1" applyAlignment="1">
      <alignment horizontal="left" vertical="center" wrapText="1"/>
    </xf>
    <xf numFmtId="0" fontId="14" fillId="22" borderId="5" xfId="0" applyFont="1" applyFill="1" applyBorder="1" applyAlignment="1">
      <alignment horizontal="left" vertical="center" wrapText="1"/>
    </xf>
    <xf numFmtId="0" fontId="14" fillId="22" borderId="6" xfId="0" applyFont="1" applyFill="1" applyBorder="1" applyAlignment="1">
      <alignment horizontal="left" vertical="center" wrapText="1"/>
    </xf>
    <xf numFmtId="0" fontId="14" fillId="10" borderId="4" xfId="0" applyFont="1" applyFill="1" applyBorder="1" applyAlignment="1">
      <alignment horizontal="left" vertical="center" wrapText="1"/>
    </xf>
    <xf numFmtId="0" fontId="14" fillId="10" borderId="5" xfId="0" applyFont="1" applyFill="1" applyBorder="1" applyAlignment="1">
      <alignment horizontal="left" vertical="center" wrapText="1"/>
    </xf>
    <xf numFmtId="0" fontId="14" fillId="10" borderId="6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8" borderId="3" xfId="0" applyFont="1" applyFill="1" applyBorder="1" applyAlignment="1">
      <alignment horizontal="left"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14" fillId="8" borderId="12" xfId="0" applyFont="1" applyFill="1" applyBorder="1" applyAlignment="1">
      <alignment horizontal="left" vertical="center" wrapText="1"/>
    </xf>
    <xf numFmtId="0" fontId="14" fillId="8" borderId="13" xfId="0" applyFont="1" applyFill="1" applyBorder="1" applyAlignment="1">
      <alignment horizontal="left" vertical="center" wrapText="1"/>
    </xf>
    <xf numFmtId="0" fontId="14" fillId="8" borderId="14" xfId="0" applyFont="1" applyFill="1" applyBorder="1" applyAlignment="1">
      <alignment horizontal="left" vertical="center" wrapText="1"/>
    </xf>
    <xf numFmtId="0" fontId="14" fillId="23" borderId="1" xfId="0" applyFont="1" applyFill="1" applyBorder="1" applyAlignment="1">
      <alignment horizontal="left" vertical="center" wrapText="1"/>
    </xf>
    <xf numFmtId="0" fontId="14" fillId="23" borderId="3" xfId="0" applyFont="1" applyFill="1" applyBorder="1" applyAlignment="1">
      <alignment horizontal="left" vertical="center" wrapText="1"/>
    </xf>
    <xf numFmtId="0" fontId="14" fillId="23" borderId="10" xfId="0" applyFont="1" applyFill="1" applyBorder="1" applyAlignment="1">
      <alignment horizontal="left" vertical="center" wrapText="1"/>
    </xf>
    <xf numFmtId="0" fontId="14" fillId="23" borderId="12" xfId="0" applyFont="1" applyFill="1" applyBorder="1" applyAlignment="1">
      <alignment horizontal="left" vertical="center" wrapText="1"/>
    </xf>
    <xf numFmtId="0" fontId="14" fillId="23" borderId="13" xfId="0" applyFont="1" applyFill="1" applyBorder="1" applyAlignment="1">
      <alignment horizontal="left" vertical="center" wrapText="1"/>
    </xf>
    <xf numFmtId="0" fontId="14" fillId="23" borderId="14" xfId="0" applyFont="1" applyFill="1" applyBorder="1" applyAlignment="1">
      <alignment horizontal="left" vertical="center" wrapText="1"/>
    </xf>
    <xf numFmtId="0" fontId="14" fillId="24" borderId="1" xfId="0" applyFont="1" applyFill="1" applyBorder="1" applyAlignment="1">
      <alignment horizontal="left" vertical="center" wrapText="1"/>
    </xf>
    <xf numFmtId="0" fontId="14" fillId="24" borderId="3" xfId="0" applyFont="1" applyFill="1" applyBorder="1" applyAlignment="1">
      <alignment horizontal="left" vertical="center" wrapText="1"/>
    </xf>
    <xf numFmtId="0" fontId="14" fillId="24" borderId="10" xfId="0" applyFont="1" applyFill="1" applyBorder="1" applyAlignment="1">
      <alignment horizontal="left" vertical="center" wrapText="1"/>
    </xf>
    <xf numFmtId="0" fontId="14" fillId="24" borderId="12" xfId="0" applyFont="1" applyFill="1" applyBorder="1" applyAlignment="1">
      <alignment horizontal="left" vertical="center" wrapText="1"/>
    </xf>
    <xf numFmtId="0" fontId="14" fillId="24" borderId="13" xfId="0" applyFont="1" applyFill="1" applyBorder="1" applyAlignment="1">
      <alignment horizontal="left" vertical="center" wrapText="1"/>
    </xf>
    <xf numFmtId="0" fontId="14" fillId="24" borderId="14" xfId="0" applyFont="1" applyFill="1" applyBorder="1" applyAlignment="1">
      <alignment horizontal="left" vertical="center" wrapText="1"/>
    </xf>
    <xf numFmtId="0" fontId="18" fillId="0" borderId="8" xfId="0" applyFont="1" applyBorder="1" applyAlignment="1">
      <alignment horizontal="left" indent="1"/>
    </xf>
    <xf numFmtId="0" fontId="33" fillId="0" borderId="8" xfId="0" applyFont="1" applyBorder="1" applyAlignment="1">
      <alignment horizontal="center" vertical="center" wrapText="1"/>
    </xf>
  </cellXfs>
  <cellStyles count="11">
    <cellStyle name="Comma 2" xfId="4" xr:uid="{00000000-0005-0000-0000-000000000000}"/>
    <cellStyle name="Normal" xfId="0" builtinId="0"/>
    <cellStyle name="Normal 13" xfId="5" xr:uid="{00000000-0005-0000-0000-000002000000}"/>
    <cellStyle name="Normal 2" xfId="2" xr:uid="{00000000-0005-0000-0000-000003000000}"/>
    <cellStyle name="Normal 22" xfId="8" xr:uid="{00000000-0005-0000-0000-000004000000}"/>
    <cellStyle name="Normal 24" xfId="6" xr:uid="{00000000-0005-0000-0000-000005000000}"/>
    <cellStyle name="Normal 25" xfId="9" xr:uid="{00000000-0005-0000-0000-000006000000}"/>
    <cellStyle name="Normal 27" xfId="7" xr:uid="{00000000-0005-0000-0000-000007000000}"/>
    <cellStyle name="Normal 3" xfId="3" xr:uid="{00000000-0005-0000-0000-000008000000}"/>
    <cellStyle name="Normal 4" xfId="10" xr:uid="{00000000-0005-0000-0000-000037000000}"/>
    <cellStyle name="Percent" xfId="1" builtinId="5"/>
  </cellStyles>
  <dxfs count="7">
    <dxf>
      <font>
        <b/>
        <i/>
        <color rgb="FFC00000"/>
      </font>
    </dxf>
    <dxf>
      <font>
        <b val="0"/>
        <i val="0"/>
      </font>
    </dxf>
    <dxf>
      <font>
        <b/>
        <i/>
        <color rgb="FFC00000"/>
      </font>
    </dxf>
    <dxf>
      <font>
        <b/>
        <i/>
        <color rgb="FFC00000"/>
      </font>
    </dxf>
    <dxf>
      <font>
        <b val="0"/>
        <i val="0"/>
      </font>
    </dxf>
    <dxf>
      <font>
        <b/>
        <i/>
        <color rgb="FFC00000"/>
      </font>
    </dxf>
    <dxf>
      <font>
        <b val="0"/>
        <i val="0"/>
      </font>
    </dxf>
  </dxfs>
  <tableStyles count="0" defaultTableStyle="TableStyleMedium2" defaultPivotStyle="PivotStyleMedium9"/>
  <colors>
    <mruColors>
      <color rgb="FF00FF00"/>
      <color rgb="FF00FFFF"/>
      <color rgb="FFF2DCDB"/>
      <color rgb="FFFF00FF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3-08-09T23:12:58.92" personId="{00000000-0000-0000-0000-000000000000}" id="{F2B17024-E440-4EEC-87F9-94B7F1C63EEA}">
    <text>ESL in italic</text>
  </threadedComment>
  <threadedComment ref="B25" dT="2023-08-09T23:12:16.08" personId="{00000000-0000-0000-0000-000000000000}" id="{A5224923-1874-4EEC-9443-A133F7572E22}">
    <text>ESL in italic</text>
  </threadedComment>
  <threadedComment ref="B44" dT="2023-08-09T23:11:54.13" personId="{00000000-0000-0000-0000-000000000000}" id="{34176731-E9AB-46DA-B295-5AFB606DA106}">
    <text>ESL in italic</text>
  </threadedComment>
  <threadedComment ref="E150" dT="2023-08-09T23:57:45.85" personId="{00000000-0000-0000-0000-000000000000}" id="{D17F9704-0886-4D7E-85BF-457565826E48}">
    <text>Pass/exceed against visible criteria</text>
  </threadedComment>
  <threadedComment ref="E152" dT="2023-08-09T23:57:45.85" personId="{00000000-0000-0000-0000-000000000000}" id="{73502BEE-55F8-4983-81FD-D9D1CA5E5B49}">
    <text>Pass/exceed against visible criteria</text>
  </threadedComment>
  <threadedComment ref="B153" dT="2023-03-15T06:43:50.86" personId="{00000000-0000-0000-0000-000000000000}" id="{0782320A-7366-4841-B06A-CF282F8D9F5D}">
    <text>UCL should NOT include QAQC.  If QAQC is substantially higher than primary result, Use the max or average value per sample.</text>
  </threadedComment>
  <threadedComment ref="E154" dT="2023-08-09T23:57:45.85" personId="{00000000-0000-0000-0000-000000000000}" id="{1339205E-9C20-4ECE-AF85-FBFB4CDDFBAF}">
    <text>Pass/exceed against visible criteria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8" dT="2023-08-09T23:12:58.92" personId="{00000000-0000-0000-0000-000000000000}" id="{24629D95-80BD-40CD-8206-35B5F8A29F0C}">
    <text>ESL in italic</text>
  </threadedComment>
  <threadedComment ref="B25" dT="2023-08-09T23:12:16.08" personId="{00000000-0000-0000-0000-000000000000}" id="{60384328-A293-4276-AA33-C34613AD699D}">
    <text>ESL in italic</text>
  </threadedComment>
  <threadedComment ref="B44" dT="2023-08-09T23:11:54.13" personId="{00000000-0000-0000-0000-000000000000}" id="{61E5E120-D21F-4C15-B47A-DEED656D74C5}">
    <text>ESL in italic</text>
  </threadedComment>
  <threadedComment ref="E150" dT="2023-08-09T23:57:45.85" personId="{00000000-0000-0000-0000-000000000000}" id="{118C407C-DA9C-463B-A808-61AEFE7D42AD}">
    <text>Pass/exceed against visible criteria</text>
  </threadedComment>
  <threadedComment ref="E152" dT="2023-08-09T23:57:45.85" personId="{00000000-0000-0000-0000-000000000000}" id="{FEE85644-8286-4AD8-B922-6E7FDAB2E614}">
    <text>Pass/exceed against visible criteria</text>
  </threadedComment>
  <threadedComment ref="B153" dT="2023-03-15T06:43:50.86" personId="{00000000-0000-0000-0000-000000000000}" id="{4F243415-0D0C-43B9-868D-B81E3EDAA286}">
    <text>UCL should NOT include QAQC.  If QAQC is substantially higher than primary result, Use the max or average value per sample.</text>
  </threadedComment>
  <threadedComment ref="E154" dT="2023-08-09T23:57:45.85" personId="{00000000-0000-0000-0000-000000000000}" id="{72608222-02B9-456E-8C87-BDAC7C9599AA}">
    <text>Pass/exceed against visible criteria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8" dT="2023-08-09T23:12:58.92" personId="{00000000-0000-0000-0000-000000000000}" id="{8DEE370E-8F25-471F-A385-90A937AA95AB}">
    <text>ESL in italic</text>
  </threadedComment>
  <threadedComment ref="B25" dT="2023-08-09T23:12:16.08" personId="{00000000-0000-0000-0000-000000000000}" id="{38969E96-1A8E-404A-8617-57493DCFF86B}">
    <text>ESL in italic</text>
  </threadedComment>
  <threadedComment ref="B44" dT="2023-08-09T23:11:54.13" personId="{00000000-0000-0000-0000-000000000000}" id="{29E3A824-0778-4BA8-8C10-23F2F105EC2F}">
    <text>ESL in italic</text>
  </threadedComment>
  <threadedComment ref="E149" dT="2023-08-09T23:57:45.85" personId="{00000000-0000-0000-0000-000000000000}" id="{7F771A14-79B5-4341-AA7B-08603211DD4A}">
    <text>Pass/exceed against visible criteria</text>
  </threadedComment>
  <threadedComment ref="E151" dT="2023-08-09T23:57:45.85" personId="{00000000-0000-0000-0000-000000000000}" id="{A6B3A7A6-5534-48DB-B8B0-29FFA480972E}">
    <text>Pass/exceed against visible criteria</text>
  </threadedComment>
  <threadedComment ref="B152" dT="2023-03-15T06:43:50.86" personId="{00000000-0000-0000-0000-000000000000}" id="{9DD57D33-864C-4807-A6C6-9BCA91F75F2A}">
    <text>UCL should NOT include QAQC.  If QAQC is substantially higher than primary result, Use the max or average value per sample.</text>
  </threadedComment>
  <threadedComment ref="E153" dT="2023-08-09T23:57:45.85" personId="{00000000-0000-0000-0000-000000000000}" id="{6742877C-F489-49DE-AC5D-DB8B768F69D0}">
    <text>Pass/exceed against visible criteria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C547-DE67-44FA-A75C-D13C7A3ABAD8}">
  <sheetPr>
    <tabColor rgb="FF00FFFF"/>
    <pageSetUpPr fitToPage="1"/>
  </sheetPr>
  <dimension ref="A2:AX169"/>
  <sheetViews>
    <sheetView tabSelected="1" view="pageBreakPreview" topLeftCell="H11" zoomScale="85" zoomScaleNormal="100" zoomScaleSheetLayoutView="85" workbookViewId="0">
      <selection activeCell="AO37" sqref="AO37"/>
    </sheetView>
  </sheetViews>
  <sheetFormatPr defaultRowHeight="15" x14ac:dyDescent="0.25"/>
  <cols>
    <col min="2" max="2" width="16.42578125" customWidth="1"/>
    <col min="3" max="3" width="15" customWidth="1"/>
    <col min="4" max="4" width="9.5703125" customWidth="1"/>
    <col min="5" max="5" width="11.85546875" bestFit="1" customWidth="1"/>
    <col min="6" max="8" width="11.85546875" customWidth="1"/>
    <col min="9" max="14" width="7" bestFit="1" customWidth="1"/>
    <col min="15" max="15" width="7.140625" customWidth="1"/>
    <col min="16" max="16" width="7" bestFit="1" customWidth="1"/>
    <col min="17" max="17" width="6.140625" bestFit="1" customWidth="1"/>
    <col min="18" max="18" width="7" bestFit="1" customWidth="1"/>
    <col min="19" max="19" width="6.140625" bestFit="1" customWidth="1"/>
    <col min="20" max="20" width="7" bestFit="1" customWidth="1"/>
    <col min="21" max="23" width="6.140625" bestFit="1" customWidth="1"/>
    <col min="24" max="24" width="8.42578125" bestFit="1" customWidth="1"/>
    <col min="25" max="25" width="6.5703125" bestFit="1" customWidth="1"/>
    <col min="26" max="26" width="7" bestFit="1" customWidth="1"/>
    <col min="27" max="33" width="6.140625" bestFit="1" customWidth="1"/>
    <col min="34" max="34" width="6.5703125" bestFit="1" customWidth="1"/>
    <col min="35" max="35" width="7" bestFit="1" customWidth="1"/>
    <col min="36" max="38" width="6.140625" bestFit="1" customWidth="1"/>
    <col min="39" max="39" width="7" bestFit="1" customWidth="1"/>
    <col min="40" max="44" width="9.140625" customWidth="1"/>
    <col min="45" max="45" width="12.42578125" customWidth="1"/>
    <col min="46" max="46" width="21.42578125" bestFit="1" customWidth="1"/>
    <col min="47" max="47" width="21.7109375" bestFit="1" customWidth="1"/>
    <col min="48" max="48" width="13.85546875" style="140" customWidth="1"/>
    <col min="49" max="49" width="15.42578125" style="140" bestFit="1" customWidth="1"/>
    <col min="50" max="50" width="9.140625" style="140"/>
  </cols>
  <sheetData>
    <row r="2" spans="1:49" s="140" customFormat="1" ht="20.25" x14ac:dyDescent="0.3">
      <c r="B2" s="187" t="s">
        <v>105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9"/>
    </row>
    <row r="3" spans="1:49" s="140" customFormat="1" ht="20.25" x14ac:dyDescent="0.3">
      <c r="B3" s="187" t="s">
        <v>133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9"/>
    </row>
    <row r="4" spans="1:49" s="140" customFormat="1" ht="30.75" customHeight="1" x14ac:dyDescent="0.25">
      <c r="B4" s="376" t="s">
        <v>0</v>
      </c>
      <c r="C4" s="377"/>
      <c r="D4" s="377"/>
      <c r="E4" s="378"/>
      <c r="F4" s="389" t="s">
        <v>188</v>
      </c>
      <c r="G4" s="390"/>
      <c r="H4" s="349"/>
      <c r="I4" s="349" t="s">
        <v>1</v>
      </c>
      <c r="J4" s="350"/>
      <c r="K4" s="350"/>
      <c r="L4" s="350"/>
      <c r="M4" s="350"/>
      <c r="N4" s="336" t="s">
        <v>2</v>
      </c>
      <c r="O4" s="338" t="s">
        <v>3</v>
      </c>
      <c r="P4" s="336" t="s">
        <v>4</v>
      </c>
      <c r="Q4" s="388" t="s">
        <v>5</v>
      </c>
      <c r="R4" s="388"/>
      <c r="S4" s="388"/>
      <c r="T4" s="388"/>
      <c r="U4" s="388" t="s">
        <v>6</v>
      </c>
      <c r="V4" s="388"/>
      <c r="W4" s="388"/>
      <c r="X4" s="388"/>
      <c r="Y4" s="388"/>
      <c r="Z4" s="388"/>
      <c r="AA4" s="388"/>
      <c r="AB4" s="389" t="s">
        <v>7</v>
      </c>
      <c r="AC4" s="390"/>
      <c r="AD4" s="390"/>
      <c r="AE4" s="349"/>
      <c r="AF4" s="389" t="s">
        <v>64</v>
      </c>
      <c r="AG4" s="390"/>
      <c r="AH4" s="390"/>
      <c r="AI4" s="390"/>
      <c r="AJ4" s="390"/>
      <c r="AK4" s="390"/>
      <c r="AL4" s="390"/>
      <c r="AM4" s="349"/>
      <c r="AN4" s="397" t="s">
        <v>33</v>
      </c>
      <c r="AO4" s="399" t="s">
        <v>34</v>
      </c>
      <c r="AP4" s="331" t="s">
        <v>120</v>
      </c>
      <c r="AQ4" s="332"/>
      <c r="AR4" s="332"/>
      <c r="AS4" s="333"/>
      <c r="AT4" s="371" t="s">
        <v>8</v>
      </c>
      <c r="AU4" s="372"/>
      <c r="AV4" s="339" t="s">
        <v>91</v>
      </c>
      <c r="AW4" s="339" t="s">
        <v>89</v>
      </c>
    </row>
    <row r="5" spans="1:49" s="140" customFormat="1" ht="109.5" customHeight="1" x14ac:dyDescent="0.25">
      <c r="A5" s="152" t="s">
        <v>94</v>
      </c>
      <c r="B5" s="379"/>
      <c r="C5" s="380"/>
      <c r="D5" s="380"/>
      <c r="E5" s="381"/>
      <c r="F5" s="153" t="s">
        <v>155</v>
      </c>
      <c r="G5" s="153" t="s">
        <v>154</v>
      </c>
      <c r="H5" s="153" t="s">
        <v>156</v>
      </c>
      <c r="I5" s="153" t="s">
        <v>9</v>
      </c>
      <c r="J5" s="154" t="s">
        <v>10</v>
      </c>
      <c r="K5" s="154" t="s">
        <v>11</v>
      </c>
      <c r="L5" s="154" t="s">
        <v>12</v>
      </c>
      <c r="M5" s="154" t="s">
        <v>13</v>
      </c>
      <c r="N5" s="337"/>
      <c r="O5" s="339"/>
      <c r="P5" s="337"/>
      <c r="Q5" s="155" t="s">
        <v>14</v>
      </c>
      <c r="R5" s="155" t="s">
        <v>15</v>
      </c>
      <c r="S5" s="154" t="s">
        <v>16</v>
      </c>
      <c r="T5" s="154" t="s">
        <v>138</v>
      </c>
      <c r="U5" s="155" t="s">
        <v>17</v>
      </c>
      <c r="V5" s="155" t="s">
        <v>18</v>
      </c>
      <c r="W5" s="155" t="s">
        <v>19</v>
      </c>
      <c r="X5" s="155" t="s">
        <v>20</v>
      </c>
      <c r="Y5" s="155" t="s">
        <v>21</v>
      </c>
      <c r="Z5" s="155" t="s">
        <v>22</v>
      </c>
      <c r="AA5" s="155" t="s">
        <v>23</v>
      </c>
      <c r="AB5" s="156" t="s">
        <v>24</v>
      </c>
      <c r="AC5" s="157" t="s">
        <v>60</v>
      </c>
      <c r="AD5" s="157" t="s">
        <v>61</v>
      </c>
      <c r="AE5" s="157" t="s">
        <v>62</v>
      </c>
      <c r="AF5" s="190" t="s">
        <v>25</v>
      </c>
      <c r="AG5" s="150" t="s">
        <v>26</v>
      </c>
      <c r="AH5" s="150" t="s">
        <v>27</v>
      </c>
      <c r="AI5" s="150" t="s">
        <v>28</v>
      </c>
      <c r="AJ5" s="150" t="s">
        <v>29</v>
      </c>
      <c r="AK5" s="150" t="s">
        <v>30</v>
      </c>
      <c r="AL5" s="150" t="s">
        <v>31</v>
      </c>
      <c r="AM5" s="150" t="s">
        <v>32</v>
      </c>
      <c r="AN5" s="398"/>
      <c r="AO5" s="400"/>
      <c r="AP5" s="151" t="s">
        <v>117</v>
      </c>
      <c r="AQ5" s="151" t="s">
        <v>118</v>
      </c>
      <c r="AR5" s="151" t="s">
        <v>119</v>
      </c>
      <c r="AS5" s="151" t="s">
        <v>121</v>
      </c>
      <c r="AT5" s="154" t="s">
        <v>66</v>
      </c>
      <c r="AU5" s="158" t="s">
        <v>65</v>
      </c>
      <c r="AV5" s="370"/>
      <c r="AW5" s="370"/>
    </row>
    <row r="6" spans="1:49" s="159" customFormat="1" ht="5.25" x14ac:dyDescent="0.15">
      <c r="B6" s="382"/>
      <c r="C6" s="383"/>
      <c r="D6" s="383"/>
      <c r="E6" s="384"/>
      <c r="F6" s="160"/>
      <c r="G6" s="160"/>
      <c r="H6" s="160"/>
      <c r="I6" s="160"/>
      <c r="J6" s="161"/>
      <c r="K6" s="161"/>
      <c r="L6" s="161"/>
      <c r="M6" s="161"/>
      <c r="N6" s="162"/>
      <c r="O6" s="161"/>
      <c r="P6" s="162"/>
      <c r="Q6" s="162"/>
      <c r="R6" s="162"/>
      <c r="S6" s="161"/>
      <c r="T6" s="161"/>
      <c r="U6" s="162"/>
      <c r="V6" s="162"/>
      <c r="W6" s="162"/>
      <c r="X6" s="162"/>
      <c r="Y6" s="162"/>
      <c r="Z6" s="162"/>
      <c r="AA6" s="162"/>
      <c r="AB6" s="163"/>
      <c r="AC6" s="163"/>
      <c r="AD6" s="163"/>
      <c r="AE6" s="163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2"/>
      <c r="AU6" s="165"/>
      <c r="AV6" s="165"/>
      <c r="AW6" s="161"/>
    </row>
    <row r="7" spans="1:49" s="140" customFormat="1" x14ac:dyDescent="0.25">
      <c r="B7" s="291" t="s">
        <v>183</v>
      </c>
      <c r="C7" s="166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  <c r="T7" s="170"/>
      <c r="U7" s="171"/>
      <c r="V7" s="171"/>
      <c r="W7" s="171"/>
      <c r="X7" s="171"/>
      <c r="Y7" s="171"/>
      <c r="Z7" s="171"/>
      <c r="AA7" s="171"/>
      <c r="AB7" s="171"/>
      <c r="AC7" s="172"/>
      <c r="AD7" s="171"/>
      <c r="AE7" s="171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4"/>
    </row>
    <row r="8" spans="1:49" ht="16.5" customHeight="1" x14ac:dyDescent="0.25">
      <c r="A8" s="52"/>
      <c r="B8" s="401" t="s">
        <v>123</v>
      </c>
      <c r="C8" s="402"/>
      <c r="D8" s="403"/>
      <c r="E8" s="41" t="s">
        <v>76</v>
      </c>
      <c r="F8" s="231">
        <v>10</v>
      </c>
      <c r="G8" s="231">
        <v>1</v>
      </c>
      <c r="H8" s="231" t="s">
        <v>35</v>
      </c>
      <c r="I8" s="39" t="s">
        <v>35</v>
      </c>
      <c r="J8" s="39" t="s">
        <v>35</v>
      </c>
      <c r="K8" s="39" t="s">
        <v>35</v>
      </c>
      <c r="L8" s="39">
        <v>3</v>
      </c>
      <c r="M8" s="39" t="s">
        <v>35</v>
      </c>
      <c r="N8" s="39" t="s">
        <v>35</v>
      </c>
      <c r="O8" s="39" t="s">
        <v>35</v>
      </c>
      <c r="P8" s="39" t="s">
        <v>35</v>
      </c>
      <c r="Q8" s="106">
        <v>10</v>
      </c>
      <c r="R8" s="106">
        <v>10</v>
      </c>
      <c r="S8" s="106">
        <v>1.5</v>
      </c>
      <c r="T8" s="106">
        <v>10</v>
      </c>
      <c r="U8" s="39" t="s">
        <v>35</v>
      </c>
      <c r="V8" s="39" t="s">
        <v>35</v>
      </c>
      <c r="W8" s="106">
        <v>125</v>
      </c>
      <c r="X8" s="39">
        <v>25</v>
      </c>
      <c r="Y8" s="39" t="s">
        <v>35</v>
      </c>
      <c r="Z8" s="39" t="s">
        <v>35</v>
      </c>
      <c r="AA8" s="39" t="s">
        <v>35</v>
      </c>
      <c r="AB8" s="39">
        <v>10</v>
      </c>
      <c r="AC8" s="106">
        <v>3</v>
      </c>
      <c r="AD8" s="39" t="s">
        <v>35</v>
      </c>
      <c r="AE8" s="39" t="s">
        <v>35</v>
      </c>
      <c r="AF8" s="39">
        <v>40</v>
      </c>
      <c r="AG8" s="39" t="s">
        <v>35</v>
      </c>
      <c r="AH8" s="39" t="s">
        <v>35</v>
      </c>
      <c r="AI8" s="39" t="s">
        <v>35</v>
      </c>
      <c r="AJ8" s="39" t="s">
        <v>35</v>
      </c>
      <c r="AK8" s="39" t="s">
        <v>35</v>
      </c>
      <c r="AL8" s="39" t="s">
        <v>35</v>
      </c>
      <c r="AM8" s="39" t="s">
        <v>35</v>
      </c>
      <c r="AN8" s="39" t="s">
        <v>35</v>
      </c>
      <c r="AO8" s="39" t="s">
        <v>35</v>
      </c>
      <c r="AP8" s="39" t="s">
        <v>35</v>
      </c>
      <c r="AQ8" s="39" t="s">
        <v>35</v>
      </c>
      <c r="AR8" s="39" t="s">
        <v>35</v>
      </c>
      <c r="AS8" s="39" t="s">
        <v>35</v>
      </c>
      <c r="AT8" s="39" t="s">
        <v>35</v>
      </c>
      <c r="AU8" s="39" t="s">
        <v>35</v>
      </c>
      <c r="AV8" s="147"/>
      <c r="AW8" s="134"/>
    </row>
    <row r="9" spans="1:49" ht="16.5" customHeight="1" x14ac:dyDescent="0.25">
      <c r="B9" s="404"/>
      <c r="C9" s="405"/>
      <c r="D9" s="406"/>
      <c r="E9" s="40" t="s">
        <v>77</v>
      </c>
      <c r="F9" s="231">
        <v>10</v>
      </c>
      <c r="G9" s="231">
        <v>1</v>
      </c>
      <c r="H9" s="231" t="s">
        <v>35</v>
      </c>
      <c r="I9" s="39" t="s">
        <v>35</v>
      </c>
      <c r="J9" s="39" t="s">
        <v>35</v>
      </c>
      <c r="K9" s="39" t="s">
        <v>35</v>
      </c>
      <c r="L9" s="39">
        <v>3</v>
      </c>
      <c r="M9" s="39" t="s">
        <v>35</v>
      </c>
      <c r="N9" s="39" t="s">
        <v>35</v>
      </c>
      <c r="O9" s="39" t="s">
        <v>35</v>
      </c>
      <c r="P9" s="39" t="s">
        <v>35</v>
      </c>
      <c r="Q9" s="106">
        <v>10</v>
      </c>
      <c r="R9" s="106">
        <v>65</v>
      </c>
      <c r="S9" s="106">
        <v>40</v>
      </c>
      <c r="T9" s="106">
        <v>1.6</v>
      </c>
      <c r="U9" s="39" t="s">
        <v>35</v>
      </c>
      <c r="V9" s="39" t="s">
        <v>35</v>
      </c>
      <c r="W9" s="106">
        <v>125</v>
      </c>
      <c r="X9" s="39">
        <v>25</v>
      </c>
      <c r="Y9" s="39" t="s">
        <v>35</v>
      </c>
      <c r="Z9" s="39" t="s">
        <v>35</v>
      </c>
      <c r="AA9" s="39" t="s">
        <v>35</v>
      </c>
      <c r="AB9" s="39">
        <v>10</v>
      </c>
      <c r="AC9" s="106">
        <v>3</v>
      </c>
      <c r="AD9" s="39" t="s">
        <v>35</v>
      </c>
      <c r="AE9" s="39" t="s">
        <v>35</v>
      </c>
      <c r="AF9" s="39">
        <v>40</v>
      </c>
      <c r="AG9" s="39" t="s">
        <v>35</v>
      </c>
      <c r="AH9" s="39" t="s">
        <v>35</v>
      </c>
      <c r="AI9" s="39" t="s">
        <v>35</v>
      </c>
      <c r="AJ9" s="39" t="s">
        <v>35</v>
      </c>
      <c r="AK9" s="39" t="s">
        <v>35</v>
      </c>
      <c r="AL9" s="39" t="s">
        <v>35</v>
      </c>
      <c r="AM9" s="39" t="s">
        <v>35</v>
      </c>
      <c r="AN9" s="39" t="s">
        <v>35</v>
      </c>
      <c r="AO9" s="39" t="s">
        <v>35</v>
      </c>
      <c r="AP9" s="39" t="s">
        <v>35</v>
      </c>
      <c r="AQ9" s="39" t="s">
        <v>35</v>
      </c>
      <c r="AR9" s="39" t="s">
        <v>35</v>
      </c>
      <c r="AS9" s="39" t="s">
        <v>35</v>
      </c>
      <c r="AT9" s="39" t="s">
        <v>35</v>
      </c>
      <c r="AU9" s="39" t="s">
        <v>35</v>
      </c>
      <c r="AV9" s="147"/>
      <c r="AW9" s="134"/>
    </row>
    <row r="10" spans="1:49" ht="21" customHeight="1" x14ac:dyDescent="0.25">
      <c r="B10" s="468" t="s">
        <v>80</v>
      </c>
      <c r="C10" s="468"/>
      <c r="D10" s="468"/>
      <c r="E10" s="468"/>
      <c r="F10" s="232">
        <v>0.1</v>
      </c>
      <c r="G10" s="232" t="s">
        <v>35</v>
      </c>
      <c r="H10" s="232">
        <v>0.01</v>
      </c>
      <c r="I10" s="1">
        <v>6</v>
      </c>
      <c r="J10" s="2">
        <v>6</v>
      </c>
      <c r="K10" s="2">
        <v>50</v>
      </c>
      <c r="L10" s="2">
        <v>240</v>
      </c>
      <c r="M10" s="2">
        <v>6</v>
      </c>
      <c r="N10" s="2">
        <v>1</v>
      </c>
      <c r="O10" s="2" t="s">
        <v>35</v>
      </c>
      <c r="P10" s="2">
        <v>3000</v>
      </c>
      <c r="Q10" s="2" t="s">
        <v>35</v>
      </c>
      <c r="R10" s="2" t="s">
        <v>35</v>
      </c>
      <c r="S10" s="2" t="s">
        <v>35</v>
      </c>
      <c r="T10" s="2" t="s">
        <v>35</v>
      </c>
      <c r="U10" s="2" t="s">
        <v>35</v>
      </c>
      <c r="V10" s="2" t="s">
        <v>35</v>
      </c>
      <c r="W10" s="2" t="s">
        <v>35</v>
      </c>
      <c r="X10" s="2" t="s">
        <v>35</v>
      </c>
      <c r="Y10" s="2" t="s">
        <v>35</v>
      </c>
      <c r="Z10" s="2" t="s">
        <v>35</v>
      </c>
      <c r="AA10" s="2" t="s">
        <v>35</v>
      </c>
      <c r="AB10" s="2" t="s">
        <v>35</v>
      </c>
      <c r="AC10" s="101" t="s">
        <v>35</v>
      </c>
      <c r="AD10" s="101">
        <v>3</v>
      </c>
      <c r="AE10" s="101">
        <v>300</v>
      </c>
      <c r="AF10" s="101">
        <v>100</v>
      </c>
      <c r="AG10" s="101">
        <v>20</v>
      </c>
      <c r="AH10" s="32">
        <v>100</v>
      </c>
      <c r="AI10" s="101">
        <v>6000</v>
      </c>
      <c r="AJ10" s="101">
        <v>300</v>
      </c>
      <c r="AK10" s="101">
        <v>40</v>
      </c>
      <c r="AL10" s="101">
        <v>400</v>
      </c>
      <c r="AM10" s="101">
        <v>7400</v>
      </c>
      <c r="AN10" s="1" t="s">
        <v>35</v>
      </c>
      <c r="AO10" s="1" t="s">
        <v>35</v>
      </c>
      <c r="AP10" s="1" t="s">
        <v>35</v>
      </c>
      <c r="AQ10" s="1" t="s">
        <v>35</v>
      </c>
      <c r="AR10" s="1" t="s">
        <v>35</v>
      </c>
      <c r="AS10" s="1" t="s">
        <v>35</v>
      </c>
      <c r="AT10" s="391">
        <v>1.0000000000000001E-5</v>
      </c>
      <c r="AU10" s="385">
        <v>1E-4</v>
      </c>
      <c r="AV10" s="147"/>
      <c r="AW10" s="134"/>
    </row>
    <row r="11" spans="1:49" ht="16.5" customHeight="1" x14ac:dyDescent="0.25">
      <c r="B11" s="469" t="s">
        <v>81</v>
      </c>
      <c r="C11" s="407" t="s">
        <v>72</v>
      </c>
      <c r="D11" s="408"/>
      <c r="E11" s="37" t="s">
        <v>68</v>
      </c>
      <c r="F11" s="232" t="s">
        <v>35</v>
      </c>
      <c r="G11" s="232" t="s">
        <v>35</v>
      </c>
      <c r="H11" s="232" t="s">
        <v>35</v>
      </c>
      <c r="I11" s="1" t="s">
        <v>35</v>
      </c>
      <c r="J11" s="1" t="s">
        <v>35</v>
      </c>
      <c r="K11" s="1" t="s">
        <v>35</v>
      </c>
      <c r="L11" s="1" t="s">
        <v>35</v>
      </c>
      <c r="M11" s="1" t="s">
        <v>35</v>
      </c>
      <c r="N11" s="1" t="s">
        <v>35</v>
      </c>
      <c r="O11" s="1" t="s">
        <v>35</v>
      </c>
      <c r="P11" s="1" t="s">
        <v>35</v>
      </c>
      <c r="Q11" s="1">
        <v>0.5</v>
      </c>
      <c r="R11" s="1">
        <v>160</v>
      </c>
      <c r="S11" s="1">
        <v>55</v>
      </c>
      <c r="T11" s="1">
        <v>40</v>
      </c>
      <c r="U11" s="1" t="s">
        <v>35</v>
      </c>
      <c r="V11" s="1" t="s">
        <v>35</v>
      </c>
      <c r="W11" s="1">
        <v>45</v>
      </c>
      <c r="X11" s="1">
        <v>110</v>
      </c>
      <c r="Y11" s="1" t="s">
        <v>35</v>
      </c>
      <c r="Z11" s="1" t="s">
        <v>35</v>
      </c>
      <c r="AA11" s="1" t="s">
        <v>35</v>
      </c>
      <c r="AB11" s="1">
        <v>3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 t="s">
        <v>35</v>
      </c>
      <c r="AJ11" s="1" t="s">
        <v>35</v>
      </c>
      <c r="AK11" s="1" t="s">
        <v>35</v>
      </c>
      <c r="AL11" s="1" t="s">
        <v>35</v>
      </c>
      <c r="AM11" s="1" t="s">
        <v>35</v>
      </c>
      <c r="AN11" s="1" t="s">
        <v>35</v>
      </c>
      <c r="AO11" s="1" t="s">
        <v>35</v>
      </c>
      <c r="AP11" s="1" t="s">
        <v>35</v>
      </c>
      <c r="AQ11" s="1" t="s">
        <v>35</v>
      </c>
      <c r="AR11" s="1" t="s">
        <v>35</v>
      </c>
      <c r="AS11" s="1" t="s">
        <v>35</v>
      </c>
      <c r="AT11" s="392"/>
      <c r="AU11" s="386"/>
      <c r="AV11" s="147"/>
      <c r="AW11" s="134"/>
    </row>
    <row r="12" spans="1:49" ht="16.5" customHeight="1" x14ac:dyDescent="0.25">
      <c r="B12" s="470"/>
      <c r="C12" s="409"/>
      <c r="D12" s="410"/>
      <c r="E12" s="37" t="s">
        <v>69</v>
      </c>
      <c r="F12" s="232" t="s">
        <v>35</v>
      </c>
      <c r="G12" s="232" t="s">
        <v>35</v>
      </c>
      <c r="H12" s="232" t="s">
        <v>35</v>
      </c>
      <c r="I12" s="1" t="s">
        <v>35</v>
      </c>
      <c r="J12" s="1" t="s">
        <v>35</v>
      </c>
      <c r="K12" s="1" t="s">
        <v>35</v>
      </c>
      <c r="L12" s="1" t="s">
        <v>35</v>
      </c>
      <c r="M12" s="1" t="s">
        <v>35</v>
      </c>
      <c r="N12" s="1" t="s">
        <v>35</v>
      </c>
      <c r="O12" s="1" t="s">
        <v>35</v>
      </c>
      <c r="P12" s="1" t="s">
        <v>35</v>
      </c>
      <c r="Q12" s="1">
        <v>0.5</v>
      </c>
      <c r="R12" s="1">
        <v>220</v>
      </c>
      <c r="S12" s="1" t="s">
        <v>75</v>
      </c>
      <c r="T12" s="1">
        <v>60</v>
      </c>
      <c r="U12" s="1" t="s">
        <v>35</v>
      </c>
      <c r="V12" s="1" t="s">
        <v>35</v>
      </c>
      <c r="W12" s="1">
        <v>70</v>
      </c>
      <c r="X12" s="1">
        <v>240</v>
      </c>
      <c r="Y12" s="1" t="s">
        <v>35</v>
      </c>
      <c r="Z12" s="1" t="s">
        <v>35</v>
      </c>
      <c r="AA12" s="1" t="s">
        <v>35</v>
      </c>
      <c r="AB12" s="1" t="s">
        <v>75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  <c r="AO12" s="1" t="s">
        <v>35</v>
      </c>
      <c r="AP12" s="1" t="s">
        <v>35</v>
      </c>
      <c r="AQ12" s="1" t="s">
        <v>35</v>
      </c>
      <c r="AR12" s="1" t="s">
        <v>35</v>
      </c>
      <c r="AS12" s="1" t="s">
        <v>35</v>
      </c>
      <c r="AT12" s="392"/>
      <c r="AU12" s="386"/>
      <c r="AV12" s="147"/>
      <c r="AW12" s="134"/>
    </row>
    <row r="13" spans="1:49" ht="16.5" customHeight="1" x14ac:dyDescent="0.25">
      <c r="B13" s="470"/>
      <c r="C13" s="409"/>
      <c r="D13" s="410"/>
      <c r="E13" s="37" t="s">
        <v>70</v>
      </c>
      <c r="F13" s="232" t="s">
        <v>35</v>
      </c>
      <c r="G13" s="232" t="s">
        <v>35</v>
      </c>
      <c r="H13" s="232" t="s">
        <v>35</v>
      </c>
      <c r="I13" s="1" t="s">
        <v>35</v>
      </c>
      <c r="J13" s="1" t="s">
        <v>35</v>
      </c>
      <c r="K13" s="1" t="s">
        <v>35</v>
      </c>
      <c r="L13" s="1" t="s">
        <v>35</v>
      </c>
      <c r="M13" s="1" t="s">
        <v>35</v>
      </c>
      <c r="N13" s="1" t="s">
        <v>35</v>
      </c>
      <c r="O13" s="1" t="s">
        <v>35</v>
      </c>
      <c r="P13" s="1" t="s">
        <v>35</v>
      </c>
      <c r="Q13" s="1">
        <v>0.5</v>
      </c>
      <c r="R13" s="1">
        <v>310</v>
      </c>
      <c r="S13" s="1" t="s">
        <v>75</v>
      </c>
      <c r="T13" s="1">
        <v>95</v>
      </c>
      <c r="U13" s="1" t="s">
        <v>35</v>
      </c>
      <c r="V13" s="1" t="s">
        <v>35</v>
      </c>
      <c r="W13" s="1">
        <v>110</v>
      </c>
      <c r="X13" s="1">
        <v>440</v>
      </c>
      <c r="Y13" s="1" t="s">
        <v>35</v>
      </c>
      <c r="Z13" s="1" t="s">
        <v>35</v>
      </c>
      <c r="AA13" s="1" t="s">
        <v>35</v>
      </c>
      <c r="AB13" s="1" t="s">
        <v>75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 t="s">
        <v>35</v>
      </c>
      <c r="AJ13" s="1" t="s">
        <v>35</v>
      </c>
      <c r="AK13" s="1" t="s">
        <v>35</v>
      </c>
      <c r="AL13" s="1" t="s">
        <v>35</v>
      </c>
      <c r="AM13" s="1" t="s">
        <v>35</v>
      </c>
      <c r="AN13" s="1" t="s">
        <v>35</v>
      </c>
      <c r="AO13" s="1" t="s">
        <v>35</v>
      </c>
      <c r="AP13" s="1" t="s">
        <v>35</v>
      </c>
      <c r="AQ13" s="1" t="s">
        <v>35</v>
      </c>
      <c r="AR13" s="1" t="s">
        <v>35</v>
      </c>
      <c r="AS13" s="1" t="s">
        <v>35</v>
      </c>
      <c r="AT13" s="392"/>
      <c r="AU13" s="386"/>
      <c r="AV13" s="147"/>
      <c r="AW13" s="134"/>
    </row>
    <row r="14" spans="1:49" ht="15" customHeight="1" x14ac:dyDescent="0.25">
      <c r="B14" s="470"/>
      <c r="C14" s="411"/>
      <c r="D14" s="412"/>
      <c r="E14" s="37" t="s">
        <v>71</v>
      </c>
      <c r="F14" s="232" t="s">
        <v>35</v>
      </c>
      <c r="G14" s="232" t="s">
        <v>35</v>
      </c>
      <c r="H14" s="232" t="s">
        <v>35</v>
      </c>
      <c r="I14" s="1" t="s">
        <v>35</v>
      </c>
      <c r="J14" s="1" t="s">
        <v>35</v>
      </c>
      <c r="K14" s="1" t="s">
        <v>35</v>
      </c>
      <c r="L14" s="1" t="s">
        <v>35</v>
      </c>
      <c r="M14" s="1" t="s">
        <v>35</v>
      </c>
      <c r="N14" s="1" t="s">
        <v>35</v>
      </c>
      <c r="O14" s="1" t="s">
        <v>35</v>
      </c>
      <c r="P14" s="1" t="s">
        <v>35</v>
      </c>
      <c r="Q14" s="1">
        <v>0.5</v>
      </c>
      <c r="R14" s="1">
        <v>540</v>
      </c>
      <c r="S14" s="1" t="s">
        <v>75</v>
      </c>
      <c r="T14" s="1">
        <v>170</v>
      </c>
      <c r="U14" s="1" t="s">
        <v>35</v>
      </c>
      <c r="V14" s="1" t="s">
        <v>35</v>
      </c>
      <c r="W14" s="1">
        <v>200</v>
      </c>
      <c r="X14" s="1" t="s">
        <v>75</v>
      </c>
      <c r="Y14" s="1" t="s">
        <v>35</v>
      </c>
      <c r="Z14" s="1" t="s">
        <v>35</v>
      </c>
      <c r="AA14" s="1" t="s">
        <v>35</v>
      </c>
      <c r="AB14" s="1" t="s">
        <v>75</v>
      </c>
      <c r="AC14" s="1" t="s">
        <v>35</v>
      </c>
      <c r="AD14" s="1" t="s">
        <v>35</v>
      </c>
      <c r="AE14" s="1" t="s">
        <v>35</v>
      </c>
      <c r="AF14" s="1" t="s">
        <v>35</v>
      </c>
      <c r="AG14" s="1" t="s">
        <v>35</v>
      </c>
      <c r="AH14" s="1" t="s">
        <v>35</v>
      </c>
      <c r="AI14" s="1" t="s">
        <v>35</v>
      </c>
      <c r="AJ14" s="1" t="s">
        <v>35</v>
      </c>
      <c r="AK14" s="1" t="s">
        <v>35</v>
      </c>
      <c r="AL14" s="1" t="s">
        <v>35</v>
      </c>
      <c r="AM14" s="1" t="s">
        <v>35</v>
      </c>
      <c r="AN14" s="1" t="s">
        <v>35</v>
      </c>
      <c r="AO14" s="1" t="s">
        <v>35</v>
      </c>
      <c r="AP14" s="1" t="s">
        <v>35</v>
      </c>
      <c r="AQ14" s="1" t="s">
        <v>35</v>
      </c>
      <c r="AR14" s="1" t="s">
        <v>35</v>
      </c>
      <c r="AS14" s="1" t="s">
        <v>35</v>
      </c>
      <c r="AT14" s="392"/>
      <c r="AU14" s="386"/>
      <c r="AV14" s="147"/>
      <c r="AW14" s="134"/>
    </row>
    <row r="15" spans="1:49" ht="15" customHeight="1" x14ac:dyDescent="0.25">
      <c r="B15" s="470"/>
      <c r="C15" s="407" t="s">
        <v>73</v>
      </c>
      <c r="D15" s="408"/>
      <c r="E15" s="37" t="s">
        <v>68</v>
      </c>
      <c r="F15" s="232" t="s">
        <v>35</v>
      </c>
      <c r="G15" s="232" t="s">
        <v>35</v>
      </c>
      <c r="H15" s="232" t="s">
        <v>35</v>
      </c>
      <c r="I15" s="1" t="s">
        <v>35</v>
      </c>
      <c r="J15" s="1" t="s">
        <v>35</v>
      </c>
      <c r="K15" s="1" t="s">
        <v>35</v>
      </c>
      <c r="L15" s="1" t="s">
        <v>35</v>
      </c>
      <c r="M15" s="1" t="s">
        <v>35</v>
      </c>
      <c r="N15" s="1" t="s">
        <v>35</v>
      </c>
      <c r="O15" s="1" t="s">
        <v>35</v>
      </c>
      <c r="P15" s="1" t="s">
        <v>35</v>
      </c>
      <c r="Q15" s="1">
        <v>0.6</v>
      </c>
      <c r="R15" s="1">
        <v>390</v>
      </c>
      <c r="S15" s="1">
        <v>95</v>
      </c>
      <c r="T15" s="1">
        <v>95</v>
      </c>
      <c r="U15" s="1" t="s">
        <v>35</v>
      </c>
      <c r="V15" s="1" t="s">
        <v>35</v>
      </c>
      <c r="W15" s="1">
        <v>40</v>
      </c>
      <c r="X15" s="1">
        <v>230</v>
      </c>
      <c r="Y15" s="1" t="s">
        <v>35</v>
      </c>
      <c r="Z15" s="1" t="s">
        <v>35</v>
      </c>
      <c r="AA15" s="1" t="s">
        <v>35</v>
      </c>
      <c r="AB15" s="1">
        <v>4</v>
      </c>
      <c r="AC15" s="1" t="s">
        <v>35</v>
      </c>
      <c r="AD15" s="1" t="s">
        <v>35</v>
      </c>
      <c r="AE15" s="1" t="s">
        <v>35</v>
      </c>
      <c r="AF15" s="1" t="s">
        <v>35</v>
      </c>
      <c r="AG15" s="1" t="s">
        <v>35</v>
      </c>
      <c r="AH15" s="1" t="s">
        <v>35</v>
      </c>
      <c r="AI15" s="1" t="s">
        <v>35</v>
      </c>
      <c r="AJ15" s="1" t="s">
        <v>35</v>
      </c>
      <c r="AK15" s="1" t="s">
        <v>35</v>
      </c>
      <c r="AL15" s="1" t="s">
        <v>35</v>
      </c>
      <c r="AM15" s="1" t="s">
        <v>35</v>
      </c>
      <c r="AN15" s="1" t="s">
        <v>35</v>
      </c>
      <c r="AO15" s="1" t="s">
        <v>35</v>
      </c>
      <c r="AP15" s="1" t="s">
        <v>35</v>
      </c>
      <c r="AQ15" s="1" t="s">
        <v>35</v>
      </c>
      <c r="AR15" s="1" t="s">
        <v>35</v>
      </c>
      <c r="AS15" s="1" t="s">
        <v>35</v>
      </c>
      <c r="AT15" s="392"/>
      <c r="AU15" s="386"/>
      <c r="AV15" s="147"/>
      <c r="AW15" s="134"/>
    </row>
    <row r="16" spans="1:49" ht="15" customHeight="1" x14ac:dyDescent="0.25">
      <c r="B16" s="470"/>
      <c r="C16" s="409"/>
      <c r="D16" s="410"/>
      <c r="E16" s="37" t="s">
        <v>69</v>
      </c>
      <c r="F16" s="232" t="s">
        <v>35</v>
      </c>
      <c r="G16" s="232" t="s">
        <v>35</v>
      </c>
      <c r="H16" s="232" t="s">
        <v>35</v>
      </c>
      <c r="I16" s="1" t="s">
        <v>35</v>
      </c>
      <c r="J16" s="1" t="s">
        <v>35</v>
      </c>
      <c r="K16" s="1" t="s">
        <v>35</v>
      </c>
      <c r="L16" s="1" t="s">
        <v>35</v>
      </c>
      <c r="M16" s="1" t="s">
        <v>35</v>
      </c>
      <c r="N16" s="1" t="s">
        <v>35</v>
      </c>
      <c r="O16" s="1" t="s">
        <v>35</v>
      </c>
      <c r="P16" s="1" t="s">
        <v>35</v>
      </c>
      <c r="Q16" s="1">
        <v>0.7</v>
      </c>
      <c r="R16" s="1" t="s">
        <v>75</v>
      </c>
      <c r="S16" s="1">
        <v>210</v>
      </c>
      <c r="T16" s="1">
        <v>210</v>
      </c>
      <c r="U16" s="1" t="s">
        <v>35</v>
      </c>
      <c r="V16" s="1" t="s">
        <v>35</v>
      </c>
      <c r="W16" s="1">
        <v>65</v>
      </c>
      <c r="X16" s="1" t="s">
        <v>75</v>
      </c>
      <c r="Y16" s="1" t="s">
        <v>35</v>
      </c>
      <c r="Z16" s="1" t="s">
        <v>35</v>
      </c>
      <c r="AA16" s="1" t="s">
        <v>35</v>
      </c>
      <c r="AB16" s="1" t="s">
        <v>75</v>
      </c>
      <c r="AC16" s="1" t="s">
        <v>35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35</v>
      </c>
      <c r="AK16" s="1" t="s">
        <v>35</v>
      </c>
      <c r="AL16" s="1" t="s">
        <v>35</v>
      </c>
      <c r="AM16" s="1" t="s">
        <v>35</v>
      </c>
      <c r="AN16" s="1" t="s">
        <v>35</v>
      </c>
      <c r="AO16" s="1" t="s">
        <v>35</v>
      </c>
      <c r="AP16" s="1" t="s">
        <v>35</v>
      </c>
      <c r="AQ16" s="1" t="s">
        <v>35</v>
      </c>
      <c r="AR16" s="1" t="s">
        <v>35</v>
      </c>
      <c r="AS16" s="1" t="s">
        <v>35</v>
      </c>
      <c r="AT16" s="392"/>
      <c r="AU16" s="386"/>
      <c r="AV16" s="147"/>
      <c r="AW16" s="134"/>
    </row>
    <row r="17" spans="2:49" ht="15" customHeight="1" x14ac:dyDescent="0.25">
      <c r="B17" s="470"/>
      <c r="C17" s="409"/>
      <c r="D17" s="410"/>
      <c r="E17" s="37" t="s">
        <v>70</v>
      </c>
      <c r="F17" s="232" t="s">
        <v>35</v>
      </c>
      <c r="G17" s="232" t="s">
        <v>35</v>
      </c>
      <c r="H17" s="232" t="s">
        <v>35</v>
      </c>
      <c r="I17" s="1" t="s">
        <v>35</v>
      </c>
      <c r="J17" s="1" t="s">
        <v>35</v>
      </c>
      <c r="K17" s="1" t="s">
        <v>35</v>
      </c>
      <c r="L17" s="1" t="s">
        <v>35</v>
      </c>
      <c r="M17" s="1" t="s">
        <v>35</v>
      </c>
      <c r="N17" s="1" t="s">
        <v>35</v>
      </c>
      <c r="O17" s="1" t="s">
        <v>35</v>
      </c>
      <c r="P17" s="1" t="s">
        <v>35</v>
      </c>
      <c r="Q17" s="1">
        <v>1</v>
      </c>
      <c r="R17" s="1" t="s">
        <v>75</v>
      </c>
      <c r="S17" s="1" t="s">
        <v>75</v>
      </c>
      <c r="T17" s="1" t="s">
        <v>75</v>
      </c>
      <c r="U17" s="1" t="s">
        <v>35</v>
      </c>
      <c r="V17" s="1" t="s">
        <v>35</v>
      </c>
      <c r="W17" s="1">
        <v>100</v>
      </c>
      <c r="X17" s="1" t="s">
        <v>75</v>
      </c>
      <c r="Y17" s="1" t="s">
        <v>35</v>
      </c>
      <c r="Z17" s="1" t="s">
        <v>35</v>
      </c>
      <c r="AA17" s="1" t="s">
        <v>35</v>
      </c>
      <c r="AB17" s="1" t="s">
        <v>75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  <c r="AP17" s="1" t="s">
        <v>35</v>
      </c>
      <c r="AQ17" s="1" t="s">
        <v>35</v>
      </c>
      <c r="AR17" s="1" t="s">
        <v>35</v>
      </c>
      <c r="AS17" s="1" t="s">
        <v>35</v>
      </c>
      <c r="AT17" s="392"/>
      <c r="AU17" s="386"/>
      <c r="AV17" s="147"/>
      <c r="AW17" s="134"/>
    </row>
    <row r="18" spans="2:49" ht="15" customHeight="1" x14ac:dyDescent="0.25">
      <c r="B18" s="470"/>
      <c r="C18" s="411"/>
      <c r="D18" s="412"/>
      <c r="E18" s="37" t="s">
        <v>71</v>
      </c>
      <c r="F18" s="232" t="s">
        <v>35</v>
      </c>
      <c r="G18" s="232" t="s">
        <v>35</v>
      </c>
      <c r="H18" s="232" t="s">
        <v>35</v>
      </c>
      <c r="I18" s="1" t="s">
        <v>35</v>
      </c>
      <c r="J18" s="1" t="s">
        <v>35</v>
      </c>
      <c r="K18" s="1" t="s">
        <v>35</v>
      </c>
      <c r="L18" s="1" t="s">
        <v>35</v>
      </c>
      <c r="M18" s="1" t="s">
        <v>35</v>
      </c>
      <c r="N18" s="1" t="s">
        <v>35</v>
      </c>
      <c r="O18" s="1" t="s">
        <v>35</v>
      </c>
      <c r="P18" s="1" t="s">
        <v>35</v>
      </c>
      <c r="Q18" s="1">
        <v>2</v>
      </c>
      <c r="R18" s="1" t="s">
        <v>75</v>
      </c>
      <c r="S18" s="1" t="s">
        <v>75</v>
      </c>
      <c r="T18" s="1" t="s">
        <v>75</v>
      </c>
      <c r="U18" s="1" t="s">
        <v>35</v>
      </c>
      <c r="V18" s="1" t="s">
        <v>35</v>
      </c>
      <c r="W18" s="1">
        <v>190</v>
      </c>
      <c r="X18" s="1" t="s">
        <v>75</v>
      </c>
      <c r="Y18" s="1" t="s">
        <v>35</v>
      </c>
      <c r="Z18" s="1" t="s">
        <v>35</v>
      </c>
      <c r="AA18" s="1" t="s">
        <v>35</v>
      </c>
      <c r="AB18" s="1" t="s">
        <v>75</v>
      </c>
      <c r="AC18" s="1" t="s">
        <v>35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  <c r="AO18" s="1" t="s">
        <v>35</v>
      </c>
      <c r="AP18" s="1" t="s">
        <v>35</v>
      </c>
      <c r="AQ18" s="1" t="s">
        <v>35</v>
      </c>
      <c r="AR18" s="1" t="s">
        <v>35</v>
      </c>
      <c r="AS18" s="1" t="s">
        <v>35</v>
      </c>
      <c r="AT18" s="392"/>
      <c r="AU18" s="386"/>
      <c r="AV18" s="147"/>
      <c r="AW18" s="134"/>
    </row>
    <row r="19" spans="2:49" ht="15" customHeight="1" x14ac:dyDescent="0.25">
      <c r="B19" s="470"/>
      <c r="C19" s="407" t="s">
        <v>74</v>
      </c>
      <c r="D19" s="408"/>
      <c r="E19" s="37" t="s">
        <v>68</v>
      </c>
      <c r="F19" s="232" t="s">
        <v>35</v>
      </c>
      <c r="G19" s="232" t="s">
        <v>35</v>
      </c>
      <c r="H19" s="232" t="s">
        <v>35</v>
      </c>
      <c r="I19" s="1" t="s">
        <v>35</v>
      </c>
      <c r="J19" s="1" t="s">
        <v>35</v>
      </c>
      <c r="K19" s="1" t="s">
        <v>35</v>
      </c>
      <c r="L19" s="1" t="s">
        <v>35</v>
      </c>
      <c r="M19" s="1" t="s">
        <v>35</v>
      </c>
      <c r="N19" s="1" t="s">
        <v>35</v>
      </c>
      <c r="O19" s="1" t="s">
        <v>35</v>
      </c>
      <c r="P19" s="1" t="s">
        <v>35</v>
      </c>
      <c r="Q19" s="1">
        <v>0.7</v>
      </c>
      <c r="R19" s="1">
        <v>480</v>
      </c>
      <c r="S19" s="1" t="s">
        <v>75</v>
      </c>
      <c r="T19" s="1">
        <v>110</v>
      </c>
      <c r="U19" s="1" t="s">
        <v>35</v>
      </c>
      <c r="V19" s="1" t="s">
        <v>35</v>
      </c>
      <c r="W19" s="1">
        <v>50</v>
      </c>
      <c r="X19" s="1">
        <v>280</v>
      </c>
      <c r="Y19" s="1" t="s">
        <v>35</v>
      </c>
      <c r="Z19" s="1" t="s">
        <v>35</v>
      </c>
      <c r="AA19" s="1" t="s">
        <v>35</v>
      </c>
      <c r="AB19" s="1">
        <v>5</v>
      </c>
      <c r="AC19" s="1" t="s">
        <v>35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  <c r="AO19" s="1" t="s">
        <v>35</v>
      </c>
      <c r="AP19" s="1" t="s">
        <v>35</v>
      </c>
      <c r="AQ19" s="1" t="s">
        <v>35</v>
      </c>
      <c r="AR19" s="1" t="s">
        <v>35</v>
      </c>
      <c r="AS19" s="1" t="s">
        <v>35</v>
      </c>
      <c r="AT19" s="392"/>
      <c r="AU19" s="386"/>
      <c r="AV19" s="147"/>
      <c r="AW19" s="134"/>
    </row>
    <row r="20" spans="2:49" ht="15" customHeight="1" x14ac:dyDescent="0.25">
      <c r="B20" s="470"/>
      <c r="C20" s="409"/>
      <c r="D20" s="410"/>
      <c r="E20" s="37" t="s">
        <v>69</v>
      </c>
      <c r="F20" s="232" t="s">
        <v>35</v>
      </c>
      <c r="G20" s="232" t="s">
        <v>35</v>
      </c>
      <c r="H20" s="232" t="s">
        <v>35</v>
      </c>
      <c r="I20" s="1" t="s">
        <v>35</v>
      </c>
      <c r="J20" s="1" t="s">
        <v>35</v>
      </c>
      <c r="K20" s="1" t="s">
        <v>35</v>
      </c>
      <c r="L20" s="1" t="s">
        <v>35</v>
      </c>
      <c r="M20" s="1" t="s">
        <v>35</v>
      </c>
      <c r="N20" s="1" t="s">
        <v>35</v>
      </c>
      <c r="O20" s="1" t="s">
        <v>35</v>
      </c>
      <c r="P20" s="1" t="s">
        <v>35</v>
      </c>
      <c r="Q20" s="1">
        <v>1</v>
      </c>
      <c r="R20" s="1" t="s">
        <v>75</v>
      </c>
      <c r="S20" s="1" t="s">
        <v>75</v>
      </c>
      <c r="T20" s="1">
        <v>310</v>
      </c>
      <c r="U20" s="1" t="s">
        <v>35</v>
      </c>
      <c r="V20" s="1" t="s">
        <v>35</v>
      </c>
      <c r="W20" s="1">
        <v>90</v>
      </c>
      <c r="X20" s="1" t="s">
        <v>75</v>
      </c>
      <c r="Y20" s="1" t="s">
        <v>35</v>
      </c>
      <c r="Z20" s="1" t="s">
        <v>35</v>
      </c>
      <c r="AA20" s="1" t="s">
        <v>35</v>
      </c>
      <c r="AB20" s="1" t="s">
        <v>75</v>
      </c>
      <c r="AC20" s="1" t="s">
        <v>35</v>
      </c>
      <c r="AD20" s="1" t="s">
        <v>35</v>
      </c>
      <c r="AE20" s="1" t="s">
        <v>35</v>
      </c>
      <c r="AF20" s="1" t="s">
        <v>35</v>
      </c>
      <c r="AG20" s="1" t="s">
        <v>35</v>
      </c>
      <c r="AH20" s="1" t="s">
        <v>35</v>
      </c>
      <c r="AI20" s="1" t="s">
        <v>35</v>
      </c>
      <c r="AJ20" s="1" t="s">
        <v>35</v>
      </c>
      <c r="AK20" s="1" t="s">
        <v>35</v>
      </c>
      <c r="AL20" s="1" t="s">
        <v>35</v>
      </c>
      <c r="AM20" s="1" t="s">
        <v>35</v>
      </c>
      <c r="AN20" s="1" t="s">
        <v>35</v>
      </c>
      <c r="AO20" s="1" t="s">
        <v>35</v>
      </c>
      <c r="AP20" s="1" t="s">
        <v>35</v>
      </c>
      <c r="AQ20" s="1" t="s">
        <v>35</v>
      </c>
      <c r="AR20" s="1" t="s">
        <v>35</v>
      </c>
      <c r="AS20" s="1" t="s">
        <v>35</v>
      </c>
      <c r="AT20" s="392"/>
      <c r="AU20" s="386"/>
      <c r="AV20" s="147"/>
      <c r="AW20" s="134"/>
    </row>
    <row r="21" spans="2:49" ht="15" customHeight="1" x14ac:dyDescent="0.25">
      <c r="B21" s="470"/>
      <c r="C21" s="409"/>
      <c r="D21" s="410"/>
      <c r="E21" s="37" t="s">
        <v>70</v>
      </c>
      <c r="F21" s="232" t="s">
        <v>35</v>
      </c>
      <c r="G21" s="232" t="s">
        <v>35</v>
      </c>
      <c r="H21" s="232" t="s">
        <v>35</v>
      </c>
      <c r="I21" s="1" t="s">
        <v>35</v>
      </c>
      <c r="J21" s="1" t="s">
        <v>35</v>
      </c>
      <c r="K21" s="1" t="s">
        <v>35</v>
      </c>
      <c r="L21" s="1" t="s">
        <v>35</v>
      </c>
      <c r="M21" s="1" t="s">
        <v>35</v>
      </c>
      <c r="N21" s="1" t="s">
        <v>35</v>
      </c>
      <c r="O21" s="1" t="s">
        <v>35</v>
      </c>
      <c r="P21" s="1" t="s">
        <v>35</v>
      </c>
      <c r="Q21" s="1">
        <v>2</v>
      </c>
      <c r="R21" s="1" t="s">
        <v>75</v>
      </c>
      <c r="S21" s="1" t="s">
        <v>75</v>
      </c>
      <c r="T21" s="1" t="s">
        <v>75</v>
      </c>
      <c r="U21" s="1" t="s">
        <v>35</v>
      </c>
      <c r="V21" s="1" t="s">
        <v>35</v>
      </c>
      <c r="W21" s="1">
        <v>150</v>
      </c>
      <c r="X21" s="1" t="s">
        <v>75</v>
      </c>
      <c r="Y21" s="1" t="s">
        <v>35</v>
      </c>
      <c r="Z21" s="1" t="s">
        <v>35</v>
      </c>
      <c r="AA21" s="1" t="s">
        <v>35</v>
      </c>
      <c r="AB21" s="1" t="s">
        <v>75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 t="s">
        <v>35</v>
      </c>
      <c r="AJ21" s="1" t="s">
        <v>35</v>
      </c>
      <c r="AK21" s="1" t="s">
        <v>35</v>
      </c>
      <c r="AL21" s="1" t="s">
        <v>35</v>
      </c>
      <c r="AM21" s="1" t="s">
        <v>35</v>
      </c>
      <c r="AN21" s="1" t="s">
        <v>35</v>
      </c>
      <c r="AO21" s="1" t="s">
        <v>35</v>
      </c>
      <c r="AP21" s="1" t="s">
        <v>35</v>
      </c>
      <c r="AQ21" s="1" t="s">
        <v>35</v>
      </c>
      <c r="AR21" s="1" t="s">
        <v>35</v>
      </c>
      <c r="AS21" s="1" t="s">
        <v>35</v>
      </c>
      <c r="AT21" s="392"/>
      <c r="AU21" s="386"/>
      <c r="AV21" s="147"/>
      <c r="AW21" s="134"/>
    </row>
    <row r="22" spans="2:49" ht="15" customHeight="1" x14ac:dyDescent="0.25">
      <c r="B22" s="471"/>
      <c r="C22" s="411"/>
      <c r="D22" s="412"/>
      <c r="E22" s="37" t="s">
        <v>71</v>
      </c>
      <c r="F22" s="232" t="s">
        <v>35</v>
      </c>
      <c r="G22" s="232" t="s">
        <v>35</v>
      </c>
      <c r="H22" s="232" t="s">
        <v>35</v>
      </c>
      <c r="I22" s="1" t="s">
        <v>35</v>
      </c>
      <c r="J22" s="1" t="s">
        <v>35</v>
      </c>
      <c r="K22" s="1" t="s">
        <v>35</v>
      </c>
      <c r="L22" s="1" t="s">
        <v>35</v>
      </c>
      <c r="M22" s="1" t="s">
        <v>35</v>
      </c>
      <c r="N22" s="1" t="s">
        <v>35</v>
      </c>
      <c r="O22" s="1" t="s">
        <v>35</v>
      </c>
      <c r="P22" s="1" t="s">
        <v>35</v>
      </c>
      <c r="Q22" s="1">
        <v>3</v>
      </c>
      <c r="R22" s="1" t="s">
        <v>75</v>
      </c>
      <c r="S22" s="1" t="s">
        <v>75</v>
      </c>
      <c r="T22" s="1" t="s">
        <v>75</v>
      </c>
      <c r="U22" s="1" t="s">
        <v>35</v>
      </c>
      <c r="V22" s="1" t="s">
        <v>35</v>
      </c>
      <c r="W22" s="1">
        <v>290</v>
      </c>
      <c r="X22" s="1" t="s">
        <v>75</v>
      </c>
      <c r="Y22" s="1" t="s">
        <v>35</v>
      </c>
      <c r="Z22" s="1" t="s">
        <v>35</v>
      </c>
      <c r="AA22" s="1" t="s">
        <v>35</v>
      </c>
      <c r="AB22" s="1" t="s">
        <v>75</v>
      </c>
      <c r="AC22" s="1" t="s">
        <v>35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  <c r="AO22" s="1" t="s">
        <v>35</v>
      </c>
      <c r="AP22" s="1" t="s">
        <v>35</v>
      </c>
      <c r="AQ22" s="1" t="s">
        <v>35</v>
      </c>
      <c r="AR22" s="1" t="s">
        <v>35</v>
      </c>
      <c r="AS22" s="1" t="s">
        <v>35</v>
      </c>
      <c r="AT22" s="392"/>
      <c r="AU22" s="386"/>
      <c r="AV22" s="147"/>
      <c r="AW22" s="134"/>
    </row>
    <row r="23" spans="2:49" ht="15" customHeight="1" x14ac:dyDescent="0.25">
      <c r="B23" s="462" t="s">
        <v>79</v>
      </c>
      <c r="C23" s="463"/>
      <c r="D23" s="464"/>
      <c r="E23" s="42" t="s">
        <v>76</v>
      </c>
      <c r="F23" s="232" t="s">
        <v>35</v>
      </c>
      <c r="G23" s="232" t="s">
        <v>35</v>
      </c>
      <c r="H23" s="232" t="s">
        <v>35</v>
      </c>
      <c r="I23" s="1" t="s">
        <v>35</v>
      </c>
      <c r="J23" s="1" t="s">
        <v>35</v>
      </c>
      <c r="K23" s="1" t="s">
        <v>35</v>
      </c>
      <c r="L23" s="1" t="s">
        <v>35</v>
      </c>
      <c r="M23" s="1" t="s">
        <v>35</v>
      </c>
      <c r="N23" s="1" t="s">
        <v>35</v>
      </c>
      <c r="O23" s="1" t="s">
        <v>35</v>
      </c>
      <c r="P23" s="1" t="s">
        <v>35</v>
      </c>
      <c r="Q23" s="1" t="s">
        <v>35</v>
      </c>
      <c r="R23" s="1" t="s">
        <v>35</v>
      </c>
      <c r="S23" s="1" t="s">
        <v>35</v>
      </c>
      <c r="T23" s="1" t="s">
        <v>35</v>
      </c>
      <c r="U23" s="1" t="s">
        <v>35</v>
      </c>
      <c r="V23" s="1" t="s">
        <v>35</v>
      </c>
      <c r="W23" s="1">
        <v>700</v>
      </c>
      <c r="X23" s="1">
        <v>1000</v>
      </c>
      <c r="Y23" s="1">
        <v>2500</v>
      </c>
      <c r="Z23" s="1">
        <v>10000</v>
      </c>
      <c r="AA23" s="1" t="s">
        <v>35</v>
      </c>
      <c r="AB23" s="1" t="s">
        <v>35</v>
      </c>
      <c r="AC23" s="1" t="s">
        <v>35</v>
      </c>
      <c r="AD23" s="1" t="s">
        <v>35</v>
      </c>
      <c r="AE23" s="1" t="s">
        <v>35</v>
      </c>
      <c r="AF23" s="1" t="s">
        <v>35</v>
      </c>
      <c r="AG23" s="1" t="s">
        <v>35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 t="s">
        <v>35</v>
      </c>
      <c r="AO23" s="1" t="s">
        <v>35</v>
      </c>
      <c r="AP23" s="1" t="s">
        <v>35</v>
      </c>
      <c r="AQ23" s="1" t="s">
        <v>35</v>
      </c>
      <c r="AR23" s="1" t="s">
        <v>35</v>
      </c>
      <c r="AS23" s="1" t="s">
        <v>35</v>
      </c>
      <c r="AT23" s="392"/>
      <c r="AU23" s="386"/>
      <c r="AV23" s="147"/>
      <c r="AW23" s="134"/>
    </row>
    <row r="24" spans="2:49" ht="15" customHeight="1" x14ac:dyDescent="0.25">
      <c r="B24" s="465"/>
      <c r="C24" s="466"/>
      <c r="D24" s="467"/>
      <c r="E24" s="55" t="s">
        <v>77</v>
      </c>
      <c r="F24" s="232" t="s">
        <v>35</v>
      </c>
      <c r="G24" s="232" t="s">
        <v>35</v>
      </c>
      <c r="H24" s="232" t="s">
        <v>35</v>
      </c>
      <c r="I24" s="1" t="s">
        <v>35</v>
      </c>
      <c r="J24" s="1" t="s">
        <v>35</v>
      </c>
      <c r="K24" s="1" t="s">
        <v>35</v>
      </c>
      <c r="L24" s="1" t="s">
        <v>35</v>
      </c>
      <c r="M24" s="1" t="s">
        <v>35</v>
      </c>
      <c r="N24" s="1" t="s">
        <v>35</v>
      </c>
      <c r="O24" s="1" t="s">
        <v>35</v>
      </c>
      <c r="P24" s="1" t="s">
        <v>35</v>
      </c>
      <c r="Q24" s="1" t="s">
        <v>35</v>
      </c>
      <c r="R24" s="1" t="s">
        <v>35</v>
      </c>
      <c r="S24" s="1" t="s">
        <v>35</v>
      </c>
      <c r="T24" s="1" t="s">
        <v>35</v>
      </c>
      <c r="U24" s="1" t="s">
        <v>35</v>
      </c>
      <c r="V24" s="1" t="s">
        <v>35</v>
      </c>
      <c r="W24" s="1">
        <v>800</v>
      </c>
      <c r="X24" s="1">
        <v>1000</v>
      </c>
      <c r="Y24" s="1">
        <v>3500</v>
      </c>
      <c r="Z24" s="1">
        <v>10000</v>
      </c>
      <c r="AA24" s="1" t="s">
        <v>35</v>
      </c>
      <c r="AB24" s="1" t="s">
        <v>35</v>
      </c>
      <c r="AC24" s="1" t="s">
        <v>35</v>
      </c>
      <c r="AD24" s="1" t="s">
        <v>35</v>
      </c>
      <c r="AE24" s="1" t="s">
        <v>35</v>
      </c>
      <c r="AF24" s="1" t="s">
        <v>35</v>
      </c>
      <c r="AG24" s="1" t="s">
        <v>35</v>
      </c>
      <c r="AH24" s="1" t="s">
        <v>35</v>
      </c>
      <c r="AI24" s="1" t="s">
        <v>35</v>
      </c>
      <c r="AJ24" s="1" t="s">
        <v>35</v>
      </c>
      <c r="AK24" s="1" t="s">
        <v>35</v>
      </c>
      <c r="AL24" s="1" t="s">
        <v>35</v>
      </c>
      <c r="AM24" s="1" t="s">
        <v>35</v>
      </c>
      <c r="AN24" s="1" t="s">
        <v>35</v>
      </c>
      <c r="AO24" s="1" t="s">
        <v>35</v>
      </c>
      <c r="AP24" s="1" t="s">
        <v>35</v>
      </c>
      <c r="AQ24" s="1" t="s">
        <v>35</v>
      </c>
      <c r="AR24" s="1" t="s">
        <v>35</v>
      </c>
      <c r="AS24" s="1" t="s">
        <v>35</v>
      </c>
      <c r="AT24" s="392"/>
      <c r="AU24" s="386"/>
      <c r="AV24" s="147"/>
      <c r="AW24" s="134"/>
    </row>
    <row r="25" spans="2:49" ht="15" customHeight="1" x14ac:dyDescent="0.25">
      <c r="B25" s="422" t="s">
        <v>104</v>
      </c>
      <c r="C25" s="423"/>
      <c r="D25" s="424"/>
      <c r="E25" s="42" t="s">
        <v>76</v>
      </c>
      <c r="F25" s="232" t="s">
        <v>35</v>
      </c>
      <c r="G25" s="232" t="s">
        <v>35</v>
      </c>
      <c r="H25" s="232" t="s">
        <v>35</v>
      </c>
      <c r="I25" s="1" t="s">
        <v>35</v>
      </c>
      <c r="J25" s="1" t="s">
        <v>35</v>
      </c>
      <c r="K25" s="1" t="s">
        <v>35</v>
      </c>
      <c r="L25" s="1">
        <v>180</v>
      </c>
      <c r="M25" s="1" t="s">
        <v>35</v>
      </c>
      <c r="N25" s="1" t="s">
        <v>35</v>
      </c>
      <c r="O25" s="1" t="s">
        <v>35</v>
      </c>
      <c r="P25" s="1" t="s">
        <v>35</v>
      </c>
      <c r="Q25" s="107">
        <v>50</v>
      </c>
      <c r="R25" s="107">
        <v>85</v>
      </c>
      <c r="S25" s="107">
        <v>70</v>
      </c>
      <c r="T25" s="107">
        <v>105</v>
      </c>
      <c r="U25" s="1" t="s">
        <v>35</v>
      </c>
      <c r="V25" s="1" t="s">
        <v>35</v>
      </c>
      <c r="W25" s="107">
        <v>180</v>
      </c>
      <c r="X25" s="107">
        <v>120</v>
      </c>
      <c r="Y25" s="107">
        <v>300</v>
      </c>
      <c r="Z25" s="107">
        <v>2800</v>
      </c>
      <c r="AA25" s="1" t="s">
        <v>35</v>
      </c>
      <c r="AB25" s="1">
        <v>170</v>
      </c>
      <c r="AC25" s="107">
        <v>3</v>
      </c>
      <c r="AD25" s="1" t="s">
        <v>35</v>
      </c>
      <c r="AE25" s="1">
        <v>300</v>
      </c>
      <c r="AF25" s="1">
        <v>100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  <c r="AO25" s="1" t="s">
        <v>35</v>
      </c>
      <c r="AP25" s="1" t="s">
        <v>35</v>
      </c>
      <c r="AQ25" s="1" t="s">
        <v>35</v>
      </c>
      <c r="AR25" s="1" t="s">
        <v>35</v>
      </c>
      <c r="AS25" s="1" t="s">
        <v>35</v>
      </c>
      <c r="AT25" s="392"/>
      <c r="AU25" s="386"/>
      <c r="AV25" s="147"/>
      <c r="AW25" s="134"/>
    </row>
    <row r="26" spans="2:49" ht="15" customHeight="1" x14ac:dyDescent="0.25">
      <c r="B26" s="425"/>
      <c r="C26" s="426"/>
      <c r="D26" s="427"/>
      <c r="E26" s="55" t="s">
        <v>77</v>
      </c>
      <c r="F26" s="232" t="s">
        <v>35</v>
      </c>
      <c r="G26" s="232" t="s">
        <v>35</v>
      </c>
      <c r="H26" s="232" t="s">
        <v>35</v>
      </c>
      <c r="I26" s="1" t="s">
        <v>35</v>
      </c>
      <c r="J26" s="1" t="s">
        <v>35</v>
      </c>
      <c r="K26" s="1" t="s">
        <v>35</v>
      </c>
      <c r="L26" s="1">
        <v>180</v>
      </c>
      <c r="M26" s="1" t="s">
        <v>35</v>
      </c>
      <c r="N26" s="1" t="s">
        <v>35</v>
      </c>
      <c r="O26" s="1" t="s">
        <v>35</v>
      </c>
      <c r="P26" s="1" t="s">
        <v>35</v>
      </c>
      <c r="Q26" s="107">
        <v>65</v>
      </c>
      <c r="R26" s="107">
        <v>105</v>
      </c>
      <c r="S26" s="107">
        <v>125</v>
      </c>
      <c r="T26" s="107">
        <v>45</v>
      </c>
      <c r="U26" s="1" t="s">
        <v>35</v>
      </c>
      <c r="V26" s="1" t="s">
        <v>35</v>
      </c>
      <c r="W26" s="107">
        <v>180</v>
      </c>
      <c r="X26" s="107">
        <v>120</v>
      </c>
      <c r="Y26" s="107">
        <v>1300</v>
      </c>
      <c r="Z26" s="107">
        <v>5600</v>
      </c>
      <c r="AA26" s="1" t="s">
        <v>35</v>
      </c>
      <c r="AB26" s="1">
        <v>170</v>
      </c>
      <c r="AC26" s="107">
        <v>3</v>
      </c>
      <c r="AD26" s="1" t="s">
        <v>35</v>
      </c>
      <c r="AE26" s="1">
        <v>300</v>
      </c>
      <c r="AF26" s="1">
        <v>100</v>
      </c>
      <c r="AG26" s="1" t="s">
        <v>35</v>
      </c>
      <c r="AH26" s="1" t="s">
        <v>35</v>
      </c>
      <c r="AI26" s="1" t="s">
        <v>35</v>
      </c>
      <c r="AJ26" s="1" t="s">
        <v>35</v>
      </c>
      <c r="AK26" s="1" t="s">
        <v>35</v>
      </c>
      <c r="AL26" s="1" t="s">
        <v>35</v>
      </c>
      <c r="AM26" s="1" t="s">
        <v>35</v>
      </c>
      <c r="AN26" s="1" t="s">
        <v>35</v>
      </c>
      <c r="AO26" s="1" t="s">
        <v>35</v>
      </c>
      <c r="AP26" s="1" t="s">
        <v>35</v>
      </c>
      <c r="AQ26" s="1" t="s">
        <v>35</v>
      </c>
      <c r="AR26" s="1" t="s">
        <v>35</v>
      </c>
      <c r="AS26" s="1" t="s">
        <v>35</v>
      </c>
      <c r="AT26" s="393"/>
      <c r="AU26" s="387"/>
      <c r="AV26" s="147"/>
      <c r="AW26" s="134"/>
    </row>
    <row r="27" spans="2:49" ht="15" customHeight="1" x14ac:dyDescent="0.25">
      <c r="B27" s="348" t="s">
        <v>83</v>
      </c>
      <c r="C27" s="348"/>
      <c r="D27" s="348"/>
      <c r="E27" s="348"/>
      <c r="F27" s="233">
        <v>20</v>
      </c>
      <c r="G27" s="233" t="s">
        <v>35</v>
      </c>
      <c r="H27" s="233">
        <v>2</v>
      </c>
      <c r="I27" s="3">
        <v>10</v>
      </c>
      <c r="J27" s="4">
        <v>10</v>
      </c>
      <c r="K27" s="4">
        <v>90</v>
      </c>
      <c r="L27" s="4">
        <v>600</v>
      </c>
      <c r="M27" s="4">
        <v>10</v>
      </c>
      <c r="N27" s="4">
        <v>1</v>
      </c>
      <c r="O27" s="4" t="s">
        <v>35</v>
      </c>
      <c r="P27" s="4">
        <v>45000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100" t="s">
        <v>35</v>
      </c>
      <c r="AD27" s="100">
        <v>4</v>
      </c>
      <c r="AE27" s="100">
        <v>400</v>
      </c>
      <c r="AF27" s="100">
        <v>500</v>
      </c>
      <c r="AG27" s="100">
        <v>150</v>
      </c>
      <c r="AH27" s="33">
        <v>500</v>
      </c>
      <c r="AI27" s="100">
        <v>30000</v>
      </c>
      <c r="AJ27" s="100">
        <v>1200</v>
      </c>
      <c r="AK27" s="100">
        <v>120</v>
      </c>
      <c r="AL27" s="100">
        <v>1200</v>
      </c>
      <c r="AM27" s="100">
        <v>60000</v>
      </c>
      <c r="AN27" s="100" t="s">
        <v>35</v>
      </c>
      <c r="AO27" s="100" t="s">
        <v>35</v>
      </c>
      <c r="AP27" s="100" t="s">
        <v>35</v>
      </c>
      <c r="AQ27" s="100" t="s">
        <v>35</v>
      </c>
      <c r="AR27" s="100" t="s">
        <v>35</v>
      </c>
      <c r="AS27" s="100" t="s">
        <v>35</v>
      </c>
      <c r="AT27" s="99">
        <v>1.0000000000000001E-5</v>
      </c>
      <c r="AU27" s="98">
        <v>4.0000000000000002E-4</v>
      </c>
      <c r="AV27" s="147"/>
      <c r="AW27" s="134"/>
    </row>
    <row r="28" spans="2:49" ht="15" customHeight="1" x14ac:dyDescent="0.25">
      <c r="B28" s="346" t="s">
        <v>82</v>
      </c>
      <c r="C28" s="346"/>
      <c r="D28" s="347"/>
      <c r="E28" s="347"/>
      <c r="F28" s="234">
        <v>10</v>
      </c>
      <c r="G28" s="234" t="s">
        <v>35</v>
      </c>
      <c r="H28" s="234">
        <v>1</v>
      </c>
      <c r="I28" s="5">
        <v>10</v>
      </c>
      <c r="J28" s="6">
        <v>10</v>
      </c>
      <c r="K28" s="6">
        <v>70</v>
      </c>
      <c r="L28" s="6">
        <v>400</v>
      </c>
      <c r="M28" s="6">
        <v>10</v>
      </c>
      <c r="N28" s="6">
        <v>1</v>
      </c>
      <c r="O28" s="6" t="s">
        <v>35</v>
      </c>
      <c r="P28" s="6">
        <v>40000</v>
      </c>
      <c r="Q28" s="6" t="s">
        <v>35</v>
      </c>
      <c r="R28" s="6" t="s">
        <v>35</v>
      </c>
      <c r="S28" s="6" t="s">
        <v>35</v>
      </c>
      <c r="T28" s="6" t="s">
        <v>35</v>
      </c>
      <c r="U28" s="6" t="s">
        <v>35</v>
      </c>
      <c r="V28" s="6" t="s">
        <v>35</v>
      </c>
      <c r="W28" s="6" t="s">
        <v>35</v>
      </c>
      <c r="X28" s="6" t="s">
        <v>35</v>
      </c>
      <c r="Y28" s="6" t="s">
        <v>35</v>
      </c>
      <c r="Z28" s="6" t="s">
        <v>35</v>
      </c>
      <c r="AA28" s="6" t="s">
        <v>35</v>
      </c>
      <c r="AB28" s="6" t="s">
        <v>35</v>
      </c>
      <c r="AC28" s="97" t="s">
        <v>35</v>
      </c>
      <c r="AD28" s="97">
        <v>3</v>
      </c>
      <c r="AE28" s="97">
        <v>300</v>
      </c>
      <c r="AF28" s="97">
        <v>300</v>
      </c>
      <c r="AG28" s="97">
        <v>90</v>
      </c>
      <c r="AH28" s="7">
        <v>300</v>
      </c>
      <c r="AI28" s="97">
        <v>17000</v>
      </c>
      <c r="AJ28" s="97">
        <v>600</v>
      </c>
      <c r="AK28" s="97">
        <v>80</v>
      </c>
      <c r="AL28" s="97">
        <v>1200</v>
      </c>
      <c r="AM28" s="97">
        <v>30000</v>
      </c>
      <c r="AN28" s="97" t="s">
        <v>35</v>
      </c>
      <c r="AO28" s="97" t="s">
        <v>35</v>
      </c>
      <c r="AP28" s="97" t="s">
        <v>35</v>
      </c>
      <c r="AQ28" s="97" t="s">
        <v>35</v>
      </c>
      <c r="AR28" s="97" t="s">
        <v>35</v>
      </c>
      <c r="AS28" s="97" t="s">
        <v>35</v>
      </c>
      <c r="AT28" s="96">
        <v>1.0000000000000001E-5</v>
      </c>
      <c r="AU28" s="95">
        <v>2.0000000000000001E-4</v>
      </c>
      <c r="AV28" s="147"/>
      <c r="AW28" s="134"/>
    </row>
    <row r="29" spans="2:49" x14ac:dyDescent="0.25">
      <c r="B29" s="344" t="s">
        <v>84</v>
      </c>
      <c r="C29" s="344"/>
      <c r="D29" s="345"/>
      <c r="E29" s="345"/>
      <c r="F29" s="13">
        <v>50</v>
      </c>
      <c r="G29" s="13" t="s">
        <v>35</v>
      </c>
      <c r="H29" s="13">
        <v>20</v>
      </c>
      <c r="I29" s="8">
        <v>45</v>
      </c>
      <c r="J29" s="9">
        <v>45</v>
      </c>
      <c r="K29" s="9">
        <v>530</v>
      </c>
      <c r="L29" s="9">
        <v>3600</v>
      </c>
      <c r="M29" s="9">
        <v>50</v>
      </c>
      <c r="N29" s="9">
        <v>7</v>
      </c>
      <c r="O29" s="9" t="s">
        <v>35</v>
      </c>
      <c r="P29" s="9">
        <v>240000</v>
      </c>
      <c r="Q29" s="10" t="s">
        <v>35</v>
      </c>
      <c r="R29" s="9" t="s">
        <v>35</v>
      </c>
      <c r="S29" s="9" t="s">
        <v>35</v>
      </c>
      <c r="T29" s="9" t="s">
        <v>35</v>
      </c>
      <c r="U29" s="9" t="s">
        <v>35</v>
      </c>
      <c r="V29" s="9" t="s">
        <v>35</v>
      </c>
      <c r="W29" s="9" t="s">
        <v>35</v>
      </c>
      <c r="X29" s="9" t="s">
        <v>35</v>
      </c>
      <c r="Y29" s="9" t="s">
        <v>35</v>
      </c>
      <c r="Z29" s="9" t="s">
        <v>35</v>
      </c>
      <c r="AA29" s="9" t="s">
        <v>35</v>
      </c>
      <c r="AB29" s="9" t="s">
        <v>35</v>
      </c>
      <c r="AC29" s="94" t="s">
        <v>35</v>
      </c>
      <c r="AD29" s="94">
        <v>40</v>
      </c>
      <c r="AE29" s="94">
        <v>4000</v>
      </c>
      <c r="AF29" s="94">
        <v>3000</v>
      </c>
      <c r="AG29" s="94">
        <v>900</v>
      </c>
      <c r="AH29" s="11">
        <v>3600</v>
      </c>
      <c r="AI29" s="94">
        <v>240000</v>
      </c>
      <c r="AJ29" s="94">
        <v>1500</v>
      </c>
      <c r="AK29" s="94">
        <v>730</v>
      </c>
      <c r="AL29" s="94">
        <v>6000</v>
      </c>
      <c r="AM29" s="94">
        <v>400000</v>
      </c>
      <c r="AN29" s="94" t="s">
        <v>35</v>
      </c>
      <c r="AO29" s="94" t="s">
        <v>35</v>
      </c>
      <c r="AP29" s="94" t="s">
        <v>35</v>
      </c>
      <c r="AQ29" s="94" t="s">
        <v>35</v>
      </c>
      <c r="AR29" s="94" t="s">
        <v>35</v>
      </c>
      <c r="AS29" s="94" t="s">
        <v>35</v>
      </c>
      <c r="AT29" s="394">
        <v>1.0000000000000001E-5</v>
      </c>
      <c r="AU29" s="373">
        <v>5.0000000000000001E-4</v>
      </c>
      <c r="AV29" s="147"/>
      <c r="AW29" s="134"/>
    </row>
    <row r="30" spans="2:49" x14ac:dyDescent="0.25">
      <c r="B30" s="440" t="s">
        <v>85</v>
      </c>
      <c r="C30" s="428" t="s">
        <v>72</v>
      </c>
      <c r="D30" s="429"/>
      <c r="E30" s="38" t="s">
        <v>68</v>
      </c>
      <c r="F30" s="13" t="s">
        <v>35</v>
      </c>
      <c r="G30" s="13" t="s">
        <v>35</v>
      </c>
      <c r="H30" s="13" t="s">
        <v>35</v>
      </c>
      <c r="I30" s="13" t="s">
        <v>35</v>
      </c>
      <c r="J30" s="12" t="s">
        <v>35</v>
      </c>
      <c r="K30" s="12" t="s">
        <v>35</v>
      </c>
      <c r="L30" s="12" t="s">
        <v>35</v>
      </c>
      <c r="M30" s="12" t="s">
        <v>35</v>
      </c>
      <c r="N30" s="12" t="s">
        <v>35</v>
      </c>
      <c r="O30" s="12" t="s">
        <v>35</v>
      </c>
      <c r="P30" s="12" t="s">
        <v>35</v>
      </c>
      <c r="Q30" s="12">
        <v>3</v>
      </c>
      <c r="R30" s="12" t="s">
        <v>75</v>
      </c>
      <c r="S30" s="12" t="s">
        <v>75</v>
      </c>
      <c r="T30" s="12">
        <v>230</v>
      </c>
      <c r="U30" s="12" t="s">
        <v>35</v>
      </c>
      <c r="V30" s="12" t="s">
        <v>35</v>
      </c>
      <c r="W30" s="12">
        <v>260</v>
      </c>
      <c r="X30" s="12" t="s">
        <v>35</v>
      </c>
      <c r="Y30" s="12" t="s">
        <v>35</v>
      </c>
      <c r="Z30" s="12" t="s">
        <v>35</v>
      </c>
      <c r="AA30" s="12" t="s">
        <v>35</v>
      </c>
      <c r="AB30" s="12" t="s">
        <v>35</v>
      </c>
      <c r="AC30" s="12" t="s">
        <v>35</v>
      </c>
      <c r="AD30" s="12" t="s">
        <v>35</v>
      </c>
      <c r="AE30" s="12" t="s">
        <v>35</v>
      </c>
      <c r="AF30" s="12" t="s">
        <v>35</v>
      </c>
      <c r="AG30" s="12" t="s">
        <v>35</v>
      </c>
      <c r="AH30" s="12" t="s">
        <v>35</v>
      </c>
      <c r="AI30" s="12" t="s">
        <v>35</v>
      </c>
      <c r="AJ30" s="12" t="s">
        <v>35</v>
      </c>
      <c r="AK30" s="12" t="s">
        <v>35</v>
      </c>
      <c r="AL30" s="12" t="s">
        <v>35</v>
      </c>
      <c r="AM30" s="12" t="s">
        <v>35</v>
      </c>
      <c r="AN30" s="12" t="s">
        <v>35</v>
      </c>
      <c r="AO30" s="12" t="s">
        <v>35</v>
      </c>
      <c r="AP30" s="12" t="s">
        <v>35</v>
      </c>
      <c r="AQ30" s="12" t="s">
        <v>35</v>
      </c>
      <c r="AR30" s="12" t="s">
        <v>35</v>
      </c>
      <c r="AS30" s="12" t="s">
        <v>35</v>
      </c>
      <c r="AT30" s="395"/>
      <c r="AU30" s="374"/>
      <c r="AV30" s="147"/>
      <c r="AW30" s="134"/>
    </row>
    <row r="31" spans="2:49" x14ac:dyDescent="0.25">
      <c r="B31" s="441"/>
      <c r="C31" s="430"/>
      <c r="D31" s="431"/>
      <c r="E31" s="56" t="s">
        <v>69</v>
      </c>
      <c r="F31" s="13" t="s">
        <v>35</v>
      </c>
      <c r="G31" s="13" t="s">
        <v>35</v>
      </c>
      <c r="H31" s="13" t="s">
        <v>35</v>
      </c>
      <c r="I31" s="13" t="s">
        <v>35</v>
      </c>
      <c r="J31" s="12" t="s">
        <v>35</v>
      </c>
      <c r="K31" s="12" t="s">
        <v>35</v>
      </c>
      <c r="L31" s="12" t="s">
        <v>35</v>
      </c>
      <c r="M31" s="12" t="s">
        <v>35</v>
      </c>
      <c r="N31" s="12" t="s">
        <v>35</v>
      </c>
      <c r="O31" s="12" t="s">
        <v>35</v>
      </c>
      <c r="P31" s="12" t="s">
        <v>35</v>
      </c>
      <c r="Q31" s="12">
        <v>3</v>
      </c>
      <c r="R31" s="12" t="s">
        <v>75</v>
      </c>
      <c r="S31" s="12" t="s">
        <v>75</v>
      </c>
      <c r="T31" s="12" t="s">
        <v>75</v>
      </c>
      <c r="U31" s="12" t="s">
        <v>35</v>
      </c>
      <c r="V31" s="12" t="s">
        <v>35</v>
      </c>
      <c r="W31" s="12">
        <v>370</v>
      </c>
      <c r="X31" s="9" t="s">
        <v>35</v>
      </c>
      <c r="Y31" s="9" t="s">
        <v>35</v>
      </c>
      <c r="Z31" s="9" t="s">
        <v>35</v>
      </c>
      <c r="AA31" s="9" t="s">
        <v>35</v>
      </c>
      <c r="AB31" s="9" t="s">
        <v>35</v>
      </c>
      <c r="AC31" s="94" t="s">
        <v>35</v>
      </c>
      <c r="AD31" s="12" t="s">
        <v>35</v>
      </c>
      <c r="AE31" s="12" t="s">
        <v>35</v>
      </c>
      <c r="AF31" s="12" t="s">
        <v>35</v>
      </c>
      <c r="AG31" s="12" t="s">
        <v>35</v>
      </c>
      <c r="AH31" s="12" t="s">
        <v>35</v>
      </c>
      <c r="AI31" s="12" t="s">
        <v>35</v>
      </c>
      <c r="AJ31" s="12" t="s">
        <v>35</v>
      </c>
      <c r="AK31" s="12" t="s">
        <v>35</v>
      </c>
      <c r="AL31" s="12" t="s">
        <v>35</v>
      </c>
      <c r="AM31" s="12" t="s">
        <v>35</v>
      </c>
      <c r="AN31" s="94" t="s">
        <v>35</v>
      </c>
      <c r="AO31" s="94" t="s">
        <v>35</v>
      </c>
      <c r="AP31" s="94" t="s">
        <v>35</v>
      </c>
      <c r="AQ31" s="94" t="s">
        <v>35</v>
      </c>
      <c r="AR31" s="94" t="s">
        <v>35</v>
      </c>
      <c r="AS31" s="94" t="s">
        <v>35</v>
      </c>
      <c r="AT31" s="395"/>
      <c r="AU31" s="374"/>
      <c r="AV31" s="147"/>
      <c r="AW31" s="134"/>
    </row>
    <row r="32" spans="2:49" x14ac:dyDescent="0.25">
      <c r="B32" s="441"/>
      <c r="C32" s="430"/>
      <c r="D32" s="431"/>
      <c r="E32" s="56" t="s">
        <v>70</v>
      </c>
      <c r="F32" s="13" t="s">
        <v>35</v>
      </c>
      <c r="G32" s="13" t="s">
        <v>35</v>
      </c>
      <c r="H32" s="13" t="s">
        <v>35</v>
      </c>
      <c r="I32" s="13" t="s">
        <v>35</v>
      </c>
      <c r="J32" s="12" t="s">
        <v>35</v>
      </c>
      <c r="K32" s="12" t="s">
        <v>35</v>
      </c>
      <c r="L32" s="12" t="s">
        <v>35</v>
      </c>
      <c r="M32" s="12" t="s">
        <v>35</v>
      </c>
      <c r="N32" s="12" t="s">
        <v>35</v>
      </c>
      <c r="O32" s="12" t="s">
        <v>35</v>
      </c>
      <c r="P32" s="12" t="s">
        <v>35</v>
      </c>
      <c r="Q32" s="12">
        <v>3</v>
      </c>
      <c r="R32" s="12" t="s">
        <v>75</v>
      </c>
      <c r="S32" s="12" t="s">
        <v>75</v>
      </c>
      <c r="T32" s="12" t="s">
        <v>75</v>
      </c>
      <c r="U32" s="12" t="s">
        <v>35</v>
      </c>
      <c r="V32" s="12" t="s">
        <v>35</v>
      </c>
      <c r="W32" s="12">
        <v>630</v>
      </c>
      <c r="X32" s="12" t="s">
        <v>35</v>
      </c>
      <c r="Y32" s="12" t="s">
        <v>35</v>
      </c>
      <c r="Z32" s="12" t="s">
        <v>35</v>
      </c>
      <c r="AA32" s="12" t="s">
        <v>35</v>
      </c>
      <c r="AB32" s="12" t="s">
        <v>35</v>
      </c>
      <c r="AC32" s="12" t="s">
        <v>35</v>
      </c>
      <c r="AD32" s="12" t="s">
        <v>35</v>
      </c>
      <c r="AE32" s="12" t="s">
        <v>35</v>
      </c>
      <c r="AF32" s="12" t="s">
        <v>35</v>
      </c>
      <c r="AG32" s="12" t="s">
        <v>35</v>
      </c>
      <c r="AH32" s="12" t="s">
        <v>35</v>
      </c>
      <c r="AI32" s="12" t="s">
        <v>35</v>
      </c>
      <c r="AJ32" s="12" t="s">
        <v>35</v>
      </c>
      <c r="AK32" s="12" t="s">
        <v>35</v>
      </c>
      <c r="AL32" s="12" t="s">
        <v>35</v>
      </c>
      <c r="AM32" s="12" t="s">
        <v>35</v>
      </c>
      <c r="AN32" s="12" t="s">
        <v>35</v>
      </c>
      <c r="AO32" s="12" t="s">
        <v>35</v>
      </c>
      <c r="AP32" s="12" t="s">
        <v>35</v>
      </c>
      <c r="AQ32" s="12" t="s">
        <v>35</v>
      </c>
      <c r="AR32" s="12" t="s">
        <v>35</v>
      </c>
      <c r="AS32" s="12" t="s">
        <v>35</v>
      </c>
      <c r="AT32" s="395"/>
      <c r="AU32" s="374"/>
      <c r="AV32" s="147"/>
      <c r="AW32" s="134"/>
    </row>
    <row r="33" spans="2:49" x14ac:dyDescent="0.25">
      <c r="B33" s="441"/>
      <c r="C33" s="432"/>
      <c r="D33" s="433"/>
      <c r="E33" s="56" t="s">
        <v>71</v>
      </c>
      <c r="F33" s="13" t="s">
        <v>35</v>
      </c>
      <c r="G33" s="13" t="s">
        <v>35</v>
      </c>
      <c r="H33" s="13" t="s">
        <v>35</v>
      </c>
      <c r="I33" s="13" t="s">
        <v>35</v>
      </c>
      <c r="J33" s="12" t="s">
        <v>35</v>
      </c>
      <c r="K33" s="12" t="s">
        <v>35</v>
      </c>
      <c r="L33" s="12" t="s">
        <v>35</v>
      </c>
      <c r="M33" s="12" t="s">
        <v>35</v>
      </c>
      <c r="N33" s="12" t="s">
        <v>35</v>
      </c>
      <c r="O33" s="12" t="s">
        <v>35</v>
      </c>
      <c r="P33" s="12" t="s">
        <v>35</v>
      </c>
      <c r="Q33" s="12">
        <v>3</v>
      </c>
      <c r="R33" s="12" t="s">
        <v>75</v>
      </c>
      <c r="S33" s="12" t="s">
        <v>75</v>
      </c>
      <c r="T33" s="12" t="s">
        <v>75</v>
      </c>
      <c r="U33" s="12" t="s">
        <v>35</v>
      </c>
      <c r="V33" s="12" t="s">
        <v>35</v>
      </c>
      <c r="W33" s="12" t="s">
        <v>75</v>
      </c>
      <c r="X33" s="9" t="s">
        <v>35</v>
      </c>
      <c r="Y33" s="9" t="s">
        <v>35</v>
      </c>
      <c r="Z33" s="9" t="s">
        <v>35</v>
      </c>
      <c r="AA33" s="9" t="s">
        <v>35</v>
      </c>
      <c r="AB33" s="9" t="s">
        <v>35</v>
      </c>
      <c r="AC33" s="94" t="s">
        <v>35</v>
      </c>
      <c r="AD33" s="12" t="s">
        <v>35</v>
      </c>
      <c r="AE33" s="12" t="s">
        <v>35</v>
      </c>
      <c r="AF33" s="12" t="s">
        <v>35</v>
      </c>
      <c r="AG33" s="12" t="s">
        <v>35</v>
      </c>
      <c r="AH33" s="12" t="s">
        <v>35</v>
      </c>
      <c r="AI33" s="12" t="s">
        <v>35</v>
      </c>
      <c r="AJ33" s="12" t="s">
        <v>35</v>
      </c>
      <c r="AK33" s="12" t="s">
        <v>35</v>
      </c>
      <c r="AL33" s="12" t="s">
        <v>35</v>
      </c>
      <c r="AM33" s="12" t="s">
        <v>35</v>
      </c>
      <c r="AN33" s="94" t="s">
        <v>35</v>
      </c>
      <c r="AO33" s="94" t="s">
        <v>35</v>
      </c>
      <c r="AP33" s="94" t="s">
        <v>35</v>
      </c>
      <c r="AQ33" s="94" t="s">
        <v>35</v>
      </c>
      <c r="AR33" s="94" t="s">
        <v>35</v>
      </c>
      <c r="AS33" s="94" t="s">
        <v>35</v>
      </c>
      <c r="AT33" s="395"/>
      <c r="AU33" s="374"/>
      <c r="AV33" s="147"/>
      <c r="AW33" s="134"/>
    </row>
    <row r="34" spans="2:49" x14ac:dyDescent="0.25">
      <c r="B34" s="441"/>
      <c r="C34" s="428" t="s">
        <v>73</v>
      </c>
      <c r="D34" s="429"/>
      <c r="E34" s="56" t="s">
        <v>68</v>
      </c>
      <c r="F34" s="13" t="s">
        <v>35</v>
      </c>
      <c r="G34" s="13" t="s">
        <v>35</v>
      </c>
      <c r="H34" s="13" t="s">
        <v>35</v>
      </c>
      <c r="I34" s="13" t="s">
        <v>35</v>
      </c>
      <c r="J34" s="12" t="s">
        <v>35</v>
      </c>
      <c r="K34" s="12" t="s">
        <v>35</v>
      </c>
      <c r="L34" s="12" t="s">
        <v>35</v>
      </c>
      <c r="M34" s="12" t="s">
        <v>35</v>
      </c>
      <c r="N34" s="12" t="s">
        <v>35</v>
      </c>
      <c r="O34" s="12" t="s">
        <v>35</v>
      </c>
      <c r="P34" s="12" t="s">
        <v>35</v>
      </c>
      <c r="Q34" s="12">
        <v>4</v>
      </c>
      <c r="R34" s="12" t="s">
        <v>75</v>
      </c>
      <c r="S34" s="12" t="s">
        <v>75</v>
      </c>
      <c r="T34" s="12" t="s">
        <v>75</v>
      </c>
      <c r="U34" s="12" t="s">
        <v>35</v>
      </c>
      <c r="V34" s="12" t="s">
        <v>35</v>
      </c>
      <c r="W34" s="12">
        <v>250</v>
      </c>
      <c r="X34" s="12" t="s">
        <v>35</v>
      </c>
      <c r="Y34" s="12" t="s">
        <v>35</v>
      </c>
      <c r="Z34" s="12" t="s">
        <v>35</v>
      </c>
      <c r="AA34" s="12" t="s">
        <v>35</v>
      </c>
      <c r="AB34" s="12" t="s">
        <v>35</v>
      </c>
      <c r="AC34" s="12" t="s">
        <v>35</v>
      </c>
      <c r="AD34" s="12" t="s">
        <v>35</v>
      </c>
      <c r="AE34" s="12" t="s">
        <v>35</v>
      </c>
      <c r="AF34" s="12" t="s">
        <v>35</v>
      </c>
      <c r="AG34" s="12" t="s">
        <v>35</v>
      </c>
      <c r="AH34" s="12" t="s">
        <v>35</v>
      </c>
      <c r="AI34" s="12" t="s">
        <v>35</v>
      </c>
      <c r="AJ34" s="12" t="s">
        <v>35</v>
      </c>
      <c r="AK34" s="12" t="s">
        <v>35</v>
      </c>
      <c r="AL34" s="12" t="s">
        <v>35</v>
      </c>
      <c r="AM34" s="12" t="s">
        <v>35</v>
      </c>
      <c r="AN34" s="12" t="s">
        <v>35</v>
      </c>
      <c r="AO34" s="12" t="s">
        <v>35</v>
      </c>
      <c r="AP34" s="12" t="s">
        <v>35</v>
      </c>
      <c r="AQ34" s="12" t="s">
        <v>35</v>
      </c>
      <c r="AR34" s="12" t="s">
        <v>35</v>
      </c>
      <c r="AS34" s="12" t="s">
        <v>35</v>
      </c>
      <c r="AT34" s="395"/>
      <c r="AU34" s="374"/>
      <c r="AV34" s="147"/>
      <c r="AW34" s="134"/>
    </row>
    <row r="35" spans="2:49" x14ac:dyDescent="0.25">
      <c r="B35" s="441"/>
      <c r="C35" s="430"/>
      <c r="D35" s="431"/>
      <c r="E35" s="56" t="s">
        <v>69</v>
      </c>
      <c r="F35" s="13" t="s">
        <v>35</v>
      </c>
      <c r="G35" s="13" t="s">
        <v>35</v>
      </c>
      <c r="H35" s="13" t="s">
        <v>35</v>
      </c>
      <c r="I35" s="13" t="s">
        <v>35</v>
      </c>
      <c r="J35" s="12" t="s">
        <v>35</v>
      </c>
      <c r="K35" s="12" t="s">
        <v>35</v>
      </c>
      <c r="L35" s="12" t="s">
        <v>35</v>
      </c>
      <c r="M35" s="12" t="s">
        <v>35</v>
      </c>
      <c r="N35" s="12" t="s">
        <v>35</v>
      </c>
      <c r="O35" s="12" t="s">
        <v>35</v>
      </c>
      <c r="P35" s="12" t="s">
        <v>35</v>
      </c>
      <c r="Q35" s="12">
        <v>4</v>
      </c>
      <c r="R35" s="12" t="s">
        <v>75</v>
      </c>
      <c r="S35" s="12" t="s">
        <v>75</v>
      </c>
      <c r="T35" s="12" t="s">
        <v>75</v>
      </c>
      <c r="U35" s="12" t="s">
        <v>35</v>
      </c>
      <c r="V35" s="12" t="s">
        <v>35</v>
      </c>
      <c r="W35" s="12">
        <v>360</v>
      </c>
      <c r="X35" s="9" t="s">
        <v>35</v>
      </c>
      <c r="Y35" s="9" t="s">
        <v>35</v>
      </c>
      <c r="Z35" s="9" t="s">
        <v>35</v>
      </c>
      <c r="AA35" s="9" t="s">
        <v>35</v>
      </c>
      <c r="AB35" s="9" t="s">
        <v>35</v>
      </c>
      <c r="AC35" s="94" t="s">
        <v>35</v>
      </c>
      <c r="AD35" s="12" t="s">
        <v>35</v>
      </c>
      <c r="AE35" s="12" t="s">
        <v>35</v>
      </c>
      <c r="AF35" s="12" t="s">
        <v>35</v>
      </c>
      <c r="AG35" s="12" t="s">
        <v>35</v>
      </c>
      <c r="AH35" s="12" t="s">
        <v>35</v>
      </c>
      <c r="AI35" s="12" t="s">
        <v>35</v>
      </c>
      <c r="AJ35" s="12" t="s">
        <v>35</v>
      </c>
      <c r="AK35" s="12" t="s">
        <v>35</v>
      </c>
      <c r="AL35" s="12" t="s">
        <v>35</v>
      </c>
      <c r="AM35" s="12" t="s">
        <v>35</v>
      </c>
      <c r="AN35" s="94" t="s">
        <v>35</v>
      </c>
      <c r="AO35" s="94" t="s">
        <v>35</v>
      </c>
      <c r="AP35" s="94" t="s">
        <v>35</v>
      </c>
      <c r="AQ35" s="94" t="s">
        <v>35</v>
      </c>
      <c r="AR35" s="94" t="s">
        <v>35</v>
      </c>
      <c r="AS35" s="94" t="s">
        <v>35</v>
      </c>
      <c r="AT35" s="395"/>
      <c r="AU35" s="374"/>
      <c r="AV35" s="147"/>
      <c r="AW35" s="134"/>
    </row>
    <row r="36" spans="2:49" x14ac:dyDescent="0.25">
      <c r="B36" s="441"/>
      <c r="C36" s="430"/>
      <c r="D36" s="431"/>
      <c r="E36" s="56" t="s">
        <v>70</v>
      </c>
      <c r="F36" s="13" t="s">
        <v>35</v>
      </c>
      <c r="G36" s="13" t="s">
        <v>35</v>
      </c>
      <c r="H36" s="13" t="s">
        <v>35</v>
      </c>
      <c r="I36" s="13" t="s">
        <v>35</v>
      </c>
      <c r="J36" s="12" t="s">
        <v>35</v>
      </c>
      <c r="K36" s="12" t="s">
        <v>35</v>
      </c>
      <c r="L36" s="12" t="s">
        <v>35</v>
      </c>
      <c r="M36" s="12" t="s">
        <v>35</v>
      </c>
      <c r="N36" s="12" t="s">
        <v>35</v>
      </c>
      <c r="O36" s="12" t="s">
        <v>35</v>
      </c>
      <c r="P36" s="12" t="s">
        <v>35</v>
      </c>
      <c r="Q36" s="12">
        <v>6</v>
      </c>
      <c r="R36" s="12" t="s">
        <v>75</v>
      </c>
      <c r="S36" s="12" t="s">
        <v>75</v>
      </c>
      <c r="T36" s="12" t="s">
        <v>75</v>
      </c>
      <c r="U36" s="12" t="s">
        <v>35</v>
      </c>
      <c r="V36" s="12" t="s">
        <v>35</v>
      </c>
      <c r="W36" s="12">
        <v>590</v>
      </c>
      <c r="X36" s="12" t="s">
        <v>35</v>
      </c>
      <c r="Y36" s="12" t="s">
        <v>35</v>
      </c>
      <c r="Z36" s="12" t="s">
        <v>35</v>
      </c>
      <c r="AA36" s="12" t="s">
        <v>35</v>
      </c>
      <c r="AB36" s="12" t="s">
        <v>35</v>
      </c>
      <c r="AC36" s="12" t="s">
        <v>35</v>
      </c>
      <c r="AD36" s="12" t="s">
        <v>35</v>
      </c>
      <c r="AE36" s="12" t="s">
        <v>35</v>
      </c>
      <c r="AF36" s="12" t="s">
        <v>35</v>
      </c>
      <c r="AG36" s="12" t="s">
        <v>35</v>
      </c>
      <c r="AH36" s="12" t="s">
        <v>35</v>
      </c>
      <c r="AI36" s="12" t="s">
        <v>35</v>
      </c>
      <c r="AJ36" s="12" t="s">
        <v>35</v>
      </c>
      <c r="AK36" s="12" t="s">
        <v>35</v>
      </c>
      <c r="AL36" s="12" t="s">
        <v>35</v>
      </c>
      <c r="AM36" s="12" t="s">
        <v>35</v>
      </c>
      <c r="AN36" s="12" t="s">
        <v>35</v>
      </c>
      <c r="AO36" s="12" t="s">
        <v>35</v>
      </c>
      <c r="AP36" s="12" t="s">
        <v>35</v>
      </c>
      <c r="AQ36" s="12" t="s">
        <v>35</v>
      </c>
      <c r="AR36" s="12" t="s">
        <v>35</v>
      </c>
      <c r="AS36" s="12" t="s">
        <v>35</v>
      </c>
      <c r="AT36" s="395"/>
      <c r="AU36" s="374"/>
      <c r="AV36" s="147"/>
      <c r="AW36" s="134"/>
    </row>
    <row r="37" spans="2:49" x14ac:dyDescent="0.25">
      <c r="B37" s="441"/>
      <c r="C37" s="432"/>
      <c r="D37" s="433"/>
      <c r="E37" s="56" t="s">
        <v>71</v>
      </c>
      <c r="F37" s="13" t="s">
        <v>35</v>
      </c>
      <c r="G37" s="13" t="s">
        <v>35</v>
      </c>
      <c r="H37" s="13" t="s">
        <v>35</v>
      </c>
      <c r="I37" s="13" t="s">
        <v>35</v>
      </c>
      <c r="J37" s="12" t="s">
        <v>35</v>
      </c>
      <c r="K37" s="12" t="s">
        <v>35</v>
      </c>
      <c r="L37" s="12" t="s">
        <v>35</v>
      </c>
      <c r="M37" s="12" t="s">
        <v>35</v>
      </c>
      <c r="N37" s="12" t="s">
        <v>35</v>
      </c>
      <c r="O37" s="12" t="s">
        <v>35</v>
      </c>
      <c r="P37" s="12" t="s">
        <v>35</v>
      </c>
      <c r="Q37" s="12">
        <v>10</v>
      </c>
      <c r="R37" s="12" t="s">
        <v>75</v>
      </c>
      <c r="S37" s="12" t="s">
        <v>75</v>
      </c>
      <c r="T37" s="12" t="s">
        <v>75</v>
      </c>
      <c r="U37" s="12" t="s">
        <v>35</v>
      </c>
      <c r="V37" s="12" t="s">
        <v>35</v>
      </c>
      <c r="W37" s="12" t="s">
        <v>75</v>
      </c>
      <c r="X37" s="9" t="s">
        <v>35</v>
      </c>
      <c r="Y37" s="9" t="s">
        <v>35</v>
      </c>
      <c r="Z37" s="9" t="s">
        <v>35</v>
      </c>
      <c r="AA37" s="9" t="s">
        <v>35</v>
      </c>
      <c r="AB37" s="9" t="s">
        <v>35</v>
      </c>
      <c r="AC37" s="94" t="s">
        <v>35</v>
      </c>
      <c r="AD37" s="12" t="s">
        <v>35</v>
      </c>
      <c r="AE37" s="12" t="s">
        <v>35</v>
      </c>
      <c r="AF37" s="12" t="s">
        <v>35</v>
      </c>
      <c r="AG37" s="12" t="s">
        <v>35</v>
      </c>
      <c r="AH37" s="12" t="s">
        <v>35</v>
      </c>
      <c r="AI37" s="12" t="s">
        <v>35</v>
      </c>
      <c r="AJ37" s="12" t="s">
        <v>35</v>
      </c>
      <c r="AK37" s="12" t="s">
        <v>35</v>
      </c>
      <c r="AL37" s="12" t="s">
        <v>35</v>
      </c>
      <c r="AM37" s="12" t="s">
        <v>35</v>
      </c>
      <c r="AN37" s="94" t="s">
        <v>35</v>
      </c>
      <c r="AO37" s="94" t="s">
        <v>35</v>
      </c>
      <c r="AP37" s="94" t="s">
        <v>35</v>
      </c>
      <c r="AQ37" s="94" t="s">
        <v>35</v>
      </c>
      <c r="AR37" s="94" t="s">
        <v>35</v>
      </c>
      <c r="AS37" s="94" t="s">
        <v>35</v>
      </c>
      <c r="AT37" s="395"/>
      <c r="AU37" s="374"/>
      <c r="AV37" s="147"/>
      <c r="AW37" s="134"/>
    </row>
    <row r="38" spans="2:49" x14ac:dyDescent="0.25">
      <c r="B38" s="441"/>
      <c r="C38" s="428" t="s">
        <v>74</v>
      </c>
      <c r="D38" s="429"/>
      <c r="E38" s="56" t="s">
        <v>68</v>
      </c>
      <c r="F38" s="13" t="s">
        <v>35</v>
      </c>
      <c r="G38" s="13" t="s">
        <v>35</v>
      </c>
      <c r="H38" s="13" t="s">
        <v>35</v>
      </c>
      <c r="I38" s="13" t="s">
        <v>35</v>
      </c>
      <c r="J38" s="12" t="s">
        <v>35</v>
      </c>
      <c r="K38" s="12" t="s">
        <v>35</v>
      </c>
      <c r="L38" s="12" t="s">
        <v>35</v>
      </c>
      <c r="M38" s="12" t="s">
        <v>35</v>
      </c>
      <c r="N38" s="12" t="s">
        <v>35</v>
      </c>
      <c r="O38" s="12" t="s">
        <v>35</v>
      </c>
      <c r="P38" s="12" t="s">
        <v>35</v>
      </c>
      <c r="Q38" s="12">
        <v>4</v>
      </c>
      <c r="R38" s="12" t="s">
        <v>75</v>
      </c>
      <c r="S38" s="12" t="s">
        <v>75</v>
      </c>
      <c r="T38" s="12" t="s">
        <v>75</v>
      </c>
      <c r="U38" s="12" t="s">
        <v>35</v>
      </c>
      <c r="V38" s="12" t="s">
        <v>35</v>
      </c>
      <c r="W38" s="12">
        <v>310</v>
      </c>
      <c r="X38" s="12" t="s">
        <v>35</v>
      </c>
      <c r="Y38" s="12" t="s">
        <v>35</v>
      </c>
      <c r="Z38" s="12" t="s">
        <v>35</v>
      </c>
      <c r="AA38" s="12" t="s">
        <v>35</v>
      </c>
      <c r="AB38" s="12" t="s">
        <v>35</v>
      </c>
      <c r="AC38" s="12" t="s">
        <v>35</v>
      </c>
      <c r="AD38" s="12" t="s">
        <v>35</v>
      </c>
      <c r="AE38" s="12" t="s">
        <v>35</v>
      </c>
      <c r="AF38" s="12" t="s">
        <v>35</v>
      </c>
      <c r="AG38" s="12" t="s">
        <v>35</v>
      </c>
      <c r="AH38" s="12" t="s">
        <v>35</v>
      </c>
      <c r="AI38" s="12" t="s">
        <v>35</v>
      </c>
      <c r="AJ38" s="12" t="s">
        <v>35</v>
      </c>
      <c r="AK38" s="12" t="s">
        <v>35</v>
      </c>
      <c r="AL38" s="12" t="s">
        <v>35</v>
      </c>
      <c r="AM38" s="12" t="s">
        <v>35</v>
      </c>
      <c r="AN38" s="12" t="s">
        <v>35</v>
      </c>
      <c r="AO38" s="12" t="s">
        <v>35</v>
      </c>
      <c r="AP38" s="12" t="s">
        <v>35</v>
      </c>
      <c r="AQ38" s="12" t="s">
        <v>35</v>
      </c>
      <c r="AR38" s="12" t="s">
        <v>35</v>
      </c>
      <c r="AS38" s="12" t="s">
        <v>35</v>
      </c>
      <c r="AT38" s="395"/>
      <c r="AU38" s="374"/>
      <c r="AV38" s="147"/>
      <c r="AW38" s="134"/>
    </row>
    <row r="39" spans="2:49" x14ac:dyDescent="0.25">
      <c r="B39" s="441"/>
      <c r="C39" s="430"/>
      <c r="D39" s="431"/>
      <c r="E39" s="56" t="s">
        <v>69</v>
      </c>
      <c r="F39" s="13" t="s">
        <v>35</v>
      </c>
      <c r="G39" s="13" t="s">
        <v>35</v>
      </c>
      <c r="H39" s="13" t="s">
        <v>35</v>
      </c>
      <c r="I39" s="13" t="s">
        <v>35</v>
      </c>
      <c r="J39" s="12" t="s">
        <v>35</v>
      </c>
      <c r="K39" s="12" t="s">
        <v>35</v>
      </c>
      <c r="L39" s="12" t="s">
        <v>35</v>
      </c>
      <c r="M39" s="12" t="s">
        <v>35</v>
      </c>
      <c r="N39" s="12" t="s">
        <v>35</v>
      </c>
      <c r="O39" s="12" t="s">
        <v>35</v>
      </c>
      <c r="P39" s="12" t="s">
        <v>35</v>
      </c>
      <c r="Q39" s="12">
        <v>6</v>
      </c>
      <c r="R39" s="12" t="s">
        <v>75</v>
      </c>
      <c r="S39" s="12" t="s">
        <v>75</v>
      </c>
      <c r="T39" s="12" t="s">
        <v>75</v>
      </c>
      <c r="U39" s="12" t="s">
        <v>35</v>
      </c>
      <c r="V39" s="12" t="s">
        <v>35</v>
      </c>
      <c r="W39" s="12">
        <v>480</v>
      </c>
      <c r="X39" s="9" t="s">
        <v>35</v>
      </c>
      <c r="Y39" s="9" t="s">
        <v>35</v>
      </c>
      <c r="Z39" s="9" t="s">
        <v>35</v>
      </c>
      <c r="AA39" s="9" t="s">
        <v>35</v>
      </c>
      <c r="AB39" s="9" t="s">
        <v>35</v>
      </c>
      <c r="AC39" s="94" t="s">
        <v>35</v>
      </c>
      <c r="AD39" s="12" t="s">
        <v>35</v>
      </c>
      <c r="AE39" s="12" t="s">
        <v>35</v>
      </c>
      <c r="AF39" s="12" t="s">
        <v>35</v>
      </c>
      <c r="AG39" s="12" t="s">
        <v>35</v>
      </c>
      <c r="AH39" s="12" t="s">
        <v>35</v>
      </c>
      <c r="AI39" s="12" t="s">
        <v>35</v>
      </c>
      <c r="AJ39" s="12" t="s">
        <v>35</v>
      </c>
      <c r="AK39" s="12" t="s">
        <v>35</v>
      </c>
      <c r="AL39" s="12" t="s">
        <v>35</v>
      </c>
      <c r="AM39" s="12" t="s">
        <v>35</v>
      </c>
      <c r="AN39" s="94" t="s">
        <v>35</v>
      </c>
      <c r="AO39" s="94" t="s">
        <v>35</v>
      </c>
      <c r="AP39" s="94" t="s">
        <v>35</v>
      </c>
      <c r="AQ39" s="94" t="s">
        <v>35</v>
      </c>
      <c r="AR39" s="94" t="s">
        <v>35</v>
      </c>
      <c r="AS39" s="94" t="s">
        <v>35</v>
      </c>
      <c r="AT39" s="395"/>
      <c r="AU39" s="374"/>
      <c r="AV39" s="147"/>
      <c r="AW39" s="134"/>
    </row>
    <row r="40" spans="2:49" x14ac:dyDescent="0.25">
      <c r="B40" s="441"/>
      <c r="C40" s="430"/>
      <c r="D40" s="431"/>
      <c r="E40" s="56" t="s">
        <v>70</v>
      </c>
      <c r="F40" s="13" t="s">
        <v>35</v>
      </c>
      <c r="G40" s="13" t="s">
        <v>35</v>
      </c>
      <c r="H40" s="13" t="s">
        <v>35</v>
      </c>
      <c r="I40" s="13" t="s">
        <v>35</v>
      </c>
      <c r="J40" s="12" t="s">
        <v>35</v>
      </c>
      <c r="K40" s="12" t="s">
        <v>35</v>
      </c>
      <c r="L40" s="12" t="s">
        <v>35</v>
      </c>
      <c r="M40" s="12" t="s">
        <v>35</v>
      </c>
      <c r="N40" s="12" t="s">
        <v>35</v>
      </c>
      <c r="O40" s="12" t="s">
        <v>35</v>
      </c>
      <c r="P40" s="12" t="s">
        <v>35</v>
      </c>
      <c r="Q40" s="12">
        <v>9</v>
      </c>
      <c r="R40" s="12" t="s">
        <v>75</v>
      </c>
      <c r="S40" s="12" t="s">
        <v>75</v>
      </c>
      <c r="T40" s="12" t="s">
        <v>75</v>
      </c>
      <c r="U40" s="12" t="s">
        <v>35</v>
      </c>
      <c r="V40" s="12" t="s">
        <v>35</v>
      </c>
      <c r="W40" s="12" t="s">
        <v>75</v>
      </c>
      <c r="X40" s="12" t="s">
        <v>35</v>
      </c>
      <c r="Y40" s="12" t="s">
        <v>35</v>
      </c>
      <c r="Z40" s="12" t="s">
        <v>35</v>
      </c>
      <c r="AA40" s="12" t="s">
        <v>35</v>
      </c>
      <c r="AB40" s="12" t="s">
        <v>35</v>
      </c>
      <c r="AC40" s="12" t="s">
        <v>35</v>
      </c>
      <c r="AD40" s="12" t="s">
        <v>35</v>
      </c>
      <c r="AE40" s="12" t="s">
        <v>35</v>
      </c>
      <c r="AF40" s="12" t="s">
        <v>35</v>
      </c>
      <c r="AG40" s="12" t="s">
        <v>35</v>
      </c>
      <c r="AH40" s="12" t="s">
        <v>35</v>
      </c>
      <c r="AI40" s="12" t="s">
        <v>35</v>
      </c>
      <c r="AJ40" s="12" t="s">
        <v>35</v>
      </c>
      <c r="AK40" s="12" t="s">
        <v>35</v>
      </c>
      <c r="AL40" s="12" t="s">
        <v>35</v>
      </c>
      <c r="AM40" s="12" t="s">
        <v>35</v>
      </c>
      <c r="AN40" s="12" t="s">
        <v>35</v>
      </c>
      <c r="AO40" s="12" t="s">
        <v>35</v>
      </c>
      <c r="AP40" s="12" t="s">
        <v>35</v>
      </c>
      <c r="AQ40" s="12" t="s">
        <v>35</v>
      </c>
      <c r="AR40" s="12" t="s">
        <v>35</v>
      </c>
      <c r="AS40" s="12" t="s">
        <v>35</v>
      </c>
      <c r="AT40" s="395"/>
      <c r="AU40" s="374"/>
      <c r="AV40" s="147"/>
      <c r="AW40" s="134"/>
    </row>
    <row r="41" spans="2:49" x14ac:dyDescent="0.25">
      <c r="B41" s="442"/>
      <c r="C41" s="432"/>
      <c r="D41" s="433"/>
      <c r="E41" s="56" t="s">
        <v>71</v>
      </c>
      <c r="F41" s="13" t="s">
        <v>35</v>
      </c>
      <c r="G41" s="13" t="s">
        <v>35</v>
      </c>
      <c r="H41" s="13" t="s">
        <v>35</v>
      </c>
      <c r="I41" s="13" t="s">
        <v>35</v>
      </c>
      <c r="J41" s="12" t="s">
        <v>35</v>
      </c>
      <c r="K41" s="12" t="s">
        <v>35</v>
      </c>
      <c r="L41" s="12" t="s">
        <v>35</v>
      </c>
      <c r="M41" s="12" t="s">
        <v>35</v>
      </c>
      <c r="N41" s="12" t="s">
        <v>35</v>
      </c>
      <c r="O41" s="12" t="s">
        <v>35</v>
      </c>
      <c r="P41" s="12" t="s">
        <v>35</v>
      </c>
      <c r="Q41" s="12">
        <v>20</v>
      </c>
      <c r="R41" s="12" t="s">
        <v>75</v>
      </c>
      <c r="S41" s="12" t="s">
        <v>75</v>
      </c>
      <c r="T41" s="12" t="s">
        <v>75</v>
      </c>
      <c r="U41" s="12" t="s">
        <v>35</v>
      </c>
      <c r="V41" s="12" t="s">
        <v>35</v>
      </c>
      <c r="W41" s="12" t="s">
        <v>75</v>
      </c>
      <c r="X41" s="9" t="s">
        <v>35</v>
      </c>
      <c r="Y41" s="9" t="s">
        <v>35</v>
      </c>
      <c r="Z41" s="9" t="s">
        <v>35</v>
      </c>
      <c r="AA41" s="9" t="s">
        <v>35</v>
      </c>
      <c r="AB41" s="9" t="s">
        <v>35</v>
      </c>
      <c r="AC41" s="94" t="s">
        <v>35</v>
      </c>
      <c r="AD41" s="12" t="s">
        <v>35</v>
      </c>
      <c r="AE41" s="12" t="s">
        <v>35</v>
      </c>
      <c r="AF41" s="12" t="s">
        <v>35</v>
      </c>
      <c r="AG41" s="12" t="s">
        <v>35</v>
      </c>
      <c r="AH41" s="12" t="s">
        <v>35</v>
      </c>
      <c r="AI41" s="12" t="s">
        <v>35</v>
      </c>
      <c r="AJ41" s="12" t="s">
        <v>35</v>
      </c>
      <c r="AK41" s="12" t="s">
        <v>35</v>
      </c>
      <c r="AL41" s="12" t="s">
        <v>35</v>
      </c>
      <c r="AM41" s="12" t="s">
        <v>35</v>
      </c>
      <c r="AN41" s="94" t="s">
        <v>35</v>
      </c>
      <c r="AO41" s="94" t="s">
        <v>35</v>
      </c>
      <c r="AP41" s="94" t="s">
        <v>35</v>
      </c>
      <c r="AQ41" s="94" t="s">
        <v>35</v>
      </c>
      <c r="AR41" s="94" t="s">
        <v>35</v>
      </c>
      <c r="AS41" s="94" t="s">
        <v>35</v>
      </c>
      <c r="AT41" s="395"/>
      <c r="AU41" s="374"/>
      <c r="AV41" s="147"/>
      <c r="AW41" s="134"/>
    </row>
    <row r="42" spans="2:49" x14ac:dyDescent="0.25">
      <c r="B42" s="434" t="s">
        <v>78</v>
      </c>
      <c r="C42" s="435"/>
      <c r="D42" s="436"/>
      <c r="E42" s="56" t="s">
        <v>76</v>
      </c>
      <c r="F42" s="13" t="s">
        <v>35</v>
      </c>
      <c r="G42" s="13" t="s">
        <v>35</v>
      </c>
      <c r="H42" s="13" t="s">
        <v>35</v>
      </c>
      <c r="I42" s="13" t="s">
        <v>35</v>
      </c>
      <c r="J42" s="12" t="s">
        <v>35</v>
      </c>
      <c r="K42" s="12" t="s">
        <v>35</v>
      </c>
      <c r="L42" s="12" t="s">
        <v>35</v>
      </c>
      <c r="M42" s="12" t="s">
        <v>35</v>
      </c>
      <c r="N42" s="12" t="s">
        <v>35</v>
      </c>
      <c r="O42" s="12" t="s">
        <v>35</v>
      </c>
      <c r="P42" s="12" t="s">
        <v>35</v>
      </c>
      <c r="Q42" s="13" t="s">
        <v>35</v>
      </c>
      <c r="R42" s="13" t="s">
        <v>35</v>
      </c>
      <c r="S42" s="13" t="s">
        <v>35</v>
      </c>
      <c r="T42" s="13" t="s">
        <v>35</v>
      </c>
      <c r="U42" s="13" t="s">
        <v>35</v>
      </c>
      <c r="V42" s="13" t="s">
        <v>35</v>
      </c>
      <c r="W42" s="12">
        <v>700</v>
      </c>
      <c r="X42" s="12">
        <v>1000</v>
      </c>
      <c r="Y42" s="12">
        <v>3500</v>
      </c>
      <c r="Z42" s="12">
        <v>10000</v>
      </c>
      <c r="AA42" s="12" t="s">
        <v>35</v>
      </c>
      <c r="AB42" s="12" t="s">
        <v>35</v>
      </c>
      <c r="AC42" s="12" t="s">
        <v>35</v>
      </c>
      <c r="AD42" s="12" t="s">
        <v>35</v>
      </c>
      <c r="AE42" s="12" t="s">
        <v>35</v>
      </c>
      <c r="AF42" s="12" t="s">
        <v>35</v>
      </c>
      <c r="AG42" s="12" t="s">
        <v>35</v>
      </c>
      <c r="AH42" s="12" t="s">
        <v>35</v>
      </c>
      <c r="AI42" s="12" t="s">
        <v>35</v>
      </c>
      <c r="AJ42" s="12" t="s">
        <v>35</v>
      </c>
      <c r="AK42" s="12" t="s">
        <v>35</v>
      </c>
      <c r="AL42" s="12" t="s">
        <v>35</v>
      </c>
      <c r="AM42" s="12" t="s">
        <v>35</v>
      </c>
      <c r="AN42" s="12" t="s">
        <v>35</v>
      </c>
      <c r="AO42" s="12" t="s">
        <v>35</v>
      </c>
      <c r="AP42" s="12" t="s">
        <v>35</v>
      </c>
      <c r="AQ42" s="12" t="s">
        <v>35</v>
      </c>
      <c r="AR42" s="12" t="s">
        <v>35</v>
      </c>
      <c r="AS42" s="12" t="s">
        <v>35</v>
      </c>
      <c r="AT42" s="395"/>
      <c r="AU42" s="374"/>
      <c r="AV42" s="147"/>
      <c r="AW42" s="134"/>
    </row>
    <row r="43" spans="2:49" x14ac:dyDescent="0.25">
      <c r="B43" s="437"/>
      <c r="C43" s="438"/>
      <c r="D43" s="439"/>
      <c r="E43" s="38" t="s">
        <v>77</v>
      </c>
      <c r="F43" s="13" t="s">
        <v>35</v>
      </c>
      <c r="G43" s="13" t="s">
        <v>35</v>
      </c>
      <c r="H43" s="13" t="s">
        <v>35</v>
      </c>
      <c r="I43" s="13" t="s">
        <v>35</v>
      </c>
      <c r="J43" s="12" t="s">
        <v>35</v>
      </c>
      <c r="K43" s="12" t="s">
        <v>35</v>
      </c>
      <c r="L43" s="12" t="s">
        <v>35</v>
      </c>
      <c r="M43" s="12" t="s">
        <v>35</v>
      </c>
      <c r="N43" s="12" t="s">
        <v>35</v>
      </c>
      <c r="O43" s="12" t="s">
        <v>35</v>
      </c>
      <c r="P43" s="12" t="s">
        <v>35</v>
      </c>
      <c r="Q43" s="12" t="s">
        <v>35</v>
      </c>
      <c r="R43" s="12" t="s">
        <v>35</v>
      </c>
      <c r="S43" s="12" t="s">
        <v>35</v>
      </c>
      <c r="T43" s="12" t="s">
        <v>35</v>
      </c>
      <c r="U43" s="12" t="s">
        <v>35</v>
      </c>
      <c r="V43" s="12" t="s">
        <v>35</v>
      </c>
      <c r="W43" s="12">
        <v>800</v>
      </c>
      <c r="X43" s="12">
        <v>1000</v>
      </c>
      <c r="Y43" s="12">
        <v>5000</v>
      </c>
      <c r="Z43" s="12">
        <v>10000</v>
      </c>
      <c r="AA43" s="12" t="s">
        <v>35</v>
      </c>
      <c r="AB43" s="12" t="s">
        <v>35</v>
      </c>
      <c r="AC43" s="12" t="s">
        <v>35</v>
      </c>
      <c r="AD43" s="12" t="s">
        <v>35</v>
      </c>
      <c r="AE43" s="12" t="s">
        <v>35</v>
      </c>
      <c r="AF43" s="12" t="s">
        <v>35</v>
      </c>
      <c r="AG43" s="12" t="s">
        <v>35</v>
      </c>
      <c r="AH43" s="12" t="s">
        <v>35</v>
      </c>
      <c r="AI43" s="12" t="s">
        <v>35</v>
      </c>
      <c r="AJ43" s="12" t="s">
        <v>35</v>
      </c>
      <c r="AK43" s="12" t="s">
        <v>35</v>
      </c>
      <c r="AL43" s="12" t="s">
        <v>35</v>
      </c>
      <c r="AM43" s="12" t="s">
        <v>35</v>
      </c>
      <c r="AN43" s="94" t="s">
        <v>35</v>
      </c>
      <c r="AO43" s="94" t="s">
        <v>35</v>
      </c>
      <c r="AP43" s="94" t="s">
        <v>35</v>
      </c>
      <c r="AQ43" s="94" t="s">
        <v>35</v>
      </c>
      <c r="AR43" s="94" t="s">
        <v>35</v>
      </c>
      <c r="AS43" s="94" t="s">
        <v>35</v>
      </c>
      <c r="AT43" s="395"/>
      <c r="AU43" s="374"/>
      <c r="AV43" s="147"/>
      <c r="AW43" s="134"/>
    </row>
    <row r="44" spans="2:49" ht="15" customHeight="1" x14ac:dyDescent="0.25">
      <c r="B44" s="416" t="s">
        <v>148</v>
      </c>
      <c r="C44" s="417"/>
      <c r="D44" s="418"/>
      <c r="E44" s="56" t="s">
        <v>76</v>
      </c>
      <c r="F44" s="13" t="s">
        <v>35</v>
      </c>
      <c r="G44" s="13" t="s">
        <v>35</v>
      </c>
      <c r="H44" s="13" t="s">
        <v>35</v>
      </c>
      <c r="I44" s="13" t="s">
        <v>35</v>
      </c>
      <c r="J44" s="12" t="s">
        <v>35</v>
      </c>
      <c r="K44" s="12" t="s">
        <v>35</v>
      </c>
      <c r="L44" s="12">
        <v>640</v>
      </c>
      <c r="M44" s="12" t="s">
        <v>35</v>
      </c>
      <c r="N44" s="12" t="s">
        <v>35</v>
      </c>
      <c r="O44" s="12" t="s">
        <v>35</v>
      </c>
      <c r="P44" s="12" t="s">
        <v>35</v>
      </c>
      <c r="Q44" s="108">
        <v>75</v>
      </c>
      <c r="R44" s="108">
        <v>135</v>
      </c>
      <c r="S44" s="108">
        <v>165</v>
      </c>
      <c r="T44" s="108">
        <v>180</v>
      </c>
      <c r="U44" s="13" t="s">
        <v>35</v>
      </c>
      <c r="V44" s="13" t="s">
        <v>35</v>
      </c>
      <c r="W44" s="109">
        <v>215</v>
      </c>
      <c r="X44" s="109">
        <v>170</v>
      </c>
      <c r="Y44" s="109">
        <v>1700</v>
      </c>
      <c r="Z44" s="109">
        <v>3300</v>
      </c>
      <c r="AA44" s="12" t="s">
        <v>35</v>
      </c>
      <c r="AB44" s="12">
        <v>370</v>
      </c>
      <c r="AC44" s="109">
        <v>3</v>
      </c>
      <c r="AD44" s="12" t="s">
        <v>35</v>
      </c>
      <c r="AE44" s="12" t="s">
        <v>35</v>
      </c>
      <c r="AF44" s="12">
        <v>160</v>
      </c>
      <c r="AG44" s="12" t="s">
        <v>35</v>
      </c>
      <c r="AH44" s="12" t="s">
        <v>35</v>
      </c>
      <c r="AI44" s="12" t="s">
        <v>35</v>
      </c>
      <c r="AJ44" s="12" t="s">
        <v>35</v>
      </c>
      <c r="AK44" s="12" t="s">
        <v>35</v>
      </c>
      <c r="AL44" s="12" t="s">
        <v>35</v>
      </c>
      <c r="AM44" s="12" t="s">
        <v>35</v>
      </c>
      <c r="AN44" s="12" t="s">
        <v>35</v>
      </c>
      <c r="AO44" s="12" t="s">
        <v>35</v>
      </c>
      <c r="AP44" s="12" t="s">
        <v>35</v>
      </c>
      <c r="AQ44" s="12" t="s">
        <v>35</v>
      </c>
      <c r="AR44" s="12" t="s">
        <v>35</v>
      </c>
      <c r="AS44" s="12" t="s">
        <v>35</v>
      </c>
      <c r="AT44" s="395"/>
      <c r="AU44" s="374"/>
      <c r="AV44" s="147"/>
      <c r="AW44" s="134"/>
    </row>
    <row r="45" spans="2:49" x14ac:dyDescent="0.25">
      <c r="B45" s="419"/>
      <c r="C45" s="420"/>
      <c r="D45" s="421"/>
      <c r="E45" s="38" t="s">
        <v>77</v>
      </c>
      <c r="F45" s="13" t="s">
        <v>35</v>
      </c>
      <c r="G45" s="13" t="s">
        <v>35</v>
      </c>
      <c r="H45" s="13" t="s">
        <v>35</v>
      </c>
      <c r="I45" s="13" t="s">
        <v>35</v>
      </c>
      <c r="J45" s="12" t="s">
        <v>35</v>
      </c>
      <c r="K45" s="12" t="s">
        <v>35</v>
      </c>
      <c r="L45" s="12">
        <v>640</v>
      </c>
      <c r="M45" s="12" t="s">
        <v>35</v>
      </c>
      <c r="N45" s="12" t="s">
        <v>35</v>
      </c>
      <c r="O45" s="12" t="s">
        <v>35</v>
      </c>
      <c r="P45" s="12" t="s">
        <v>35</v>
      </c>
      <c r="Q45" s="109">
        <v>95</v>
      </c>
      <c r="R45" s="109">
        <v>135</v>
      </c>
      <c r="S45" s="109">
        <v>185</v>
      </c>
      <c r="T45" s="109">
        <v>95</v>
      </c>
      <c r="U45" s="12" t="s">
        <v>35</v>
      </c>
      <c r="V45" s="12" t="s">
        <v>35</v>
      </c>
      <c r="W45" s="109">
        <v>215</v>
      </c>
      <c r="X45" s="109">
        <v>170</v>
      </c>
      <c r="Y45" s="109">
        <v>2500</v>
      </c>
      <c r="Z45" s="109">
        <v>6600</v>
      </c>
      <c r="AA45" s="12" t="s">
        <v>35</v>
      </c>
      <c r="AB45" s="12">
        <v>370</v>
      </c>
      <c r="AC45" s="109">
        <v>3</v>
      </c>
      <c r="AD45" s="12" t="s">
        <v>35</v>
      </c>
      <c r="AE45" s="12" t="s">
        <v>35</v>
      </c>
      <c r="AF45" s="12">
        <v>160</v>
      </c>
      <c r="AG45" s="12" t="s">
        <v>35</v>
      </c>
      <c r="AH45" s="12" t="s">
        <v>35</v>
      </c>
      <c r="AI45" s="12" t="s">
        <v>35</v>
      </c>
      <c r="AJ45" s="12" t="s">
        <v>35</v>
      </c>
      <c r="AK45" s="12" t="s">
        <v>35</v>
      </c>
      <c r="AL45" s="12" t="s">
        <v>35</v>
      </c>
      <c r="AM45" s="12" t="s">
        <v>35</v>
      </c>
      <c r="AN45" s="12" t="s">
        <v>35</v>
      </c>
      <c r="AO45" s="12" t="s">
        <v>35</v>
      </c>
      <c r="AP45" s="12" t="s">
        <v>35</v>
      </c>
      <c r="AQ45" s="12" t="s">
        <v>35</v>
      </c>
      <c r="AR45" s="12" t="s">
        <v>35</v>
      </c>
      <c r="AS45" s="12" t="s">
        <v>35</v>
      </c>
      <c r="AT45" s="396"/>
      <c r="AU45" s="375"/>
      <c r="AV45" s="147"/>
      <c r="AW45" s="134"/>
    </row>
    <row r="46" spans="2:49" x14ac:dyDescent="0.25">
      <c r="B46" s="340" t="s">
        <v>36</v>
      </c>
      <c r="C46" s="340"/>
      <c r="D46" s="341"/>
      <c r="E46" s="341"/>
      <c r="F46" s="235" t="s">
        <v>35</v>
      </c>
      <c r="G46" s="235" t="s">
        <v>35</v>
      </c>
      <c r="H46" s="235" t="s">
        <v>35</v>
      </c>
      <c r="I46" s="15" t="s">
        <v>35</v>
      </c>
      <c r="J46" s="14" t="s">
        <v>35</v>
      </c>
      <c r="K46" s="14" t="s">
        <v>35</v>
      </c>
      <c r="L46" s="14" t="s">
        <v>35</v>
      </c>
      <c r="M46" s="14" t="s">
        <v>35</v>
      </c>
      <c r="N46" s="14" t="s">
        <v>35</v>
      </c>
      <c r="O46" s="14" t="s">
        <v>35</v>
      </c>
      <c r="P46" s="14" t="s">
        <v>35</v>
      </c>
      <c r="Q46" s="16">
        <v>430</v>
      </c>
      <c r="R46" s="16">
        <v>99000</v>
      </c>
      <c r="S46" s="16">
        <v>27000</v>
      </c>
      <c r="T46" s="16">
        <v>81000</v>
      </c>
      <c r="U46" s="16" t="s">
        <v>35</v>
      </c>
      <c r="V46" s="16" t="s">
        <v>35</v>
      </c>
      <c r="W46" s="16">
        <v>26000</v>
      </c>
      <c r="X46" s="16">
        <v>20000</v>
      </c>
      <c r="Y46" s="16">
        <v>27000</v>
      </c>
      <c r="Z46" s="16">
        <v>38000</v>
      </c>
      <c r="AA46" s="16" t="s">
        <v>35</v>
      </c>
      <c r="AB46" s="16">
        <v>11000</v>
      </c>
      <c r="AC46" s="17" t="s">
        <v>35</v>
      </c>
      <c r="AD46" s="17" t="s">
        <v>35</v>
      </c>
      <c r="AE46" s="17" t="s">
        <v>35</v>
      </c>
      <c r="AF46" s="17" t="s">
        <v>35</v>
      </c>
      <c r="AG46" s="17" t="s">
        <v>35</v>
      </c>
      <c r="AH46" s="17" t="s">
        <v>35</v>
      </c>
      <c r="AI46" s="17" t="s">
        <v>35</v>
      </c>
      <c r="AJ46" s="17" t="s">
        <v>35</v>
      </c>
      <c r="AK46" s="17" t="s">
        <v>35</v>
      </c>
      <c r="AL46" s="17" t="s">
        <v>35</v>
      </c>
      <c r="AM46" s="17" t="s">
        <v>35</v>
      </c>
      <c r="AN46" s="17" t="s">
        <v>35</v>
      </c>
      <c r="AO46" s="17" t="s">
        <v>35</v>
      </c>
      <c r="AP46" s="17" t="s">
        <v>35</v>
      </c>
      <c r="AQ46" s="17" t="s">
        <v>35</v>
      </c>
      <c r="AR46" s="17" t="s">
        <v>35</v>
      </c>
      <c r="AS46" s="17" t="s">
        <v>35</v>
      </c>
      <c r="AT46" s="17" t="s">
        <v>35</v>
      </c>
      <c r="AU46" s="17" t="s">
        <v>35</v>
      </c>
      <c r="AV46" s="147"/>
      <c r="AW46" s="134"/>
    </row>
    <row r="47" spans="2:49" x14ac:dyDescent="0.25">
      <c r="B47" s="342" t="s">
        <v>92</v>
      </c>
      <c r="C47" s="342"/>
      <c r="D47" s="343"/>
      <c r="E47" s="343"/>
      <c r="F47" s="236" t="s">
        <v>35</v>
      </c>
      <c r="G47" s="236" t="s">
        <v>35</v>
      </c>
      <c r="H47" s="236" t="s">
        <v>35</v>
      </c>
      <c r="I47" s="19" t="s">
        <v>35</v>
      </c>
      <c r="J47" s="18" t="s">
        <v>35</v>
      </c>
      <c r="K47" s="18" t="s">
        <v>35</v>
      </c>
      <c r="L47" s="18" t="s">
        <v>35</v>
      </c>
      <c r="M47" s="18" t="s">
        <v>35</v>
      </c>
      <c r="N47" s="18" t="s">
        <v>35</v>
      </c>
      <c r="O47" s="18" t="s">
        <v>35</v>
      </c>
      <c r="P47" s="18" t="s">
        <v>35</v>
      </c>
      <c r="Q47" s="20">
        <v>1100</v>
      </c>
      <c r="R47" s="20">
        <v>120000</v>
      </c>
      <c r="S47" s="20">
        <v>85000</v>
      </c>
      <c r="T47" s="20">
        <v>130000</v>
      </c>
      <c r="U47" s="20" t="s">
        <v>35</v>
      </c>
      <c r="V47" s="20" t="s">
        <v>35</v>
      </c>
      <c r="W47" s="20">
        <v>82000</v>
      </c>
      <c r="X47" s="20">
        <v>62000</v>
      </c>
      <c r="Y47" s="20">
        <v>85000</v>
      </c>
      <c r="Z47" s="20">
        <v>120000</v>
      </c>
      <c r="AA47" s="20" t="s">
        <v>35</v>
      </c>
      <c r="AB47" s="20">
        <v>29000</v>
      </c>
      <c r="AC47" s="20" t="s">
        <v>35</v>
      </c>
      <c r="AD47" s="20" t="s">
        <v>35</v>
      </c>
      <c r="AE47" s="20" t="s">
        <v>35</v>
      </c>
      <c r="AF47" s="20" t="s">
        <v>35</v>
      </c>
      <c r="AG47" s="20" t="s">
        <v>35</v>
      </c>
      <c r="AH47" s="20" t="s">
        <v>35</v>
      </c>
      <c r="AI47" s="20" t="s">
        <v>35</v>
      </c>
      <c r="AJ47" s="20" t="s">
        <v>35</v>
      </c>
      <c r="AK47" s="20" t="s">
        <v>35</v>
      </c>
      <c r="AL47" s="20" t="s">
        <v>35</v>
      </c>
      <c r="AM47" s="20" t="s">
        <v>35</v>
      </c>
      <c r="AN47" s="20" t="s">
        <v>35</v>
      </c>
      <c r="AO47" s="20" t="s">
        <v>35</v>
      </c>
      <c r="AP47" s="20" t="s">
        <v>35</v>
      </c>
      <c r="AQ47" s="20" t="s">
        <v>35</v>
      </c>
      <c r="AR47" s="20" t="s">
        <v>35</v>
      </c>
      <c r="AS47" s="20" t="s">
        <v>35</v>
      </c>
      <c r="AT47" s="20" t="s">
        <v>35</v>
      </c>
      <c r="AU47" s="20" t="s">
        <v>35</v>
      </c>
      <c r="AV47" s="147"/>
      <c r="AW47" s="134"/>
    </row>
    <row r="48" spans="2:49" s="140" customFormat="1" x14ac:dyDescent="0.25">
      <c r="B48" s="145" t="s">
        <v>58</v>
      </c>
      <c r="C48" s="146"/>
      <c r="D48" s="146"/>
      <c r="E48" s="146"/>
      <c r="F48" s="237"/>
      <c r="G48" s="237"/>
      <c r="H48" s="23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7"/>
      <c r="AW48" s="149"/>
    </row>
    <row r="49" spans="2:50" x14ac:dyDescent="0.25">
      <c r="B49" s="357" t="s">
        <v>37</v>
      </c>
      <c r="C49" s="358"/>
      <c r="D49" s="359"/>
      <c r="E49" s="90" t="s">
        <v>38</v>
      </c>
      <c r="F49" s="238" t="s">
        <v>35</v>
      </c>
      <c r="G49" s="238" t="s">
        <v>35</v>
      </c>
      <c r="H49" s="238" t="s">
        <v>35</v>
      </c>
      <c r="I49" s="92" t="s">
        <v>35</v>
      </c>
      <c r="J49" s="89" t="s">
        <v>35</v>
      </c>
      <c r="K49" s="89" t="s">
        <v>35</v>
      </c>
      <c r="L49" s="89" t="s">
        <v>35</v>
      </c>
      <c r="M49" s="89" t="s">
        <v>35</v>
      </c>
      <c r="N49" s="89" t="s">
        <v>35</v>
      </c>
      <c r="O49" s="91" t="s">
        <v>35</v>
      </c>
      <c r="P49" s="89">
        <v>288</v>
      </c>
      <c r="Q49" s="93">
        <v>10</v>
      </c>
      <c r="R49" s="93">
        <v>288</v>
      </c>
      <c r="S49" s="93">
        <v>600</v>
      </c>
      <c r="T49" s="34">
        <v>1000</v>
      </c>
      <c r="U49" s="86" t="s">
        <v>35</v>
      </c>
      <c r="V49" s="86" t="s">
        <v>35</v>
      </c>
      <c r="W49" s="86" t="s">
        <v>35</v>
      </c>
      <c r="X49" s="89" t="s">
        <v>35</v>
      </c>
      <c r="Y49" s="89" t="s">
        <v>35</v>
      </c>
      <c r="Z49" s="89" t="s">
        <v>35</v>
      </c>
      <c r="AA49" s="86" t="s">
        <v>35</v>
      </c>
      <c r="AB49" s="86" t="s">
        <v>35</v>
      </c>
      <c r="AC49" s="86">
        <v>0.8</v>
      </c>
      <c r="AD49" s="86" t="s">
        <v>35</v>
      </c>
      <c r="AE49" s="86">
        <v>200</v>
      </c>
      <c r="AF49" s="22">
        <v>100</v>
      </c>
      <c r="AG49" s="22">
        <v>20</v>
      </c>
      <c r="AH49" s="23">
        <v>100</v>
      </c>
      <c r="AI49" s="23" t="s">
        <v>35</v>
      </c>
      <c r="AJ49" s="22">
        <v>100</v>
      </c>
      <c r="AK49" s="24">
        <v>4</v>
      </c>
      <c r="AL49" s="22">
        <v>40</v>
      </c>
      <c r="AM49" s="36" t="s">
        <v>35</v>
      </c>
      <c r="AN49" s="87" t="s">
        <v>35</v>
      </c>
      <c r="AO49" s="86" t="s">
        <v>35</v>
      </c>
      <c r="AP49" s="86" t="s">
        <v>35</v>
      </c>
      <c r="AQ49" s="86" t="s">
        <v>35</v>
      </c>
      <c r="AR49" s="86" t="s">
        <v>35</v>
      </c>
      <c r="AS49" s="86" t="s">
        <v>35</v>
      </c>
      <c r="AT49" s="86" t="s">
        <v>35</v>
      </c>
      <c r="AU49" s="86" t="s">
        <v>35</v>
      </c>
      <c r="AV49" s="147"/>
      <c r="AW49" s="148"/>
    </row>
    <row r="50" spans="2:50" x14ac:dyDescent="0.25">
      <c r="B50" s="360"/>
      <c r="C50" s="361"/>
      <c r="D50" s="362"/>
      <c r="E50" s="90" t="s">
        <v>39</v>
      </c>
      <c r="F50" s="239">
        <v>18</v>
      </c>
      <c r="G50" s="239" t="s">
        <v>35</v>
      </c>
      <c r="H50" s="239">
        <v>1.8</v>
      </c>
      <c r="I50" s="89">
        <v>50</v>
      </c>
      <c r="J50" s="89">
        <v>50</v>
      </c>
      <c r="K50" s="89">
        <v>50</v>
      </c>
      <c r="L50" s="89">
        <v>50</v>
      </c>
      <c r="M50" s="89">
        <v>50</v>
      </c>
      <c r="N50" s="89">
        <v>50</v>
      </c>
      <c r="O50" s="89">
        <v>50</v>
      </c>
      <c r="P50" s="89">
        <v>518</v>
      </c>
      <c r="Q50" s="86">
        <v>18</v>
      </c>
      <c r="R50" s="21">
        <v>518</v>
      </c>
      <c r="S50" s="21">
        <v>1080</v>
      </c>
      <c r="T50" s="21">
        <v>1800</v>
      </c>
      <c r="U50" s="21">
        <v>650</v>
      </c>
      <c r="V50" s="21">
        <v>10000</v>
      </c>
      <c r="W50" s="21" t="s">
        <v>35</v>
      </c>
      <c r="X50" s="89" t="s">
        <v>35</v>
      </c>
      <c r="Y50" s="89" t="s">
        <v>35</v>
      </c>
      <c r="Z50" s="89" t="s">
        <v>35</v>
      </c>
      <c r="AA50" s="21" t="s">
        <v>35</v>
      </c>
      <c r="AB50" s="25" t="s">
        <v>35</v>
      </c>
      <c r="AC50" s="25">
        <v>10</v>
      </c>
      <c r="AD50" s="25" t="s">
        <v>35</v>
      </c>
      <c r="AE50" s="25">
        <v>200</v>
      </c>
      <c r="AF50" s="86">
        <v>500</v>
      </c>
      <c r="AG50" s="86">
        <v>100</v>
      </c>
      <c r="AH50" s="21">
        <v>1900</v>
      </c>
      <c r="AI50" s="25" t="s">
        <v>35</v>
      </c>
      <c r="AJ50" s="21">
        <v>1500</v>
      </c>
      <c r="AK50" s="88">
        <v>50</v>
      </c>
      <c r="AL50" s="21">
        <v>1050</v>
      </c>
      <c r="AM50" s="86" t="s">
        <v>35</v>
      </c>
      <c r="AN50" s="87" t="s">
        <v>35</v>
      </c>
      <c r="AO50" s="86" t="s">
        <v>35</v>
      </c>
      <c r="AP50" s="86" t="s">
        <v>35</v>
      </c>
      <c r="AQ50" s="86" t="s">
        <v>35</v>
      </c>
      <c r="AR50" s="86" t="s">
        <v>35</v>
      </c>
      <c r="AS50" s="86" t="s">
        <v>35</v>
      </c>
      <c r="AT50" s="86" t="s">
        <v>35</v>
      </c>
      <c r="AU50" s="86" t="s">
        <v>35</v>
      </c>
      <c r="AV50" s="147"/>
      <c r="AW50" s="148"/>
    </row>
    <row r="51" spans="2:50" x14ac:dyDescent="0.25">
      <c r="B51" s="351" t="s">
        <v>40</v>
      </c>
      <c r="C51" s="352"/>
      <c r="D51" s="353"/>
      <c r="E51" s="84" t="s">
        <v>41</v>
      </c>
      <c r="F51" s="230" t="s">
        <v>35</v>
      </c>
      <c r="G51" s="230" t="s">
        <v>35</v>
      </c>
      <c r="H51" s="230" t="s">
        <v>35</v>
      </c>
      <c r="I51" s="83" t="s">
        <v>35</v>
      </c>
      <c r="J51" s="83" t="s">
        <v>35</v>
      </c>
      <c r="K51" s="83" t="s">
        <v>35</v>
      </c>
      <c r="L51" s="83" t="s">
        <v>35</v>
      </c>
      <c r="M51" s="83" t="s">
        <v>35</v>
      </c>
      <c r="N51" s="83" t="s">
        <v>35</v>
      </c>
      <c r="O51" s="83" t="s">
        <v>35</v>
      </c>
      <c r="P51" s="83">
        <v>1152</v>
      </c>
      <c r="Q51" s="79">
        <v>40</v>
      </c>
      <c r="R51" s="79">
        <v>1152</v>
      </c>
      <c r="S51" s="79">
        <v>2400</v>
      </c>
      <c r="T51" s="79">
        <v>4000</v>
      </c>
      <c r="U51" s="79" t="s">
        <v>35</v>
      </c>
      <c r="V51" s="79" t="s">
        <v>35</v>
      </c>
      <c r="W51" s="79" t="s">
        <v>35</v>
      </c>
      <c r="X51" s="82" t="s">
        <v>35</v>
      </c>
      <c r="Y51" s="82" t="s">
        <v>35</v>
      </c>
      <c r="Z51" s="82" t="s">
        <v>35</v>
      </c>
      <c r="AA51" s="79" t="s">
        <v>35</v>
      </c>
      <c r="AB51" s="79" t="s">
        <v>35</v>
      </c>
      <c r="AC51" s="79">
        <v>3.2</v>
      </c>
      <c r="AD51" s="79" t="s">
        <v>35</v>
      </c>
      <c r="AE51" s="79">
        <v>800</v>
      </c>
      <c r="AF51" s="26">
        <v>400</v>
      </c>
      <c r="AG51" s="26">
        <v>80</v>
      </c>
      <c r="AH51" s="27">
        <v>400</v>
      </c>
      <c r="AI51" s="27" t="s">
        <v>35</v>
      </c>
      <c r="AJ51" s="26">
        <v>400</v>
      </c>
      <c r="AK51" s="28">
        <v>16</v>
      </c>
      <c r="AL51" s="26">
        <v>160</v>
      </c>
      <c r="AM51" s="27" t="s">
        <v>35</v>
      </c>
      <c r="AN51" s="80" t="s">
        <v>35</v>
      </c>
      <c r="AO51" s="79" t="s">
        <v>35</v>
      </c>
      <c r="AP51" s="79" t="s">
        <v>35</v>
      </c>
      <c r="AQ51" s="79" t="s">
        <v>35</v>
      </c>
      <c r="AR51" s="79" t="s">
        <v>35</v>
      </c>
      <c r="AS51" s="79" t="s">
        <v>35</v>
      </c>
      <c r="AT51" s="79" t="s">
        <v>35</v>
      </c>
      <c r="AU51" s="79" t="s">
        <v>35</v>
      </c>
      <c r="AV51" s="147"/>
      <c r="AW51" s="148"/>
    </row>
    <row r="52" spans="2:50" x14ac:dyDescent="0.25">
      <c r="B52" s="354"/>
      <c r="C52" s="355"/>
      <c r="D52" s="356"/>
      <c r="E52" s="84" t="s">
        <v>42</v>
      </c>
      <c r="F52" s="230">
        <v>72</v>
      </c>
      <c r="G52" s="230" t="s">
        <v>35</v>
      </c>
      <c r="H52" s="230">
        <v>7.2</v>
      </c>
      <c r="I52" s="83">
        <v>50</v>
      </c>
      <c r="J52" s="83">
        <v>50</v>
      </c>
      <c r="K52" s="83">
        <v>50</v>
      </c>
      <c r="L52" s="83">
        <v>50</v>
      </c>
      <c r="M52" s="83">
        <v>50</v>
      </c>
      <c r="N52" s="83">
        <v>50</v>
      </c>
      <c r="O52" s="83">
        <v>50</v>
      </c>
      <c r="P52" s="29">
        <v>2073</v>
      </c>
      <c r="Q52" s="79">
        <v>72</v>
      </c>
      <c r="R52" s="29">
        <v>2073</v>
      </c>
      <c r="S52" s="29">
        <v>4320</v>
      </c>
      <c r="T52" s="29">
        <v>7200</v>
      </c>
      <c r="U52" s="29">
        <v>2600</v>
      </c>
      <c r="V52" s="29">
        <v>40000</v>
      </c>
      <c r="W52" s="29" t="s">
        <v>35</v>
      </c>
      <c r="X52" s="82" t="s">
        <v>35</v>
      </c>
      <c r="Y52" s="82" t="s">
        <v>35</v>
      </c>
      <c r="Z52" s="82" t="s">
        <v>35</v>
      </c>
      <c r="AA52" s="29" t="s">
        <v>35</v>
      </c>
      <c r="AB52" s="30" t="s">
        <v>35</v>
      </c>
      <c r="AC52" s="30">
        <v>23</v>
      </c>
      <c r="AD52" s="30" t="s">
        <v>35</v>
      </c>
      <c r="AE52" s="30">
        <v>800</v>
      </c>
      <c r="AF52" s="79">
        <v>2000</v>
      </c>
      <c r="AG52" s="79">
        <v>400</v>
      </c>
      <c r="AH52" s="29">
        <v>7600</v>
      </c>
      <c r="AI52" s="30" t="s">
        <v>35</v>
      </c>
      <c r="AJ52" s="29">
        <v>6000</v>
      </c>
      <c r="AK52" s="81">
        <v>200</v>
      </c>
      <c r="AL52" s="29">
        <v>4200</v>
      </c>
      <c r="AM52" s="79" t="s">
        <v>35</v>
      </c>
      <c r="AN52" s="80" t="s">
        <v>35</v>
      </c>
      <c r="AO52" s="79" t="s">
        <v>35</v>
      </c>
      <c r="AP52" s="79" t="s">
        <v>35</v>
      </c>
      <c r="AQ52" s="79" t="s">
        <v>35</v>
      </c>
      <c r="AR52" s="79" t="s">
        <v>35</v>
      </c>
      <c r="AS52" s="79" t="s">
        <v>35</v>
      </c>
      <c r="AT52" s="79" t="s">
        <v>35</v>
      </c>
      <c r="AU52" s="79" t="s">
        <v>35</v>
      </c>
      <c r="AV52" s="147"/>
      <c r="AW52" s="148"/>
    </row>
    <row r="53" spans="2:50" s="140" customFormat="1" x14ac:dyDescent="0.25">
      <c r="B53" s="145" t="s">
        <v>86</v>
      </c>
      <c r="C53" s="146"/>
      <c r="D53" s="146"/>
      <c r="E53" s="146"/>
      <c r="F53" s="237"/>
      <c r="G53" s="237"/>
      <c r="H53" s="23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7"/>
      <c r="AW53" s="148"/>
    </row>
    <row r="54" spans="2:50" ht="21.75" customHeight="1" x14ac:dyDescent="0.25">
      <c r="B54" s="444" t="s">
        <v>112</v>
      </c>
      <c r="C54" s="444"/>
      <c r="D54" s="444"/>
      <c r="E54" s="74" t="s">
        <v>45</v>
      </c>
      <c r="F54" s="72" t="s">
        <v>35</v>
      </c>
      <c r="G54" s="72" t="s">
        <v>35</v>
      </c>
      <c r="H54" s="72" t="s">
        <v>35</v>
      </c>
      <c r="I54" s="72" t="s">
        <v>35</v>
      </c>
      <c r="J54" s="73" t="s">
        <v>35</v>
      </c>
      <c r="K54" s="73" t="s">
        <v>35</v>
      </c>
      <c r="L54" s="73" t="s">
        <v>35</v>
      </c>
      <c r="M54" s="73" t="s">
        <v>35</v>
      </c>
      <c r="N54" s="73" t="s">
        <v>35</v>
      </c>
      <c r="O54" s="73" t="s">
        <v>35</v>
      </c>
      <c r="P54" s="43" t="s">
        <v>35</v>
      </c>
      <c r="Q54" s="73">
        <v>0.5</v>
      </c>
      <c r="R54" s="73">
        <v>65</v>
      </c>
      <c r="S54" s="73">
        <v>25</v>
      </c>
      <c r="T54" s="73">
        <v>15</v>
      </c>
      <c r="U54" s="73" t="s">
        <v>35</v>
      </c>
      <c r="V54" s="73">
        <v>500</v>
      </c>
      <c r="W54" s="73" t="s">
        <v>35</v>
      </c>
      <c r="X54" s="73" t="s">
        <v>35</v>
      </c>
      <c r="Y54" s="73" t="s">
        <v>35</v>
      </c>
      <c r="Z54" s="73" t="s">
        <v>35</v>
      </c>
      <c r="AA54" s="73" t="s">
        <v>35</v>
      </c>
      <c r="AB54" s="73" t="s">
        <v>35</v>
      </c>
      <c r="AC54" s="44">
        <v>1</v>
      </c>
      <c r="AD54" s="44" t="s">
        <v>35</v>
      </c>
      <c r="AE54" s="44">
        <v>40</v>
      </c>
      <c r="AF54" s="71">
        <v>40</v>
      </c>
      <c r="AG54" s="71">
        <v>1</v>
      </c>
      <c r="AH54" s="43">
        <v>150</v>
      </c>
      <c r="AI54" s="44">
        <v>200</v>
      </c>
      <c r="AJ54" s="43">
        <v>100</v>
      </c>
      <c r="AK54" s="72">
        <v>1</v>
      </c>
      <c r="AL54" s="43">
        <v>60</v>
      </c>
      <c r="AM54" s="71">
        <v>300</v>
      </c>
      <c r="AN54" s="47" t="s">
        <v>87</v>
      </c>
      <c r="AO54" s="44">
        <v>3000</v>
      </c>
      <c r="AP54" s="44" t="s">
        <v>35</v>
      </c>
      <c r="AQ54" s="44">
        <v>0.1</v>
      </c>
      <c r="AR54" s="44">
        <v>0.1</v>
      </c>
      <c r="AS54" s="44">
        <v>0.1</v>
      </c>
      <c r="AT54" s="44" t="s">
        <v>35</v>
      </c>
      <c r="AU54" s="44" t="s">
        <v>35</v>
      </c>
      <c r="AV54" s="147"/>
      <c r="AW54" s="148"/>
    </row>
    <row r="55" spans="2:50" ht="21.75" customHeight="1" x14ac:dyDescent="0.25">
      <c r="B55" s="443" t="s">
        <v>113</v>
      </c>
      <c r="C55" s="443"/>
      <c r="D55" s="443"/>
      <c r="E55" s="78" t="s">
        <v>45</v>
      </c>
      <c r="F55" s="76" t="s">
        <v>35</v>
      </c>
      <c r="G55" s="76" t="s">
        <v>35</v>
      </c>
      <c r="H55" s="76" t="s">
        <v>35</v>
      </c>
      <c r="I55" s="76" t="s">
        <v>35</v>
      </c>
      <c r="J55" s="77" t="s">
        <v>35</v>
      </c>
      <c r="K55" s="77" t="s">
        <v>35</v>
      </c>
      <c r="L55" s="77" t="s">
        <v>35</v>
      </c>
      <c r="M55" s="77" t="s">
        <v>35</v>
      </c>
      <c r="N55" s="77" t="s">
        <v>35</v>
      </c>
      <c r="O55" s="77" t="s">
        <v>35</v>
      </c>
      <c r="P55" s="45" t="s">
        <v>35</v>
      </c>
      <c r="Q55" s="77" t="s">
        <v>35</v>
      </c>
      <c r="R55" s="77" t="s">
        <v>35</v>
      </c>
      <c r="S55" s="77" t="s">
        <v>35</v>
      </c>
      <c r="T55" s="77" t="s">
        <v>35</v>
      </c>
      <c r="U55" s="77" t="s">
        <v>35</v>
      </c>
      <c r="V55" s="77">
        <v>250</v>
      </c>
      <c r="W55" s="77" t="s">
        <v>35</v>
      </c>
      <c r="X55" s="77" t="s">
        <v>35</v>
      </c>
      <c r="Y55" s="77" t="s">
        <v>35</v>
      </c>
      <c r="Z55" s="77" t="s">
        <v>35</v>
      </c>
      <c r="AA55" s="77" t="s">
        <v>35</v>
      </c>
      <c r="AB55" s="77" t="s">
        <v>35</v>
      </c>
      <c r="AC55" s="46">
        <v>0.5</v>
      </c>
      <c r="AD55" s="46" t="s">
        <v>35</v>
      </c>
      <c r="AE55" s="46">
        <v>20</v>
      </c>
      <c r="AF55" s="75">
        <v>20</v>
      </c>
      <c r="AG55" s="75">
        <v>0.5</v>
      </c>
      <c r="AH55" s="45">
        <v>75</v>
      </c>
      <c r="AI55" s="46">
        <v>100</v>
      </c>
      <c r="AJ55" s="45">
        <v>50</v>
      </c>
      <c r="AK55" s="76">
        <v>0.5</v>
      </c>
      <c r="AL55" s="45">
        <v>30</v>
      </c>
      <c r="AM55" s="75">
        <v>150</v>
      </c>
      <c r="AN55" s="46" t="s">
        <v>88</v>
      </c>
      <c r="AO55" s="46">
        <v>1500</v>
      </c>
      <c r="AP55" s="46" t="s">
        <v>35</v>
      </c>
      <c r="AQ55" s="46">
        <v>0.05</v>
      </c>
      <c r="AR55" s="46">
        <v>0.05</v>
      </c>
      <c r="AS55" s="46">
        <v>0.05</v>
      </c>
      <c r="AT55" s="46" t="s">
        <v>35</v>
      </c>
      <c r="AU55" s="46" t="s">
        <v>35</v>
      </c>
      <c r="AV55" s="147"/>
      <c r="AW55" s="148"/>
    </row>
    <row r="56" spans="2:50" s="140" customFormat="1" x14ac:dyDescent="0.25">
      <c r="B56" s="145" t="s">
        <v>114</v>
      </c>
      <c r="C56" s="146"/>
      <c r="D56" s="146"/>
      <c r="E56" s="146"/>
      <c r="F56" s="237"/>
      <c r="G56" s="237"/>
      <c r="H56" s="23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7"/>
      <c r="AW56" s="148"/>
    </row>
    <row r="57" spans="2:50" ht="26.25" customHeight="1" x14ac:dyDescent="0.25">
      <c r="B57" s="325" t="s">
        <v>115</v>
      </c>
      <c r="C57" s="326"/>
      <c r="D57" s="327"/>
      <c r="E57" s="118" t="s">
        <v>45</v>
      </c>
      <c r="F57" s="130" t="s">
        <v>35</v>
      </c>
      <c r="G57" s="130" t="s">
        <v>35</v>
      </c>
      <c r="H57" s="130" t="s">
        <v>35</v>
      </c>
      <c r="I57" s="130" t="s">
        <v>35</v>
      </c>
      <c r="J57" s="130" t="s">
        <v>35</v>
      </c>
      <c r="K57" s="130" t="s">
        <v>35</v>
      </c>
      <c r="L57" s="130" t="s">
        <v>35</v>
      </c>
      <c r="M57" s="130" t="s">
        <v>35</v>
      </c>
      <c r="N57" s="130" t="s">
        <v>35</v>
      </c>
      <c r="O57" s="130" t="s">
        <v>35</v>
      </c>
      <c r="P57" s="130" t="s">
        <v>35</v>
      </c>
      <c r="Q57" s="130" t="s">
        <v>35</v>
      </c>
      <c r="R57" s="130" t="s">
        <v>35</v>
      </c>
      <c r="S57" s="130" t="s">
        <v>35</v>
      </c>
      <c r="T57" s="130" t="s">
        <v>35</v>
      </c>
      <c r="U57" s="130" t="s">
        <v>35</v>
      </c>
      <c r="V57" s="130" t="s">
        <v>35</v>
      </c>
      <c r="W57" s="130" t="s">
        <v>35</v>
      </c>
      <c r="X57" s="130" t="s">
        <v>35</v>
      </c>
      <c r="Y57" s="130" t="s">
        <v>35</v>
      </c>
      <c r="Z57" s="130" t="s">
        <v>35</v>
      </c>
      <c r="AA57" s="130" t="s">
        <v>35</v>
      </c>
      <c r="AB57" s="130" t="s">
        <v>35</v>
      </c>
      <c r="AC57" s="130" t="s">
        <v>35</v>
      </c>
      <c r="AD57" s="130" t="s">
        <v>35</v>
      </c>
      <c r="AE57" s="130" t="s">
        <v>35</v>
      </c>
      <c r="AF57" s="120">
        <v>40</v>
      </c>
      <c r="AG57" s="120">
        <v>1.5</v>
      </c>
      <c r="AH57" s="121">
        <v>120</v>
      </c>
      <c r="AI57" s="122">
        <v>150</v>
      </c>
      <c r="AJ57" s="121">
        <v>150</v>
      </c>
      <c r="AK57" s="121">
        <v>1</v>
      </c>
      <c r="AL57" s="121">
        <v>80</v>
      </c>
      <c r="AM57" s="120">
        <v>350</v>
      </c>
      <c r="AN57" s="131" t="s">
        <v>35</v>
      </c>
      <c r="AO57" s="122">
        <v>3000</v>
      </c>
      <c r="AP57" s="334" t="s">
        <v>130</v>
      </c>
      <c r="AQ57" s="126">
        <v>0.02</v>
      </c>
      <c r="AR57" s="127">
        <v>5.0000000000000001E-3</v>
      </c>
      <c r="AS57" s="127">
        <v>3.0000000000000001E-3</v>
      </c>
      <c r="AT57" s="321" t="s">
        <v>130</v>
      </c>
      <c r="AU57" s="322"/>
      <c r="AV57" s="147"/>
      <c r="AW57" s="148"/>
    </row>
    <row r="58" spans="2:50" ht="26.25" customHeight="1" x14ac:dyDescent="0.25">
      <c r="B58" s="328" t="s">
        <v>116</v>
      </c>
      <c r="C58" s="329"/>
      <c r="D58" s="330"/>
      <c r="E58" s="119" t="s">
        <v>45</v>
      </c>
      <c r="F58" s="132" t="s">
        <v>35</v>
      </c>
      <c r="G58" s="132" t="s">
        <v>35</v>
      </c>
      <c r="H58" s="132" t="s">
        <v>35</v>
      </c>
      <c r="I58" s="132" t="s">
        <v>35</v>
      </c>
      <c r="J58" s="132" t="s">
        <v>35</v>
      </c>
      <c r="K58" s="132" t="s">
        <v>35</v>
      </c>
      <c r="L58" s="132" t="s">
        <v>35</v>
      </c>
      <c r="M58" s="132" t="s">
        <v>35</v>
      </c>
      <c r="N58" s="132" t="s">
        <v>35</v>
      </c>
      <c r="O58" s="132" t="s">
        <v>35</v>
      </c>
      <c r="P58" s="132" t="s">
        <v>35</v>
      </c>
      <c r="Q58" s="132" t="s">
        <v>35</v>
      </c>
      <c r="R58" s="132" t="s">
        <v>35</v>
      </c>
      <c r="S58" s="132" t="s">
        <v>35</v>
      </c>
      <c r="T58" s="132" t="s">
        <v>35</v>
      </c>
      <c r="U58" s="132" t="s">
        <v>35</v>
      </c>
      <c r="V58" s="132" t="s">
        <v>35</v>
      </c>
      <c r="W58" s="132" t="s">
        <v>35</v>
      </c>
      <c r="X58" s="132" t="s">
        <v>35</v>
      </c>
      <c r="Y58" s="132" t="s">
        <v>35</v>
      </c>
      <c r="Z58" s="132" t="s">
        <v>35</v>
      </c>
      <c r="AA58" s="132" t="s">
        <v>35</v>
      </c>
      <c r="AB58" s="132" t="s">
        <v>35</v>
      </c>
      <c r="AC58" s="132" t="s">
        <v>35</v>
      </c>
      <c r="AD58" s="132" t="s">
        <v>35</v>
      </c>
      <c r="AE58" s="132" t="s">
        <v>35</v>
      </c>
      <c r="AF58" s="123">
        <v>20</v>
      </c>
      <c r="AG58" s="123">
        <v>0.5</v>
      </c>
      <c r="AH58" s="124">
        <v>60</v>
      </c>
      <c r="AI58" s="125">
        <v>60</v>
      </c>
      <c r="AJ58" s="124">
        <v>75</v>
      </c>
      <c r="AK58" s="124">
        <v>0.5</v>
      </c>
      <c r="AL58" s="124">
        <v>40</v>
      </c>
      <c r="AM58" s="123">
        <v>200</v>
      </c>
      <c r="AN58" s="125" t="s">
        <v>35</v>
      </c>
      <c r="AO58" s="125">
        <v>1500</v>
      </c>
      <c r="AP58" s="335"/>
      <c r="AQ58" s="128">
        <v>0.01</v>
      </c>
      <c r="AR58" s="129">
        <v>2.5000000000000001E-3</v>
      </c>
      <c r="AS58" s="129">
        <v>2E-3</v>
      </c>
      <c r="AT58" s="323"/>
      <c r="AU58" s="324"/>
      <c r="AV58" s="147"/>
      <c r="AW58" s="148"/>
    </row>
    <row r="59" spans="2:50" x14ac:dyDescent="0.25">
      <c r="B59" s="240" t="s">
        <v>157</v>
      </c>
      <c r="C59" s="241"/>
      <c r="D59" s="241"/>
      <c r="E59" s="241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  <c r="AR59" s="242"/>
      <c r="AS59" s="242"/>
      <c r="AV59"/>
      <c r="AW59"/>
      <c r="AX59"/>
    </row>
    <row r="60" spans="2:50" x14ac:dyDescent="0.25">
      <c r="B60" s="456" t="s">
        <v>158</v>
      </c>
      <c r="C60" s="457"/>
      <c r="D60" s="277"/>
      <c r="E60" s="243" t="s">
        <v>45</v>
      </c>
      <c r="F60" s="244" t="s">
        <v>35</v>
      </c>
      <c r="G60" s="243" t="s">
        <v>35</v>
      </c>
      <c r="H60" s="243" t="s">
        <v>159</v>
      </c>
      <c r="I60" s="243" t="s">
        <v>35</v>
      </c>
      <c r="J60" s="243" t="s">
        <v>35</v>
      </c>
      <c r="K60" s="243" t="s">
        <v>35</v>
      </c>
      <c r="L60" s="243" t="s">
        <v>35</v>
      </c>
      <c r="M60" s="243" t="s">
        <v>35</v>
      </c>
      <c r="N60" s="243" t="s">
        <v>35</v>
      </c>
      <c r="O60" s="243" t="s">
        <v>35</v>
      </c>
      <c r="P60" s="243" t="s">
        <v>35</v>
      </c>
      <c r="Q60" s="243" t="s">
        <v>35</v>
      </c>
      <c r="R60" s="243" t="s">
        <v>35</v>
      </c>
      <c r="S60" s="243" t="s">
        <v>35</v>
      </c>
      <c r="T60" s="243" t="s">
        <v>35</v>
      </c>
      <c r="U60" s="243" t="s">
        <v>35</v>
      </c>
      <c r="V60" s="243" t="s">
        <v>35</v>
      </c>
      <c r="W60" s="243" t="s">
        <v>35</v>
      </c>
      <c r="X60" s="243" t="s">
        <v>35</v>
      </c>
      <c r="Y60" s="243" t="s">
        <v>35</v>
      </c>
      <c r="Z60" s="243" t="s">
        <v>35</v>
      </c>
      <c r="AA60" s="243" t="s">
        <v>35</v>
      </c>
      <c r="AB60" s="243" t="s">
        <v>35</v>
      </c>
      <c r="AC60" s="243" t="s">
        <v>35</v>
      </c>
      <c r="AD60" s="243" t="s">
        <v>35</v>
      </c>
      <c r="AE60" s="243" t="s">
        <v>35</v>
      </c>
      <c r="AF60" s="243" t="s">
        <v>35</v>
      </c>
      <c r="AG60" s="243" t="s">
        <v>35</v>
      </c>
      <c r="AH60" s="243" t="s">
        <v>35</v>
      </c>
      <c r="AI60" s="243" t="s">
        <v>35</v>
      </c>
      <c r="AJ60" s="243" t="s">
        <v>35</v>
      </c>
      <c r="AK60" s="243" t="s">
        <v>35</v>
      </c>
      <c r="AL60" s="243" t="s">
        <v>35</v>
      </c>
      <c r="AM60" s="243" t="s">
        <v>35</v>
      </c>
      <c r="AN60" s="243" t="s">
        <v>35</v>
      </c>
      <c r="AO60" s="243" t="s">
        <v>35</v>
      </c>
      <c r="AP60" s="243" t="s">
        <v>35</v>
      </c>
      <c r="AQ60" s="243" t="s">
        <v>35</v>
      </c>
      <c r="AR60" s="243" t="s">
        <v>35</v>
      </c>
      <c r="AS60" s="243" t="s">
        <v>35</v>
      </c>
      <c r="AV60"/>
      <c r="AW60"/>
      <c r="AX60"/>
    </row>
    <row r="61" spans="2:50" x14ac:dyDescent="0.25">
      <c r="B61" s="458" t="s">
        <v>160</v>
      </c>
      <c r="C61" s="459"/>
      <c r="D61" s="278"/>
      <c r="E61" s="245" t="s">
        <v>45</v>
      </c>
      <c r="F61" s="246" t="s">
        <v>35</v>
      </c>
      <c r="G61" s="245" t="s">
        <v>35</v>
      </c>
      <c r="H61" s="245">
        <v>20</v>
      </c>
      <c r="I61" s="245" t="s">
        <v>35</v>
      </c>
      <c r="J61" s="245" t="s">
        <v>35</v>
      </c>
      <c r="K61" s="245" t="s">
        <v>35</v>
      </c>
      <c r="L61" s="245" t="s">
        <v>35</v>
      </c>
      <c r="M61" s="245" t="s">
        <v>35</v>
      </c>
      <c r="N61" s="245" t="s">
        <v>35</v>
      </c>
      <c r="O61" s="245" t="s">
        <v>35</v>
      </c>
      <c r="P61" s="245" t="s">
        <v>35</v>
      </c>
      <c r="Q61" s="245" t="s">
        <v>35</v>
      </c>
      <c r="R61" s="245" t="s">
        <v>35</v>
      </c>
      <c r="S61" s="245" t="s">
        <v>35</v>
      </c>
      <c r="T61" s="245" t="s">
        <v>35</v>
      </c>
      <c r="U61" s="245" t="s">
        <v>35</v>
      </c>
      <c r="V61" s="245" t="s">
        <v>35</v>
      </c>
      <c r="W61" s="245" t="s">
        <v>35</v>
      </c>
      <c r="X61" s="245" t="s">
        <v>35</v>
      </c>
      <c r="Y61" s="245" t="s">
        <v>35</v>
      </c>
      <c r="Z61" s="245" t="s">
        <v>35</v>
      </c>
      <c r="AA61" s="245" t="s">
        <v>35</v>
      </c>
      <c r="AB61" s="245" t="s">
        <v>35</v>
      </c>
      <c r="AC61" s="245" t="s">
        <v>35</v>
      </c>
      <c r="AD61" s="245" t="s">
        <v>35</v>
      </c>
      <c r="AE61" s="245" t="s">
        <v>35</v>
      </c>
      <c r="AF61" s="245" t="s">
        <v>35</v>
      </c>
      <c r="AG61" s="245" t="s">
        <v>35</v>
      </c>
      <c r="AH61" s="245" t="s">
        <v>35</v>
      </c>
      <c r="AI61" s="245" t="s">
        <v>35</v>
      </c>
      <c r="AJ61" s="245" t="s">
        <v>35</v>
      </c>
      <c r="AK61" s="245" t="s">
        <v>35</v>
      </c>
      <c r="AL61" s="245" t="s">
        <v>35</v>
      </c>
      <c r="AM61" s="245" t="s">
        <v>35</v>
      </c>
      <c r="AN61" s="245" t="s">
        <v>35</v>
      </c>
      <c r="AO61" s="245" t="s">
        <v>35</v>
      </c>
      <c r="AP61" s="245" t="s">
        <v>35</v>
      </c>
      <c r="AQ61" s="245" t="s">
        <v>35</v>
      </c>
      <c r="AR61" s="245" t="s">
        <v>35</v>
      </c>
      <c r="AS61" s="245" t="s">
        <v>35</v>
      </c>
      <c r="AV61"/>
      <c r="AW61"/>
      <c r="AX61"/>
    </row>
    <row r="62" spans="2:50" x14ac:dyDescent="0.25">
      <c r="B62" s="460" t="s">
        <v>161</v>
      </c>
      <c r="C62" s="461"/>
      <c r="D62" s="279"/>
      <c r="E62" s="247" t="s">
        <v>45</v>
      </c>
      <c r="F62" s="248" t="s">
        <v>35</v>
      </c>
      <c r="G62" s="247" t="s">
        <v>35</v>
      </c>
      <c r="H62" s="247">
        <v>1</v>
      </c>
      <c r="I62" s="247" t="s">
        <v>35</v>
      </c>
      <c r="J62" s="247" t="s">
        <v>35</v>
      </c>
      <c r="K62" s="247" t="s">
        <v>35</v>
      </c>
      <c r="L62" s="247" t="s">
        <v>35</v>
      </c>
      <c r="M62" s="247" t="s">
        <v>35</v>
      </c>
      <c r="N62" s="247" t="s">
        <v>35</v>
      </c>
      <c r="O62" s="247" t="s">
        <v>35</v>
      </c>
      <c r="P62" s="247" t="s">
        <v>35</v>
      </c>
      <c r="Q62" s="247" t="s">
        <v>35</v>
      </c>
      <c r="R62" s="247" t="s">
        <v>35</v>
      </c>
      <c r="S62" s="247" t="s">
        <v>35</v>
      </c>
      <c r="T62" s="247" t="s">
        <v>35</v>
      </c>
      <c r="U62" s="247" t="s">
        <v>35</v>
      </c>
      <c r="V62" s="247" t="s">
        <v>35</v>
      </c>
      <c r="W62" s="247" t="s">
        <v>35</v>
      </c>
      <c r="X62" s="247" t="s">
        <v>35</v>
      </c>
      <c r="Y62" s="247" t="s">
        <v>35</v>
      </c>
      <c r="Z62" s="247" t="s">
        <v>35</v>
      </c>
      <c r="AA62" s="247" t="s">
        <v>35</v>
      </c>
      <c r="AB62" s="247" t="s">
        <v>35</v>
      </c>
      <c r="AC62" s="247" t="s">
        <v>35</v>
      </c>
      <c r="AD62" s="247" t="s">
        <v>35</v>
      </c>
      <c r="AE62" s="247" t="s">
        <v>35</v>
      </c>
      <c r="AF62" s="247" t="s">
        <v>35</v>
      </c>
      <c r="AG62" s="247" t="s">
        <v>35</v>
      </c>
      <c r="AH62" s="247" t="s">
        <v>35</v>
      </c>
      <c r="AI62" s="247" t="s">
        <v>35</v>
      </c>
      <c r="AJ62" s="247" t="s">
        <v>35</v>
      </c>
      <c r="AK62" s="247" t="s">
        <v>35</v>
      </c>
      <c r="AL62" s="247" t="s">
        <v>35</v>
      </c>
      <c r="AM62" s="247" t="s">
        <v>35</v>
      </c>
      <c r="AN62" s="247" t="s">
        <v>35</v>
      </c>
      <c r="AO62" s="247" t="s">
        <v>35</v>
      </c>
      <c r="AP62" s="247" t="s">
        <v>35</v>
      </c>
      <c r="AQ62" s="247" t="s">
        <v>35</v>
      </c>
      <c r="AR62" s="247" t="s">
        <v>35</v>
      </c>
      <c r="AS62" s="247" t="s">
        <v>35</v>
      </c>
      <c r="AV62"/>
      <c r="AW62"/>
      <c r="AX62"/>
    </row>
    <row r="63" spans="2:50" x14ac:dyDescent="0.25">
      <c r="B63" s="325" t="s">
        <v>162</v>
      </c>
      <c r="C63" s="326"/>
      <c r="D63" s="280"/>
      <c r="E63" s="249" t="s">
        <v>45</v>
      </c>
      <c r="F63" s="250" t="s">
        <v>35</v>
      </c>
      <c r="G63" s="249" t="s">
        <v>35</v>
      </c>
      <c r="H63" s="249">
        <v>0.01</v>
      </c>
      <c r="I63" s="249" t="s">
        <v>35</v>
      </c>
      <c r="J63" s="249" t="s">
        <v>35</v>
      </c>
      <c r="K63" s="249" t="s">
        <v>35</v>
      </c>
      <c r="L63" s="249" t="s">
        <v>35</v>
      </c>
      <c r="M63" s="249" t="s">
        <v>35</v>
      </c>
      <c r="N63" s="249" t="s">
        <v>35</v>
      </c>
      <c r="O63" s="249" t="s">
        <v>35</v>
      </c>
      <c r="P63" s="249" t="s">
        <v>35</v>
      </c>
      <c r="Q63" s="249" t="s">
        <v>35</v>
      </c>
      <c r="R63" s="249" t="s">
        <v>35</v>
      </c>
      <c r="S63" s="249" t="s">
        <v>35</v>
      </c>
      <c r="T63" s="249" t="s">
        <v>35</v>
      </c>
      <c r="U63" s="249" t="s">
        <v>35</v>
      </c>
      <c r="V63" s="249" t="s">
        <v>35</v>
      </c>
      <c r="W63" s="249" t="s">
        <v>35</v>
      </c>
      <c r="X63" s="249" t="s">
        <v>35</v>
      </c>
      <c r="Y63" s="249" t="s">
        <v>35</v>
      </c>
      <c r="Z63" s="249" t="s">
        <v>35</v>
      </c>
      <c r="AA63" s="249" t="s">
        <v>35</v>
      </c>
      <c r="AB63" s="249" t="s">
        <v>35</v>
      </c>
      <c r="AC63" s="249" t="s">
        <v>35</v>
      </c>
      <c r="AD63" s="249" t="s">
        <v>35</v>
      </c>
      <c r="AE63" s="249" t="s">
        <v>35</v>
      </c>
      <c r="AF63" s="249" t="s">
        <v>35</v>
      </c>
      <c r="AG63" s="249" t="s">
        <v>35</v>
      </c>
      <c r="AH63" s="249" t="s">
        <v>35</v>
      </c>
      <c r="AI63" s="249" t="s">
        <v>35</v>
      </c>
      <c r="AJ63" s="249" t="s">
        <v>35</v>
      </c>
      <c r="AK63" s="249" t="s">
        <v>35</v>
      </c>
      <c r="AL63" s="249" t="s">
        <v>35</v>
      </c>
      <c r="AM63" s="249" t="s">
        <v>35</v>
      </c>
      <c r="AN63" s="249" t="s">
        <v>35</v>
      </c>
      <c r="AO63" s="249" t="s">
        <v>35</v>
      </c>
      <c r="AP63" s="249" t="s">
        <v>35</v>
      </c>
      <c r="AQ63" s="249" t="s">
        <v>35</v>
      </c>
      <c r="AR63" s="249" t="s">
        <v>35</v>
      </c>
      <c r="AS63" s="249" t="s">
        <v>35</v>
      </c>
      <c r="AV63"/>
      <c r="AW63"/>
      <c r="AX63"/>
    </row>
    <row r="64" spans="2:50" x14ac:dyDescent="0.25">
      <c r="B64" s="328" t="s">
        <v>163</v>
      </c>
      <c r="C64" s="329"/>
      <c r="D64" s="281"/>
      <c r="E64" s="251" t="s">
        <v>45</v>
      </c>
      <c r="F64" s="252" t="s">
        <v>35</v>
      </c>
      <c r="G64" s="251" t="s">
        <v>35</v>
      </c>
      <c r="H64" s="251" t="s">
        <v>164</v>
      </c>
      <c r="I64" s="251" t="s">
        <v>35</v>
      </c>
      <c r="J64" s="251" t="s">
        <v>35</v>
      </c>
      <c r="K64" s="251" t="s">
        <v>35</v>
      </c>
      <c r="L64" s="251" t="s">
        <v>35</v>
      </c>
      <c r="M64" s="251" t="s">
        <v>35</v>
      </c>
      <c r="N64" s="251" t="s">
        <v>35</v>
      </c>
      <c r="O64" s="251" t="s">
        <v>35</v>
      </c>
      <c r="P64" s="251" t="s">
        <v>35</v>
      </c>
      <c r="Q64" s="251" t="s">
        <v>35</v>
      </c>
      <c r="R64" s="251" t="s">
        <v>35</v>
      </c>
      <c r="S64" s="251" t="s">
        <v>35</v>
      </c>
      <c r="T64" s="251" t="s">
        <v>35</v>
      </c>
      <c r="U64" s="251" t="s">
        <v>35</v>
      </c>
      <c r="V64" s="251" t="s">
        <v>35</v>
      </c>
      <c r="W64" s="251" t="s">
        <v>35</v>
      </c>
      <c r="X64" s="251" t="s">
        <v>35</v>
      </c>
      <c r="Y64" s="251" t="s">
        <v>35</v>
      </c>
      <c r="Z64" s="251" t="s">
        <v>35</v>
      </c>
      <c r="AA64" s="251" t="s">
        <v>35</v>
      </c>
      <c r="AB64" s="251" t="s">
        <v>35</v>
      </c>
      <c r="AC64" s="251" t="s">
        <v>35</v>
      </c>
      <c r="AD64" s="251" t="s">
        <v>35</v>
      </c>
      <c r="AE64" s="251" t="s">
        <v>35</v>
      </c>
      <c r="AF64" s="251" t="s">
        <v>35</v>
      </c>
      <c r="AG64" s="251" t="s">
        <v>35</v>
      </c>
      <c r="AH64" s="251" t="s">
        <v>35</v>
      </c>
      <c r="AI64" s="251" t="s">
        <v>35</v>
      </c>
      <c r="AJ64" s="251" t="s">
        <v>35</v>
      </c>
      <c r="AK64" s="251" t="s">
        <v>35</v>
      </c>
      <c r="AL64" s="251" t="s">
        <v>35</v>
      </c>
      <c r="AM64" s="251" t="s">
        <v>35</v>
      </c>
      <c r="AN64" s="251" t="s">
        <v>35</v>
      </c>
      <c r="AO64" s="251" t="s">
        <v>35</v>
      </c>
      <c r="AP64" s="251" t="s">
        <v>35</v>
      </c>
      <c r="AQ64" s="251" t="s">
        <v>35</v>
      </c>
      <c r="AR64" s="251" t="s">
        <v>35</v>
      </c>
      <c r="AS64" s="251" t="s">
        <v>35</v>
      </c>
      <c r="AV64"/>
      <c r="AW64"/>
      <c r="AX64"/>
    </row>
    <row r="65" spans="1:50" x14ac:dyDescent="0.25">
      <c r="B65" s="240" t="s">
        <v>176</v>
      </c>
      <c r="C65" s="241"/>
      <c r="D65" s="241"/>
      <c r="E65" s="241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  <c r="AJ65" s="242"/>
      <c r="AK65" s="242"/>
      <c r="AL65" s="242"/>
      <c r="AM65" s="242"/>
      <c r="AN65" s="242"/>
      <c r="AO65" s="242"/>
      <c r="AP65" s="242"/>
      <c r="AQ65" s="242"/>
      <c r="AR65" s="242"/>
      <c r="AS65" s="242"/>
      <c r="AV65"/>
      <c r="AW65"/>
      <c r="AX65"/>
    </row>
    <row r="66" spans="1:50" ht="15" customHeight="1" x14ac:dyDescent="0.25">
      <c r="B66" s="476" t="s">
        <v>165</v>
      </c>
      <c r="C66" s="477"/>
      <c r="D66" s="478"/>
      <c r="E66" s="253" t="s">
        <v>45</v>
      </c>
      <c r="F66" s="254">
        <v>10</v>
      </c>
      <c r="G66" s="253">
        <v>1</v>
      </c>
      <c r="H66" s="253" t="s">
        <v>35</v>
      </c>
      <c r="I66" s="253" t="s">
        <v>35</v>
      </c>
      <c r="J66" s="253" t="s">
        <v>35</v>
      </c>
      <c r="K66" s="253" t="s">
        <v>35</v>
      </c>
      <c r="L66" s="253" t="s">
        <v>35</v>
      </c>
      <c r="M66" s="253" t="s">
        <v>35</v>
      </c>
      <c r="N66" s="253" t="s">
        <v>35</v>
      </c>
      <c r="O66" s="253" t="s">
        <v>35</v>
      </c>
      <c r="P66" s="253" t="s">
        <v>35</v>
      </c>
      <c r="Q66" s="253" t="s">
        <v>35</v>
      </c>
      <c r="R66" s="253" t="s">
        <v>35</v>
      </c>
      <c r="S66" s="253" t="s">
        <v>35</v>
      </c>
      <c r="T66" s="253" t="s">
        <v>35</v>
      </c>
      <c r="U66" s="253" t="s">
        <v>35</v>
      </c>
      <c r="V66" s="253" t="s">
        <v>35</v>
      </c>
      <c r="W66" s="253" t="s">
        <v>35</v>
      </c>
      <c r="X66" s="253" t="s">
        <v>35</v>
      </c>
      <c r="Y66" s="253" t="s">
        <v>35</v>
      </c>
      <c r="Z66" s="253" t="s">
        <v>35</v>
      </c>
      <c r="AA66" s="253" t="s">
        <v>35</v>
      </c>
      <c r="AB66" s="253" t="s">
        <v>35</v>
      </c>
      <c r="AC66" s="253" t="s">
        <v>35</v>
      </c>
      <c r="AD66" s="253" t="s">
        <v>35</v>
      </c>
      <c r="AE66" s="253" t="s">
        <v>35</v>
      </c>
      <c r="AF66" s="253" t="s">
        <v>35</v>
      </c>
      <c r="AG66" s="253" t="s">
        <v>35</v>
      </c>
      <c r="AH66" s="253" t="s">
        <v>35</v>
      </c>
      <c r="AI66" s="253" t="s">
        <v>35</v>
      </c>
      <c r="AJ66" s="253" t="s">
        <v>35</v>
      </c>
      <c r="AK66" s="253" t="s">
        <v>35</v>
      </c>
      <c r="AL66" s="253" t="s">
        <v>35</v>
      </c>
      <c r="AM66" s="253" t="s">
        <v>35</v>
      </c>
      <c r="AN66" s="253" t="s">
        <v>35</v>
      </c>
      <c r="AO66" s="253" t="s">
        <v>35</v>
      </c>
      <c r="AP66" s="253" t="s">
        <v>35</v>
      </c>
      <c r="AQ66" s="253" t="s">
        <v>35</v>
      </c>
      <c r="AR66" s="253" t="s">
        <v>35</v>
      </c>
      <c r="AS66" s="253" t="s">
        <v>35</v>
      </c>
      <c r="AV66"/>
      <c r="AW66"/>
      <c r="AX66"/>
    </row>
    <row r="67" spans="1:50" ht="15" customHeight="1" x14ac:dyDescent="0.25">
      <c r="B67" s="479" t="s">
        <v>166</v>
      </c>
      <c r="C67" s="480"/>
      <c r="D67" s="481"/>
      <c r="E67" s="255" t="s">
        <v>45</v>
      </c>
      <c r="F67" s="256">
        <v>0.01</v>
      </c>
      <c r="G67" s="255" t="s">
        <v>35</v>
      </c>
      <c r="H67" s="255" t="s">
        <v>35</v>
      </c>
      <c r="I67" s="255" t="s">
        <v>35</v>
      </c>
      <c r="J67" s="255" t="s">
        <v>35</v>
      </c>
      <c r="K67" s="255" t="s">
        <v>35</v>
      </c>
      <c r="L67" s="255" t="s">
        <v>35</v>
      </c>
      <c r="M67" s="255" t="s">
        <v>35</v>
      </c>
      <c r="N67" s="255" t="s">
        <v>35</v>
      </c>
      <c r="O67" s="255" t="s">
        <v>35</v>
      </c>
      <c r="P67" s="255" t="s">
        <v>35</v>
      </c>
      <c r="Q67" s="255" t="s">
        <v>35</v>
      </c>
      <c r="R67" s="255" t="s">
        <v>35</v>
      </c>
      <c r="S67" s="255" t="s">
        <v>35</v>
      </c>
      <c r="T67" s="255" t="s">
        <v>35</v>
      </c>
      <c r="U67" s="255" t="s">
        <v>35</v>
      </c>
      <c r="V67" s="255" t="s">
        <v>35</v>
      </c>
      <c r="W67" s="255" t="s">
        <v>35</v>
      </c>
      <c r="X67" s="255" t="s">
        <v>35</v>
      </c>
      <c r="Y67" s="255" t="s">
        <v>35</v>
      </c>
      <c r="Z67" s="255" t="s">
        <v>35</v>
      </c>
      <c r="AA67" s="255" t="s">
        <v>35</v>
      </c>
      <c r="AB67" s="255" t="s">
        <v>35</v>
      </c>
      <c r="AC67" s="255" t="s">
        <v>35</v>
      </c>
      <c r="AD67" s="255" t="s">
        <v>35</v>
      </c>
      <c r="AE67" s="255" t="s">
        <v>35</v>
      </c>
      <c r="AF67" s="255" t="s">
        <v>35</v>
      </c>
      <c r="AG67" s="255" t="s">
        <v>35</v>
      </c>
      <c r="AH67" s="255" t="s">
        <v>35</v>
      </c>
      <c r="AI67" s="255" t="s">
        <v>35</v>
      </c>
      <c r="AJ67" s="255" t="s">
        <v>35</v>
      </c>
      <c r="AK67" s="255" t="s">
        <v>35</v>
      </c>
      <c r="AL67" s="255" t="s">
        <v>35</v>
      </c>
      <c r="AM67" s="255" t="s">
        <v>35</v>
      </c>
      <c r="AN67" s="255" t="s">
        <v>35</v>
      </c>
      <c r="AO67" s="255" t="s">
        <v>35</v>
      </c>
      <c r="AP67" s="255" t="s">
        <v>35</v>
      </c>
      <c r="AQ67" s="255" t="s">
        <v>35</v>
      </c>
      <c r="AR67" s="255" t="s">
        <v>35</v>
      </c>
      <c r="AS67" s="255" t="s">
        <v>35</v>
      </c>
      <c r="AV67"/>
      <c r="AW67"/>
      <c r="AX67"/>
    </row>
    <row r="68" spans="1:50" ht="15" customHeight="1" x14ac:dyDescent="0.25">
      <c r="B68" s="472" t="s">
        <v>167</v>
      </c>
      <c r="C68" s="473"/>
      <c r="D68" s="292"/>
      <c r="E68" s="257" t="s">
        <v>45</v>
      </c>
      <c r="F68" s="258">
        <v>0.1</v>
      </c>
      <c r="G68" s="257" t="s">
        <v>35</v>
      </c>
      <c r="H68" s="257">
        <v>0.01</v>
      </c>
      <c r="I68" s="257" t="s">
        <v>35</v>
      </c>
      <c r="J68" s="257" t="s">
        <v>35</v>
      </c>
      <c r="K68" s="257" t="s">
        <v>35</v>
      </c>
      <c r="L68" s="257" t="s">
        <v>35</v>
      </c>
      <c r="M68" s="257" t="s">
        <v>35</v>
      </c>
      <c r="N68" s="257" t="s">
        <v>35</v>
      </c>
      <c r="O68" s="257" t="s">
        <v>35</v>
      </c>
      <c r="P68" s="257" t="s">
        <v>35</v>
      </c>
      <c r="Q68" s="257" t="s">
        <v>35</v>
      </c>
      <c r="R68" s="257" t="s">
        <v>35</v>
      </c>
      <c r="S68" s="257" t="s">
        <v>35</v>
      </c>
      <c r="T68" s="257" t="s">
        <v>35</v>
      </c>
      <c r="U68" s="257" t="s">
        <v>35</v>
      </c>
      <c r="V68" s="257" t="s">
        <v>35</v>
      </c>
      <c r="W68" s="257" t="s">
        <v>35</v>
      </c>
      <c r="X68" s="257" t="s">
        <v>35</v>
      </c>
      <c r="Y68" s="257" t="s">
        <v>35</v>
      </c>
      <c r="Z68" s="257" t="s">
        <v>35</v>
      </c>
      <c r="AA68" s="257" t="s">
        <v>35</v>
      </c>
      <c r="AB68" s="257" t="s">
        <v>35</v>
      </c>
      <c r="AC68" s="257" t="s">
        <v>35</v>
      </c>
      <c r="AD68" s="257" t="s">
        <v>35</v>
      </c>
      <c r="AE68" s="257" t="s">
        <v>35</v>
      </c>
      <c r="AF68" s="257" t="s">
        <v>35</v>
      </c>
      <c r="AG68" s="257" t="s">
        <v>35</v>
      </c>
      <c r="AH68" s="257" t="s">
        <v>35</v>
      </c>
      <c r="AI68" s="257" t="s">
        <v>35</v>
      </c>
      <c r="AJ68" s="257" t="s">
        <v>35</v>
      </c>
      <c r="AK68" s="257" t="s">
        <v>35</v>
      </c>
      <c r="AL68" s="257" t="s">
        <v>35</v>
      </c>
      <c r="AM68" s="257" t="s">
        <v>35</v>
      </c>
      <c r="AN68" s="257" t="s">
        <v>35</v>
      </c>
      <c r="AO68" s="257" t="s">
        <v>35</v>
      </c>
      <c r="AP68" s="257" t="s">
        <v>35</v>
      </c>
      <c r="AQ68" s="257" t="s">
        <v>35</v>
      </c>
      <c r="AR68" s="257" t="s">
        <v>35</v>
      </c>
      <c r="AS68" s="257" t="s">
        <v>35</v>
      </c>
      <c r="AV68"/>
      <c r="AW68"/>
      <c r="AX68"/>
    </row>
    <row r="69" spans="1:50" ht="15" customHeight="1" x14ac:dyDescent="0.25">
      <c r="B69" s="474" t="s">
        <v>168</v>
      </c>
      <c r="C69" s="475"/>
      <c r="D69" s="293"/>
      <c r="E69" s="259" t="s">
        <v>45</v>
      </c>
      <c r="F69" s="260">
        <v>20</v>
      </c>
      <c r="G69" s="259" t="s">
        <v>35</v>
      </c>
      <c r="H69" s="259">
        <v>2</v>
      </c>
      <c r="I69" s="259" t="s">
        <v>35</v>
      </c>
      <c r="J69" s="259" t="s">
        <v>35</v>
      </c>
      <c r="K69" s="259" t="s">
        <v>35</v>
      </c>
      <c r="L69" s="259" t="s">
        <v>35</v>
      </c>
      <c r="M69" s="259" t="s">
        <v>35</v>
      </c>
      <c r="N69" s="259" t="s">
        <v>35</v>
      </c>
      <c r="O69" s="259" t="s">
        <v>35</v>
      </c>
      <c r="P69" s="259" t="s">
        <v>35</v>
      </c>
      <c r="Q69" s="259" t="s">
        <v>35</v>
      </c>
      <c r="R69" s="259" t="s">
        <v>35</v>
      </c>
      <c r="S69" s="259" t="s">
        <v>35</v>
      </c>
      <c r="T69" s="259" t="s">
        <v>35</v>
      </c>
      <c r="U69" s="259" t="s">
        <v>35</v>
      </c>
      <c r="V69" s="259" t="s">
        <v>35</v>
      </c>
      <c r="W69" s="259" t="s">
        <v>35</v>
      </c>
      <c r="X69" s="259" t="s">
        <v>35</v>
      </c>
      <c r="Y69" s="259" t="s">
        <v>35</v>
      </c>
      <c r="Z69" s="259" t="s">
        <v>35</v>
      </c>
      <c r="AA69" s="259" t="s">
        <v>35</v>
      </c>
      <c r="AB69" s="259" t="s">
        <v>35</v>
      </c>
      <c r="AC69" s="259" t="s">
        <v>35</v>
      </c>
      <c r="AD69" s="259" t="s">
        <v>35</v>
      </c>
      <c r="AE69" s="259" t="s">
        <v>35</v>
      </c>
      <c r="AF69" s="259" t="s">
        <v>35</v>
      </c>
      <c r="AG69" s="259" t="s">
        <v>35</v>
      </c>
      <c r="AH69" s="259" t="s">
        <v>35</v>
      </c>
      <c r="AI69" s="259" t="s">
        <v>35</v>
      </c>
      <c r="AJ69" s="259" t="s">
        <v>35</v>
      </c>
      <c r="AK69" s="259" t="s">
        <v>35</v>
      </c>
      <c r="AL69" s="259" t="s">
        <v>35</v>
      </c>
      <c r="AM69" s="259" t="s">
        <v>35</v>
      </c>
      <c r="AN69" s="259" t="s">
        <v>35</v>
      </c>
      <c r="AO69" s="259" t="s">
        <v>35</v>
      </c>
      <c r="AP69" s="259" t="s">
        <v>35</v>
      </c>
      <c r="AQ69" s="259" t="s">
        <v>35</v>
      </c>
      <c r="AR69" s="259" t="s">
        <v>35</v>
      </c>
      <c r="AS69" s="259" t="s">
        <v>35</v>
      </c>
      <c r="AV69"/>
      <c r="AW69"/>
      <c r="AX69"/>
    </row>
    <row r="70" spans="1:50" ht="15" customHeight="1" x14ac:dyDescent="0.25">
      <c r="B70" s="482" t="s">
        <v>169</v>
      </c>
      <c r="C70" s="483"/>
      <c r="D70" s="294"/>
      <c r="E70" s="261" t="s">
        <v>45</v>
      </c>
      <c r="F70" s="262">
        <v>10</v>
      </c>
      <c r="G70" s="261" t="s">
        <v>35</v>
      </c>
      <c r="H70" s="261">
        <v>1</v>
      </c>
      <c r="I70" s="261" t="s">
        <v>35</v>
      </c>
      <c r="J70" s="261" t="s">
        <v>35</v>
      </c>
      <c r="K70" s="261" t="s">
        <v>35</v>
      </c>
      <c r="L70" s="261" t="s">
        <v>35</v>
      </c>
      <c r="M70" s="261" t="s">
        <v>35</v>
      </c>
      <c r="N70" s="261" t="s">
        <v>35</v>
      </c>
      <c r="O70" s="261" t="s">
        <v>35</v>
      </c>
      <c r="P70" s="261" t="s">
        <v>35</v>
      </c>
      <c r="Q70" s="261" t="s">
        <v>35</v>
      </c>
      <c r="R70" s="261" t="s">
        <v>35</v>
      </c>
      <c r="S70" s="261" t="s">
        <v>35</v>
      </c>
      <c r="T70" s="261" t="s">
        <v>35</v>
      </c>
      <c r="U70" s="261" t="s">
        <v>35</v>
      </c>
      <c r="V70" s="261" t="s">
        <v>35</v>
      </c>
      <c r="W70" s="261" t="s">
        <v>35</v>
      </c>
      <c r="X70" s="261" t="s">
        <v>35</v>
      </c>
      <c r="Y70" s="261" t="s">
        <v>35</v>
      </c>
      <c r="Z70" s="261" t="s">
        <v>35</v>
      </c>
      <c r="AA70" s="261" t="s">
        <v>35</v>
      </c>
      <c r="AB70" s="261" t="s">
        <v>35</v>
      </c>
      <c r="AC70" s="261" t="s">
        <v>35</v>
      </c>
      <c r="AD70" s="261" t="s">
        <v>35</v>
      </c>
      <c r="AE70" s="261" t="s">
        <v>35</v>
      </c>
      <c r="AF70" s="261" t="s">
        <v>35</v>
      </c>
      <c r="AG70" s="261" t="s">
        <v>35</v>
      </c>
      <c r="AH70" s="261" t="s">
        <v>35</v>
      </c>
      <c r="AI70" s="261" t="s">
        <v>35</v>
      </c>
      <c r="AJ70" s="261" t="s">
        <v>35</v>
      </c>
      <c r="AK70" s="261" t="s">
        <v>35</v>
      </c>
      <c r="AL70" s="261" t="s">
        <v>35</v>
      </c>
      <c r="AM70" s="261" t="s">
        <v>35</v>
      </c>
      <c r="AN70" s="261" t="s">
        <v>35</v>
      </c>
      <c r="AO70" s="261" t="s">
        <v>35</v>
      </c>
      <c r="AP70" s="261" t="s">
        <v>35</v>
      </c>
      <c r="AQ70" s="261" t="s">
        <v>35</v>
      </c>
      <c r="AR70" s="261" t="s">
        <v>35</v>
      </c>
      <c r="AS70" s="261" t="s">
        <v>35</v>
      </c>
      <c r="AV70"/>
      <c r="AW70"/>
      <c r="AX70"/>
    </row>
    <row r="71" spans="1:50" ht="15" customHeight="1" x14ac:dyDescent="0.25">
      <c r="B71" s="484" t="s">
        <v>170</v>
      </c>
      <c r="C71" s="485"/>
      <c r="D71" s="295"/>
      <c r="E71" s="263" t="s">
        <v>45</v>
      </c>
      <c r="F71" s="264">
        <v>50</v>
      </c>
      <c r="G71" s="263" t="s">
        <v>35</v>
      </c>
      <c r="H71" s="263">
        <v>20</v>
      </c>
      <c r="I71" s="263" t="s">
        <v>35</v>
      </c>
      <c r="J71" s="263" t="s">
        <v>35</v>
      </c>
      <c r="K71" s="263" t="s">
        <v>35</v>
      </c>
      <c r="L71" s="263" t="s">
        <v>35</v>
      </c>
      <c r="M71" s="263" t="s">
        <v>35</v>
      </c>
      <c r="N71" s="263" t="s">
        <v>35</v>
      </c>
      <c r="O71" s="263" t="s">
        <v>35</v>
      </c>
      <c r="P71" s="263" t="s">
        <v>35</v>
      </c>
      <c r="Q71" s="263" t="s">
        <v>35</v>
      </c>
      <c r="R71" s="263" t="s">
        <v>35</v>
      </c>
      <c r="S71" s="263" t="s">
        <v>35</v>
      </c>
      <c r="T71" s="263" t="s">
        <v>35</v>
      </c>
      <c r="U71" s="263" t="s">
        <v>35</v>
      </c>
      <c r="V71" s="263" t="s">
        <v>35</v>
      </c>
      <c r="W71" s="263" t="s">
        <v>35</v>
      </c>
      <c r="X71" s="263" t="s">
        <v>35</v>
      </c>
      <c r="Y71" s="263" t="s">
        <v>35</v>
      </c>
      <c r="Z71" s="263" t="s">
        <v>35</v>
      </c>
      <c r="AA71" s="263" t="s">
        <v>35</v>
      </c>
      <c r="AB71" s="263" t="s">
        <v>35</v>
      </c>
      <c r="AC71" s="263" t="s">
        <v>35</v>
      </c>
      <c r="AD71" s="263" t="s">
        <v>35</v>
      </c>
      <c r="AE71" s="263" t="s">
        <v>35</v>
      </c>
      <c r="AF71" s="263" t="s">
        <v>35</v>
      </c>
      <c r="AG71" s="263" t="s">
        <v>35</v>
      </c>
      <c r="AH71" s="263" t="s">
        <v>35</v>
      </c>
      <c r="AI71" s="263" t="s">
        <v>35</v>
      </c>
      <c r="AJ71" s="263" t="s">
        <v>35</v>
      </c>
      <c r="AK71" s="263" t="s">
        <v>35</v>
      </c>
      <c r="AL71" s="263" t="s">
        <v>35</v>
      </c>
      <c r="AM71" s="263" t="s">
        <v>35</v>
      </c>
      <c r="AN71" s="263" t="s">
        <v>35</v>
      </c>
      <c r="AO71" s="263" t="s">
        <v>35</v>
      </c>
      <c r="AP71" s="263" t="s">
        <v>35</v>
      </c>
      <c r="AQ71" s="263" t="s">
        <v>35</v>
      </c>
      <c r="AR71" s="263" t="s">
        <v>35</v>
      </c>
      <c r="AS71" s="263" t="s">
        <v>35</v>
      </c>
      <c r="AV71"/>
      <c r="AW71"/>
      <c r="AX71"/>
    </row>
    <row r="72" spans="1:50" x14ac:dyDescent="0.25">
      <c r="B72" s="486" t="s">
        <v>171</v>
      </c>
      <c r="C72" s="487"/>
      <c r="D72" s="488"/>
      <c r="E72" s="265" t="s">
        <v>172</v>
      </c>
      <c r="F72" s="266">
        <v>50</v>
      </c>
      <c r="G72" s="265" t="s">
        <v>35</v>
      </c>
      <c r="H72" s="265">
        <v>20</v>
      </c>
      <c r="I72" s="265" t="s">
        <v>35</v>
      </c>
      <c r="J72" s="265" t="s">
        <v>35</v>
      </c>
      <c r="K72" s="265" t="s">
        <v>35</v>
      </c>
      <c r="L72" s="265" t="s">
        <v>35</v>
      </c>
      <c r="M72" s="265" t="s">
        <v>35</v>
      </c>
      <c r="N72" s="265" t="s">
        <v>35</v>
      </c>
      <c r="O72" s="265" t="s">
        <v>35</v>
      </c>
      <c r="P72" s="265" t="s">
        <v>35</v>
      </c>
      <c r="Q72" s="265" t="s">
        <v>35</v>
      </c>
      <c r="R72" s="265" t="s">
        <v>35</v>
      </c>
      <c r="S72" s="265" t="s">
        <v>35</v>
      </c>
      <c r="T72" s="265" t="s">
        <v>35</v>
      </c>
      <c r="U72" s="265" t="s">
        <v>35</v>
      </c>
      <c r="V72" s="265" t="s">
        <v>35</v>
      </c>
      <c r="W72" s="265" t="s">
        <v>35</v>
      </c>
      <c r="X72" s="265" t="s">
        <v>35</v>
      </c>
      <c r="Y72" s="265" t="s">
        <v>35</v>
      </c>
      <c r="Z72" s="265" t="s">
        <v>35</v>
      </c>
      <c r="AA72" s="265" t="s">
        <v>35</v>
      </c>
      <c r="AB72" s="265" t="s">
        <v>35</v>
      </c>
      <c r="AC72" s="265" t="s">
        <v>35</v>
      </c>
      <c r="AD72" s="265" t="s">
        <v>35</v>
      </c>
      <c r="AE72" s="265" t="s">
        <v>35</v>
      </c>
      <c r="AF72" s="265" t="s">
        <v>35</v>
      </c>
      <c r="AG72" s="265" t="s">
        <v>35</v>
      </c>
      <c r="AH72" s="265" t="s">
        <v>35</v>
      </c>
      <c r="AI72" s="265" t="s">
        <v>35</v>
      </c>
      <c r="AJ72" s="265" t="s">
        <v>35</v>
      </c>
      <c r="AK72" s="265" t="s">
        <v>35</v>
      </c>
      <c r="AL72" s="265" t="s">
        <v>35</v>
      </c>
      <c r="AM72" s="265" t="s">
        <v>35</v>
      </c>
      <c r="AN72" s="265" t="s">
        <v>35</v>
      </c>
      <c r="AO72" s="265" t="s">
        <v>35</v>
      </c>
      <c r="AP72" s="265" t="s">
        <v>35</v>
      </c>
      <c r="AQ72" s="265" t="s">
        <v>35</v>
      </c>
      <c r="AR72" s="265" t="s">
        <v>35</v>
      </c>
      <c r="AS72" s="265" t="s">
        <v>35</v>
      </c>
      <c r="AV72"/>
      <c r="AW72"/>
      <c r="AX72"/>
    </row>
    <row r="73" spans="1:50" x14ac:dyDescent="0.25">
      <c r="B73" s="489"/>
      <c r="C73" s="490"/>
      <c r="D73" s="491"/>
      <c r="E73" s="267" t="s">
        <v>173</v>
      </c>
      <c r="F73" s="268">
        <v>5.6000000000000006E-4</v>
      </c>
      <c r="G73" s="267" t="s">
        <v>35</v>
      </c>
      <c r="H73" s="267">
        <v>7.0000000000000007E-5</v>
      </c>
      <c r="I73" s="265" t="s">
        <v>35</v>
      </c>
      <c r="J73" s="265" t="s">
        <v>35</v>
      </c>
      <c r="K73" s="265" t="s">
        <v>35</v>
      </c>
      <c r="L73" s="265" t="s">
        <v>35</v>
      </c>
      <c r="M73" s="265" t="s">
        <v>35</v>
      </c>
      <c r="N73" s="265" t="s">
        <v>35</v>
      </c>
      <c r="O73" s="265" t="s">
        <v>35</v>
      </c>
      <c r="P73" s="265" t="s">
        <v>35</v>
      </c>
      <c r="Q73" s="265" t="s">
        <v>35</v>
      </c>
      <c r="R73" s="265" t="s">
        <v>35</v>
      </c>
      <c r="S73" s="265" t="s">
        <v>35</v>
      </c>
      <c r="T73" s="265" t="s">
        <v>35</v>
      </c>
      <c r="U73" s="265" t="s">
        <v>35</v>
      </c>
      <c r="V73" s="265" t="s">
        <v>35</v>
      </c>
      <c r="W73" s="265" t="s">
        <v>35</v>
      </c>
      <c r="X73" s="265" t="s">
        <v>35</v>
      </c>
      <c r="Y73" s="265" t="s">
        <v>35</v>
      </c>
      <c r="Z73" s="265" t="s">
        <v>35</v>
      </c>
      <c r="AA73" s="265" t="s">
        <v>35</v>
      </c>
      <c r="AB73" s="265" t="s">
        <v>35</v>
      </c>
      <c r="AC73" s="265" t="s">
        <v>35</v>
      </c>
      <c r="AD73" s="265" t="s">
        <v>35</v>
      </c>
      <c r="AE73" s="265" t="s">
        <v>35</v>
      </c>
      <c r="AF73" s="265" t="s">
        <v>35</v>
      </c>
      <c r="AG73" s="265" t="s">
        <v>35</v>
      </c>
      <c r="AH73" s="265" t="s">
        <v>35</v>
      </c>
      <c r="AI73" s="265" t="s">
        <v>35</v>
      </c>
      <c r="AJ73" s="265" t="s">
        <v>35</v>
      </c>
      <c r="AK73" s="265" t="s">
        <v>35</v>
      </c>
      <c r="AL73" s="265" t="s">
        <v>35</v>
      </c>
      <c r="AM73" s="265" t="s">
        <v>35</v>
      </c>
      <c r="AN73" s="265" t="s">
        <v>35</v>
      </c>
      <c r="AO73" s="265" t="s">
        <v>35</v>
      </c>
      <c r="AP73" s="265" t="s">
        <v>35</v>
      </c>
      <c r="AQ73" s="265" t="s">
        <v>35</v>
      </c>
      <c r="AR73" s="265" t="s">
        <v>35</v>
      </c>
      <c r="AS73" s="265" t="s">
        <v>35</v>
      </c>
      <c r="AV73"/>
      <c r="AW73"/>
      <c r="AX73"/>
    </row>
    <row r="74" spans="1:50" ht="15" customHeight="1" x14ac:dyDescent="0.25">
      <c r="B74" s="492" t="s">
        <v>174</v>
      </c>
      <c r="C74" s="493"/>
      <c r="D74" s="494"/>
      <c r="E74" s="269" t="s">
        <v>172</v>
      </c>
      <c r="F74" s="270">
        <v>50</v>
      </c>
      <c r="G74" s="269" t="s">
        <v>35</v>
      </c>
      <c r="H74" s="269">
        <v>50</v>
      </c>
      <c r="I74" s="269" t="s">
        <v>35</v>
      </c>
      <c r="J74" s="269" t="s">
        <v>35</v>
      </c>
      <c r="K74" s="269" t="s">
        <v>35</v>
      </c>
      <c r="L74" s="269" t="s">
        <v>35</v>
      </c>
      <c r="M74" s="269" t="s">
        <v>35</v>
      </c>
      <c r="N74" s="269" t="s">
        <v>35</v>
      </c>
      <c r="O74" s="269" t="s">
        <v>35</v>
      </c>
      <c r="P74" s="269" t="s">
        <v>35</v>
      </c>
      <c r="Q74" s="269" t="s">
        <v>35</v>
      </c>
      <c r="R74" s="269" t="s">
        <v>35</v>
      </c>
      <c r="S74" s="269" t="s">
        <v>35</v>
      </c>
      <c r="T74" s="269" t="s">
        <v>35</v>
      </c>
      <c r="U74" s="269" t="s">
        <v>35</v>
      </c>
      <c r="V74" s="269" t="s">
        <v>35</v>
      </c>
      <c r="W74" s="269" t="s">
        <v>35</v>
      </c>
      <c r="X74" s="269" t="s">
        <v>35</v>
      </c>
      <c r="Y74" s="269" t="s">
        <v>35</v>
      </c>
      <c r="Z74" s="269" t="s">
        <v>35</v>
      </c>
      <c r="AA74" s="269" t="s">
        <v>35</v>
      </c>
      <c r="AB74" s="269" t="s">
        <v>35</v>
      </c>
      <c r="AC74" s="269" t="s">
        <v>35</v>
      </c>
      <c r="AD74" s="269" t="s">
        <v>35</v>
      </c>
      <c r="AE74" s="269" t="s">
        <v>35</v>
      </c>
      <c r="AF74" s="269" t="s">
        <v>35</v>
      </c>
      <c r="AG74" s="269" t="s">
        <v>35</v>
      </c>
      <c r="AH74" s="269" t="s">
        <v>35</v>
      </c>
      <c r="AI74" s="269" t="s">
        <v>35</v>
      </c>
      <c r="AJ74" s="269" t="s">
        <v>35</v>
      </c>
      <c r="AK74" s="269" t="s">
        <v>35</v>
      </c>
      <c r="AL74" s="269" t="s">
        <v>35</v>
      </c>
      <c r="AM74" s="269" t="s">
        <v>35</v>
      </c>
      <c r="AN74" s="269" t="s">
        <v>35</v>
      </c>
      <c r="AO74" s="269" t="s">
        <v>35</v>
      </c>
      <c r="AP74" s="269" t="s">
        <v>35</v>
      </c>
      <c r="AQ74" s="269" t="s">
        <v>35</v>
      </c>
      <c r="AR74" s="269" t="s">
        <v>35</v>
      </c>
      <c r="AS74" s="269" t="s">
        <v>35</v>
      </c>
      <c r="AV74"/>
      <c r="AW74"/>
      <c r="AX74"/>
    </row>
    <row r="75" spans="1:50" x14ac:dyDescent="0.25">
      <c r="B75" s="495"/>
      <c r="C75" s="496"/>
      <c r="D75" s="497"/>
      <c r="E75" s="271" t="s">
        <v>173</v>
      </c>
      <c r="F75" s="272">
        <v>5.5999999999999999E-3</v>
      </c>
      <c r="G75" s="271" t="s">
        <v>35</v>
      </c>
      <c r="H75" s="271">
        <v>6.9999999999999999E-4</v>
      </c>
      <c r="I75" s="269" t="s">
        <v>35</v>
      </c>
      <c r="J75" s="269" t="s">
        <v>35</v>
      </c>
      <c r="K75" s="269" t="s">
        <v>35</v>
      </c>
      <c r="L75" s="269" t="s">
        <v>35</v>
      </c>
      <c r="M75" s="269" t="s">
        <v>35</v>
      </c>
      <c r="N75" s="269" t="s">
        <v>35</v>
      </c>
      <c r="O75" s="269" t="s">
        <v>35</v>
      </c>
      <c r="P75" s="269" t="s">
        <v>35</v>
      </c>
      <c r="Q75" s="269" t="s">
        <v>35</v>
      </c>
      <c r="R75" s="269" t="s">
        <v>35</v>
      </c>
      <c r="S75" s="269" t="s">
        <v>35</v>
      </c>
      <c r="T75" s="269" t="s">
        <v>35</v>
      </c>
      <c r="U75" s="269" t="s">
        <v>35</v>
      </c>
      <c r="V75" s="269" t="s">
        <v>35</v>
      </c>
      <c r="W75" s="269" t="s">
        <v>35</v>
      </c>
      <c r="X75" s="269" t="s">
        <v>35</v>
      </c>
      <c r="Y75" s="269" t="s">
        <v>35</v>
      </c>
      <c r="Z75" s="269" t="s">
        <v>35</v>
      </c>
      <c r="AA75" s="269" t="s">
        <v>35</v>
      </c>
      <c r="AB75" s="269" t="s">
        <v>35</v>
      </c>
      <c r="AC75" s="269" t="s">
        <v>35</v>
      </c>
      <c r="AD75" s="269" t="s">
        <v>35</v>
      </c>
      <c r="AE75" s="269" t="s">
        <v>35</v>
      </c>
      <c r="AF75" s="269" t="s">
        <v>35</v>
      </c>
      <c r="AG75" s="269" t="s">
        <v>35</v>
      </c>
      <c r="AH75" s="269" t="s">
        <v>35</v>
      </c>
      <c r="AI75" s="269" t="s">
        <v>35</v>
      </c>
      <c r="AJ75" s="269" t="s">
        <v>35</v>
      </c>
      <c r="AK75" s="269" t="s">
        <v>35</v>
      </c>
      <c r="AL75" s="269" t="s">
        <v>35</v>
      </c>
      <c r="AM75" s="269" t="s">
        <v>35</v>
      </c>
      <c r="AN75" s="269" t="s">
        <v>35</v>
      </c>
      <c r="AO75" s="269" t="s">
        <v>35</v>
      </c>
      <c r="AP75" s="269" t="s">
        <v>35</v>
      </c>
      <c r="AQ75" s="269" t="s">
        <v>35</v>
      </c>
      <c r="AR75" s="269" t="s">
        <v>35</v>
      </c>
      <c r="AS75" s="269" t="s">
        <v>35</v>
      </c>
      <c r="AV75"/>
      <c r="AW75"/>
      <c r="AX75"/>
    </row>
    <row r="76" spans="1:50" ht="15" customHeight="1" x14ac:dyDescent="0.25">
      <c r="B76" s="498" t="s">
        <v>175</v>
      </c>
      <c r="C76" s="499"/>
      <c r="D76" s="500"/>
      <c r="E76" s="273" t="s">
        <v>172</v>
      </c>
      <c r="F76" s="274">
        <v>50</v>
      </c>
      <c r="G76" s="273" t="s">
        <v>35</v>
      </c>
      <c r="H76" s="273">
        <v>50</v>
      </c>
      <c r="I76" s="273" t="s">
        <v>35</v>
      </c>
      <c r="J76" s="273" t="s">
        <v>35</v>
      </c>
      <c r="K76" s="273" t="s">
        <v>35</v>
      </c>
      <c r="L76" s="273" t="s">
        <v>35</v>
      </c>
      <c r="M76" s="273" t="s">
        <v>35</v>
      </c>
      <c r="N76" s="273" t="s">
        <v>35</v>
      </c>
      <c r="O76" s="273" t="s">
        <v>35</v>
      </c>
      <c r="P76" s="273" t="s">
        <v>35</v>
      </c>
      <c r="Q76" s="273" t="s">
        <v>35</v>
      </c>
      <c r="R76" s="273" t="s">
        <v>35</v>
      </c>
      <c r="S76" s="273" t="s">
        <v>35</v>
      </c>
      <c r="T76" s="273" t="s">
        <v>35</v>
      </c>
      <c r="U76" s="273" t="s">
        <v>35</v>
      </c>
      <c r="V76" s="273" t="s">
        <v>35</v>
      </c>
      <c r="W76" s="273" t="s">
        <v>35</v>
      </c>
      <c r="X76" s="273" t="s">
        <v>35</v>
      </c>
      <c r="Y76" s="273" t="s">
        <v>35</v>
      </c>
      <c r="Z76" s="273" t="s">
        <v>35</v>
      </c>
      <c r="AA76" s="273" t="s">
        <v>35</v>
      </c>
      <c r="AB76" s="273" t="s">
        <v>35</v>
      </c>
      <c r="AC76" s="273" t="s">
        <v>35</v>
      </c>
      <c r="AD76" s="273" t="s">
        <v>35</v>
      </c>
      <c r="AE76" s="273" t="s">
        <v>35</v>
      </c>
      <c r="AF76" s="273" t="s">
        <v>35</v>
      </c>
      <c r="AG76" s="273" t="s">
        <v>35</v>
      </c>
      <c r="AH76" s="273" t="s">
        <v>35</v>
      </c>
      <c r="AI76" s="273" t="s">
        <v>35</v>
      </c>
      <c r="AJ76" s="273" t="s">
        <v>35</v>
      </c>
      <c r="AK76" s="273" t="s">
        <v>35</v>
      </c>
      <c r="AL76" s="273" t="s">
        <v>35</v>
      </c>
      <c r="AM76" s="273" t="s">
        <v>35</v>
      </c>
      <c r="AN76" s="273" t="s">
        <v>35</v>
      </c>
      <c r="AO76" s="273" t="s">
        <v>35</v>
      </c>
      <c r="AP76" s="273" t="s">
        <v>35</v>
      </c>
      <c r="AQ76" s="273" t="s">
        <v>35</v>
      </c>
      <c r="AR76" s="273" t="s">
        <v>35</v>
      </c>
      <c r="AS76" s="273" t="s">
        <v>35</v>
      </c>
      <c r="AV76"/>
      <c r="AW76"/>
      <c r="AX76"/>
    </row>
    <row r="77" spans="1:50" x14ac:dyDescent="0.25">
      <c r="B77" s="501"/>
      <c r="C77" s="502"/>
      <c r="D77" s="503"/>
      <c r="E77" s="275" t="s">
        <v>173</v>
      </c>
      <c r="F77" s="276">
        <v>5.6000000000000001E-2</v>
      </c>
      <c r="G77" s="275" t="s">
        <v>35</v>
      </c>
      <c r="H77" s="275">
        <v>7.0000000000000001E-3</v>
      </c>
      <c r="I77" s="273" t="s">
        <v>35</v>
      </c>
      <c r="J77" s="273" t="s">
        <v>35</v>
      </c>
      <c r="K77" s="273" t="s">
        <v>35</v>
      </c>
      <c r="L77" s="273" t="s">
        <v>35</v>
      </c>
      <c r="M77" s="273" t="s">
        <v>35</v>
      </c>
      <c r="N77" s="273" t="s">
        <v>35</v>
      </c>
      <c r="O77" s="273" t="s">
        <v>35</v>
      </c>
      <c r="P77" s="273" t="s">
        <v>35</v>
      </c>
      <c r="Q77" s="273" t="s">
        <v>35</v>
      </c>
      <c r="R77" s="273" t="s">
        <v>35</v>
      </c>
      <c r="S77" s="273" t="s">
        <v>35</v>
      </c>
      <c r="T77" s="273" t="s">
        <v>35</v>
      </c>
      <c r="U77" s="273" t="s">
        <v>35</v>
      </c>
      <c r="V77" s="273" t="s">
        <v>35</v>
      </c>
      <c r="W77" s="273" t="s">
        <v>35</v>
      </c>
      <c r="X77" s="273" t="s">
        <v>35</v>
      </c>
      <c r="Y77" s="273" t="s">
        <v>35</v>
      </c>
      <c r="Z77" s="273" t="s">
        <v>35</v>
      </c>
      <c r="AA77" s="273" t="s">
        <v>35</v>
      </c>
      <c r="AB77" s="273" t="s">
        <v>35</v>
      </c>
      <c r="AC77" s="273" t="s">
        <v>35</v>
      </c>
      <c r="AD77" s="273" t="s">
        <v>35</v>
      </c>
      <c r="AE77" s="273" t="s">
        <v>35</v>
      </c>
      <c r="AF77" s="273" t="s">
        <v>35</v>
      </c>
      <c r="AG77" s="273" t="s">
        <v>35</v>
      </c>
      <c r="AH77" s="273" t="s">
        <v>35</v>
      </c>
      <c r="AI77" s="273" t="s">
        <v>35</v>
      </c>
      <c r="AJ77" s="273" t="s">
        <v>35</v>
      </c>
      <c r="AK77" s="273" t="s">
        <v>35</v>
      </c>
      <c r="AL77" s="273" t="s">
        <v>35</v>
      </c>
      <c r="AM77" s="273" t="s">
        <v>35</v>
      </c>
      <c r="AN77" s="273" t="s">
        <v>35</v>
      </c>
      <c r="AO77" s="273" t="s">
        <v>35</v>
      </c>
      <c r="AP77" s="273" t="s">
        <v>35</v>
      </c>
      <c r="AQ77" s="273" t="s">
        <v>35</v>
      </c>
      <c r="AR77" s="273" t="s">
        <v>35</v>
      </c>
      <c r="AS77" s="273" t="s">
        <v>35</v>
      </c>
      <c r="AV77"/>
      <c r="AW77"/>
      <c r="AX77"/>
    </row>
    <row r="78" spans="1:50" s="140" customFormat="1" x14ac:dyDescent="0.25">
      <c r="A78" s="297" t="s">
        <v>182</v>
      </c>
      <c r="B78" s="135" t="s">
        <v>109</v>
      </c>
      <c r="C78" s="136"/>
      <c r="D78" s="136"/>
      <c r="E78" s="137" t="s">
        <v>108</v>
      </c>
      <c r="F78" s="142">
        <v>2.0000000000000001E-4</v>
      </c>
      <c r="G78" s="142">
        <v>2.0000000000000001E-4</v>
      </c>
      <c r="H78" s="142">
        <v>2.0000000000000001E-4</v>
      </c>
      <c r="I78" s="142">
        <v>0.05</v>
      </c>
      <c r="J78" s="58">
        <v>0.05</v>
      </c>
      <c r="K78" s="58">
        <v>0.05</v>
      </c>
      <c r="L78" s="58">
        <v>0.05</v>
      </c>
      <c r="M78" s="58">
        <v>0.05</v>
      </c>
      <c r="N78" s="58">
        <v>0.1</v>
      </c>
      <c r="O78" s="58">
        <v>0.05</v>
      </c>
      <c r="P78" s="284">
        <v>0.5</v>
      </c>
      <c r="Q78" s="58">
        <v>0.2</v>
      </c>
      <c r="R78" s="58">
        <v>0.5</v>
      </c>
      <c r="S78" s="58">
        <v>0.5</v>
      </c>
      <c r="T78" s="58">
        <v>0.5</v>
      </c>
      <c r="U78" s="58">
        <v>10</v>
      </c>
      <c r="V78" s="58">
        <v>50</v>
      </c>
      <c r="W78" s="58">
        <v>10</v>
      </c>
      <c r="X78" s="58">
        <v>50</v>
      </c>
      <c r="Y78" s="58">
        <v>100</v>
      </c>
      <c r="Z78" s="58">
        <v>100</v>
      </c>
      <c r="AA78" s="58">
        <v>50</v>
      </c>
      <c r="AB78" s="285">
        <v>0.5</v>
      </c>
      <c r="AC78" s="285">
        <v>0.5</v>
      </c>
      <c r="AD78" s="285">
        <v>0.5</v>
      </c>
      <c r="AE78" s="285">
        <v>0.5</v>
      </c>
      <c r="AF78" s="286">
        <v>5</v>
      </c>
      <c r="AG78" s="287">
        <v>1</v>
      </c>
      <c r="AH78" s="286">
        <v>2</v>
      </c>
      <c r="AI78" s="286">
        <v>5</v>
      </c>
      <c r="AJ78" s="286">
        <v>5</v>
      </c>
      <c r="AK78" s="287">
        <v>0.1</v>
      </c>
      <c r="AL78" s="286">
        <v>2</v>
      </c>
      <c r="AM78" s="286">
        <v>5</v>
      </c>
      <c r="AN78" s="288">
        <v>0.1</v>
      </c>
      <c r="AO78" s="289">
        <v>1</v>
      </c>
      <c r="AP78" s="290" t="s">
        <v>122</v>
      </c>
      <c r="AQ78" s="290">
        <v>0.05</v>
      </c>
      <c r="AR78" s="290">
        <v>0.05</v>
      </c>
      <c r="AS78" s="290">
        <v>0.05</v>
      </c>
      <c r="AT78" s="66">
        <v>1E-3</v>
      </c>
      <c r="AU78" s="66">
        <v>0.01</v>
      </c>
      <c r="AV78" s="139"/>
      <c r="AW78" s="134"/>
    </row>
    <row r="79" spans="1:50" s="140" customFormat="1" x14ac:dyDescent="0.25">
      <c r="B79" s="141" t="s">
        <v>43</v>
      </c>
      <c r="C79" s="66" t="s">
        <v>106</v>
      </c>
      <c r="D79" s="66" t="s">
        <v>53</v>
      </c>
      <c r="E79" s="66" t="s">
        <v>44</v>
      </c>
      <c r="F79" s="142" t="s">
        <v>45</v>
      </c>
      <c r="G79" s="142" t="s">
        <v>45</v>
      </c>
      <c r="H79" s="142" t="s">
        <v>45</v>
      </c>
      <c r="I79" s="142" t="s">
        <v>45</v>
      </c>
      <c r="J79" s="58" t="s">
        <v>45</v>
      </c>
      <c r="K79" s="58" t="s">
        <v>45</v>
      </c>
      <c r="L79" s="58" t="s">
        <v>45</v>
      </c>
      <c r="M79" s="58" t="s">
        <v>45</v>
      </c>
      <c r="N79" s="58" t="s">
        <v>45</v>
      </c>
      <c r="O79" s="58" t="s">
        <v>45</v>
      </c>
      <c r="P79" s="58" t="s">
        <v>45</v>
      </c>
      <c r="Q79" s="58" t="s">
        <v>45</v>
      </c>
      <c r="R79" s="58" t="s">
        <v>45</v>
      </c>
      <c r="S79" s="58" t="s">
        <v>45</v>
      </c>
      <c r="T79" s="58" t="s">
        <v>45</v>
      </c>
      <c r="U79" s="58" t="s">
        <v>45</v>
      </c>
      <c r="V79" s="58" t="s">
        <v>45</v>
      </c>
      <c r="W79" s="58" t="s">
        <v>45</v>
      </c>
      <c r="X79" s="58" t="s">
        <v>45</v>
      </c>
      <c r="Y79" s="58" t="s">
        <v>45</v>
      </c>
      <c r="Z79" s="58" t="s">
        <v>45</v>
      </c>
      <c r="AA79" s="58" t="s">
        <v>45</v>
      </c>
      <c r="AB79" s="58" t="s">
        <v>45</v>
      </c>
      <c r="AC79" s="58" t="s">
        <v>45</v>
      </c>
      <c r="AD79" s="58" t="s">
        <v>45</v>
      </c>
      <c r="AE79" s="58" t="s">
        <v>45</v>
      </c>
      <c r="AF79" s="58" t="s">
        <v>45</v>
      </c>
      <c r="AG79" s="58" t="s">
        <v>45</v>
      </c>
      <c r="AH79" s="58" t="s">
        <v>45</v>
      </c>
      <c r="AI79" s="58" t="s">
        <v>45</v>
      </c>
      <c r="AJ79" s="58" t="s">
        <v>45</v>
      </c>
      <c r="AK79" s="58" t="s">
        <v>45</v>
      </c>
      <c r="AL79" s="58" t="s">
        <v>45</v>
      </c>
      <c r="AM79" s="58" t="s">
        <v>45</v>
      </c>
      <c r="AN79" s="58" t="s">
        <v>33</v>
      </c>
      <c r="AO79" s="58" t="s">
        <v>46</v>
      </c>
      <c r="AP79" s="58" t="s">
        <v>122</v>
      </c>
      <c r="AQ79" s="58" t="s">
        <v>99</v>
      </c>
      <c r="AR79" s="58" t="s">
        <v>99</v>
      </c>
      <c r="AS79" s="58" t="s">
        <v>99</v>
      </c>
      <c r="AT79" s="184" t="s">
        <v>67</v>
      </c>
      <c r="AU79" s="184" t="s">
        <v>67</v>
      </c>
      <c r="AV79" s="143"/>
      <c r="AW79" s="144"/>
    </row>
    <row r="80" spans="1:50" s="35" customFormat="1" ht="12.75" x14ac:dyDescent="0.2">
      <c r="B80" s="445" t="s">
        <v>140</v>
      </c>
      <c r="C80" s="69" t="s">
        <v>151</v>
      </c>
      <c r="D80" s="296" t="s">
        <v>187</v>
      </c>
      <c r="E80" s="112" t="s">
        <v>150</v>
      </c>
      <c r="F80" s="282">
        <v>2.0000000000000001E-4</v>
      </c>
      <c r="G80" s="282">
        <v>1.3299999999999999E-2</v>
      </c>
      <c r="H80" s="282">
        <v>1.4500000000000001E-2</v>
      </c>
      <c r="I80" s="64" t="s">
        <v>149</v>
      </c>
      <c r="J80" s="64" t="s">
        <v>149</v>
      </c>
      <c r="K80" s="64" t="s">
        <v>149</v>
      </c>
      <c r="L80" s="64" t="s">
        <v>149</v>
      </c>
      <c r="M80" s="64" t="s">
        <v>149</v>
      </c>
      <c r="N80" s="64" t="s">
        <v>54</v>
      </c>
      <c r="O80" s="64" t="s">
        <v>149</v>
      </c>
      <c r="P80" s="64" t="s">
        <v>55</v>
      </c>
      <c r="Q80" s="70" t="s">
        <v>57</v>
      </c>
      <c r="R80" s="70" t="s">
        <v>55</v>
      </c>
      <c r="S80" s="70" t="s">
        <v>55</v>
      </c>
      <c r="T80" s="70" t="s">
        <v>55</v>
      </c>
      <c r="U80" s="70" t="s">
        <v>63</v>
      </c>
      <c r="V80" s="67" t="s">
        <v>59</v>
      </c>
      <c r="W80" s="70" t="s">
        <v>63</v>
      </c>
      <c r="X80" s="65" t="s">
        <v>59</v>
      </c>
      <c r="Y80" s="65" t="s">
        <v>56</v>
      </c>
      <c r="Z80" s="65" t="s">
        <v>56</v>
      </c>
      <c r="AA80" s="65" t="s">
        <v>59</v>
      </c>
      <c r="AB80" s="65" t="s">
        <v>55</v>
      </c>
      <c r="AC80" s="65" t="s">
        <v>55</v>
      </c>
      <c r="AD80" s="65" t="s">
        <v>55</v>
      </c>
      <c r="AE80" s="65" t="s">
        <v>55</v>
      </c>
      <c r="AF80" s="65" t="s">
        <v>128</v>
      </c>
      <c r="AG80" s="65" t="s">
        <v>129</v>
      </c>
      <c r="AH80" s="65">
        <v>15</v>
      </c>
      <c r="AI80" s="65">
        <v>15</v>
      </c>
      <c r="AJ80" s="65">
        <v>19</v>
      </c>
      <c r="AK80" s="65" t="s">
        <v>54</v>
      </c>
      <c r="AL80" s="65">
        <v>8</v>
      </c>
      <c r="AM80" s="65">
        <v>45</v>
      </c>
      <c r="AN80" s="65">
        <v>9.1999999999999993</v>
      </c>
      <c r="AO80" s="65"/>
      <c r="AP80" s="205" t="s">
        <v>130</v>
      </c>
      <c r="AQ80" s="283"/>
      <c r="AR80" s="283"/>
      <c r="AS80" s="283"/>
      <c r="AT80" s="220" t="s">
        <v>131</v>
      </c>
      <c r="AU80" s="220" t="s">
        <v>132</v>
      </c>
      <c r="AV80" s="175" t="s">
        <v>135</v>
      </c>
      <c r="AW80" s="175" t="s">
        <v>134</v>
      </c>
      <c r="AX80" s="176"/>
    </row>
    <row r="81" spans="2:50" s="35" customFormat="1" ht="12.75" x14ac:dyDescent="0.2">
      <c r="B81" s="446"/>
      <c r="C81" s="69" t="s">
        <v>152</v>
      </c>
      <c r="D81" s="69" t="s">
        <v>35</v>
      </c>
      <c r="E81" s="112" t="s">
        <v>150</v>
      </c>
      <c r="F81" s="282">
        <v>2.0000000000000001E-4</v>
      </c>
      <c r="G81" s="282">
        <v>1.6400000000000001E-2</v>
      </c>
      <c r="H81" s="282">
        <v>1.77E-2</v>
      </c>
      <c r="I81" s="64" t="s">
        <v>149</v>
      </c>
      <c r="J81" s="64" t="s">
        <v>149</v>
      </c>
      <c r="K81" s="64" t="s">
        <v>149</v>
      </c>
      <c r="L81" s="64" t="s">
        <v>149</v>
      </c>
      <c r="M81" s="64" t="s">
        <v>149</v>
      </c>
      <c r="N81" s="64" t="s">
        <v>54</v>
      </c>
      <c r="O81" s="64" t="s">
        <v>149</v>
      </c>
      <c r="P81" s="64" t="s">
        <v>55</v>
      </c>
      <c r="Q81" s="70" t="s">
        <v>57</v>
      </c>
      <c r="R81" s="70" t="s">
        <v>55</v>
      </c>
      <c r="S81" s="70" t="s">
        <v>55</v>
      </c>
      <c r="T81" s="70" t="s">
        <v>55</v>
      </c>
      <c r="U81" s="70" t="s">
        <v>63</v>
      </c>
      <c r="V81" s="67" t="s">
        <v>59</v>
      </c>
      <c r="W81" s="70" t="s">
        <v>63</v>
      </c>
      <c r="X81" s="65" t="s">
        <v>59</v>
      </c>
      <c r="Y81" s="65" t="s">
        <v>56</v>
      </c>
      <c r="Z81" s="65" t="s">
        <v>56</v>
      </c>
      <c r="AA81" s="65" t="s">
        <v>59</v>
      </c>
      <c r="AB81" s="65" t="s">
        <v>55</v>
      </c>
      <c r="AC81" s="65" t="s">
        <v>55</v>
      </c>
      <c r="AD81" s="65" t="s">
        <v>55</v>
      </c>
      <c r="AE81" s="65" t="s">
        <v>55</v>
      </c>
      <c r="AF81" s="65">
        <v>5</v>
      </c>
      <c r="AG81" s="65" t="s">
        <v>129</v>
      </c>
      <c r="AH81" s="65">
        <v>14</v>
      </c>
      <c r="AI81" s="65">
        <v>18</v>
      </c>
      <c r="AJ81" s="65">
        <v>23</v>
      </c>
      <c r="AK81" s="65" t="s">
        <v>54</v>
      </c>
      <c r="AL81" s="65">
        <v>6</v>
      </c>
      <c r="AM81" s="65">
        <v>47</v>
      </c>
      <c r="AN81" s="65">
        <v>9.3000000000000007</v>
      </c>
      <c r="AO81" s="65"/>
      <c r="AP81" s="205" t="s">
        <v>130</v>
      </c>
      <c r="AQ81" s="283"/>
      <c r="AR81" s="283"/>
      <c r="AS81" s="283"/>
      <c r="AT81" s="220" t="s">
        <v>131</v>
      </c>
      <c r="AU81" s="220" t="s">
        <v>132</v>
      </c>
      <c r="AV81" s="175"/>
      <c r="AW81" s="175"/>
      <c r="AX81" s="176"/>
    </row>
    <row r="82" spans="2:50" s="35" customFormat="1" ht="12.75" x14ac:dyDescent="0.2">
      <c r="B82" s="446"/>
      <c r="C82" s="69" t="s">
        <v>153</v>
      </c>
      <c r="D82" s="69" t="s">
        <v>35</v>
      </c>
      <c r="E82" s="112" t="s">
        <v>150</v>
      </c>
      <c r="F82" s="282" t="s">
        <v>177</v>
      </c>
      <c r="G82" s="282">
        <v>1.4500000000000001E-2</v>
      </c>
      <c r="H82" s="282">
        <v>1.7100000000000001E-2</v>
      </c>
      <c r="I82" s="64" t="s">
        <v>149</v>
      </c>
      <c r="J82" s="64" t="s">
        <v>149</v>
      </c>
      <c r="K82" s="64" t="s">
        <v>149</v>
      </c>
      <c r="L82" s="64" t="s">
        <v>149</v>
      </c>
      <c r="M82" s="64" t="s">
        <v>149</v>
      </c>
      <c r="N82" s="64" t="s">
        <v>54</v>
      </c>
      <c r="O82" s="64" t="s">
        <v>149</v>
      </c>
      <c r="P82" s="64" t="s">
        <v>55</v>
      </c>
      <c r="Q82" s="70" t="s">
        <v>57</v>
      </c>
      <c r="R82" s="70" t="s">
        <v>55</v>
      </c>
      <c r="S82" s="70" t="s">
        <v>55</v>
      </c>
      <c r="T82" s="70" t="s">
        <v>55</v>
      </c>
      <c r="U82" s="70" t="s">
        <v>63</v>
      </c>
      <c r="V82" s="67" t="s">
        <v>59</v>
      </c>
      <c r="W82" s="70" t="s">
        <v>63</v>
      </c>
      <c r="X82" s="65" t="s">
        <v>59</v>
      </c>
      <c r="Y82" s="65" t="s">
        <v>56</v>
      </c>
      <c r="Z82" s="65" t="s">
        <v>56</v>
      </c>
      <c r="AA82" s="65" t="s">
        <v>59</v>
      </c>
      <c r="AB82" s="65" t="s">
        <v>55</v>
      </c>
      <c r="AC82" s="65" t="s">
        <v>55</v>
      </c>
      <c r="AD82" s="65" t="s">
        <v>55</v>
      </c>
      <c r="AE82" s="65" t="s">
        <v>55</v>
      </c>
      <c r="AF82" s="65">
        <v>6</v>
      </c>
      <c r="AG82" s="65" t="s">
        <v>129</v>
      </c>
      <c r="AH82" s="65">
        <v>15</v>
      </c>
      <c r="AI82" s="65">
        <v>12</v>
      </c>
      <c r="AJ82" s="65">
        <v>18</v>
      </c>
      <c r="AK82" s="65" t="s">
        <v>54</v>
      </c>
      <c r="AL82" s="65">
        <v>7</v>
      </c>
      <c r="AM82" s="65">
        <v>38</v>
      </c>
      <c r="AN82" s="65">
        <v>9.6</v>
      </c>
      <c r="AO82" s="65"/>
      <c r="AP82" s="205" t="s">
        <v>130</v>
      </c>
      <c r="AQ82" s="283"/>
      <c r="AR82" s="283"/>
      <c r="AS82" s="283"/>
      <c r="AT82" s="220" t="s">
        <v>131</v>
      </c>
      <c r="AU82" s="220" t="s">
        <v>132</v>
      </c>
      <c r="AV82" s="175"/>
      <c r="AW82" s="175"/>
      <c r="AX82" s="176"/>
    </row>
    <row r="83" spans="2:50" s="35" customFormat="1" ht="12.75" x14ac:dyDescent="0.2">
      <c r="B83" s="446"/>
      <c r="C83" s="69"/>
      <c r="D83" s="69"/>
      <c r="E83" s="112"/>
      <c r="F83" s="112"/>
      <c r="G83" s="112"/>
      <c r="H83" s="112"/>
      <c r="I83" s="64"/>
      <c r="J83" s="64"/>
      <c r="K83" s="64"/>
      <c r="L83" s="64"/>
      <c r="M83" s="64"/>
      <c r="N83" s="64"/>
      <c r="O83" s="64"/>
      <c r="P83" s="64"/>
      <c r="Q83" s="70"/>
      <c r="R83" s="70"/>
      <c r="S83" s="70"/>
      <c r="T83" s="70"/>
      <c r="U83" s="70"/>
      <c r="V83" s="67"/>
      <c r="W83" s="70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205"/>
      <c r="AQ83" s="205"/>
      <c r="AR83" s="205"/>
      <c r="AS83" s="205"/>
      <c r="AT83" s="220"/>
      <c r="AU83" s="220"/>
      <c r="AV83" s="175"/>
      <c r="AW83" s="175"/>
      <c r="AX83" s="176"/>
    </row>
    <row r="84" spans="2:50" s="35" customFormat="1" ht="12.75" x14ac:dyDescent="0.2">
      <c r="B84" s="446"/>
      <c r="C84" s="69"/>
      <c r="D84" s="69"/>
      <c r="E84" s="112"/>
      <c r="F84" s="112"/>
      <c r="G84" s="112"/>
      <c r="H84" s="112"/>
      <c r="I84" s="64"/>
      <c r="J84" s="64"/>
      <c r="K84" s="64"/>
      <c r="L84" s="64"/>
      <c r="M84" s="64"/>
      <c r="N84" s="64"/>
      <c r="O84" s="64"/>
      <c r="P84" s="64"/>
      <c r="Q84" s="70"/>
      <c r="R84" s="70"/>
      <c r="S84" s="70"/>
      <c r="T84" s="70"/>
      <c r="U84" s="70"/>
      <c r="V84" s="67"/>
      <c r="W84" s="70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205"/>
      <c r="AQ84" s="205"/>
      <c r="AR84" s="205"/>
      <c r="AS84" s="205"/>
      <c r="AT84" s="220"/>
      <c r="AU84" s="220"/>
      <c r="AV84" s="175"/>
      <c r="AW84" s="175"/>
      <c r="AX84" s="176"/>
    </row>
    <row r="85" spans="2:50" s="35" customFormat="1" ht="12.75" x14ac:dyDescent="0.2">
      <c r="B85" s="446"/>
      <c r="C85" s="69"/>
      <c r="D85" s="69"/>
      <c r="E85" s="112"/>
      <c r="F85" s="112"/>
      <c r="G85" s="112"/>
      <c r="H85" s="112"/>
      <c r="I85" s="64"/>
      <c r="J85" s="64"/>
      <c r="K85" s="64"/>
      <c r="L85" s="64"/>
      <c r="M85" s="64"/>
      <c r="N85" s="64"/>
      <c r="O85" s="64"/>
      <c r="P85" s="64"/>
      <c r="Q85" s="70"/>
      <c r="R85" s="70"/>
      <c r="S85" s="70"/>
      <c r="T85" s="70"/>
      <c r="U85" s="70"/>
      <c r="V85" s="67"/>
      <c r="W85" s="70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205"/>
      <c r="AQ85" s="205"/>
      <c r="AR85" s="205"/>
      <c r="AS85" s="205"/>
      <c r="AT85" s="220"/>
      <c r="AU85" s="220"/>
      <c r="AV85" s="175"/>
      <c r="AW85" s="175"/>
      <c r="AX85" s="176"/>
    </row>
    <row r="86" spans="2:50" s="35" customFormat="1" ht="12.75" x14ac:dyDescent="0.2">
      <c r="B86" s="446"/>
      <c r="C86" s="69"/>
      <c r="D86" s="69"/>
      <c r="E86" s="112"/>
      <c r="F86" s="112"/>
      <c r="G86" s="112"/>
      <c r="H86" s="112"/>
      <c r="I86" s="64"/>
      <c r="J86" s="64"/>
      <c r="K86" s="64"/>
      <c r="L86" s="64"/>
      <c r="M86" s="64"/>
      <c r="N86" s="64"/>
      <c r="O86" s="64"/>
      <c r="P86" s="64"/>
      <c r="Q86" s="70"/>
      <c r="R86" s="70"/>
      <c r="S86" s="70"/>
      <c r="T86" s="70"/>
      <c r="U86" s="70"/>
      <c r="V86" s="67"/>
      <c r="W86" s="70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205"/>
      <c r="AQ86" s="205"/>
      <c r="AR86" s="205"/>
      <c r="AS86" s="205"/>
      <c r="AT86" s="220"/>
      <c r="AU86" s="220"/>
      <c r="AV86" s="175"/>
      <c r="AW86" s="175"/>
      <c r="AX86" s="176"/>
    </row>
    <row r="87" spans="2:50" s="35" customFormat="1" ht="12.75" x14ac:dyDescent="0.2">
      <c r="B87" s="446"/>
      <c r="C87" s="69"/>
      <c r="D87" s="69"/>
      <c r="E87" s="112"/>
      <c r="F87" s="112"/>
      <c r="G87" s="112"/>
      <c r="H87" s="112"/>
      <c r="I87" s="64"/>
      <c r="J87" s="64"/>
      <c r="K87" s="64"/>
      <c r="L87" s="64"/>
      <c r="M87" s="64"/>
      <c r="N87" s="64"/>
      <c r="O87" s="64"/>
      <c r="P87" s="64"/>
      <c r="Q87" s="70"/>
      <c r="R87" s="70"/>
      <c r="S87" s="70"/>
      <c r="T87" s="70"/>
      <c r="U87" s="70"/>
      <c r="V87" s="67"/>
      <c r="W87" s="70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205"/>
      <c r="AQ87" s="205"/>
      <c r="AR87" s="205"/>
      <c r="AS87" s="205"/>
      <c r="AT87" s="220"/>
      <c r="AU87" s="220"/>
      <c r="AV87" s="175"/>
      <c r="AW87" s="175"/>
      <c r="AX87" s="176"/>
    </row>
    <row r="88" spans="2:50" s="35" customFormat="1" ht="12.75" x14ac:dyDescent="0.2">
      <c r="B88" s="446"/>
      <c r="C88" s="69"/>
      <c r="D88" s="69"/>
      <c r="E88" s="112"/>
      <c r="F88" s="112"/>
      <c r="G88" s="112"/>
      <c r="H88" s="112"/>
      <c r="I88" s="64"/>
      <c r="J88" s="64"/>
      <c r="K88" s="64"/>
      <c r="L88" s="64"/>
      <c r="M88" s="64"/>
      <c r="N88" s="64"/>
      <c r="O88" s="64"/>
      <c r="P88" s="64"/>
      <c r="Q88" s="70"/>
      <c r="R88" s="70"/>
      <c r="S88" s="70"/>
      <c r="T88" s="70"/>
      <c r="U88" s="70"/>
      <c r="V88" s="67"/>
      <c r="W88" s="70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205"/>
      <c r="AQ88" s="205"/>
      <c r="AR88" s="205"/>
      <c r="AS88" s="205"/>
      <c r="AT88" s="220"/>
      <c r="AU88" s="220"/>
      <c r="AV88" s="175"/>
      <c r="AW88" s="175"/>
      <c r="AX88" s="176"/>
    </row>
    <row r="89" spans="2:50" s="35" customFormat="1" ht="12.75" x14ac:dyDescent="0.2">
      <c r="B89" s="446"/>
      <c r="C89" s="69"/>
      <c r="D89" s="69"/>
      <c r="E89" s="112"/>
      <c r="F89" s="112"/>
      <c r="G89" s="112"/>
      <c r="H89" s="112"/>
      <c r="I89" s="64"/>
      <c r="J89" s="64"/>
      <c r="K89" s="64"/>
      <c r="L89" s="64"/>
      <c r="M89" s="64"/>
      <c r="N89" s="64"/>
      <c r="O89" s="64"/>
      <c r="P89" s="64"/>
      <c r="Q89" s="70"/>
      <c r="R89" s="70"/>
      <c r="S89" s="70"/>
      <c r="T89" s="70"/>
      <c r="U89" s="70"/>
      <c r="V89" s="67"/>
      <c r="W89" s="70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205"/>
      <c r="AQ89" s="205"/>
      <c r="AR89" s="205"/>
      <c r="AS89" s="205"/>
      <c r="AT89" s="220"/>
      <c r="AU89" s="220"/>
      <c r="AV89" s="175"/>
      <c r="AW89" s="175"/>
      <c r="AX89" s="176"/>
    </row>
    <row r="90" spans="2:50" s="35" customFormat="1" ht="12.75" x14ac:dyDescent="0.2">
      <c r="B90" s="446"/>
      <c r="C90" s="69"/>
      <c r="D90" s="69"/>
      <c r="E90" s="68"/>
      <c r="F90" s="68"/>
      <c r="G90" s="68"/>
      <c r="H90" s="68"/>
      <c r="I90" s="64"/>
      <c r="J90" s="64"/>
      <c r="K90" s="64"/>
      <c r="L90" s="64"/>
      <c r="M90" s="64"/>
      <c r="N90" s="64"/>
      <c r="O90" s="64"/>
      <c r="P90" s="64"/>
      <c r="Q90" s="70"/>
      <c r="R90" s="70"/>
      <c r="S90" s="70"/>
      <c r="T90" s="70"/>
      <c r="U90" s="70"/>
      <c r="V90" s="67"/>
      <c r="W90" s="70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205"/>
      <c r="AQ90" s="205"/>
      <c r="AR90" s="205"/>
      <c r="AS90" s="205"/>
      <c r="AT90" s="220"/>
      <c r="AU90" s="220"/>
      <c r="AV90" s="175"/>
      <c r="AW90" s="175"/>
      <c r="AX90" s="176"/>
    </row>
    <row r="91" spans="2:50" s="35" customFormat="1" ht="12.75" x14ac:dyDescent="0.2">
      <c r="B91" s="446"/>
      <c r="C91" s="69"/>
      <c r="D91" s="69"/>
      <c r="E91" s="68"/>
      <c r="F91" s="68"/>
      <c r="G91" s="68"/>
      <c r="H91" s="68"/>
      <c r="I91" s="64"/>
      <c r="J91" s="64"/>
      <c r="K91" s="64"/>
      <c r="L91" s="64"/>
      <c r="M91" s="64"/>
      <c r="N91" s="64"/>
      <c r="O91" s="65"/>
      <c r="P91" s="64"/>
      <c r="Q91" s="70"/>
      <c r="R91" s="70"/>
      <c r="S91" s="70"/>
      <c r="T91" s="70"/>
      <c r="U91" s="70"/>
      <c r="V91" s="67"/>
      <c r="W91" s="70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205"/>
      <c r="AQ91" s="205"/>
      <c r="AR91" s="205"/>
      <c r="AS91" s="205"/>
      <c r="AT91" s="220"/>
      <c r="AU91" s="220"/>
      <c r="AV91" s="175"/>
      <c r="AW91" s="175"/>
      <c r="AX91" s="176"/>
    </row>
    <row r="92" spans="2:50" s="35" customFormat="1" ht="12.75" x14ac:dyDescent="0.2">
      <c r="B92" s="446"/>
      <c r="C92" s="69"/>
      <c r="D92" s="69"/>
      <c r="E92" s="68"/>
      <c r="F92" s="68"/>
      <c r="G92" s="68"/>
      <c r="H92" s="68"/>
      <c r="I92" s="64"/>
      <c r="J92" s="64"/>
      <c r="K92" s="64"/>
      <c r="L92" s="64"/>
      <c r="M92" s="64"/>
      <c r="N92" s="64"/>
      <c r="O92" s="65"/>
      <c r="P92" s="64"/>
      <c r="Q92" s="70"/>
      <c r="R92" s="70"/>
      <c r="S92" s="70"/>
      <c r="T92" s="70"/>
      <c r="U92" s="70"/>
      <c r="V92" s="67"/>
      <c r="W92" s="70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205"/>
      <c r="AQ92" s="205"/>
      <c r="AR92" s="205"/>
      <c r="AS92" s="205"/>
      <c r="AT92" s="220"/>
      <c r="AU92" s="220"/>
      <c r="AV92" s="175"/>
      <c r="AW92" s="175"/>
      <c r="AX92" s="176"/>
    </row>
    <row r="93" spans="2:50" s="35" customFormat="1" ht="12.75" x14ac:dyDescent="0.2">
      <c r="B93" s="446"/>
      <c r="C93" s="69"/>
      <c r="D93" s="69"/>
      <c r="E93" s="68"/>
      <c r="F93" s="68"/>
      <c r="G93" s="68"/>
      <c r="H93" s="68"/>
      <c r="I93" s="64"/>
      <c r="J93" s="64"/>
      <c r="K93" s="64"/>
      <c r="L93" s="64"/>
      <c r="M93" s="64"/>
      <c r="N93" s="64"/>
      <c r="O93" s="65"/>
      <c r="P93" s="64"/>
      <c r="Q93" s="70"/>
      <c r="R93" s="70"/>
      <c r="S93" s="70"/>
      <c r="T93" s="70"/>
      <c r="U93" s="70"/>
      <c r="V93" s="67"/>
      <c r="W93" s="70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205"/>
      <c r="AQ93" s="205"/>
      <c r="AR93" s="205"/>
      <c r="AS93" s="205"/>
      <c r="AT93" s="220"/>
      <c r="AU93" s="220"/>
      <c r="AV93" s="175"/>
      <c r="AW93" s="175"/>
      <c r="AX93" s="176"/>
    </row>
    <row r="94" spans="2:50" s="35" customFormat="1" ht="12.75" x14ac:dyDescent="0.2">
      <c r="B94" s="446"/>
      <c r="C94" s="69"/>
      <c r="D94" s="69"/>
      <c r="E94" s="68"/>
      <c r="F94" s="68"/>
      <c r="G94" s="68"/>
      <c r="H94" s="68"/>
      <c r="I94" s="64"/>
      <c r="J94" s="64"/>
      <c r="K94" s="64"/>
      <c r="L94" s="64"/>
      <c r="M94" s="64"/>
      <c r="N94" s="64"/>
      <c r="O94" s="65"/>
      <c r="P94" s="64"/>
      <c r="Q94" s="70"/>
      <c r="R94" s="70"/>
      <c r="S94" s="70"/>
      <c r="T94" s="70"/>
      <c r="U94" s="70"/>
      <c r="V94" s="67"/>
      <c r="W94" s="70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205"/>
      <c r="AQ94" s="205"/>
      <c r="AR94" s="205"/>
      <c r="AS94" s="205"/>
      <c r="AT94" s="220"/>
      <c r="AU94" s="220"/>
      <c r="AV94" s="175"/>
      <c r="AW94" s="175"/>
      <c r="AX94" s="176"/>
    </row>
    <row r="95" spans="2:50" s="35" customFormat="1" ht="12.75" x14ac:dyDescent="0.2">
      <c r="B95" s="446"/>
      <c r="C95" s="69"/>
      <c r="D95" s="69"/>
      <c r="E95" s="68"/>
      <c r="F95" s="68"/>
      <c r="G95" s="68"/>
      <c r="H95" s="68"/>
      <c r="I95" s="64"/>
      <c r="J95" s="64"/>
      <c r="K95" s="64"/>
      <c r="L95" s="64"/>
      <c r="M95" s="64"/>
      <c r="N95" s="64"/>
      <c r="O95" s="65"/>
      <c r="P95" s="64"/>
      <c r="Q95" s="70"/>
      <c r="R95" s="70"/>
      <c r="S95" s="70"/>
      <c r="T95" s="70"/>
      <c r="U95" s="70"/>
      <c r="V95" s="67"/>
      <c r="W95" s="70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205"/>
      <c r="AQ95" s="205"/>
      <c r="AR95" s="205"/>
      <c r="AS95" s="205"/>
      <c r="AT95" s="220"/>
      <c r="AU95" s="220"/>
      <c r="AV95" s="175"/>
      <c r="AW95" s="175"/>
      <c r="AX95" s="176"/>
    </row>
    <row r="96" spans="2:50" s="35" customFormat="1" ht="12.75" x14ac:dyDescent="0.2">
      <c r="B96" s="446"/>
      <c r="C96" s="69"/>
      <c r="D96" s="69"/>
      <c r="E96" s="68"/>
      <c r="F96" s="68"/>
      <c r="G96" s="68"/>
      <c r="H96" s="68"/>
      <c r="I96" s="64"/>
      <c r="J96" s="64"/>
      <c r="K96" s="64"/>
      <c r="L96" s="64"/>
      <c r="M96" s="64"/>
      <c r="N96" s="64"/>
      <c r="O96" s="65"/>
      <c r="P96" s="64"/>
      <c r="Q96" s="70"/>
      <c r="R96" s="70"/>
      <c r="S96" s="70"/>
      <c r="T96" s="70"/>
      <c r="U96" s="70"/>
      <c r="V96" s="67"/>
      <c r="W96" s="70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205"/>
      <c r="AQ96" s="205"/>
      <c r="AR96" s="205"/>
      <c r="AS96" s="205"/>
      <c r="AT96" s="220"/>
      <c r="AU96" s="220"/>
      <c r="AV96" s="175"/>
      <c r="AW96" s="175"/>
      <c r="AX96" s="176"/>
    </row>
    <row r="97" spans="1:50" s="35" customFormat="1" ht="12.75" customHeight="1" x14ac:dyDescent="0.2">
      <c r="B97" s="446"/>
      <c r="C97" s="69"/>
      <c r="D97" s="69"/>
      <c r="E97" s="68"/>
      <c r="F97" s="68"/>
      <c r="G97" s="68"/>
      <c r="H97" s="68"/>
      <c r="I97" s="64"/>
      <c r="J97" s="64"/>
      <c r="K97" s="64"/>
      <c r="L97" s="64"/>
      <c r="M97" s="64"/>
      <c r="N97" s="64"/>
      <c r="O97" s="65"/>
      <c r="P97" s="64"/>
      <c r="Q97" s="70"/>
      <c r="R97" s="70"/>
      <c r="S97" s="70"/>
      <c r="T97" s="70"/>
      <c r="U97" s="70"/>
      <c r="V97" s="67"/>
      <c r="W97" s="70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205"/>
      <c r="AQ97" s="205"/>
      <c r="AR97" s="205"/>
      <c r="AS97" s="205"/>
      <c r="AT97" s="220"/>
      <c r="AU97" s="220"/>
      <c r="AV97" s="175"/>
      <c r="AW97" s="175"/>
      <c r="AX97" s="176"/>
    </row>
    <row r="98" spans="1:50" s="35" customFormat="1" ht="12.75" customHeight="1" x14ac:dyDescent="0.2">
      <c r="B98" s="446"/>
      <c r="C98" s="69"/>
      <c r="D98" s="69"/>
      <c r="E98" s="68"/>
      <c r="F98" s="68"/>
      <c r="G98" s="68"/>
      <c r="H98" s="68"/>
      <c r="I98" s="64"/>
      <c r="J98" s="64"/>
      <c r="K98" s="64"/>
      <c r="L98" s="64"/>
      <c r="M98" s="64"/>
      <c r="N98" s="64"/>
      <c r="O98" s="65"/>
      <c r="P98" s="64"/>
      <c r="Q98" s="70"/>
      <c r="R98" s="70"/>
      <c r="S98" s="70"/>
      <c r="T98" s="70"/>
      <c r="U98" s="70"/>
      <c r="V98" s="67"/>
      <c r="W98" s="70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205"/>
      <c r="AQ98" s="205"/>
      <c r="AR98" s="205"/>
      <c r="AS98" s="205"/>
      <c r="AT98" s="220"/>
      <c r="AU98" s="220"/>
      <c r="AV98" s="175"/>
      <c r="AW98" s="175"/>
      <c r="AX98" s="176"/>
    </row>
    <row r="99" spans="1:50" s="35" customFormat="1" ht="12.75" customHeight="1" x14ac:dyDescent="0.2">
      <c r="B99" s="446"/>
      <c r="C99" s="69"/>
      <c r="D99" s="69"/>
      <c r="E99" s="68"/>
      <c r="F99" s="68"/>
      <c r="G99" s="68"/>
      <c r="H99" s="68"/>
      <c r="I99" s="64"/>
      <c r="J99" s="64"/>
      <c r="K99" s="64"/>
      <c r="L99" s="64"/>
      <c r="M99" s="64"/>
      <c r="N99" s="64"/>
      <c r="O99" s="65"/>
      <c r="P99" s="64"/>
      <c r="Q99" s="70"/>
      <c r="R99" s="70"/>
      <c r="S99" s="70"/>
      <c r="T99" s="70"/>
      <c r="U99" s="70"/>
      <c r="V99" s="67"/>
      <c r="W99" s="70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205"/>
      <c r="AQ99" s="205"/>
      <c r="AR99" s="205"/>
      <c r="AS99" s="205"/>
      <c r="AT99" s="220"/>
      <c r="AU99" s="220"/>
      <c r="AV99" s="175"/>
      <c r="AW99" s="175"/>
      <c r="AX99" s="176"/>
    </row>
    <row r="100" spans="1:50" s="35" customFormat="1" ht="12.75" customHeight="1" x14ac:dyDescent="0.2">
      <c r="B100" s="446"/>
      <c r="C100" s="69"/>
      <c r="D100" s="69"/>
      <c r="E100" s="68"/>
      <c r="F100" s="68"/>
      <c r="G100" s="68"/>
      <c r="H100" s="68"/>
      <c r="I100" s="64"/>
      <c r="J100" s="64"/>
      <c r="K100" s="64"/>
      <c r="L100" s="64"/>
      <c r="M100" s="64"/>
      <c r="N100" s="64"/>
      <c r="O100" s="65"/>
      <c r="P100" s="64"/>
      <c r="Q100" s="70"/>
      <c r="R100" s="70"/>
      <c r="S100" s="70"/>
      <c r="T100" s="70"/>
      <c r="U100" s="70"/>
      <c r="V100" s="67"/>
      <c r="W100" s="70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205"/>
      <c r="AQ100" s="205"/>
      <c r="AR100" s="205"/>
      <c r="AS100" s="205"/>
      <c r="AT100" s="220"/>
      <c r="AU100" s="220"/>
      <c r="AV100" s="175"/>
      <c r="AW100" s="175"/>
      <c r="AX100" s="176"/>
    </row>
    <row r="101" spans="1:50" s="35" customFormat="1" ht="12.75" customHeight="1" x14ac:dyDescent="0.2">
      <c r="B101" s="446"/>
      <c r="C101" s="69"/>
      <c r="D101" s="69"/>
      <c r="E101" s="68"/>
      <c r="F101" s="68"/>
      <c r="G101" s="68"/>
      <c r="H101" s="68"/>
      <c r="I101" s="64"/>
      <c r="J101" s="64"/>
      <c r="K101" s="64"/>
      <c r="L101" s="64"/>
      <c r="M101" s="64"/>
      <c r="N101" s="64"/>
      <c r="O101" s="65"/>
      <c r="P101" s="64"/>
      <c r="Q101" s="70"/>
      <c r="R101" s="70"/>
      <c r="S101" s="70"/>
      <c r="T101" s="70"/>
      <c r="U101" s="70"/>
      <c r="V101" s="67"/>
      <c r="W101" s="70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205"/>
      <c r="AQ101" s="205"/>
      <c r="AR101" s="205"/>
      <c r="AS101" s="205"/>
      <c r="AT101" s="220"/>
      <c r="AU101" s="220"/>
      <c r="AV101" s="175"/>
      <c r="AW101" s="175"/>
      <c r="AX101" s="176"/>
    </row>
    <row r="102" spans="1:50" s="35" customFormat="1" ht="12.75" customHeight="1" x14ac:dyDescent="0.2">
      <c r="B102" s="446"/>
      <c r="C102" s="69"/>
      <c r="D102" s="69"/>
      <c r="E102" s="68"/>
      <c r="F102" s="68"/>
      <c r="G102" s="68"/>
      <c r="H102" s="68"/>
      <c r="I102" s="64"/>
      <c r="J102" s="64"/>
      <c r="K102" s="64"/>
      <c r="L102" s="64"/>
      <c r="M102" s="64"/>
      <c r="N102" s="64"/>
      <c r="O102" s="65"/>
      <c r="P102" s="64"/>
      <c r="Q102" s="70"/>
      <c r="R102" s="70"/>
      <c r="S102" s="70"/>
      <c r="T102" s="70"/>
      <c r="U102" s="70"/>
      <c r="V102" s="67"/>
      <c r="W102" s="70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205"/>
      <c r="AQ102" s="205"/>
      <c r="AR102" s="205"/>
      <c r="AS102" s="205"/>
      <c r="AT102" s="220"/>
      <c r="AU102" s="220"/>
      <c r="AV102" s="175"/>
      <c r="AW102" s="175"/>
      <c r="AX102" s="176"/>
    </row>
    <row r="103" spans="1:50" s="35" customFormat="1" ht="12.75" customHeight="1" x14ac:dyDescent="0.2">
      <c r="B103" s="446"/>
      <c r="C103" s="69"/>
      <c r="D103" s="69"/>
      <c r="E103" s="68"/>
      <c r="F103" s="68"/>
      <c r="G103" s="68"/>
      <c r="H103" s="68"/>
      <c r="I103" s="64"/>
      <c r="J103" s="64"/>
      <c r="K103" s="64"/>
      <c r="L103" s="64"/>
      <c r="M103" s="64"/>
      <c r="N103" s="64"/>
      <c r="O103" s="65"/>
      <c r="P103" s="64"/>
      <c r="Q103" s="70"/>
      <c r="R103" s="70"/>
      <c r="S103" s="70"/>
      <c r="T103" s="70"/>
      <c r="U103" s="70"/>
      <c r="V103" s="67"/>
      <c r="W103" s="70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205"/>
      <c r="AQ103" s="205"/>
      <c r="AR103" s="205"/>
      <c r="AS103" s="205"/>
      <c r="AT103" s="220"/>
      <c r="AU103" s="220"/>
      <c r="AV103" s="175"/>
      <c r="AW103" s="175"/>
      <c r="AX103" s="176"/>
    </row>
    <row r="104" spans="1:50" s="35" customFormat="1" ht="12.75" customHeight="1" x14ac:dyDescent="0.2">
      <c r="B104" s="446"/>
      <c r="C104" s="69"/>
      <c r="D104" s="69"/>
      <c r="E104" s="68"/>
      <c r="F104" s="68"/>
      <c r="G104" s="68"/>
      <c r="H104" s="68"/>
      <c r="I104" s="64"/>
      <c r="J104" s="64"/>
      <c r="K104" s="64"/>
      <c r="L104" s="64"/>
      <c r="M104" s="64"/>
      <c r="N104" s="64"/>
      <c r="O104" s="65"/>
      <c r="P104" s="64"/>
      <c r="Q104" s="70"/>
      <c r="R104" s="70"/>
      <c r="S104" s="70"/>
      <c r="T104" s="70"/>
      <c r="U104" s="70"/>
      <c r="V104" s="67"/>
      <c r="W104" s="70"/>
      <c r="X104" s="67"/>
      <c r="Y104" s="67"/>
      <c r="Z104" s="67"/>
      <c r="AA104" s="67"/>
      <c r="AB104" s="65"/>
      <c r="AC104" s="65"/>
      <c r="AD104" s="65"/>
      <c r="AE104" s="65"/>
      <c r="AF104" s="65"/>
      <c r="AG104" s="65"/>
      <c r="AH104" s="65"/>
      <c r="AI104" s="65"/>
      <c r="AJ104" s="70"/>
      <c r="AK104" s="65"/>
      <c r="AL104" s="65"/>
      <c r="AM104" s="65"/>
      <c r="AN104" s="65"/>
      <c r="AO104" s="65"/>
      <c r="AP104" s="205"/>
      <c r="AQ104" s="205"/>
      <c r="AR104" s="205"/>
      <c r="AS104" s="205"/>
      <c r="AT104" s="220"/>
      <c r="AU104" s="220"/>
      <c r="AV104" s="175"/>
      <c r="AW104" s="175"/>
      <c r="AX104" s="176"/>
    </row>
    <row r="105" spans="1:50" s="35" customFormat="1" ht="12.75" customHeight="1" x14ac:dyDescent="0.2">
      <c r="B105" s="446"/>
      <c r="C105" s="69"/>
      <c r="D105" s="69"/>
      <c r="E105" s="68"/>
      <c r="F105" s="68"/>
      <c r="G105" s="68"/>
      <c r="H105" s="68"/>
      <c r="I105" s="64"/>
      <c r="J105" s="64"/>
      <c r="K105" s="64"/>
      <c r="L105" s="64"/>
      <c r="M105" s="64"/>
      <c r="N105" s="64"/>
      <c r="O105" s="65"/>
      <c r="P105" s="64"/>
      <c r="Q105" s="70"/>
      <c r="R105" s="70"/>
      <c r="S105" s="70"/>
      <c r="T105" s="70"/>
      <c r="U105" s="70"/>
      <c r="V105" s="67"/>
      <c r="W105" s="70"/>
      <c r="X105" s="67"/>
      <c r="Y105" s="67"/>
      <c r="Z105" s="67"/>
      <c r="AA105" s="67"/>
      <c r="AB105" s="65"/>
      <c r="AC105" s="65"/>
      <c r="AD105" s="65"/>
      <c r="AE105" s="65"/>
      <c r="AF105" s="70"/>
      <c r="AG105" s="70"/>
      <c r="AH105" s="70"/>
      <c r="AI105" s="70"/>
      <c r="AJ105" s="70"/>
      <c r="AK105" s="70"/>
      <c r="AL105" s="70"/>
      <c r="AM105" s="70"/>
      <c r="AN105" s="65"/>
      <c r="AO105" s="65"/>
      <c r="AP105" s="205"/>
      <c r="AQ105" s="205"/>
      <c r="AR105" s="205"/>
      <c r="AS105" s="205"/>
      <c r="AT105" s="220"/>
      <c r="AU105" s="220"/>
      <c r="AV105" s="175"/>
      <c r="AW105" s="175"/>
      <c r="AX105" s="176"/>
    </row>
    <row r="106" spans="1:50" s="35" customFormat="1" ht="12.75" customHeight="1" x14ac:dyDescent="0.2">
      <c r="B106" s="446"/>
      <c r="C106" s="69"/>
      <c r="D106" s="69"/>
      <c r="E106" s="68"/>
      <c r="F106" s="68"/>
      <c r="G106" s="68"/>
      <c r="H106" s="68"/>
      <c r="I106" s="64"/>
      <c r="J106" s="64"/>
      <c r="K106" s="64"/>
      <c r="L106" s="64"/>
      <c r="M106" s="64"/>
      <c r="N106" s="64"/>
      <c r="O106" s="65"/>
      <c r="P106" s="64"/>
      <c r="Q106" s="70"/>
      <c r="R106" s="70"/>
      <c r="S106" s="70"/>
      <c r="T106" s="70"/>
      <c r="U106" s="70"/>
      <c r="V106" s="67"/>
      <c r="W106" s="70"/>
      <c r="X106" s="67"/>
      <c r="Y106" s="67"/>
      <c r="Z106" s="67"/>
      <c r="AA106" s="67"/>
      <c r="AB106" s="65"/>
      <c r="AC106" s="65"/>
      <c r="AD106" s="65"/>
      <c r="AE106" s="65"/>
      <c r="AF106" s="65"/>
      <c r="AG106" s="65"/>
      <c r="AH106" s="65"/>
      <c r="AI106" s="65"/>
      <c r="AJ106" s="66"/>
      <c r="AK106" s="65"/>
      <c r="AL106" s="65"/>
      <c r="AM106" s="65"/>
      <c r="AN106" s="65"/>
      <c r="AO106" s="65"/>
      <c r="AP106" s="206"/>
      <c r="AQ106" s="206"/>
      <c r="AR106" s="206"/>
      <c r="AS106" s="206"/>
      <c r="AT106" s="133"/>
      <c r="AU106" s="133"/>
      <c r="AV106" s="175"/>
      <c r="AW106" s="175"/>
      <c r="AX106" s="176"/>
    </row>
    <row r="107" spans="1:50" s="35" customFormat="1" ht="12.75" customHeight="1" x14ac:dyDescent="0.2">
      <c r="B107" s="446"/>
      <c r="C107" s="69"/>
      <c r="D107" s="69"/>
      <c r="E107" s="68"/>
      <c r="F107" s="68"/>
      <c r="G107" s="68"/>
      <c r="H107" s="68"/>
      <c r="I107" s="64"/>
      <c r="J107" s="64"/>
      <c r="K107" s="64"/>
      <c r="L107" s="64"/>
      <c r="M107" s="64"/>
      <c r="N107" s="64"/>
      <c r="O107" s="65"/>
      <c r="P107" s="64"/>
      <c r="Q107" s="70"/>
      <c r="R107" s="70"/>
      <c r="S107" s="70"/>
      <c r="T107" s="70"/>
      <c r="U107" s="70"/>
      <c r="V107" s="67"/>
      <c r="W107" s="70"/>
      <c r="X107" s="67"/>
      <c r="Y107" s="67"/>
      <c r="Z107" s="67"/>
      <c r="AA107" s="67"/>
      <c r="AB107" s="65"/>
      <c r="AC107" s="65"/>
      <c r="AD107" s="65"/>
      <c r="AE107" s="65"/>
      <c r="AF107" s="65"/>
      <c r="AG107" s="65"/>
      <c r="AH107" s="65"/>
      <c r="AI107" s="65"/>
      <c r="AJ107" s="66"/>
      <c r="AK107" s="65"/>
      <c r="AL107" s="65"/>
      <c r="AM107" s="65"/>
      <c r="AN107" s="65"/>
      <c r="AO107" s="65"/>
      <c r="AP107" s="206"/>
      <c r="AQ107" s="206"/>
      <c r="AR107" s="206"/>
      <c r="AS107" s="206"/>
      <c r="AT107" s="133"/>
      <c r="AU107" s="133"/>
      <c r="AV107" s="175"/>
      <c r="AW107" s="175"/>
      <c r="AX107" s="176"/>
    </row>
    <row r="108" spans="1:50" s="35" customFormat="1" ht="12.75" customHeight="1" x14ac:dyDescent="0.2">
      <c r="B108" s="446"/>
      <c r="C108" s="69"/>
      <c r="D108" s="69"/>
      <c r="E108" s="68"/>
      <c r="F108" s="68"/>
      <c r="G108" s="68"/>
      <c r="H108" s="68"/>
      <c r="I108" s="64"/>
      <c r="J108" s="64"/>
      <c r="K108" s="64"/>
      <c r="L108" s="64"/>
      <c r="M108" s="64"/>
      <c r="N108" s="64"/>
      <c r="O108" s="65"/>
      <c r="P108" s="64"/>
      <c r="Q108" s="70"/>
      <c r="R108" s="70"/>
      <c r="S108" s="70"/>
      <c r="T108" s="70"/>
      <c r="U108" s="70"/>
      <c r="V108" s="67"/>
      <c r="W108" s="70"/>
      <c r="X108" s="67"/>
      <c r="Y108" s="67"/>
      <c r="Z108" s="67"/>
      <c r="AA108" s="67"/>
      <c r="AB108" s="65"/>
      <c r="AC108" s="65"/>
      <c r="AD108" s="65"/>
      <c r="AE108" s="65"/>
      <c r="AF108" s="65"/>
      <c r="AG108" s="65"/>
      <c r="AH108" s="65"/>
      <c r="AI108" s="65"/>
      <c r="AJ108" s="66"/>
      <c r="AK108" s="65"/>
      <c r="AL108" s="65"/>
      <c r="AM108" s="65"/>
      <c r="AN108" s="65"/>
      <c r="AO108" s="65"/>
      <c r="AP108" s="206"/>
      <c r="AQ108" s="206"/>
      <c r="AR108" s="206"/>
      <c r="AS108" s="206"/>
      <c r="AT108" s="133"/>
      <c r="AU108" s="133"/>
      <c r="AV108" s="175"/>
      <c r="AW108" s="175"/>
      <c r="AX108" s="176"/>
    </row>
    <row r="109" spans="1:50" s="35" customFormat="1" ht="12.75" customHeight="1" x14ac:dyDescent="0.2">
      <c r="B109" s="447"/>
      <c r="C109" s="69"/>
      <c r="D109" s="69"/>
      <c r="E109" s="68"/>
      <c r="F109" s="68"/>
      <c r="G109" s="68"/>
      <c r="H109" s="68"/>
      <c r="I109" s="64"/>
      <c r="J109" s="64"/>
      <c r="K109" s="64"/>
      <c r="L109" s="64"/>
      <c r="M109" s="64"/>
      <c r="N109" s="64"/>
      <c r="O109" s="65"/>
      <c r="P109" s="64"/>
      <c r="Q109" s="65"/>
      <c r="R109" s="65"/>
      <c r="S109" s="65"/>
      <c r="T109" s="65"/>
      <c r="U109" s="65"/>
      <c r="V109" s="67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6"/>
      <c r="AK109" s="65"/>
      <c r="AL109" s="65"/>
      <c r="AM109" s="65"/>
      <c r="AN109" s="65"/>
      <c r="AO109" s="65"/>
      <c r="AP109" s="206"/>
      <c r="AQ109" s="206"/>
      <c r="AR109" s="206"/>
      <c r="AS109" s="206"/>
      <c r="AT109" s="133"/>
      <c r="AU109" s="133"/>
      <c r="AV109" s="175"/>
      <c r="AW109" s="175"/>
      <c r="AX109" s="176"/>
    </row>
    <row r="110" spans="1:50" x14ac:dyDescent="0.25">
      <c r="A110" s="53" t="s">
        <v>95</v>
      </c>
      <c r="B110" s="51" t="s">
        <v>93</v>
      </c>
      <c r="C110" s="54" t="s">
        <v>90</v>
      </c>
      <c r="D110" s="49"/>
      <c r="E110" s="49"/>
      <c r="F110" s="48"/>
      <c r="G110" s="48"/>
      <c r="H110" s="48"/>
      <c r="I110" s="48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63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50"/>
      <c r="AK110" s="50"/>
      <c r="AL110" s="50"/>
      <c r="AM110" s="50"/>
      <c r="AN110" s="50"/>
      <c r="AO110" s="62"/>
      <c r="AP110" s="62"/>
      <c r="AQ110" s="62"/>
      <c r="AR110" s="62"/>
      <c r="AS110" s="62"/>
      <c r="AT110" s="50"/>
      <c r="AU110" s="50"/>
      <c r="AV110" s="50"/>
      <c r="AW110" s="50"/>
    </row>
    <row r="111" spans="1:50" x14ac:dyDescent="0.25">
      <c r="A111" s="53" t="s">
        <v>95</v>
      </c>
      <c r="B111" s="51" t="s">
        <v>93</v>
      </c>
      <c r="C111" s="31" t="str">
        <f t="shared" ref="C111:E113" si="0">C80</f>
        <v>SS01/0.1</v>
      </c>
      <c r="D111" s="31" t="str">
        <f t="shared" si="0"/>
        <v>hide this Col. if depth is in the sample ID</v>
      </c>
      <c r="E111" s="31" t="str">
        <f t="shared" si="0"/>
        <v>dd/mm/yyyy</v>
      </c>
      <c r="F111" s="61">
        <f t="shared" ref="F111:H113" si="1">IF(ISNUMBER(FIND("&lt;",F80)),((VALUE(SUBSTITUTE(F80,"&lt;","")))/2), F80)</f>
        <v>2.0000000000000001E-4</v>
      </c>
      <c r="G111" s="61">
        <f t="shared" si="1"/>
        <v>1.3299999999999999E-2</v>
      </c>
      <c r="H111" s="61">
        <f t="shared" si="1"/>
        <v>1.4500000000000001E-2</v>
      </c>
      <c r="I111" s="61">
        <f t="shared" ref="I111" si="2">IF(ISNUMBER(FIND("&lt;",I80)),((VALUE(SUBSTITUTE(I80,"&lt;","")))/2), I80)</f>
        <v>2.5000000000000001E-2</v>
      </c>
      <c r="J111" s="61">
        <f t="shared" ref="J111:AS111" si="3">IF(ISNUMBER(FIND("&lt;",J80)),((VALUE(SUBSTITUTE(J80,"&lt;","")))/2), J80)</f>
        <v>2.5000000000000001E-2</v>
      </c>
      <c r="K111" s="61">
        <f t="shared" si="3"/>
        <v>2.5000000000000001E-2</v>
      </c>
      <c r="L111" s="61">
        <f t="shared" si="3"/>
        <v>2.5000000000000001E-2</v>
      </c>
      <c r="M111" s="61">
        <f t="shared" si="3"/>
        <v>2.5000000000000001E-2</v>
      </c>
      <c r="N111" s="61">
        <f t="shared" si="3"/>
        <v>0.05</v>
      </c>
      <c r="O111" s="61">
        <f t="shared" si="3"/>
        <v>2.5000000000000001E-2</v>
      </c>
      <c r="P111" s="61">
        <f t="shared" si="3"/>
        <v>0.25</v>
      </c>
      <c r="Q111" s="61">
        <f t="shared" si="3"/>
        <v>0.1</v>
      </c>
      <c r="R111" s="61">
        <f t="shared" si="3"/>
        <v>0.25</v>
      </c>
      <c r="S111" s="61">
        <f t="shared" si="3"/>
        <v>0.25</v>
      </c>
      <c r="T111" s="61">
        <f t="shared" si="3"/>
        <v>0.25</v>
      </c>
      <c r="U111" s="61">
        <f t="shared" si="3"/>
        <v>5</v>
      </c>
      <c r="V111" s="61">
        <f t="shared" si="3"/>
        <v>25</v>
      </c>
      <c r="W111" s="61">
        <f t="shared" si="3"/>
        <v>5</v>
      </c>
      <c r="X111" s="61">
        <f t="shared" si="3"/>
        <v>25</v>
      </c>
      <c r="Y111" s="61">
        <f t="shared" si="3"/>
        <v>50</v>
      </c>
      <c r="Z111" s="61">
        <f t="shared" si="3"/>
        <v>50</v>
      </c>
      <c r="AA111" s="61">
        <f t="shared" si="3"/>
        <v>25</v>
      </c>
      <c r="AB111" s="61">
        <f t="shared" si="3"/>
        <v>0.25</v>
      </c>
      <c r="AC111" s="61">
        <f t="shared" si="3"/>
        <v>0.25</v>
      </c>
      <c r="AD111" s="61">
        <f t="shared" si="3"/>
        <v>0.25</v>
      </c>
      <c r="AE111" s="61">
        <f t="shared" si="3"/>
        <v>0.25</v>
      </c>
      <c r="AF111" s="61">
        <f t="shared" si="3"/>
        <v>2.5</v>
      </c>
      <c r="AG111" s="61">
        <f t="shared" si="3"/>
        <v>0.5</v>
      </c>
      <c r="AH111" s="61">
        <f t="shared" si="3"/>
        <v>15</v>
      </c>
      <c r="AI111" s="61">
        <f t="shared" si="3"/>
        <v>15</v>
      </c>
      <c r="AJ111" s="61">
        <f t="shared" si="3"/>
        <v>19</v>
      </c>
      <c r="AK111" s="61">
        <f t="shared" si="3"/>
        <v>0.05</v>
      </c>
      <c r="AL111" s="61">
        <f t="shared" si="3"/>
        <v>8</v>
      </c>
      <c r="AM111" s="61">
        <f t="shared" si="3"/>
        <v>45</v>
      </c>
      <c r="AN111" s="61">
        <f t="shared" si="3"/>
        <v>9.1999999999999993</v>
      </c>
      <c r="AO111" s="61">
        <f t="shared" si="3"/>
        <v>0</v>
      </c>
      <c r="AP111" s="61" t="str">
        <f t="shared" si="3"/>
        <v>Absent</v>
      </c>
      <c r="AQ111" s="61">
        <f t="shared" ref="AQ111:AR111" si="4">IF(ISNUMBER(FIND("&lt;",AQ80)),((VALUE(SUBSTITUTE(AQ80,"&lt;","")))/2), AQ80)</f>
        <v>0</v>
      </c>
      <c r="AR111" s="61">
        <f t="shared" si="4"/>
        <v>0</v>
      </c>
      <c r="AS111" s="61">
        <f t="shared" si="3"/>
        <v>0</v>
      </c>
      <c r="AT111" s="60"/>
      <c r="AU111" s="60"/>
      <c r="AV111" s="60"/>
      <c r="AW111" s="60"/>
    </row>
    <row r="112" spans="1:50" x14ac:dyDescent="0.25">
      <c r="A112" s="53" t="s">
        <v>95</v>
      </c>
      <c r="B112" s="51" t="s">
        <v>93</v>
      </c>
      <c r="C112" s="31" t="str">
        <f t="shared" si="0"/>
        <v>SS02/0.1</v>
      </c>
      <c r="D112" s="31" t="str">
        <f t="shared" si="0"/>
        <v>-</v>
      </c>
      <c r="E112" s="31" t="str">
        <f t="shared" si="0"/>
        <v>dd/mm/yyyy</v>
      </c>
      <c r="F112" s="61">
        <f t="shared" si="1"/>
        <v>2.0000000000000001E-4</v>
      </c>
      <c r="G112" s="61">
        <f t="shared" si="1"/>
        <v>1.6400000000000001E-2</v>
      </c>
      <c r="H112" s="61">
        <f t="shared" si="1"/>
        <v>1.77E-2</v>
      </c>
      <c r="I112" s="61">
        <f t="shared" ref="I112" si="5">IF(ISNUMBER(FIND("&lt;",I81)),((VALUE(SUBSTITUTE(I81,"&lt;","")))/2), I81)</f>
        <v>2.5000000000000001E-2</v>
      </c>
      <c r="J112" s="61">
        <f t="shared" ref="J112:AS112" si="6">IF(ISNUMBER(FIND("&lt;",J81)),((VALUE(SUBSTITUTE(J81,"&lt;","")))/2), J81)</f>
        <v>2.5000000000000001E-2</v>
      </c>
      <c r="K112" s="61">
        <f t="shared" si="6"/>
        <v>2.5000000000000001E-2</v>
      </c>
      <c r="L112" s="61">
        <f t="shared" si="6"/>
        <v>2.5000000000000001E-2</v>
      </c>
      <c r="M112" s="61">
        <f t="shared" si="6"/>
        <v>2.5000000000000001E-2</v>
      </c>
      <c r="N112" s="61">
        <f t="shared" si="6"/>
        <v>0.05</v>
      </c>
      <c r="O112" s="61">
        <f t="shared" si="6"/>
        <v>2.5000000000000001E-2</v>
      </c>
      <c r="P112" s="61">
        <f t="shared" si="6"/>
        <v>0.25</v>
      </c>
      <c r="Q112" s="61">
        <f t="shared" si="6"/>
        <v>0.1</v>
      </c>
      <c r="R112" s="61">
        <f t="shared" si="6"/>
        <v>0.25</v>
      </c>
      <c r="S112" s="61">
        <f t="shared" si="6"/>
        <v>0.25</v>
      </c>
      <c r="T112" s="61">
        <f t="shared" si="6"/>
        <v>0.25</v>
      </c>
      <c r="U112" s="61">
        <f t="shared" si="6"/>
        <v>5</v>
      </c>
      <c r="V112" s="61">
        <f t="shared" si="6"/>
        <v>25</v>
      </c>
      <c r="W112" s="61">
        <f t="shared" si="6"/>
        <v>5</v>
      </c>
      <c r="X112" s="61">
        <f t="shared" si="6"/>
        <v>25</v>
      </c>
      <c r="Y112" s="61">
        <f t="shared" si="6"/>
        <v>50</v>
      </c>
      <c r="Z112" s="61">
        <f t="shared" si="6"/>
        <v>50</v>
      </c>
      <c r="AA112" s="61">
        <f t="shared" si="6"/>
        <v>25</v>
      </c>
      <c r="AB112" s="61">
        <f t="shared" si="6"/>
        <v>0.25</v>
      </c>
      <c r="AC112" s="61">
        <f t="shared" si="6"/>
        <v>0.25</v>
      </c>
      <c r="AD112" s="61">
        <f t="shared" si="6"/>
        <v>0.25</v>
      </c>
      <c r="AE112" s="61">
        <f t="shared" si="6"/>
        <v>0.25</v>
      </c>
      <c r="AF112" s="61">
        <f t="shared" si="6"/>
        <v>5</v>
      </c>
      <c r="AG112" s="61">
        <f t="shared" si="6"/>
        <v>0.5</v>
      </c>
      <c r="AH112" s="61">
        <f t="shared" si="6"/>
        <v>14</v>
      </c>
      <c r="AI112" s="61">
        <f t="shared" si="6"/>
        <v>18</v>
      </c>
      <c r="AJ112" s="61">
        <f t="shared" si="6"/>
        <v>23</v>
      </c>
      <c r="AK112" s="61">
        <f t="shared" si="6"/>
        <v>0.05</v>
      </c>
      <c r="AL112" s="61">
        <f t="shared" si="6"/>
        <v>6</v>
      </c>
      <c r="AM112" s="61">
        <f t="shared" si="6"/>
        <v>47</v>
      </c>
      <c r="AN112" s="61">
        <f t="shared" si="6"/>
        <v>9.3000000000000007</v>
      </c>
      <c r="AO112" s="61">
        <f t="shared" si="6"/>
        <v>0</v>
      </c>
      <c r="AP112" s="61" t="str">
        <f t="shared" ref="AP112:AR112" si="7">IF(ISNUMBER(FIND("&lt;",AP81)),((VALUE(SUBSTITUTE(AP81,"&lt;","")))/2), AP81)</f>
        <v>Absent</v>
      </c>
      <c r="AQ112" s="61">
        <f t="shared" si="7"/>
        <v>0</v>
      </c>
      <c r="AR112" s="61">
        <f t="shared" si="7"/>
        <v>0</v>
      </c>
      <c r="AS112" s="61">
        <f t="shared" si="6"/>
        <v>0</v>
      </c>
      <c r="AT112" s="60"/>
      <c r="AU112" s="60"/>
      <c r="AV112" s="60"/>
      <c r="AW112" s="60"/>
    </row>
    <row r="113" spans="1:49" x14ac:dyDescent="0.25">
      <c r="A113" s="53" t="s">
        <v>95</v>
      </c>
      <c r="B113" s="51" t="s">
        <v>93</v>
      </c>
      <c r="C113" s="31" t="str">
        <f t="shared" si="0"/>
        <v>SS03/0.1</v>
      </c>
      <c r="D113" s="31" t="str">
        <f t="shared" si="0"/>
        <v>-</v>
      </c>
      <c r="E113" s="31" t="str">
        <f t="shared" si="0"/>
        <v>dd/mm/yyyy</v>
      </c>
      <c r="F113" s="61">
        <f t="shared" si="1"/>
        <v>1E-4</v>
      </c>
      <c r="G113" s="61">
        <f t="shared" si="1"/>
        <v>1.4500000000000001E-2</v>
      </c>
      <c r="H113" s="61">
        <f t="shared" si="1"/>
        <v>1.7100000000000001E-2</v>
      </c>
      <c r="I113" s="61">
        <f t="shared" ref="I113" si="8">IF(ISNUMBER(FIND("&lt;",I82)),((VALUE(SUBSTITUTE(I82,"&lt;","")))/2), I82)</f>
        <v>2.5000000000000001E-2</v>
      </c>
      <c r="J113" s="61">
        <f t="shared" ref="J113:AS113" si="9">IF(ISNUMBER(FIND("&lt;",J82)),((VALUE(SUBSTITUTE(J82,"&lt;","")))/2), J82)</f>
        <v>2.5000000000000001E-2</v>
      </c>
      <c r="K113" s="61">
        <f t="shared" si="9"/>
        <v>2.5000000000000001E-2</v>
      </c>
      <c r="L113" s="61">
        <f t="shared" si="9"/>
        <v>2.5000000000000001E-2</v>
      </c>
      <c r="M113" s="61">
        <f t="shared" si="9"/>
        <v>2.5000000000000001E-2</v>
      </c>
      <c r="N113" s="61">
        <f t="shared" si="9"/>
        <v>0.05</v>
      </c>
      <c r="O113" s="61">
        <f t="shared" si="9"/>
        <v>2.5000000000000001E-2</v>
      </c>
      <c r="P113" s="61">
        <f t="shared" si="9"/>
        <v>0.25</v>
      </c>
      <c r="Q113" s="61">
        <f t="shared" si="9"/>
        <v>0.1</v>
      </c>
      <c r="R113" s="61">
        <f t="shared" si="9"/>
        <v>0.25</v>
      </c>
      <c r="S113" s="61">
        <f t="shared" si="9"/>
        <v>0.25</v>
      </c>
      <c r="T113" s="61">
        <f t="shared" si="9"/>
        <v>0.25</v>
      </c>
      <c r="U113" s="61">
        <f t="shared" si="9"/>
        <v>5</v>
      </c>
      <c r="V113" s="61">
        <f t="shared" si="9"/>
        <v>25</v>
      </c>
      <c r="W113" s="61">
        <f t="shared" si="9"/>
        <v>5</v>
      </c>
      <c r="X113" s="61">
        <f t="shared" si="9"/>
        <v>25</v>
      </c>
      <c r="Y113" s="61">
        <f t="shared" si="9"/>
        <v>50</v>
      </c>
      <c r="Z113" s="61">
        <f t="shared" si="9"/>
        <v>50</v>
      </c>
      <c r="AA113" s="61">
        <f t="shared" si="9"/>
        <v>25</v>
      </c>
      <c r="AB113" s="61">
        <f t="shared" si="9"/>
        <v>0.25</v>
      </c>
      <c r="AC113" s="61">
        <f t="shared" si="9"/>
        <v>0.25</v>
      </c>
      <c r="AD113" s="61">
        <f t="shared" si="9"/>
        <v>0.25</v>
      </c>
      <c r="AE113" s="61">
        <f t="shared" si="9"/>
        <v>0.25</v>
      </c>
      <c r="AF113" s="61">
        <f t="shared" si="9"/>
        <v>6</v>
      </c>
      <c r="AG113" s="61">
        <f t="shared" si="9"/>
        <v>0.5</v>
      </c>
      <c r="AH113" s="61">
        <f t="shared" si="9"/>
        <v>15</v>
      </c>
      <c r="AI113" s="61">
        <f t="shared" si="9"/>
        <v>12</v>
      </c>
      <c r="AJ113" s="61">
        <f t="shared" si="9"/>
        <v>18</v>
      </c>
      <c r="AK113" s="61">
        <f t="shared" si="9"/>
        <v>0.05</v>
      </c>
      <c r="AL113" s="61">
        <f t="shared" si="9"/>
        <v>7</v>
      </c>
      <c r="AM113" s="61">
        <f t="shared" si="9"/>
        <v>38</v>
      </c>
      <c r="AN113" s="61">
        <f t="shared" si="9"/>
        <v>9.6</v>
      </c>
      <c r="AO113" s="61">
        <f t="shared" si="9"/>
        <v>0</v>
      </c>
      <c r="AP113" s="61" t="str">
        <f t="shared" ref="AP113:AR113" si="10">IF(ISNUMBER(FIND("&lt;",AP82)),((VALUE(SUBSTITUTE(AP82,"&lt;","")))/2), AP82)</f>
        <v>Absent</v>
      </c>
      <c r="AQ113" s="61">
        <f t="shared" si="10"/>
        <v>0</v>
      </c>
      <c r="AR113" s="61">
        <f t="shared" si="10"/>
        <v>0</v>
      </c>
      <c r="AS113" s="61">
        <f t="shared" si="9"/>
        <v>0</v>
      </c>
      <c r="AT113" s="60"/>
      <c r="AU113" s="60"/>
      <c r="AV113" s="60"/>
      <c r="AW113" s="60"/>
    </row>
    <row r="114" spans="1:49" x14ac:dyDescent="0.25">
      <c r="A114" s="53" t="s">
        <v>95</v>
      </c>
      <c r="B114" s="51" t="s">
        <v>93</v>
      </c>
      <c r="C114" s="31"/>
      <c r="D114" s="31"/>
      <c r="E114" s="3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0"/>
      <c r="AU114" s="60"/>
      <c r="AV114" s="60"/>
      <c r="AW114" s="60"/>
    </row>
    <row r="115" spans="1:49" x14ac:dyDescent="0.25">
      <c r="A115" s="53" t="s">
        <v>95</v>
      </c>
      <c r="B115" s="51" t="s">
        <v>93</v>
      </c>
      <c r="C115" s="31"/>
      <c r="D115" s="31"/>
      <c r="E115" s="3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0"/>
      <c r="AU115" s="60"/>
      <c r="AV115" s="60"/>
      <c r="AW115" s="60"/>
    </row>
    <row r="116" spans="1:49" x14ac:dyDescent="0.25">
      <c r="A116" s="53" t="s">
        <v>95</v>
      </c>
      <c r="B116" s="51" t="s">
        <v>93</v>
      </c>
      <c r="C116" s="31"/>
      <c r="D116" s="31"/>
      <c r="E116" s="3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0"/>
      <c r="AU116" s="60"/>
      <c r="AV116" s="60"/>
      <c r="AW116" s="60"/>
    </row>
    <row r="117" spans="1:49" x14ac:dyDescent="0.25">
      <c r="A117" s="53" t="s">
        <v>95</v>
      </c>
      <c r="B117" s="51" t="s">
        <v>93</v>
      </c>
      <c r="C117" s="31"/>
      <c r="D117" s="31"/>
      <c r="E117" s="3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0"/>
      <c r="AU117" s="60"/>
      <c r="AV117" s="60"/>
      <c r="AW117" s="60"/>
    </row>
    <row r="118" spans="1:49" x14ac:dyDescent="0.25">
      <c r="A118" s="53" t="s">
        <v>95</v>
      </c>
      <c r="B118" s="51" t="s">
        <v>93</v>
      </c>
      <c r="C118" s="31"/>
      <c r="D118" s="31"/>
      <c r="E118" s="3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0"/>
      <c r="AU118" s="60"/>
      <c r="AV118" s="60"/>
      <c r="AW118" s="60"/>
    </row>
    <row r="119" spans="1:49" x14ac:dyDescent="0.25">
      <c r="A119" s="53" t="s">
        <v>95</v>
      </c>
      <c r="B119" s="51" t="s">
        <v>93</v>
      </c>
      <c r="C119" s="31"/>
      <c r="D119" s="31"/>
      <c r="E119" s="3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0"/>
      <c r="AU119" s="60"/>
      <c r="AV119" s="60"/>
      <c r="AW119" s="60"/>
    </row>
    <row r="120" spans="1:49" x14ac:dyDescent="0.25">
      <c r="A120" s="53" t="s">
        <v>95</v>
      </c>
      <c r="B120" s="51" t="s">
        <v>93</v>
      </c>
      <c r="C120" s="31"/>
      <c r="D120" s="31"/>
      <c r="E120" s="3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0"/>
      <c r="AU120" s="60"/>
      <c r="AV120" s="60"/>
      <c r="AW120" s="60"/>
    </row>
    <row r="121" spans="1:49" x14ac:dyDescent="0.25">
      <c r="A121" s="53" t="s">
        <v>95</v>
      </c>
      <c r="B121" s="51" t="s">
        <v>93</v>
      </c>
      <c r="C121" s="31"/>
      <c r="D121" s="31"/>
      <c r="E121" s="3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0"/>
      <c r="AU121" s="60"/>
      <c r="AV121" s="60"/>
      <c r="AW121" s="60"/>
    </row>
    <row r="122" spans="1:49" x14ac:dyDescent="0.25">
      <c r="A122" s="53" t="s">
        <v>95</v>
      </c>
      <c r="B122" s="51" t="s">
        <v>93</v>
      </c>
      <c r="C122" s="31"/>
      <c r="D122" s="31"/>
      <c r="E122" s="3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0"/>
      <c r="AU122" s="60"/>
      <c r="AV122" s="60"/>
      <c r="AW122" s="60"/>
    </row>
    <row r="123" spans="1:49" x14ac:dyDescent="0.25">
      <c r="A123" s="53" t="s">
        <v>95</v>
      </c>
      <c r="B123" s="51" t="s">
        <v>93</v>
      </c>
      <c r="C123" s="31"/>
      <c r="D123" s="31"/>
      <c r="E123" s="3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0"/>
      <c r="AU123" s="60"/>
      <c r="AV123" s="60"/>
      <c r="AW123" s="60"/>
    </row>
    <row r="124" spans="1:49" x14ac:dyDescent="0.25">
      <c r="A124" s="53" t="s">
        <v>95</v>
      </c>
      <c r="B124" s="51" t="s">
        <v>93</v>
      </c>
      <c r="C124" s="31"/>
      <c r="D124" s="31"/>
      <c r="E124" s="3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0"/>
      <c r="AU124" s="60"/>
      <c r="AV124" s="60"/>
      <c r="AW124" s="60"/>
    </row>
    <row r="125" spans="1:49" x14ac:dyDescent="0.25">
      <c r="A125" s="53" t="s">
        <v>95</v>
      </c>
      <c r="B125" s="51" t="s">
        <v>93</v>
      </c>
      <c r="C125" s="31"/>
      <c r="D125" s="31"/>
      <c r="E125" s="3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0"/>
      <c r="AU125" s="60"/>
      <c r="AV125" s="60"/>
      <c r="AW125" s="60"/>
    </row>
    <row r="126" spans="1:49" x14ac:dyDescent="0.25">
      <c r="A126" s="53" t="s">
        <v>95</v>
      </c>
      <c r="B126" s="51" t="s">
        <v>93</v>
      </c>
      <c r="C126" s="31"/>
      <c r="D126" s="31"/>
      <c r="E126" s="3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0"/>
      <c r="AU126" s="60"/>
      <c r="AV126" s="60"/>
      <c r="AW126" s="60"/>
    </row>
    <row r="127" spans="1:49" x14ac:dyDescent="0.25">
      <c r="A127" s="53" t="s">
        <v>95</v>
      </c>
      <c r="B127" s="51" t="s">
        <v>93</v>
      </c>
      <c r="C127" s="31"/>
      <c r="D127" s="31"/>
      <c r="E127" s="3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0"/>
      <c r="AU127" s="60"/>
      <c r="AV127" s="60"/>
      <c r="AW127" s="60"/>
    </row>
    <row r="128" spans="1:49" x14ac:dyDescent="0.25">
      <c r="A128" s="53" t="s">
        <v>95</v>
      </c>
      <c r="B128" s="51" t="s">
        <v>93</v>
      </c>
      <c r="C128" s="31"/>
      <c r="D128" s="31"/>
      <c r="E128" s="3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0"/>
      <c r="AU128" s="60"/>
      <c r="AV128" s="60"/>
      <c r="AW128" s="60"/>
    </row>
    <row r="129" spans="1:49" x14ac:dyDescent="0.25">
      <c r="A129" s="53" t="s">
        <v>95</v>
      </c>
      <c r="B129" s="51" t="s">
        <v>93</v>
      </c>
      <c r="C129" s="31"/>
      <c r="D129" s="31"/>
      <c r="E129" s="3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0"/>
      <c r="AU129" s="60"/>
      <c r="AV129" s="60"/>
      <c r="AW129" s="60"/>
    </row>
    <row r="130" spans="1:49" x14ac:dyDescent="0.25">
      <c r="A130" s="53" t="s">
        <v>95</v>
      </c>
      <c r="B130" s="51" t="s">
        <v>93</v>
      </c>
      <c r="C130" s="31"/>
      <c r="D130" s="31"/>
      <c r="E130" s="3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0"/>
      <c r="AU130" s="60"/>
      <c r="AV130" s="60"/>
      <c r="AW130" s="60"/>
    </row>
    <row r="131" spans="1:49" x14ac:dyDescent="0.25">
      <c r="A131" s="53" t="s">
        <v>95</v>
      </c>
      <c r="B131" s="51" t="s">
        <v>93</v>
      </c>
      <c r="C131" s="31"/>
      <c r="D131" s="31"/>
      <c r="E131" s="3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0"/>
      <c r="AU131" s="60"/>
      <c r="AV131" s="60"/>
      <c r="AW131" s="60"/>
    </row>
    <row r="132" spans="1:49" x14ac:dyDescent="0.25">
      <c r="A132" s="53" t="s">
        <v>95</v>
      </c>
      <c r="B132" s="51" t="s">
        <v>93</v>
      </c>
      <c r="C132" s="31"/>
      <c r="D132" s="31"/>
      <c r="E132" s="3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0"/>
      <c r="AU132" s="60"/>
      <c r="AV132" s="60"/>
      <c r="AW132" s="60"/>
    </row>
    <row r="133" spans="1:49" x14ac:dyDescent="0.25">
      <c r="A133" s="53" t="s">
        <v>95</v>
      </c>
      <c r="B133" s="51" t="s">
        <v>93</v>
      </c>
      <c r="C133" s="31"/>
      <c r="D133" s="31"/>
      <c r="E133" s="3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0"/>
      <c r="AU133" s="60"/>
      <c r="AV133" s="60"/>
      <c r="AW133" s="60"/>
    </row>
    <row r="134" spans="1:49" x14ac:dyDescent="0.25">
      <c r="A134" s="53" t="s">
        <v>95</v>
      </c>
      <c r="B134" s="51" t="s">
        <v>93</v>
      </c>
      <c r="C134" s="31"/>
      <c r="D134" s="31"/>
      <c r="E134" s="3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0"/>
      <c r="AU134" s="60"/>
      <c r="AV134" s="60"/>
      <c r="AW134" s="60"/>
    </row>
    <row r="135" spans="1:49" x14ac:dyDescent="0.25">
      <c r="A135" s="53" t="s">
        <v>95</v>
      </c>
      <c r="B135" s="51" t="s">
        <v>93</v>
      </c>
      <c r="C135" s="31"/>
      <c r="D135" s="31"/>
      <c r="E135" s="3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0"/>
      <c r="AU135" s="60"/>
      <c r="AV135" s="60"/>
      <c r="AW135" s="60"/>
    </row>
    <row r="136" spans="1:49" x14ac:dyDescent="0.25">
      <c r="A136" s="53" t="s">
        <v>95</v>
      </c>
      <c r="B136" s="51" t="s">
        <v>93</v>
      </c>
      <c r="C136" s="31"/>
      <c r="D136" s="31"/>
      <c r="E136" s="3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0"/>
      <c r="AU136" s="60"/>
      <c r="AV136" s="60"/>
      <c r="AW136" s="60"/>
    </row>
    <row r="137" spans="1:49" x14ac:dyDescent="0.25">
      <c r="A137" s="53" t="s">
        <v>95</v>
      </c>
      <c r="B137" s="51" t="s">
        <v>93</v>
      </c>
      <c r="C137" s="31"/>
      <c r="D137" s="31"/>
      <c r="E137" s="3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0"/>
      <c r="AU137" s="60"/>
      <c r="AV137" s="60"/>
      <c r="AW137" s="60"/>
    </row>
    <row r="138" spans="1:49" x14ac:dyDescent="0.25">
      <c r="A138" s="53" t="s">
        <v>95</v>
      </c>
      <c r="B138" s="51" t="s">
        <v>93</v>
      </c>
      <c r="C138" s="31"/>
      <c r="D138" s="31"/>
      <c r="E138" s="3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0"/>
      <c r="AU138" s="60"/>
      <c r="AV138" s="60"/>
      <c r="AW138" s="60"/>
    </row>
    <row r="139" spans="1:49" x14ac:dyDescent="0.25">
      <c r="A139" s="53" t="s">
        <v>95</v>
      </c>
      <c r="B139" s="51" t="s">
        <v>93</v>
      </c>
      <c r="C139" s="31"/>
      <c r="D139" s="31"/>
      <c r="E139" s="3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0"/>
      <c r="AU139" s="60"/>
      <c r="AV139" s="60"/>
      <c r="AW139" s="60"/>
    </row>
    <row r="140" spans="1:49" x14ac:dyDescent="0.25">
      <c r="A140" s="53" t="s">
        <v>95</v>
      </c>
      <c r="B140" s="51" t="s">
        <v>93</v>
      </c>
      <c r="C140" s="203"/>
      <c r="D140" s="203"/>
      <c r="E140" s="203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61"/>
      <c r="AR140" s="61"/>
      <c r="AS140" s="61"/>
      <c r="AT140" s="60"/>
      <c r="AU140" s="60"/>
      <c r="AV140" s="60"/>
      <c r="AW140" s="60"/>
    </row>
    <row r="141" spans="1:49" x14ac:dyDescent="0.25">
      <c r="A141" s="53" t="s">
        <v>95</v>
      </c>
      <c r="B141" s="222" t="s">
        <v>139</v>
      </c>
      <c r="C141" s="223"/>
      <c r="D141" s="223"/>
      <c r="E141" s="223"/>
      <c r="F141" s="224" cm="1">
        <f t="array" aca="1" ref="F141" ca="1">IFERROR(SMALL(IF(SUBTOTAL(103, OFFSET(F8, ROW(F8:F58)-ROW(F8), 0, 1, 1)), F8:F58), 1), "N/A")</f>
        <v>0.1</v>
      </c>
      <c r="G141" s="224" cm="1">
        <f t="array" aca="1" ref="G141" ca="1">IFERROR(SMALL(IF(SUBTOTAL(103, OFFSET(G8, ROW(G8:G58)-ROW(G8), 0, 1, 1)), G8:G58), 1), "N/A")</f>
        <v>1</v>
      </c>
      <c r="H141" s="224" cm="1">
        <f t="array" aca="1" ref="H141" ca="1">IFERROR(SMALL(IF(SUBTOTAL(103, OFFSET(H8, ROW(H8:H58)-ROW(H8), 0, 1, 1)), H8:H58), 1), "N/A")</f>
        <v>0.01</v>
      </c>
      <c r="I141" s="224" cm="1">
        <f t="array" aca="1" ref="I141" ca="1">IFERROR(SMALL(IF(SUBTOTAL(103, OFFSET(I8, ROW(I8:I58)-ROW(I8), 0, 1, 1)), I8:I58), 1), "N/A")</f>
        <v>6</v>
      </c>
      <c r="J141" s="224" cm="1">
        <f t="array" aca="1" ref="J141" ca="1">IFERROR(SMALL(IF(SUBTOTAL(103, OFFSET(J8, ROW(J8:J58)-ROW(J8), 0, 1, 1)), J8:J58), 1), "N/A")</f>
        <v>6</v>
      </c>
      <c r="K141" s="224" cm="1">
        <f t="array" aca="1" ref="K141" ca="1">IFERROR(SMALL(IF(SUBTOTAL(103, OFFSET(K8, ROW(K8:K58)-ROW(K8), 0, 1, 1)), K8:K58), 1), "N/A")</f>
        <v>50</v>
      </c>
      <c r="L141" s="224" cm="1">
        <f t="array" aca="1" ref="L141" ca="1">IFERROR(SMALL(IF(SUBTOTAL(103, OFFSET(L8, ROW(L8:L58)-ROW(L8), 0, 1, 1)), L8:L58), 1), "N/A")</f>
        <v>3</v>
      </c>
      <c r="M141" s="224" cm="1">
        <f t="array" aca="1" ref="M141" ca="1">IFERROR(SMALL(IF(SUBTOTAL(103, OFFSET(M8, ROW(M8:M58)-ROW(M8), 0, 1, 1)), M8:M58), 1), "N/A")</f>
        <v>6</v>
      </c>
      <c r="N141" s="224" cm="1">
        <f t="array" aca="1" ref="N141" ca="1">IFERROR(SMALL(IF(SUBTOTAL(103, OFFSET(N8, ROW(N8:N58)-ROW(N8), 0, 1, 1)), N8:N58), 1), "N/A")</f>
        <v>1</v>
      </c>
      <c r="O141" s="224" cm="1">
        <f t="array" aca="1" ref="O141" ca="1">IFERROR(SMALL(IF(SUBTOTAL(103, OFFSET(O8, ROW(O8:O58)-ROW(O8), 0, 1, 1)), O8:O58), 1), "N/A")</f>
        <v>50</v>
      </c>
      <c r="P141" s="224" cm="1">
        <f t="array" aca="1" ref="P141" ca="1">IFERROR(SMALL(IF(SUBTOTAL(103, OFFSET(P8, ROW(P8:P58)-ROW(P8), 0, 1, 1)), P8:P58), 1), "N/A")</f>
        <v>288</v>
      </c>
      <c r="Q141" s="224" cm="1">
        <f t="array" aca="1" ref="Q141" ca="1">IFERROR(SMALL(IF(SUBTOTAL(103, OFFSET(Q8, ROW(Q8:Q58)-ROW(Q8), 0, 1, 1)), Q8:Q58), 1), "N/A")</f>
        <v>0.5</v>
      </c>
      <c r="R141" s="224" cm="1">
        <f t="array" aca="1" ref="R141" ca="1">IFERROR(SMALL(IF(SUBTOTAL(103, OFFSET(R8, ROW(R8:R58)-ROW(R8), 0, 1, 1)), R8:R58), 1), "N/A")</f>
        <v>10</v>
      </c>
      <c r="S141" s="224" cm="1">
        <f t="array" aca="1" ref="S141" ca="1">IFERROR(SMALL(IF(SUBTOTAL(103, OFFSET(S8, ROW(S8:S58)-ROW(S8), 0, 1, 1)), S8:S58), 1), "N/A")</f>
        <v>1.5</v>
      </c>
      <c r="T141" s="224" cm="1">
        <f t="array" aca="1" ref="T141" ca="1">IFERROR(SMALL(IF(SUBTOTAL(103, OFFSET(T8, ROW(T8:T58)-ROW(T8), 0, 1, 1)), T8:T58), 1), "N/A")</f>
        <v>1.6</v>
      </c>
      <c r="U141" s="224" cm="1">
        <f t="array" aca="1" ref="U141" ca="1">IFERROR(SMALL(IF(SUBTOTAL(103, OFFSET(U8, ROW(U8:U58)-ROW(U8), 0, 1, 1)), U8:U58), 1), "N/A")</f>
        <v>650</v>
      </c>
      <c r="V141" s="224" cm="1">
        <f t="array" aca="1" ref="V141" ca="1">IFERROR(SMALL(IF(SUBTOTAL(103, OFFSET(V8, ROW(V8:V58)-ROW(V8), 0, 1, 1)), V8:V58), 1), "N/A")</f>
        <v>250</v>
      </c>
      <c r="W141" s="224" cm="1">
        <f t="array" aca="1" ref="W141" ca="1">IFERROR(SMALL(IF(SUBTOTAL(103, OFFSET(W8, ROW(W8:W58)-ROW(W8), 0, 1, 1)), W8:W58), 1), "N/A")</f>
        <v>40</v>
      </c>
      <c r="X141" s="224" cm="1">
        <f t="array" aca="1" ref="X141" ca="1">IFERROR(SMALL(IF(SUBTOTAL(103, OFFSET(X8, ROW(X8:X58)-ROW(X8), 0, 1, 1)), X8:X58), 1), "N/A")</f>
        <v>25</v>
      </c>
      <c r="Y141" s="224" cm="1">
        <f t="array" aca="1" ref="Y141" ca="1">IFERROR(SMALL(IF(SUBTOTAL(103, OFFSET(Y8, ROW(Y8:Y58)-ROW(Y8), 0, 1, 1)), Y8:Y58), 1), "N/A")</f>
        <v>300</v>
      </c>
      <c r="Z141" s="224" cm="1">
        <f t="array" aca="1" ref="Z141" ca="1">IFERROR(SMALL(IF(SUBTOTAL(103, OFFSET(Z8, ROW(Z8:Z58)-ROW(Z8), 0, 1, 1)), Z8:Z58), 1), "N/A")</f>
        <v>2800</v>
      </c>
      <c r="AA141" s="224" t="str" cm="1">
        <f t="array" aca="1" ref="AA141" ca="1">IFERROR(SMALL(IF(SUBTOTAL(103, OFFSET(AA8, ROW(AA8:AA58)-ROW(AA8), 0, 1, 1)), AA8:AA58), 1), "N/A")</f>
        <v>N/A</v>
      </c>
      <c r="AB141" s="224" cm="1">
        <f t="array" aca="1" ref="AB141" ca="1">IFERROR(SMALL(IF(SUBTOTAL(103, OFFSET(AB8, ROW(AB8:AB58)-ROW(AB8), 0, 1, 1)), AB8:AB58), 1), "N/A")</f>
        <v>3</v>
      </c>
      <c r="AC141" s="224" cm="1">
        <f t="array" aca="1" ref="AC141" ca="1">IFERROR(SMALL(IF(SUBTOTAL(103, OFFSET(AC8, ROW(AC8:AC58)-ROW(AC8), 0, 1, 1)), AC8:AC58), 1), "N/A")</f>
        <v>0.5</v>
      </c>
      <c r="AD141" s="224" cm="1">
        <f t="array" aca="1" ref="AD141" ca="1">IFERROR(SMALL(IF(SUBTOTAL(103, OFFSET(AD8, ROW(AD8:AD58)-ROW(AD8), 0, 1, 1)), AD8:AD58), 1), "N/A")</f>
        <v>3</v>
      </c>
      <c r="AE141" s="224" cm="1">
        <f t="array" aca="1" ref="AE141" ca="1">IFERROR(SMALL(IF(SUBTOTAL(103, OFFSET(AE8, ROW(AE8:AE58)-ROW(AE8), 0, 1, 1)), AE8:AE58), 1), "N/A")</f>
        <v>20</v>
      </c>
      <c r="AF141" s="224" cm="1">
        <f t="array" aca="1" ref="AF141" ca="1">IFERROR(SMALL(IF(SUBTOTAL(103, OFFSET(AF8, ROW(AF8:AF58)-ROW(AF8), 0, 1, 1)), AF8:AF58), 1), "N/A")</f>
        <v>20</v>
      </c>
      <c r="AG141" s="224" cm="1">
        <f t="array" aca="1" ref="AG141" ca="1">IFERROR(SMALL(IF(SUBTOTAL(103, OFFSET(AG8, ROW(AG8:AG58)-ROW(AG8), 0, 1, 1)), AG8:AG58), 1), "N/A")</f>
        <v>0.5</v>
      </c>
      <c r="AH141" s="224" cm="1">
        <f t="array" aca="1" ref="AH141" ca="1">IFERROR(SMALL(IF(SUBTOTAL(103, OFFSET(AH8, ROW(AH8:AH58)-ROW(AH8), 0, 1, 1)), AH8:AH58), 1), "N/A")</f>
        <v>60</v>
      </c>
      <c r="AI141" s="224" cm="1">
        <f t="array" aca="1" ref="AI141" ca="1">IFERROR(SMALL(IF(SUBTOTAL(103, OFFSET(AI8, ROW(AI8:AI58)-ROW(AI8), 0, 1, 1)), AI8:AI58), 1), "N/A")</f>
        <v>60</v>
      </c>
      <c r="AJ141" s="224" cm="1">
        <f t="array" aca="1" ref="AJ141" ca="1">IFERROR(SMALL(IF(SUBTOTAL(103, OFFSET(AJ8, ROW(AJ8:AJ58)-ROW(AJ8), 0, 1, 1)), AJ8:AJ58), 1), "N/A")</f>
        <v>50</v>
      </c>
      <c r="AK141" s="224" cm="1">
        <f t="array" aca="1" ref="AK141" ca="1">IFERROR(SMALL(IF(SUBTOTAL(103, OFFSET(AK8, ROW(AK8:AK58)-ROW(AK8), 0, 1, 1)), AK8:AK58), 1), "N/A")</f>
        <v>0.5</v>
      </c>
      <c r="AL141" s="224" cm="1">
        <f t="array" aca="1" ref="AL141" ca="1">IFERROR(SMALL(IF(SUBTOTAL(103, OFFSET(AL8, ROW(AL8:AL58)-ROW(AL8), 0, 1, 1)), AL8:AL58), 1), "N/A")</f>
        <v>30</v>
      </c>
      <c r="AM141" s="224" cm="1">
        <f t="array" aca="1" ref="AM141" ca="1">IFERROR(SMALL(IF(SUBTOTAL(103, OFFSET(AM8, ROW(AM8:AM58)-ROW(AM8), 0, 1, 1)), AM8:AM58), 1), "N/A")</f>
        <v>150</v>
      </c>
      <c r="AN141" s="224" t="str" cm="1">
        <f t="array" aca="1" ref="AN141" ca="1">IFERROR(SMALL(IF(SUBTOTAL(103, OFFSET(AN8, ROW(AN8:AN58)-ROW(AN8), 0, 1, 1)), AN8:AN58), 1), "N/A")</f>
        <v>N/A</v>
      </c>
      <c r="AO141" s="224" cm="1">
        <f t="array" aca="1" ref="AO141" ca="1">IFERROR(SMALL(IF(SUBTOTAL(103, OFFSET(AO8, ROW(AO8:AO58)-ROW(AO8), 0, 1, 1)), AO8:AO58), 1), "N/A")</f>
        <v>1500</v>
      </c>
      <c r="AP141" s="224" t="str" cm="1">
        <f t="array" aca="1" ref="AP141" ca="1">IFERROR(SMALL(IF(SUBTOTAL(103, OFFSET(AP8, ROW(AP8:AP58)-ROW(AP8), 0, 1, 1)), AP8:AP58), 1), "N/A")</f>
        <v>N/A</v>
      </c>
      <c r="AQ141" s="224" cm="1">
        <f t="array" aca="1" ref="AQ141" ca="1">IFERROR(SMALL(IF(SUBTOTAL(103, OFFSET(AQ8, ROW(AQ8:AQ58)-ROW(AQ8), 0, 1, 1)), AQ8:AQ58), 1), "N/A")</f>
        <v>0.01</v>
      </c>
      <c r="AR141" s="224" cm="1">
        <f t="array" aca="1" ref="AR141" ca="1">IFERROR(SMALL(IF(SUBTOTAL(103, OFFSET(AR8, ROW(AR8:AR58)-ROW(AR8), 0, 1, 1)), AR8:AR58), 1), "N/A")</f>
        <v>2.5000000000000001E-3</v>
      </c>
      <c r="AS141" s="224" cm="1">
        <f t="array" aca="1" ref="AS141" ca="1">IFERROR(SMALL(IF(SUBTOTAL(103, OFFSET(AS8, ROW(AS8:AS58)-ROW(AS8), 0, 1, 1)), AS8:AS58), 1), "N/A")</f>
        <v>2E-3</v>
      </c>
      <c r="AT141" s="199"/>
      <c r="AU141" s="199"/>
      <c r="AV141" s="225"/>
      <c r="AW141" s="226"/>
    </row>
    <row r="142" spans="1:49" s="140" customFormat="1" x14ac:dyDescent="0.25">
      <c r="B142" s="227" t="s">
        <v>103</v>
      </c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  <c r="AA142" s="229"/>
      <c r="AB142" s="229"/>
      <c r="AC142" s="229"/>
      <c r="AD142" s="229"/>
      <c r="AE142" s="229"/>
      <c r="AF142" s="229"/>
      <c r="AG142" s="229"/>
      <c r="AH142" s="229"/>
      <c r="AI142" s="229"/>
      <c r="AJ142" s="229"/>
      <c r="AK142" s="229"/>
      <c r="AL142" s="229"/>
      <c r="AM142" s="229"/>
      <c r="AN142" s="229"/>
      <c r="AO142" s="229"/>
      <c r="AP142" s="229"/>
      <c r="AQ142" s="229"/>
      <c r="AR142" s="229"/>
      <c r="AS142" s="229"/>
      <c r="AT142" s="229"/>
      <c r="AU142" s="177"/>
      <c r="AV142" s="177"/>
      <c r="AW142" s="59"/>
    </row>
    <row r="143" spans="1:49" ht="15" customHeight="1" x14ac:dyDescent="0.25">
      <c r="B143" s="366" t="s">
        <v>47</v>
      </c>
      <c r="C143" s="366"/>
      <c r="D143" s="366"/>
      <c r="E143" s="366"/>
      <c r="F143" s="105">
        <f t="shared" ref="F143:H143" si="11">COUNT(F111:F140)</f>
        <v>3</v>
      </c>
      <c r="G143" s="105">
        <f t="shared" si="11"/>
        <v>3</v>
      </c>
      <c r="H143" s="105">
        <f t="shared" si="11"/>
        <v>3</v>
      </c>
      <c r="I143" s="105">
        <f t="shared" ref="I143:AS143" si="12">COUNT(I111:I140)</f>
        <v>3</v>
      </c>
      <c r="J143" s="105">
        <f t="shared" si="12"/>
        <v>3</v>
      </c>
      <c r="K143" s="105">
        <f t="shared" si="12"/>
        <v>3</v>
      </c>
      <c r="L143" s="105">
        <f t="shared" si="12"/>
        <v>3</v>
      </c>
      <c r="M143" s="105">
        <f t="shared" si="12"/>
        <v>3</v>
      </c>
      <c r="N143" s="105">
        <f t="shared" si="12"/>
        <v>3</v>
      </c>
      <c r="O143" s="105">
        <f t="shared" si="12"/>
        <v>3</v>
      </c>
      <c r="P143" s="105">
        <f t="shared" si="12"/>
        <v>3</v>
      </c>
      <c r="Q143" s="105">
        <f t="shared" si="12"/>
        <v>3</v>
      </c>
      <c r="R143" s="105">
        <f t="shared" si="12"/>
        <v>3</v>
      </c>
      <c r="S143" s="105">
        <f t="shared" si="12"/>
        <v>3</v>
      </c>
      <c r="T143" s="105">
        <f t="shared" si="12"/>
        <v>3</v>
      </c>
      <c r="U143" s="105">
        <f t="shared" si="12"/>
        <v>3</v>
      </c>
      <c r="V143" s="105">
        <f t="shared" si="12"/>
        <v>3</v>
      </c>
      <c r="W143" s="105">
        <f t="shared" si="12"/>
        <v>3</v>
      </c>
      <c r="X143" s="105">
        <f t="shared" si="12"/>
        <v>3</v>
      </c>
      <c r="Y143" s="105">
        <f t="shared" si="12"/>
        <v>3</v>
      </c>
      <c r="Z143" s="105">
        <f t="shared" si="12"/>
        <v>3</v>
      </c>
      <c r="AA143" s="105">
        <f t="shared" si="12"/>
        <v>3</v>
      </c>
      <c r="AB143" s="105">
        <f t="shared" si="12"/>
        <v>3</v>
      </c>
      <c r="AC143" s="105">
        <f t="shared" si="12"/>
        <v>3</v>
      </c>
      <c r="AD143" s="105">
        <f t="shared" si="12"/>
        <v>3</v>
      </c>
      <c r="AE143" s="105">
        <f t="shared" si="12"/>
        <v>3</v>
      </c>
      <c r="AF143" s="105">
        <f t="shared" si="12"/>
        <v>3</v>
      </c>
      <c r="AG143" s="105">
        <f t="shared" si="12"/>
        <v>3</v>
      </c>
      <c r="AH143" s="105">
        <f t="shared" si="12"/>
        <v>3</v>
      </c>
      <c r="AI143" s="105">
        <f t="shared" si="12"/>
        <v>3</v>
      </c>
      <c r="AJ143" s="105">
        <f t="shared" si="12"/>
        <v>3</v>
      </c>
      <c r="AK143" s="105">
        <f t="shared" si="12"/>
        <v>3</v>
      </c>
      <c r="AL143" s="105">
        <f t="shared" si="12"/>
        <v>3</v>
      </c>
      <c r="AM143" s="105">
        <f t="shared" si="12"/>
        <v>3</v>
      </c>
      <c r="AN143" s="59">
        <f t="shared" si="12"/>
        <v>3</v>
      </c>
      <c r="AO143" s="59">
        <f t="shared" si="12"/>
        <v>3</v>
      </c>
      <c r="AP143" s="59">
        <f t="shared" ref="AP143:AR143" si="13">COUNT(AP111:AP140)</f>
        <v>0</v>
      </c>
      <c r="AQ143" s="59">
        <f t="shared" si="13"/>
        <v>3</v>
      </c>
      <c r="AR143" s="59">
        <f t="shared" si="13"/>
        <v>3</v>
      </c>
      <c r="AS143" s="59">
        <f t="shared" si="12"/>
        <v>3</v>
      </c>
      <c r="AT143" s="58" t="s">
        <v>35</v>
      </c>
      <c r="AU143" s="57" t="s">
        <v>35</v>
      </c>
      <c r="AV143" s="367" t="s">
        <v>136</v>
      </c>
      <c r="AW143" s="367" t="s">
        <v>137</v>
      </c>
    </row>
    <row r="144" spans="1:49" x14ac:dyDescent="0.25">
      <c r="B144" s="451" t="s">
        <v>185</v>
      </c>
      <c r="C144" s="452"/>
      <c r="D144" s="452"/>
      <c r="E144" s="453"/>
      <c r="F144" s="310">
        <f t="shared" ref="F144:H144" si="14">STDEV(F111:F140)</f>
        <v>5.7735026918962578E-5</v>
      </c>
      <c r="G144" s="303">
        <f t="shared" si="14"/>
        <v>1.5631165450257817E-3</v>
      </c>
      <c r="H144" s="303">
        <f t="shared" si="14"/>
        <v>1.7009801096230764E-3</v>
      </c>
      <c r="I144" s="303">
        <f t="shared" ref="I144:AS144" si="15">STDEV(I111:I140)</f>
        <v>4.2491873609703695E-18</v>
      </c>
      <c r="J144" s="303">
        <f t="shared" si="15"/>
        <v>4.2491873609703695E-18</v>
      </c>
      <c r="K144" s="303">
        <f t="shared" si="15"/>
        <v>4.2491873609703695E-18</v>
      </c>
      <c r="L144" s="303">
        <f t="shared" si="15"/>
        <v>4.2491873609703695E-18</v>
      </c>
      <c r="M144" s="303">
        <f t="shared" si="15"/>
        <v>4.2491873609703695E-18</v>
      </c>
      <c r="N144" s="303">
        <f t="shared" si="15"/>
        <v>8.4983747219407389E-18</v>
      </c>
      <c r="O144" s="303">
        <f t="shared" si="15"/>
        <v>4.2491873609703695E-18</v>
      </c>
      <c r="P144" s="303">
        <f t="shared" si="15"/>
        <v>0</v>
      </c>
      <c r="Q144" s="303">
        <f t="shared" si="15"/>
        <v>1.6996749443881478E-17</v>
      </c>
      <c r="R144" s="303">
        <f t="shared" si="15"/>
        <v>0</v>
      </c>
      <c r="S144" s="303">
        <f t="shared" si="15"/>
        <v>0</v>
      </c>
      <c r="T144" s="303">
        <f t="shared" si="15"/>
        <v>0</v>
      </c>
      <c r="U144" s="303">
        <f t="shared" si="15"/>
        <v>0</v>
      </c>
      <c r="V144" s="303">
        <f t="shared" si="15"/>
        <v>0</v>
      </c>
      <c r="W144" s="303">
        <f t="shared" si="15"/>
        <v>0</v>
      </c>
      <c r="X144" s="303">
        <f t="shared" si="15"/>
        <v>0</v>
      </c>
      <c r="Y144" s="303">
        <f t="shared" si="15"/>
        <v>0</v>
      </c>
      <c r="Z144" s="303">
        <f t="shared" si="15"/>
        <v>0</v>
      </c>
      <c r="AA144" s="303">
        <f t="shared" si="15"/>
        <v>0</v>
      </c>
      <c r="AB144" s="303">
        <f t="shared" si="15"/>
        <v>0</v>
      </c>
      <c r="AC144" s="303">
        <f t="shared" si="15"/>
        <v>0</v>
      </c>
      <c r="AD144" s="303">
        <f t="shared" si="15"/>
        <v>0</v>
      </c>
      <c r="AE144" s="303">
        <f t="shared" si="15"/>
        <v>0</v>
      </c>
      <c r="AF144" s="303">
        <f t="shared" si="15"/>
        <v>1.8027756377319946</v>
      </c>
      <c r="AG144" s="303">
        <f t="shared" si="15"/>
        <v>0</v>
      </c>
      <c r="AH144" s="303">
        <f t="shared" si="15"/>
        <v>0.57735026918962573</v>
      </c>
      <c r="AI144" s="303">
        <f t="shared" si="15"/>
        <v>3</v>
      </c>
      <c r="AJ144" s="303">
        <f t="shared" si="15"/>
        <v>2.6457513110645907</v>
      </c>
      <c r="AK144" s="303">
        <f t="shared" si="15"/>
        <v>8.4983747219407389E-18</v>
      </c>
      <c r="AL144" s="303">
        <f t="shared" si="15"/>
        <v>1</v>
      </c>
      <c r="AM144" s="303">
        <f t="shared" si="15"/>
        <v>4.7258156262526088</v>
      </c>
      <c r="AN144" s="303">
        <f t="shared" si="15"/>
        <v>0.20816659994661324</v>
      </c>
      <c r="AO144" s="303">
        <f t="shared" si="15"/>
        <v>0</v>
      </c>
      <c r="AP144" s="303" t="s">
        <v>35</v>
      </c>
      <c r="AQ144" s="303">
        <f t="shared" si="15"/>
        <v>0</v>
      </c>
      <c r="AR144" s="303">
        <f t="shared" si="15"/>
        <v>0</v>
      </c>
      <c r="AS144" s="303">
        <f t="shared" si="15"/>
        <v>0</v>
      </c>
      <c r="AT144" s="58" t="s">
        <v>35</v>
      </c>
      <c r="AU144" s="57" t="s">
        <v>35</v>
      </c>
      <c r="AV144" s="368"/>
      <c r="AW144" s="368"/>
    </row>
    <row r="145" spans="1:50" x14ac:dyDescent="0.25">
      <c r="B145" s="304" t="s">
        <v>186</v>
      </c>
      <c r="C145" s="305"/>
      <c r="D145" s="305"/>
      <c r="E145" s="306"/>
      <c r="F145" s="311" t="str">
        <f ca="1">IF(ISNUMBER(F144), IF(ISNUMBER(F141), IF(F144 &lt; (0.5*F141), "Pass", "Exceeds"), "N/A"), "N/A")</f>
        <v>Pass</v>
      </c>
      <c r="G145" s="215" t="str">
        <f t="shared" ref="G145:AS145" ca="1" si="16">IF(ISNUMBER(G144), IF(ISNUMBER(G141), IF(G144 &lt; (0.5*G141), "Pass", "Exceeds"), "N/A"), "N/A")</f>
        <v>Pass</v>
      </c>
      <c r="H145" s="215" t="str">
        <f t="shared" ca="1" si="16"/>
        <v>Pass</v>
      </c>
      <c r="I145" s="215" t="str">
        <f t="shared" ca="1" si="16"/>
        <v>Pass</v>
      </c>
      <c r="J145" s="215" t="str">
        <f t="shared" ca="1" si="16"/>
        <v>Pass</v>
      </c>
      <c r="K145" s="215" t="str">
        <f t="shared" ca="1" si="16"/>
        <v>Pass</v>
      </c>
      <c r="L145" s="215" t="str">
        <f t="shared" ca="1" si="16"/>
        <v>Pass</v>
      </c>
      <c r="M145" s="215" t="str">
        <f t="shared" ca="1" si="16"/>
        <v>Pass</v>
      </c>
      <c r="N145" s="215" t="str">
        <f t="shared" ca="1" si="16"/>
        <v>Pass</v>
      </c>
      <c r="O145" s="215" t="str">
        <f t="shared" ca="1" si="16"/>
        <v>Pass</v>
      </c>
      <c r="P145" s="215" t="str">
        <f t="shared" ca="1" si="16"/>
        <v>Pass</v>
      </c>
      <c r="Q145" s="215" t="str">
        <f t="shared" ca="1" si="16"/>
        <v>Pass</v>
      </c>
      <c r="R145" s="215" t="str">
        <f t="shared" ca="1" si="16"/>
        <v>Pass</v>
      </c>
      <c r="S145" s="215" t="str">
        <f t="shared" ca="1" si="16"/>
        <v>Pass</v>
      </c>
      <c r="T145" s="215" t="str">
        <f t="shared" ca="1" si="16"/>
        <v>Pass</v>
      </c>
      <c r="U145" s="215" t="str">
        <f t="shared" ca="1" si="16"/>
        <v>Pass</v>
      </c>
      <c r="V145" s="215" t="str">
        <f t="shared" ca="1" si="16"/>
        <v>Pass</v>
      </c>
      <c r="W145" s="215" t="str">
        <f t="shared" ca="1" si="16"/>
        <v>Pass</v>
      </c>
      <c r="X145" s="215" t="str">
        <f t="shared" ca="1" si="16"/>
        <v>Pass</v>
      </c>
      <c r="Y145" s="215" t="str">
        <f t="shared" ca="1" si="16"/>
        <v>Pass</v>
      </c>
      <c r="Z145" s="215" t="str">
        <f t="shared" ca="1" si="16"/>
        <v>Pass</v>
      </c>
      <c r="AA145" s="215" t="str">
        <f t="shared" ca="1" si="16"/>
        <v>N/A</v>
      </c>
      <c r="AB145" s="215" t="str">
        <f t="shared" ca="1" si="16"/>
        <v>Pass</v>
      </c>
      <c r="AC145" s="215" t="str">
        <f t="shared" ca="1" si="16"/>
        <v>Pass</v>
      </c>
      <c r="AD145" s="215" t="str">
        <f t="shared" ca="1" si="16"/>
        <v>Pass</v>
      </c>
      <c r="AE145" s="215" t="str">
        <f t="shared" ca="1" si="16"/>
        <v>Pass</v>
      </c>
      <c r="AF145" s="215" t="str">
        <f t="shared" ca="1" si="16"/>
        <v>Pass</v>
      </c>
      <c r="AG145" s="215" t="str">
        <f t="shared" ca="1" si="16"/>
        <v>Pass</v>
      </c>
      <c r="AH145" s="215" t="str">
        <f t="shared" ca="1" si="16"/>
        <v>Pass</v>
      </c>
      <c r="AI145" s="215" t="str">
        <f t="shared" ca="1" si="16"/>
        <v>Pass</v>
      </c>
      <c r="AJ145" s="215" t="str">
        <f t="shared" ca="1" si="16"/>
        <v>Pass</v>
      </c>
      <c r="AK145" s="215" t="str">
        <f t="shared" ca="1" si="16"/>
        <v>Pass</v>
      </c>
      <c r="AL145" s="215" t="str">
        <f t="shared" ca="1" si="16"/>
        <v>Pass</v>
      </c>
      <c r="AM145" s="215" t="str">
        <f t="shared" ca="1" si="16"/>
        <v>Pass</v>
      </c>
      <c r="AN145" s="215" t="str">
        <f t="shared" ca="1" si="16"/>
        <v>N/A</v>
      </c>
      <c r="AO145" s="215" t="str">
        <f t="shared" ca="1" si="16"/>
        <v>Pass</v>
      </c>
      <c r="AP145" s="215" t="str">
        <f t="shared" si="16"/>
        <v>N/A</v>
      </c>
      <c r="AQ145" s="215" t="str">
        <f t="shared" ca="1" si="16"/>
        <v>Pass</v>
      </c>
      <c r="AR145" s="215" t="str">
        <f t="shared" ca="1" si="16"/>
        <v>Pass</v>
      </c>
      <c r="AS145" s="215" t="str">
        <f t="shared" ca="1" si="16"/>
        <v>Pass</v>
      </c>
      <c r="AT145" s="58"/>
      <c r="AU145" s="57"/>
      <c r="AV145" s="368"/>
      <c r="AW145" s="368"/>
    </row>
    <row r="146" spans="1:50" x14ac:dyDescent="0.25">
      <c r="B146" s="454" t="s">
        <v>51</v>
      </c>
      <c r="C146" s="454"/>
      <c r="D146" s="454"/>
      <c r="E146" s="454"/>
      <c r="F146" s="105">
        <f>F144/F151</f>
        <v>0.34641016151377546</v>
      </c>
      <c r="G146" s="105">
        <f t="shared" ref="G146:H146" si="17">G144/G151</f>
        <v>0.10609388314654626</v>
      </c>
      <c r="H146" s="105">
        <f t="shared" si="17"/>
        <v>0.10350791742128256</v>
      </c>
      <c r="I146" s="105">
        <f t="shared" ref="I146:AO146" si="18">I144/I151</f>
        <v>1.6996749443881474E-16</v>
      </c>
      <c r="J146" s="105">
        <f t="shared" si="18"/>
        <v>1.6996749443881474E-16</v>
      </c>
      <c r="K146" s="105">
        <f t="shared" si="18"/>
        <v>1.6996749443881474E-16</v>
      </c>
      <c r="L146" s="105">
        <f t="shared" si="18"/>
        <v>1.6996749443881474E-16</v>
      </c>
      <c r="M146" s="105">
        <f t="shared" si="18"/>
        <v>1.6996749443881474E-16</v>
      </c>
      <c r="N146" s="105">
        <f t="shared" si="18"/>
        <v>1.6996749443881474E-16</v>
      </c>
      <c r="O146" s="105">
        <f t="shared" si="18"/>
        <v>1.6996749443881474E-16</v>
      </c>
      <c r="P146" s="105">
        <f t="shared" si="18"/>
        <v>0</v>
      </c>
      <c r="Q146" s="105">
        <f t="shared" si="18"/>
        <v>1.6996749443881474E-16</v>
      </c>
      <c r="R146" s="105">
        <f t="shared" si="18"/>
        <v>0</v>
      </c>
      <c r="S146" s="105">
        <f t="shared" si="18"/>
        <v>0</v>
      </c>
      <c r="T146" s="105">
        <f t="shared" si="18"/>
        <v>0</v>
      </c>
      <c r="U146" s="105">
        <f t="shared" si="18"/>
        <v>0</v>
      </c>
      <c r="V146" s="105">
        <f t="shared" si="18"/>
        <v>0</v>
      </c>
      <c r="W146" s="105">
        <f t="shared" si="18"/>
        <v>0</v>
      </c>
      <c r="X146" s="105">
        <f t="shared" si="18"/>
        <v>0</v>
      </c>
      <c r="Y146" s="105">
        <f t="shared" si="18"/>
        <v>0</v>
      </c>
      <c r="Z146" s="105">
        <f t="shared" si="18"/>
        <v>0</v>
      </c>
      <c r="AA146" s="105">
        <f t="shared" si="18"/>
        <v>0</v>
      </c>
      <c r="AB146" s="105">
        <f t="shared" si="18"/>
        <v>0</v>
      </c>
      <c r="AC146" s="105">
        <f t="shared" si="18"/>
        <v>0</v>
      </c>
      <c r="AD146" s="105">
        <f t="shared" si="18"/>
        <v>0</v>
      </c>
      <c r="AE146" s="105">
        <f t="shared" si="18"/>
        <v>0</v>
      </c>
      <c r="AF146" s="105">
        <f t="shared" si="18"/>
        <v>0.40061680838488767</v>
      </c>
      <c r="AG146" s="105">
        <f t="shared" si="18"/>
        <v>0</v>
      </c>
      <c r="AH146" s="105">
        <f t="shared" si="18"/>
        <v>3.936479108111085E-2</v>
      </c>
      <c r="AI146" s="105">
        <f t="shared" si="18"/>
        <v>0.2</v>
      </c>
      <c r="AJ146" s="105">
        <f t="shared" si="18"/>
        <v>0.13228756555322954</v>
      </c>
      <c r="AK146" s="105">
        <f t="shared" si="18"/>
        <v>1.6996749443881474E-16</v>
      </c>
      <c r="AL146" s="105">
        <f t="shared" si="18"/>
        <v>0.14285714285714285</v>
      </c>
      <c r="AM146" s="105">
        <f t="shared" si="18"/>
        <v>0.1090572836827525</v>
      </c>
      <c r="AN146" s="105">
        <f t="shared" si="18"/>
        <v>2.2224192165118849E-2</v>
      </c>
      <c r="AO146" s="105" t="e">
        <f t="shared" si="18"/>
        <v>#DIV/0!</v>
      </c>
      <c r="AP146" s="105" t="s">
        <v>35</v>
      </c>
      <c r="AQ146" s="105" t="e">
        <f>AQ144/AQ151</f>
        <v>#DIV/0!</v>
      </c>
      <c r="AR146" s="105" t="e">
        <f>AR144/AR151</f>
        <v>#DIV/0!</v>
      </c>
      <c r="AS146" s="105" t="e">
        <f>AS144/AS151</f>
        <v>#DIV/0!</v>
      </c>
      <c r="AT146" s="58" t="s">
        <v>35</v>
      </c>
      <c r="AU146" s="57" t="s">
        <v>35</v>
      </c>
      <c r="AV146" s="368"/>
      <c r="AW146" s="368"/>
    </row>
    <row r="147" spans="1:50" x14ac:dyDescent="0.25">
      <c r="B147" s="455" t="s">
        <v>52</v>
      </c>
      <c r="C147" s="455"/>
      <c r="D147" s="455"/>
      <c r="E147" s="455"/>
      <c r="F147" s="214">
        <f t="shared" ref="F147:H147" si="19">TINV(0.1,(F143-1))</f>
        <v>2.9199855803537269</v>
      </c>
      <c r="G147" s="214">
        <f t="shared" si="19"/>
        <v>2.9199855803537269</v>
      </c>
      <c r="H147" s="214">
        <f t="shared" si="19"/>
        <v>2.9199855803537269</v>
      </c>
      <c r="I147" s="214">
        <f t="shared" ref="I147:AS147" si="20">TINV(0.1,(I143-1))</f>
        <v>2.9199855803537269</v>
      </c>
      <c r="J147" s="214">
        <f t="shared" si="20"/>
        <v>2.9199855803537269</v>
      </c>
      <c r="K147" s="214">
        <f t="shared" si="20"/>
        <v>2.9199855803537269</v>
      </c>
      <c r="L147" s="214">
        <f t="shared" si="20"/>
        <v>2.9199855803537269</v>
      </c>
      <c r="M147" s="214">
        <f t="shared" si="20"/>
        <v>2.9199855803537269</v>
      </c>
      <c r="N147" s="214">
        <f t="shared" si="20"/>
        <v>2.9199855803537269</v>
      </c>
      <c r="O147" s="214">
        <f t="shared" si="20"/>
        <v>2.9199855803537269</v>
      </c>
      <c r="P147" s="214">
        <f t="shared" si="20"/>
        <v>2.9199855803537269</v>
      </c>
      <c r="Q147" s="214">
        <f t="shared" si="20"/>
        <v>2.9199855803537269</v>
      </c>
      <c r="R147" s="214">
        <f t="shared" si="20"/>
        <v>2.9199855803537269</v>
      </c>
      <c r="S147" s="214">
        <f t="shared" si="20"/>
        <v>2.9199855803537269</v>
      </c>
      <c r="T147" s="214">
        <f t="shared" si="20"/>
        <v>2.9199855803537269</v>
      </c>
      <c r="U147" s="214">
        <f t="shared" si="20"/>
        <v>2.9199855803537269</v>
      </c>
      <c r="V147" s="214">
        <f t="shared" si="20"/>
        <v>2.9199855803537269</v>
      </c>
      <c r="W147" s="214">
        <f t="shared" si="20"/>
        <v>2.9199855803537269</v>
      </c>
      <c r="X147" s="214">
        <f t="shared" si="20"/>
        <v>2.9199855803537269</v>
      </c>
      <c r="Y147" s="214">
        <f t="shared" si="20"/>
        <v>2.9199855803537269</v>
      </c>
      <c r="Z147" s="214">
        <f t="shared" si="20"/>
        <v>2.9199855803537269</v>
      </c>
      <c r="AA147" s="214">
        <f t="shared" si="20"/>
        <v>2.9199855803537269</v>
      </c>
      <c r="AB147" s="214">
        <f t="shared" si="20"/>
        <v>2.9199855803537269</v>
      </c>
      <c r="AC147" s="214">
        <f t="shared" si="20"/>
        <v>2.9199855803537269</v>
      </c>
      <c r="AD147" s="214">
        <f t="shared" si="20"/>
        <v>2.9199855803537269</v>
      </c>
      <c r="AE147" s="214">
        <f t="shared" si="20"/>
        <v>2.9199855803537269</v>
      </c>
      <c r="AF147" s="214">
        <f t="shared" si="20"/>
        <v>2.9199855803537269</v>
      </c>
      <c r="AG147" s="214">
        <f t="shared" si="20"/>
        <v>2.9199855803537269</v>
      </c>
      <c r="AH147" s="214">
        <f t="shared" si="20"/>
        <v>2.9199855803537269</v>
      </c>
      <c r="AI147" s="214">
        <f t="shared" si="20"/>
        <v>2.9199855803537269</v>
      </c>
      <c r="AJ147" s="214">
        <f t="shared" si="20"/>
        <v>2.9199855803537269</v>
      </c>
      <c r="AK147" s="214">
        <f t="shared" si="20"/>
        <v>2.9199855803537269</v>
      </c>
      <c r="AL147" s="214">
        <f t="shared" si="20"/>
        <v>2.9199855803537269</v>
      </c>
      <c r="AM147" s="214">
        <f t="shared" si="20"/>
        <v>2.9199855803537269</v>
      </c>
      <c r="AN147" s="214">
        <f t="shared" si="20"/>
        <v>2.9199855803537269</v>
      </c>
      <c r="AO147" s="214">
        <f t="shared" si="20"/>
        <v>2.9199855803537269</v>
      </c>
      <c r="AP147" s="214" t="s">
        <v>35</v>
      </c>
      <c r="AQ147" s="105">
        <f t="shared" si="20"/>
        <v>2.9199855803537269</v>
      </c>
      <c r="AR147" s="105">
        <f t="shared" si="20"/>
        <v>2.9199855803537269</v>
      </c>
      <c r="AS147" s="105">
        <f t="shared" si="20"/>
        <v>2.9199855803537269</v>
      </c>
      <c r="AT147" s="58" t="s">
        <v>35</v>
      </c>
      <c r="AU147" s="57" t="s">
        <v>35</v>
      </c>
      <c r="AV147" s="368"/>
      <c r="AW147" s="368"/>
    </row>
    <row r="148" spans="1:50" x14ac:dyDescent="0.25">
      <c r="B148" s="366" t="s">
        <v>49</v>
      </c>
      <c r="C148" s="366"/>
      <c r="D148" s="366"/>
      <c r="E148" s="366"/>
      <c r="F148" s="214">
        <f t="shared" ref="F148:H148" si="21">MIN(F111:F140)</f>
        <v>1E-4</v>
      </c>
      <c r="G148" s="214">
        <f t="shared" si="21"/>
        <v>1.3299999999999999E-2</v>
      </c>
      <c r="H148" s="214">
        <f t="shared" si="21"/>
        <v>1.4500000000000001E-2</v>
      </c>
      <c r="I148" s="214">
        <f t="shared" ref="I148:AS148" si="22">MIN(I111:I140)</f>
        <v>2.5000000000000001E-2</v>
      </c>
      <c r="J148" s="214">
        <f t="shared" si="22"/>
        <v>2.5000000000000001E-2</v>
      </c>
      <c r="K148" s="214">
        <f t="shared" si="22"/>
        <v>2.5000000000000001E-2</v>
      </c>
      <c r="L148" s="214">
        <f t="shared" si="22"/>
        <v>2.5000000000000001E-2</v>
      </c>
      <c r="M148" s="214">
        <f t="shared" si="22"/>
        <v>2.5000000000000001E-2</v>
      </c>
      <c r="N148" s="214">
        <f t="shared" si="22"/>
        <v>0.05</v>
      </c>
      <c r="O148" s="214">
        <f t="shared" si="22"/>
        <v>2.5000000000000001E-2</v>
      </c>
      <c r="P148" s="214">
        <f t="shared" si="22"/>
        <v>0.25</v>
      </c>
      <c r="Q148" s="214">
        <f t="shared" si="22"/>
        <v>0.1</v>
      </c>
      <c r="R148" s="214">
        <f t="shared" si="22"/>
        <v>0.25</v>
      </c>
      <c r="S148" s="214">
        <f t="shared" si="22"/>
        <v>0.25</v>
      </c>
      <c r="T148" s="214">
        <f t="shared" si="22"/>
        <v>0.25</v>
      </c>
      <c r="U148" s="214">
        <f t="shared" si="22"/>
        <v>5</v>
      </c>
      <c r="V148" s="214">
        <f t="shared" si="22"/>
        <v>25</v>
      </c>
      <c r="W148" s="214">
        <f t="shared" si="22"/>
        <v>5</v>
      </c>
      <c r="X148" s="214">
        <f t="shared" si="22"/>
        <v>25</v>
      </c>
      <c r="Y148" s="214">
        <f t="shared" si="22"/>
        <v>50</v>
      </c>
      <c r="Z148" s="214">
        <f t="shared" si="22"/>
        <v>50</v>
      </c>
      <c r="AA148" s="214">
        <f t="shared" si="22"/>
        <v>25</v>
      </c>
      <c r="AB148" s="214">
        <f t="shared" si="22"/>
        <v>0.25</v>
      </c>
      <c r="AC148" s="214">
        <f t="shared" si="22"/>
        <v>0.25</v>
      </c>
      <c r="AD148" s="214">
        <f t="shared" si="22"/>
        <v>0.25</v>
      </c>
      <c r="AE148" s="214">
        <f t="shared" si="22"/>
        <v>0.25</v>
      </c>
      <c r="AF148" s="214">
        <f t="shared" si="22"/>
        <v>2.5</v>
      </c>
      <c r="AG148" s="214">
        <f t="shared" si="22"/>
        <v>0.5</v>
      </c>
      <c r="AH148" s="214">
        <f t="shared" si="22"/>
        <v>14</v>
      </c>
      <c r="AI148" s="214">
        <f t="shared" si="22"/>
        <v>12</v>
      </c>
      <c r="AJ148" s="214">
        <f t="shared" si="22"/>
        <v>18</v>
      </c>
      <c r="AK148" s="214">
        <f t="shared" si="22"/>
        <v>0.05</v>
      </c>
      <c r="AL148" s="214">
        <f t="shared" si="22"/>
        <v>6</v>
      </c>
      <c r="AM148" s="214">
        <f t="shared" si="22"/>
        <v>38</v>
      </c>
      <c r="AN148" s="214">
        <f t="shared" si="22"/>
        <v>9.1999999999999993</v>
      </c>
      <c r="AO148" s="214">
        <f t="shared" si="22"/>
        <v>0</v>
      </c>
      <c r="AP148" s="214" t="s">
        <v>35</v>
      </c>
      <c r="AQ148" s="105">
        <f t="shared" ref="AQ148:AR148" si="23">MIN(AQ111:AQ140)</f>
        <v>0</v>
      </c>
      <c r="AR148" s="105">
        <f t="shared" si="23"/>
        <v>0</v>
      </c>
      <c r="AS148" s="105">
        <f t="shared" si="22"/>
        <v>0</v>
      </c>
      <c r="AT148" s="58" t="s">
        <v>35</v>
      </c>
      <c r="AU148" s="57" t="s">
        <v>35</v>
      </c>
      <c r="AV148" s="368"/>
      <c r="AW148" s="368"/>
    </row>
    <row r="149" spans="1:50" x14ac:dyDescent="0.25">
      <c r="B149" s="448" t="s">
        <v>48</v>
      </c>
      <c r="C149" s="449"/>
      <c r="D149" s="449"/>
      <c r="E149" s="450"/>
      <c r="F149" s="218">
        <f t="shared" ref="F149" si="24">MAX(F111:F140)</f>
        <v>2.0000000000000001E-4</v>
      </c>
      <c r="G149" s="218">
        <f t="shared" ref="G149:X149" si="25">MAX(G111:G140)</f>
        <v>1.6400000000000001E-2</v>
      </c>
      <c r="H149" s="218">
        <f t="shared" si="25"/>
        <v>1.77E-2</v>
      </c>
      <c r="I149" s="218">
        <f t="shared" si="25"/>
        <v>2.5000000000000001E-2</v>
      </c>
      <c r="J149" s="218">
        <f t="shared" si="25"/>
        <v>2.5000000000000001E-2</v>
      </c>
      <c r="K149" s="218">
        <f t="shared" si="25"/>
        <v>2.5000000000000001E-2</v>
      </c>
      <c r="L149" s="218">
        <f t="shared" si="25"/>
        <v>2.5000000000000001E-2</v>
      </c>
      <c r="M149" s="218">
        <f t="shared" si="25"/>
        <v>2.5000000000000001E-2</v>
      </c>
      <c r="N149" s="218">
        <f t="shared" si="25"/>
        <v>0.05</v>
      </c>
      <c r="O149" s="218">
        <f t="shared" si="25"/>
        <v>2.5000000000000001E-2</v>
      </c>
      <c r="P149" s="218">
        <f t="shared" si="25"/>
        <v>0.25</v>
      </c>
      <c r="Q149" s="218">
        <f t="shared" si="25"/>
        <v>0.1</v>
      </c>
      <c r="R149" s="218">
        <f t="shared" si="25"/>
        <v>0.25</v>
      </c>
      <c r="S149" s="218">
        <f t="shared" si="25"/>
        <v>0.25</v>
      </c>
      <c r="T149" s="218">
        <f t="shared" si="25"/>
        <v>0.25</v>
      </c>
      <c r="U149" s="218">
        <f t="shared" si="25"/>
        <v>5</v>
      </c>
      <c r="V149" s="218">
        <f t="shared" si="25"/>
        <v>25</v>
      </c>
      <c r="W149" s="218">
        <f t="shared" si="25"/>
        <v>5</v>
      </c>
      <c r="X149" s="218">
        <f t="shared" si="25"/>
        <v>25</v>
      </c>
      <c r="Y149" s="218">
        <f t="shared" ref="Y149:AO149" si="26">MAX(Y111:Y140)</f>
        <v>50</v>
      </c>
      <c r="Z149" s="218">
        <f t="shared" si="26"/>
        <v>50</v>
      </c>
      <c r="AA149" s="218">
        <f t="shared" si="26"/>
        <v>25</v>
      </c>
      <c r="AB149" s="218">
        <f t="shared" si="26"/>
        <v>0.25</v>
      </c>
      <c r="AC149" s="218">
        <f t="shared" si="26"/>
        <v>0.25</v>
      </c>
      <c r="AD149" s="218">
        <f t="shared" si="26"/>
        <v>0.25</v>
      </c>
      <c r="AE149" s="218">
        <f t="shared" si="26"/>
        <v>0.25</v>
      </c>
      <c r="AF149" s="218">
        <f t="shared" si="26"/>
        <v>6</v>
      </c>
      <c r="AG149" s="218">
        <f t="shared" si="26"/>
        <v>0.5</v>
      </c>
      <c r="AH149" s="218">
        <f t="shared" si="26"/>
        <v>15</v>
      </c>
      <c r="AI149" s="218">
        <f t="shared" si="26"/>
        <v>18</v>
      </c>
      <c r="AJ149" s="218">
        <f t="shared" si="26"/>
        <v>23</v>
      </c>
      <c r="AK149" s="218">
        <f t="shared" si="26"/>
        <v>0.05</v>
      </c>
      <c r="AL149" s="218">
        <f t="shared" si="26"/>
        <v>8</v>
      </c>
      <c r="AM149" s="218">
        <f t="shared" si="26"/>
        <v>47</v>
      </c>
      <c r="AN149" s="218">
        <f t="shared" si="26"/>
        <v>9.6</v>
      </c>
      <c r="AO149" s="218">
        <f t="shared" si="26"/>
        <v>0</v>
      </c>
      <c r="AP149" s="58" t="s">
        <v>35</v>
      </c>
      <c r="AQ149" s="218">
        <f t="shared" ref="AQ149:AS149" si="27">MAX(AQ111:AQ140)</f>
        <v>0</v>
      </c>
      <c r="AR149" s="218">
        <f t="shared" si="27"/>
        <v>0</v>
      </c>
      <c r="AS149" s="218">
        <f t="shared" si="27"/>
        <v>0</v>
      </c>
      <c r="AT149" s="58" t="s">
        <v>35</v>
      </c>
      <c r="AU149" s="57" t="s">
        <v>35</v>
      </c>
      <c r="AV149" s="368"/>
      <c r="AW149" s="368"/>
    </row>
    <row r="150" spans="1:50" x14ac:dyDescent="0.25">
      <c r="B150" s="200"/>
      <c r="C150" s="201"/>
      <c r="D150" s="201"/>
      <c r="E150" s="202"/>
      <c r="F150" s="215" t="str">
        <f ca="1">IF(ISNUMBER(F149), IF(ISNUMBER(F141), IF(F149 &lt; F141, "Pass", "Exceeds"), "N/A"), "N/A")</f>
        <v>Pass</v>
      </c>
      <c r="G150" s="215" t="str">
        <f t="shared" ref="G150:Y150" ca="1" si="28">IF(ISNUMBER(G149), IF(ISNUMBER(G141), IF(G149 &lt; G141, "Pass", "Exceeds"), "N/A"), "N/A")</f>
        <v>Pass</v>
      </c>
      <c r="H150" s="215" t="str">
        <f t="shared" ca="1" si="28"/>
        <v>Exceeds</v>
      </c>
      <c r="I150" s="215" t="str">
        <f t="shared" ca="1" si="28"/>
        <v>Pass</v>
      </c>
      <c r="J150" s="215" t="str">
        <f t="shared" ca="1" si="28"/>
        <v>Pass</v>
      </c>
      <c r="K150" s="215" t="str">
        <f t="shared" ca="1" si="28"/>
        <v>Pass</v>
      </c>
      <c r="L150" s="215" t="str">
        <f t="shared" ca="1" si="28"/>
        <v>Pass</v>
      </c>
      <c r="M150" s="215" t="str">
        <f t="shared" ca="1" si="28"/>
        <v>Pass</v>
      </c>
      <c r="N150" s="215" t="str">
        <f t="shared" ca="1" si="28"/>
        <v>Pass</v>
      </c>
      <c r="O150" s="215" t="str">
        <f t="shared" ca="1" si="28"/>
        <v>Pass</v>
      </c>
      <c r="P150" s="215" t="str">
        <f t="shared" ca="1" si="28"/>
        <v>Pass</v>
      </c>
      <c r="Q150" s="215" t="str">
        <f t="shared" ca="1" si="28"/>
        <v>Pass</v>
      </c>
      <c r="R150" s="215" t="str">
        <f t="shared" ca="1" si="28"/>
        <v>Pass</v>
      </c>
      <c r="S150" s="215" t="str">
        <f t="shared" ca="1" si="28"/>
        <v>Pass</v>
      </c>
      <c r="T150" s="215" t="str">
        <f t="shared" ca="1" si="28"/>
        <v>Pass</v>
      </c>
      <c r="U150" s="215" t="str">
        <f t="shared" ca="1" si="28"/>
        <v>Pass</v>
      </c>
      <c r="V150" s="215" t="str">
        <f t="shared" ca="1" si="28"/>
        <v>Pass</v>
      </c>
      <c r="W150" s="215" t="str">
        <f t="shared" ca="1" si="28"/>
        <v>Pass</v>
      </c>
      <c r="X150" s="215" t="str">
        <f t="shared" ref="X150" ca="1" si="29">IF(ISNUMBER(X149), IF(ISNUMBER(X141), IF(X149 &lt;= X141, "Pass", "Exceeds"), "N/A"), "N/A")</f>
        <v>Pass</v>
      </c>
      <c r="Y150" s="215" t="str">
        <f t="shared" ca="1" si="28"/>
        <v>Pass</v>
      </c>
      <c r="Z150" s="215" t="str">
        <f t="shared" ref="Z150" ca="1" si="30">IF(ISNUMBER(Z149), IF(ISNUMBER(Z141), IF(Z149 &lt; Z141, "Pass", "Exceeds"), "N/A"), "N/A")</f>
        <v>Pass</v>
      </c>
      <c r="AA150" s="215" t="str">
        <f t="shared" ref="AA150" ca="1" si="31">IF(ISNUMBER(AA149), IF(ISNUMBER(AA141), IF(AA149 &lt; AA141, "Pass", "Exceeds"), "N/A"), "N/A")</f>
        <v>N/A</v>
      </c>
      <c r="AB150" s="215" t="str">
        <f t="shared" ref="AB150" ca="1" si="32">IF(ISNUMBER(AB149), IF(ISNUMBER(AB141), IF(AB149 &lt; AB141, "Pass", "Exceeds"), "N/A"), "N/A")</f>
        <v>Pass</v>
      </c>
      <c r="AC150" s="215" t="str">
        <f t="shared" ref="AC150" ca="1" si="33">IF(ISNUMBER(AC149), IF(ISNUMBER(AC141), IF(AC149 &lt; AC141, "Pass", "Exceeds"), "N/A"), "N/A")</f>
        <v>Pass</v>
      </c>
      <c r="AD150" s="215" t="str">
        <f t="shared" ref="AD150" ca="1" si="34">IF(ISNUMBER(AD149), IF(ISNUMBER(AD141), IF(AD149 &lt; AD141, "Pass", "Exceeds"), "N/A"), "N/A")</f>
        <v>Pass</v>
      </c>
      <c r="AE150" s="215" t="str">
        <f t="shared" ref="AE150" ca="1" si="35">IF(ISNUMBER(AE149), IF(ISNUMBER(AE141), IF(AE149 &lt; AE141, "Pass", "Exceeds"), "N/A"), "N/A")</f>
        <v>Pass</v>
      </c>
      <c r="AF150" s="215" t="str">
        <f t="shared" ref="AF150" ca="1" si="36">IF(ISNUMBER(AF149), IF(ISNUMBER(AF141), IF(AF149 &lt; AF141, "Pass", "Exceeds"), "N/A"), "N/A")</f>
        <v>Pass</v>
      </c>
      <c r="AG150" s="215" t="str">
        <f ca="1">IF(ISNUMBER(AG149), IF(ISNUMBER(AG141), IF(AG149 &lt;= AG141, "Pass", "Exceeds"), "N/A"), "N/A")</f>
        <v>Pass</v>
      </c>
      <c r="AH150" s="215" t="str">
        <f t="shared" ref="AH150" ca="1" si="37">IF(ISNUMBER(AH149), IF(ISNUMBER(AH141), IF(AH149 &lt; AH141, "Pass", "Exceeds"), "N/A"), "N/A")</f>
        <v>Pass</v>
      </c>
      <c r="AI150" s="215" t="str">
        <f t="shared" ref="AI150" ca="1" si="38">IF(ISNUMBER(AI149), IF(ISNUMBER(AI141), IF(AI149 &lt; AI141, "Pass", "Exceeds"), "N/A"), "N/A")</f>
        <v>Pass</v>
      </c>
      <c r="AJ150" s="215" t="str">
        <f t="shared" ref="AJ150" ca="1" si="39">IF(ISNUMBER(AJ149), IF(ISNUMBER(AJ141), IF(AJ149 &lt; AJ141, "Pass", "Exceeds"), "N/A"), "N/A")</f>
        <v>Pass</v>
      </c>
      <c r="AK150" s="215" t="str">
        <f t="shared" ref="AK150" ca="1" si="40">IF(ISNUMBER(AK149), IF(ISNUMBER(AK141), IF(AK149 &lt; AK141, "Pass", "Exceeds"), "N/A"), "N/A")</f>
        <v>Pass</v>
      </c>
      <c r="AL150" s="215" t="str">
        <f t="shared" ref="AL150" ca="1" si="41">IF(ISNUMBER(AL149), IF(ISNUMBER(AL141), IF(AL149 &lt; AL141, "Pass", "Exceeds"), "N/A"), "N/A")</f>
        <v>Pass</v>
      </c>
      <c r="AM150" s="215" t="str">
        <f t="shared" ref="AM150" ca="1" si="42">IF(ISNUMBER(AM149), IF(ISNUMBER(AM141), IF(AM149 &lt; AM141, "Pass", "Exceeds"), "N/A"), "N/A")</f>
        <v>Pass</v>
      </c>
      <c r="AN150" s="215" t="str">
        <f t="shared" ref="AN150" ca="1" si="43">IF(ISNUMBER(AN149), IF(ISNUMBER(AN141), IF(AN149 &lt; AN141, "Pass", "Exceeds"), "N/A"), "N/A")</f>
        <v>N/A</v>
      </c>
      <c r="AO150" s="215" t="str">
        <f t="shared" ref="AO150" ca="1" si="44">IF(ISNUMBER(AO149), IF(ISNUMBER(AO141), IF(AO149 &lt; AO141, "Pass", "Exceeds"), "N/A"), "N/A")</f>
        <v>Pass</v>
      </c>
      <c r="AP150" s="58" t="s">
        <v>35</v>
      </c>
      <c r="AQ150" s="215" t="str">
        <f t="shared" ref="AQ150" ca="1" si="45">IF(ISNUMBER(AQ149), IF(ISNUMBER(AQ141), IF(AQ149 &lt; AQ141, "Pass", "Exceeds"), "N/A"), "N/A")</f>
        <v>Pass</v>
      </c>
      <c r="AR150" s="215" t="str">
        <f t="shared" ref="AR150" ca="1" si="46">IF(ISNUMBER(AR149), IF(ISNUMBER(AR141), IF(AR149 &lt; AR141, "Pass", "Exceeds"), "N/A"), "N/A")</f>
        <v>Pass</v>
      </c>
      <c r="AS150" s="215" t="str">
        <f t="shared" ref="AS150" ca="1" si="47">IF(ISNUMBER(AS149), IF(ISNUMBER(AS141), IF(AS149 &lt; AS141, "Pass", "Exceeds"), "N/A"), "N/A")</f>
        <v>Pass</v>
      </c>
      <c r="AT150" s="58" t="s">
        <v>35</v>
      </c>
      <c r="AU150" s="57" t="s">
        <v>35</v>
      </c>
      <c r="AV150" s="368"/>
      <c r="AW150" s="368"/>
    </row>
    <row r="151" spans="1:50" s="104" customFormat="1" x14ac:dyDescent="0.25">
      <c r="A151" s="213" t="s">
        <v>101</v>
      </c>
      <c r="B151" s="363" t="s">
        <v>100</v>
      </c>
      <c r="C151" s="364"/>
      <c r="D151" s="364"/>
      <c r="E151" s="365"/>
      <c r="F151" s="219">
        <f t="shared" ref="F151" si="48">AVERAGE(F111:F140)</f>
        <v>1.6666666666666666E-4</v>
      </c>
      <c r="G151" s="219">
        <f t="shared" ref="G151:X151" si="49">AVERAGE(G111:G140)</f>
        <v>1.4733333333333334E-2</v>
      </c>
      <c r="H151" s="219">
        <f t="shared" si="49"/>
        <v>1.6433333333333331E-2</v>
      </c>
      <c r="I151" s="219">
        <f t="shared" si="49"/>
        <v>2.5000000000000005E-2</v>
      </c>
      <c r="J151" s="219">
        <f t="shared" si="49"/>
        <v>2.5000000000000005E-2</v>
      </c>
      <c r="K151" s="219">
        <f t="shared" si="49"/>
        <v>2.5000000000000005E-2</v>
      </c>
      <c r="L151" s="219">
        <f t="shared" si="49"/>
        <v>2.5000000000000005E-2</v>
      </c>
      <c r="M151" s="219">
        <f t="shared" si="49"/>
        <v>2.5000000000000005E-2</v>
      </c>
      <c r="N151" s="219">
        <f t="shared" si="49"/>
        <v>5.000000000000001E-2</v>
      </c>
      <c r="O151" s="219">
        <f t="shared" si="49"/>
        <v>2.5000000000000005E-2</v>
      </c>
      <c r="P151" s="219">
        <f t="shared" si="49"/>
        <v>0.25</v>
      </c>
      <c r="Q151" s="219">
        <f t="shared" si="49"/>
        <v>0.10000000000000002</v>
      </c>
      <c r="R151" s="219">
        <f t="shared" si="49"/>
        <v>0.25</v>
      </c>
      <c r="S151" s="219">
        <f t="shared" si="49"/>
        <v>0.25</v>
      </c>
      <c r="T151" s="219">
        <f t="shared" si="49"/>
        <v>0.25</v>
      </c>
      <c r="U151" s="219">
        <f t="shared" si="49"/>
        <v>5</v>
      </c>
      <c r="V151" s="219">
        <f t="shared" si="49"/>
        <v>25</v>
      </c>
      <c r="W151" s="219">
        <f t="shared" si="49"/>
        <v>5</v>
      </c>
      <c r="X151" s="219">
        <f t="shared" si="49"/>
        <v>25</v>
      </c>
      <c r="Y151" s="219">
        <f t="shared" ref="Y151:AO151" si="50">AVERAGE(Y111:Y140)</f>
        <v>50</v>
      </c>
      <c r="Z151" s="219">
        <f t="shared" si="50"/>
        <v>50</v>
      </c>
      <c r="AA151" s="219">
        <f t="shared" si="50"/>
        <v>25</v>
      </c>
      <c r="AB151" s="219">
        <f t="shared" si="50"/>
        <v>0.25</v>
      </c>
      <c r="AC151" s="219">
        <f t="shared" si="50"/>
        <v>0.25</v>
      </c>
      <c r="AD151" s="219">
        <f t="shared" si="50"/>
        <v>0.25</v>
      </c>
      <c r="AE151" s="219">
        <f t="shared" si="50"/>
        <v>0.25</v>
      </c>
      <c r="AF151" s="219">
        <f t="shared" si="50"/>
        <v>4.5</v>
      </c>
      <c r="AG151" s="219">
        <f t="shared" si="50"/>
        <v>0.5</v>
      </c>
      <c r="AH151" s="219">
        <f t="shared" si="50"/>
        <v>14.666666666666666</v>
      </c>
      <c r="AI151" s="219">
        <f t="shared" si="50"/>
        <v>15</v>
      </c>
      <c r="AJ151" s="219">
        <f t="shared" si="50"/>
        <v>20</v>
      </c>
      <c r="AK151" s="219">
        <f t="shared" si="50"/>
        <v>5.000000000000001E-2</v>
      </c>
      <c r="AL151" s="219">
        <f t="shared" si="50"/>
        <v>7</v>
      </c>
      <c r="AM151" s="219">
        <f t="shared" si="50"/>
        <v>43.333333333333336</v>
      </c>
      <c r="AN151" s="219">
        <f t="shared" si="50"/>
        <v>9.3666666666666671</v>
      </c>
      <c r="AO151" s="219">
        <f t="shared" si="50"/>
        <v>0</v>
      </c>
      <c r="AP151" s="142" t="s">
        <v>35</v>
      </c>
      <c r="AQ151" s="219">
        <f t="shared" ref="AQ151:AS151" si="51">AVERAGE(AQ111:AQ140)</f>
        <v>0</v>
      </c>
      <c r="AR151" s="219">
        <f t="shared" si="51"/>
        <v>0</v>
      </c>
      <c r="AS151" s="219">
        <f t="shared" si="51"/>
        <v>0</v>
      </c>
      <c r="AT151" s="142" t="s">
        <v>35</v>
      </c>
      <c r="AU151" s="57" t="s">
        <v>35</v>
      </c>
      <c r="AV151" s="368"/>
      <c r="AW151" s="368"/>
      <c r="AX151" s="178"/>
    </row>
    <row r="152" spans="1:50" s="104" customFormat="1" x14ac:dyDescent="0.25">
      <c r="A152" s="213"/>
      <c r="B152" s="210"/>
      <c r="C152" s="211"/>
      <c r="D152" s="211"/>
      <c r="E152" s="202"/>
      <c r="F152" s="215" t="str">
        <f ca="1">IF(ISNUMBER(F151), IF(ISNUMBER(F141), IF(F151 &lt; F141, "Pass", "Exceeds"), "N/A"), "N/A")</f>
        <v>Pass</v>
      </c>
      <c r="G152" s="215" t="str">
        <f t="shared" ref="G152:Y152" ca="1" si="52">IF(ISNUMBER(G151), IF(ISNUMBER(G141), IF(G151 &lt; G141, "Pass", "Exceeds"), "N/A"), "N/A")</f>
        <v>Pass</v>
      </c>
      <c r="H152" s="215" t="str">
        <f t="shared" ca="1" si="52"/>
        <v>Exceeds</v>
      </c>
      <c r="I152" s="215" t="str">
        <f t="shared" ca="1" si="52"/>
        <v>Pass</v>
      </c>
      <c r="J152" s="215" t="str">
        <f t="shared" ca="1" si="52"/>
        <v>Pass</v>
      </c>
      <c r="K152" s="215" t="str">
        <f t="shared" ca="1" si="52"/>
        <v>Pass</v>
      </c>
      <c r="L152" s="215" t="str">
        <f t="shared" ca="1" si="52"/>
        <v>Pass</v>
      </c>
      <c r="M152" s="215" t="str">
        <f t="shared" ca="1" si="52"/>
        <v>Pass</v>
      </c>
      <c r="N152" s="215" t="str">
        <f t="shared" ca="1" si="52"/>
        <v>Pass</v>
      </c>
      <c r="O152" s="215" t="str">
        <f t="shared" ca="1" si="52"/>
        <v>Pass</v>
      </c>
      <c r="P152" s="215" t="str">
        <f t="shared" ca="1" si="52"/>
        <v>Pass</v>
      </c>
      <c r="Q152" s="215" t="str">
        <f t="shared" ca="1" si="52"/>
        <v>Pass</v>
      </c>
      <c r="R152" s="215" t="str">
        <f t="shared" ca="1" si="52"/>
        <v>Pass</v>
      </c>
      <c r="S152" s="215" t="str">
        <f t="shared" ca="1" si="52"/>
        <v>Pass</v>
      </c>
      <c r="T152" s="215" t="str">
        <f t="shared" ca="1" si="52"/>
        <v>Pass</v>
      </c>
      <c r="U152" s="215" t="str">
        <f t="shared" ca="1" si="52"/>
        <v>Pass</v>
      </c>
      <c r="V152" s="215" t="str">
        <f t="shared" ca="1" si="52"/>
        <v>Pass</v>
      </c>
      <c r="W152" s="215" t="str">
        <f t="shared" ca="1" si="52"/>
        <v>Pass</v>
      </c>
      <c r="X152" s="215" t="str">
        <f t="shared" ref="X152" ca="1" si="53">IF(ISNUMBER(X151), IF(ISNUMBER(X141), IF(X151 &lt;= X141, "Pass", "Exceeds"), "N/A"), "N/A")</f>
        <v>Pass</v>
      </c>
      <c r="Y152" s="215" t="str">
        <f t="shared" ca="1" si="52"/>
        <v>Pass</v>
      </c>
      <c r="Z152" s="215" t="str">
        <f t="shared" ref="Z152" ca="1" si="54">IF(ISNUMBER(Z151), IF(ISNUMBER(Z141), IF(Z151 &lt; Z141, "Pass", "Exceeds"), "N/A"), "N/A")</f>
        <v>Pass</v>
      </c>
      <c r="AA152" s="215" t="str">
        <f t="shared" ref="AA152" ca="1" si="55">IF(ISNUMBER(AA151), IF(ISNUMBER(AA141), IF(AA151 &lt; AA141, "Pass", "Exceeds"), "N/A"), "N/A")</f>
        <v>N/A</v>
      </c>
      <c r="AB152" s="215" t="str">
        <f t="shared" ref="AB152" ca="1" si="56">IF(ISNUMBER(AB151), IF(ISNUMBER(AB141), IF(AB151 &lt; AB141, "Pass", "Exceeds"), "N/A"), "N/A")</f>
        <v>Pass</v>
      </c>
      <c r="AC152" s="215" t="str">
        <f t="shared" ref="AC152" ca="1" si="57">IF(ISNUMBER(AC151), IF(ISNUMBER(AC141), IF(AC151 &lt; AC141, "Pass", "Exceeds"), "N/A"), "N/A")</f>
        <v>Pass</v>
      </c>
      <c r="AD152" s="215" t="str">
        <f t="shared" ref="AD152" ca="1" si="58">IF(ISNUMBER(AD151), IF(ISNUMBER(AD141), IF(AD151 &lt; AD141, "Pass", "Exceeds"), "N/A"), "N/A")</f>
        <v>Pass</v>
      </c>
      <c r="AE152" s="215" t="str">
        <f t="shared" ref="AE152" ca="1" si="59">IF(ISNUMBER(AE151), IF(ISNUMBER(AE141), IF(AE151 &lt; AE141, "Pass", "Exceeds"), "N/A"), "N/A")</f>
        <v>Pass</v>
      </c>
      <c r="AF152" s="215" t="str">
        <f t="shared" ref="AF152" ca="1" si="60">IF(ISNUMBER(AF151), IF(ISNUMBER(AF141), IF(AF151 &lt; AF141, "Pass", "Exceeds"), "N/A"), "N/A")</f>
        <v>Pass</v>
      </c>
      <c r="AG152" s="215" t="str">
        <f ca="1">IF(ISNUMBER(AG151), IF(ISNUMBER(AG141), IF(AG151 &lt;= AG141, "Pass", "Exceeds"), "N/A"), "N/A")</f>
        <v>Pass</v>
      </c>
      <c r="AH152" s="215" t="str">
        <f t="shared" ref="AH152" ca="1" si="61">IF(ISNUMBER(AH151), IF(ISNUMBER(AH141), IF(AH151 &lt; AH141, "Pass", "Exceeds"), "N/A"), "N/A")</f>
        <v>Pass</v>
      </c>
      <c r="AI152" s="215" t="str">
        <f t="shared" ref="AI152" ca="1" si="62">IF(ISNUMBER(AI151), IF(ISNUMBER(AI141), IF(AI151 &lt; AI141, "Pass", "Exceeds"), "N/A"), "N/A")</f>
        <v>Pass</v>
      </c>
      <c r="AJ152" s="215" t="str">
        <f t="shared" ref="AJ152" ca="1" si="63">IF(ISNUMBER(AJ151), IF(ISNUMBER(AJ141), IF(AJ151 &lt; AJ141, "Pass", "Exceeds"), "N/A"), "N/A")</f>
        <v>Pass</v>
      </c>
      <c r="AK152" s="215" t="str">
        <f t="shared" ref="AK152" ca="1" si="64">IF(ISNUMBER(AK151), IF(ISNUMBER(AK141), IF(AK151 &lt; AK141, "Pass", "Exceeds"), "N/A"), "N/A")</f>
        <v>Pass</v>
      </c>
      <c r="AL152" s="215" t="str">
        <f t="shared" ref="AL152" ca="1" si="65">IF(ISNUMBER(AL151), IF(ISNUMBER(AL141), IF(AL151 &lt; AL141, "Pass", "Exceeds"), "N/A"), "N/A")</f>
        <v>Pass</v>
      </c>
      <c r="AM152" s="215" t="str">
        <f t="shared" ref="AM152" ca="1" si="66">IF(ISNUMBER(AM151), IF(ISNUMBER(AM141), IF(AM151 &lt; AM141, "Pass", "Exceeds"), "N/A"), "N/A")</f>
        <v>Pass</v>
      </c>
      <c r="AN152" s="215" t="str">
        <f t="shared" ref="AN152" ca="1" si="67">IF(ISNUMBER(AN151), IF(ISNUMBER(AN141), IF(AN151 &lt; AN141, "Pass", "Exceeds"), "N/A"), "N/A")</f>
        <v>N/A</v>
      </c>
      <c r="AO152" s="215" t="str">
        <f t="shared" ref="AO152" ca="1" si="68">IF(ISNUMBER(AO151), IF(ISNUMBER(AO141), IF(AO151 &lt; AO141, "Pass", "Exceeds"), "N/A"), "N/A")</f>
        <v>Pass</v>
      </c>
      <c r="AP152" s="142" t="s">
        <v>35</v>
      </c>
      <c r="AQ152" s="215" t="str">
        <f t="shared" ref="AQ152" ca="1" si="69">IF(ISNUMBER(AQ151), IF(ISNUMBER(AQ141), IF(AQ151 &lt; AQ141, "Pass", "Exceeds"), "N/A"), "N/A")</f>
        <v>Pass</v>
      </c>
      <c r="AR152" s="215" t="str">
        <f t="shared" ref="AR152" ca="1" si="70">IF(ISNUMBER(AR151), IF(ISNUMBER(AR141), IF(AR151 &lt; AR141, "Pass", "Exceeds"), "N/A"), "N/A")</f>
        <v>Pass</v>
      </c>
      <c r="AS152" s="215" t="str">
        <f t="shared" ref="AS152" ca="1" si="71">IF(ISNUMBER(AS151), IF(ISNUMBER(AS141), IF(AS151 &lt; AS141, "Pass", "Exceeds"), "N/A"), "N/A")</f>
        <v>Pass</v>
      </c>
      <c r="AT152" s="142" t="s">
        <v>35</v>
      </c>
      <c r="AU152" s="57" t="s">
        <v>35</v>
      </c>
      <c r="AV152" s="368"/>
      <c r="AW152" s="368"/>
      <c r="AX152" s="178"/>
    </row>
    <row r="153" spans="1:50" x14ac:dyDescent="0.25">
      <c r="A153" s="213" t="s">
        <v>127</v>
      </c>
      <c r="B153" s="363" t="s">
        <v>102</v>
      </c>
      <c r="C153" s="364"/>
      <c r="D153" s="364"/>
      <c r="E153" s="365"/>
      <c r="F153" s="218">
        <f t="shared" ref="F153" si="72">F151+(F147*F144/SQRT(F143))</f>
        <v>2.6399951934512426E-4</v>
      </c>
      <c r="G153" s="218">
        <f t="shared" ref="G153:X153" si="73">G151+(G147*G144/SQRT(G143))</f>
        <v>1.7368520333588877E-2</v>
      </c>
      <c r="H153" s="218">
        <f t="shared" si="73"/>
        <v>1.9300938238953499E-2</v>
      </c>
      <c r="I153" s="218">
        <f t="shared" si="73"/>
        <v>2.5000000000000012E-2</v>
      </c>
      <c r="J153" s="218">
        <f t="shared" si="73"/>
        <v>2.5000000000000012E-2</v>
      </c>
      <c r="K153" s="218">
        <f t="shared" si="73"/>
        <v>2.5000000000000012E-2</v>
      </c>
      <c r="L153" s="218">
        <f t="shared" si="73"/>
        <v>2.5000000000000012E-2</v>
      </c>
      <c r="M153" s="218">
        <f t="shared" si="73"/>
        <v>2.5000000000000012E-2</v>
      </c>
      <c r="N153" s="218">
        <f t="shared" si="73"/>
        <v>5.0000000000000024E-2</v>
      </c>
      <c r="O153" s="218">
        <f t="shared" si="73"/>
        <v>2.5000000000000012E-2</v>
      </c>
      <c r="P153" s="218">
        <f t="shared" si="73"/>
        <v>0.25</v>
      </c>
      <c r="Q153" s="218">
        <f t="shared" si="73"/>
        <v>0.10000000000000005</v>
      </c>
      <c r="R153" s="218">
        <f t="shared" si="73"/>
        <v>0.25</v>
      </c>
      <c r="S153" s="218">
        <f t="shared" si="73"/>
        <v>0.25</v>
      </c>
      <c r="T153" s="218">
        <f t="shared" si="73"/>
        <v>0.25</v>
      </c>
      <c r="U153" s="218">
        <f t="shared" si="73"/>
        <v>5</v>
      </c>
      <c r="V153" s="218">
        <f t="shared" si="73"/>
        <v>25</v>
      </c>
      <c r="W153" s="218">
        <f t="shared" si="73"/>
        <v>5</v>
      </c>
      <c r="X153" s="218">
        <f t="shared" si="73"/>
        <v>25</v>
      </c>
      <c r="Y153" s="218">
        <f t="shared" ref="Y153:AO153" si="74">Y151+(Y147*Y144/SQRT(Y143))</f>
        <v>50</v>
      </c>
      <c r="Z153" s="218">
        <f t="shared" si="74"/>
        <v>50</v>
      </c>
      <c r="AA153" s="218">
        <f t="shared" si="74"/>
        <v>25</v>
      </c>
      <c r="AB153" s="218">
        <f t="shared" si="74"/>
        <v>0.25</v>
      </c>
      <c r="AC153" s="218">
        <f t="shared" si="74"/>
        <v>0.25</v>
      </c>
      <c r="AD153" s="218">
        <f t="shared" si="74"/>
        <v>0.25</v>
      </c>
      <c r="AE153" s="218">
        <f t="shared" si="74"/>
        <v>0.25</v>
      </c>
      <c r="AF153" s="218">
        <f t="shared" si="74"/>
        <v>7.5392173507768678</v>
      </c>
      <c r="AG153" s="218">
        <f t="shared" si="74"/>
        <v>0.5</v>
      </c>
      <c r="AH153" s="218">
        <f t="shared" si="74"/>
        <v>15.639995193451242</v>
      </c>
      <c r="AI153" s="218">
        <f t="shared" si="74"/>
        <v>20.057563382541151</v>
      </c>
      <c r="AJ153" s="218">
        <f t="shared" si="74"/>
        <v>24.460351650050171</v>
      </c>
      <c r="AK153" s="218">
        <f t="shared" si="74"/>
        <v>5.0000000000000024E-2</v>
      </c>
      <c r="AL153" s="218">
        <f t="shared" si="74"/>
        <v>8.6858544608470503</v>
      </c>
      <c r="AM153" s="218">
        <f t="shared" si="74"/>
        <v>51.300370687991993</v>
      </c>
      <c r="AN153" s="218">
        <f t="shared" si="74"/>
        <v>9.7176052577860279</v>
      </c>
      <c r="AO153" s="218">
        <f t="shared" si="74"/>
        <v>0</v>
      </c>
      <c r="AP153" s="142" t="s">
        <v>35</v>
      </c>
      <c r="AQ153" s="218">
        <f t="shared" ref="AQ153:AS153" si="75">AQ151+(AQ147*AQ144/SQRT(AQ143))</f>
        <v>0</v>
      </c>
      <c r="AR153" s="218">
        <f t="shared" si="75"/>
        <v>0</v>
      </c>
      <c r="AS153" s="218">
        <f t="shared" si="75"/>
        <v>0</v>
      </c>
      <c r="AT153" s="142" t="s">
        <v>35</v>
      </c>
      <c r="AU153" s="58" t="s">
        <v>35</v>
      </c>
      <c r="AV153" s="368"/>
      <c r="AW153" s="368"/>
    </row>
    <row r="154" spans="1:50" x14ac:dyDescent="0.25">
      <c r="A154" s="213"/>
      <c r="B154" s="207"/>
      <c r="C154" s="208"/>
      <c r="D154" s="208"/>
      <c r="E154" s="202"/>
      <c r="F154" s="209" t="str">
        <f ca="1">IF(ISNUMBER(F153), IF(ISNUMBER(F141), IF(F153 &lt; F141, "Pass", "Exceeds"), "N/A"), "N/A")</f>
        <v>Pass</v>
      </c>
      <c r="G154" s="209" t="str">
        <f t="shared" ref="G154:Y154" ca="1" si="76">IF(ISNUMBER(G153), IF(ISNUMBER(G141), IF(G153 &lt; G141, "Pass", "Exceeds"), "N/A"), "N/A")</f>
        <v>Pass</v>
      </c>
      <c r="H154" s="209" t="str">
        <f t="shared" ca="1" si="76"/>
        <v>Exceeds</v>
      </c>
      <c r="I154" s="209" t="str">
        <f t="shared" ca="1" si="76"/>
        <v>Pass</v>
      </c>
      <c r="J154" s="209" t="str">
        <f t="shared" ca="1" si="76"/>
        <v>Pass</v>
      </c>
      <c r="K154" s="209" t="str">
        <f t="shared" ca="1" si="76"/>
        <v>Pass</v>
      </c>
      <c r="L154" s="209" t="str">
        <f t="shared" ca="1" si="76"/>
        <v>Pass</v>
      </c>
      <c r="M154" s="209" t="str">
        <f t="shared" ca="1" si="76"/>
        <v>Pass</v>
      </c>
      <c r="N154" s="209" t="str">
        <f t="shared" ca="1" si="76"/>
        <v>Pass</v>
      </c>
      <c r="O154" s="209" t="str">
        <f t="shared" ca="1" si="76"/>
        <v>Pass</v>
      </c>
      <c r="P154" s="209" t="str">
        <f t="shared" ca="1" si="76"/>
        <v>Pass</v>
      </c>
      <c r="Q154" s="209" t="str">
        <f t="shared" ca="1" si="76"/>
        <v>Pass</v>
      </c>
      <c r="R154" s="209" t="str">
        <f t="shared" ca="1" si="76"/>
        <v>Pass</v>
      </c>
      <c r="S154" s="209" t="str">
        <f t="shared" ca="1" si="76"/>
        <v>Pass</v>
      </c>
      <c r="T154" s="209" t="str">
        <f t="shared" ca="1" si="76"/>
        <v>Pass</v>
      </c>
      <c r="U154" s="209" t="str">
        <f t="shared" ca="1" si="76"/>
        <v>Pass</v>
      </c>
      <c r="V154" s="209" t="str">
        <f t="shared" ca="1" si="76"/>
        <v>Pass</v>
      </c>
      <c r="W154" s="209" t="str">
        <f t="shared" ca="1" si="76"/>
        <v>Pass</v>
      </c>
      <c r="X154" s="209" t="str">
        <f t="shared" ref="X154" ca="1" si="77">IF(ISNUMBER(X153), IF(ISNUMBER(X141), IF(X153 &lt;= X141, "Pass", "Exceeds"), "N/A"), "N/A")</f>
        <v>Pass</v>
      </c>
      <c r="Y154" s="209" t="str">
        <f t="shared" ca="1" si="76"/>
        <v>Pass</v>
      </c>
      <c r="Z154" s="209" t="str">
        <f t="shared" ref="Z154" ca="1" si="78">IF(ISNUMBER(Z153), IF(ISNUMBER(Z141), IF(Z153 &lt; Z141, "Pass", "Exceeds"), "N/A"), "N/A")</f>
        <v>Pass</v>
      </c>
      <c r="AA154" s="209" t="str">
        <f t="shared" ref="AA154" ca="1" si="79">IF(ISNUMBER(AA153), IF(ISNUMBER(AA141), IF(AA153 &lt; AA141, "Pass", "Exceeds"), "N/A"), "N/A")</f>
        <v>N/A</v>
      </c>
      <c r="AB154" s="209" t="str">
        <f t="shared" ref="AB154" ca="1" si="80">IF(ISNUMBER(AB153), IF(ISNUMBER(AB141), IF(AB153 &lt; AB141, "Pass", "Exceeds"), "N/A"), "N/A")</f>
        <v>Pass</v>
      </c>
      <c r="AC154" s="209" t="str">
        <f t="shared" ref="AC154" ca="1" si="81">IF(ISNUMBER(AC153), IF(ISNUMBER(AC141), IF(AC153 &lt; AC141, "Pass", "Exceeds"), "N/A"), "N/A")</f>
        <v>Pass</v>
      </c>
      <c r="AD154" s="209" t="str">
        <f t="shared" ref="AD154" ca="1" si="82">IF(ISNUMBER(AD153), IF(ISNUMBER(AD141), IF(AD153 &lt; AD141, "Pass", "Exceeds"), "N/A"), "N/A")</f>
        <v>Pass</v>
      </c>
      <c r="AE154" s="209" t="str">
        <f t="shared" ref="AE154" ca="1" si="83">IF(ISNUMBER(AE153), IF(ISNUMBER(AE141), IF(AE153 &lt; AE141, "Pass", "Exceeds"), "N/A"), "N/A")</f>
        <v>Pass</v>
      </c>
      <c r="AF154" s="209" t="str">
        <f t="shared" ref="AF154" ca="1" si="84">IF(ISNUMBER(AF153), IF(ISNUMBER(AF141), IF(AF153 &lt; AF141, "Pass", "Exceeds"), "N/A"), "N/A")</f>
        <v>Pass</v>
      </c>
      <c r="AG154" s="209" t="str">
        <f ca="1">IF(ISNUMBER(AG153), IF(ISNUMBER(AG141), IF(AG153 &lt;= AG141, "Pass", "Exceeds"), "N/A"), "N/A")</f>
        <v>Pass</v>
      </c>
      <c r="AH154" s="209" t="str">
        <f t="shared" ref="AH154" ca="1" si="85">IF(ISNUMBER(AH153), IF(ISNUMBER(AH141), IF(AH153 &lt; AH141, "Pass", "Exceeds"), "N/A"), "N/A")</f>
        <v>Pass</v>
      </c>
      <c r="AI154" s="209" t="str">
        <f t="shared" ref="AI154" ca="1" si="86">IF(ISNUMBER(AI153), IF(ISNUMBER(AI141), IF(AI153 &lt; AI141, "Pass", "Exceeds"), "N/A"), "N/A")</f>
        <v>Pass</v>
      </c>
      <c r="AJ154" s="209" t="str">
        <f t="shared" ref="AJ154" ca="1" si="87">IF(ISNUMBER(AJ153), IF(ISNUMBER(AJ141), IF(AJ153 &lt; AJ141, "Pass", "Exceeds"), "N/A"), "N/A")</f>
        <v>Pass</v>
      </c>
      <c r="AK154" s="209" t="str">
        <f t="shared" ref="AK154" ca="1" si="88">IF(ISNUMBER(AK153), IF(ISNUMBER(AK141), IF(AK153 &lt; AK141, "Pass", "Exceeds"), "N/A"), "N/A")</f>
        <v>Pass</v>
      </c>
      <c r="AL154" s="209" t="str">
        <f t="shared" ref="AL154" ca="1" si="89">IF(ISNUMBER(AL153), IF(ISNUMBER(AL141), IF(AL153 &lt; AL141, "Pass", "Exceeds"), "N/A"), "N/A")</f>
        <v>Pass</v>
      </c>
      <c r="AM154" s="209" t="str">
        <f t="shared" ref="AM154" ca="1" si="90">IF(ISNUMBER(AM153), IF(ISNUMBER(AM141), IF(AM153 &lt; AM141, "Pass", "Exceeds"), "N/A"), "N/A")</f>
        <v>Pass</v>
      </c>
      <c r="AN154" s="209" t="str">
        <f t="shared" ref="AN154" ca="1" si="91">IF(ISNUMBER(AN153), IF(ISNUMBER(AN141), IF(AN153 &lt; AN141, "Pass", "Exceeds"), "N/A"), "N/A")</f>
        <v>N/A</v>
      </c>
      <c r="AO154" s="209" t="str">
        <f t="shared" ref="AO154" ca="1" si="92">IF(ISNUMBER(AO153), IF(ISNUMBER(AO141), IF(AO153 &lt; AO141, "Pass", "Exceeds"), "N/A"), "N/A")</f>
        <v>Pass</v>
      </c>
      <c r="AP154" s="142" t="s">
        <v>35</v>
      </c>
      <c r="AQ154" s="209" t="str">
        <f t="shared" ref="AQ154" ca="1" si="93">IF(ISNUMBER(AQ153), IF(ISNUMBER(AQ141), IF(AQ153 &lt; AQ141, "Pass", "Exceeds"), "N/A"), "N/A")</f>
        <v>Pass</v>
      </c>
      <c r="AR154" s="209" t="str">
        <f t="shared" ref="AR154" ca="1" si="94">IF(ISNUMBER(AR153), IF(ISNUMBER(AR141), IF(AR153 &lt; AR141, "Pass", "Exceeds"), "N/A"), "N/A")</f>
        <v>Pass</v>
      </c>
      <c r="AS154" s="209" t="str">
        <f t="shared" ref="AS154" ca="1" si="95">IF(ISNUMBER(AS153), IF(ISNUMBER(AS141), IF(AS153 &lt; AS141, "Pass", "Exceeds"), "N/A"), "N/A")</f>
        <v>Pass</v>
      </c>
      <c r="AT154" s="142" t="s">
        <v>35</v>
      </c>
      <c r="AU154" s="58" t="s">
        <v>35</v>
      </c>
      <c r="AV154" s="369"/>
      <c r="AW154" s="369"/>
    </row>
    <row r="155" spans="1:50" s="116" customFormat="1" ht="11.25" x14ac:dyDescent="0.2">
      <c r="B155" s="212" t="s">
        <v>98</v>
      </c>
      <c r="C155" s="116" t="s">
        <v>124</v>
      </c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T155" s="117"/>
      <c r="AU155" s="117"/>
      <c r="AV155" s="179"/>
      <c r="AW155" s="179"/>
      <c r="AX155" s="180"/>
    </row>
    <row r="156" spans="1:50" x14ac:dyDescent="0.25">
      <c r="S156" s="216"/>
      <c r="T156" s="216"/>
      <c r="U156" s="217"/>
      <c r="V156" s="217"/>
      <c r="Y156" s="217"/>
      <c r="Z156" s="217"/>
      <c r="AA156" s="217"/>
      <c r="AQ156">
        <f t="shared" ref="AQ156:AS156" si="96">AVERAGE(AQ111:AQ140) + 1.645 * _xlfn.STDEV.P(AQ111:AQ140) / SQRT(COUNT(AQ111:AQ140))</f>
        <v>0</v>
      </c>
      <c r="AR156">
        <f t="shared" si="96"/>
        <v>0</v>
      </c>
      <c r="AS156">
        <f t="shared" si="96"/>
        <v>0</v>
      </c>
    </row>
    <row r="157" spans="1:50" ht="19.5" x14ac:dyDescent="0.4">
      <c r="B157" s="110" t="s">
        <v>125</v>
      </c>
    </row>
    <row r="158" spans="1:50" s="140" customFormat="1" x14ac:dyDescent="0.25">
      <c r="B158" s="191" t="s">
        <v>58</v>
      </c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  <c r="AA158" s="192"/>
      <c r="AB158" s="192"/>
      <c r="AC158" s="192"/>
      <c r="AD158" s="192"/>
      <c r="AE158" s="192"/>
      <c r="AF158" s="192"/>
      <c r="AG158" s="192"/>
      <c r="AH158" s="192"/>
      <c r="AI158" s="192"/>
      <c r="AJ158" s="192"/>
      <c r="AK158" s="192"/>
      <c r="AL158" s="192"/>
      <c r="AM158" s="192"/>
      <c r="AN158" s="192"/>
      <c r="AO158" s="192"/>
      <c r="AP158" s="192"/>
      <c r="AQ158" s="192"/>
      <c r="AR158" s="192"/>
      <c r="AS158" s="192"/>
      <c r="AT158" s="146"/>
      <c r="AU158" s="146"/>
      <c r="AV158" s="146"/>
      <c r="AW158" s="193"/>
    </row>
    <row r="159" spans="1:50" x14ac:dyDescent="0.25">
      <c r="B159" s="181" t="s">
        <v>37</v>
      </c>
      <c r="C159" s="182"/>
      <c r="D159" s="183"/>
      <c r="E159" s="90" t="s">
        <v>96</v>
      </c>
      <c r="F159" s="265">
        <v>0.5</v>
      </c>
      <c r="G159" s="265" t="s">
        <v>35</v>
      </c>
      <c r="H159" s="265">
        <v>0.05</v>
      </c>
      <c r="I159" s="185" t="s">
        <v>35</v>
      </c>
      <c r="J159" s="186" t="s">
        <v>35</v>
      </c>
      <c r="K159" s="186" t="s">
        <v>35</v>
      </c>
      <c r="L159" s="186" t="s">
        <v>35</v>
      </c>
      <c r="M159" s="186" t="s">
        <v>35</v>
      </c>
      <c r="N159" s="186" t="s">
        <v>35</v>
      </c>
      <c r="O159" s="91" t="s">
        <v>35</v>
      </c>
      <c r="P159" s="186">
        <v>14.4</v>
      </c>
      <c r="Q159" s="86">
        <v>0.5</v>
      </c>
      <c r="R159" s="86">
        <v>14.4</v>
      </c>
      <c r="S159" s="86">
        <v>30</v>
      </c>
      <c r="T159" s="86">
        <v>50</v>
      </c>
      <c r="U159" s="86" t="s">
        <v>35</v>
      </c>
      <c r="V159" s="86" t="s">
        <v>35</v>
      </c>
      <c r="W159" s="86" t="s">
        <v>35</v>
      </c>
      <c r="X159" s="186" t="s">
        <v>35</v>
      </c>
      <c r="Y159" s="186" t="s">
        <v>35</v>
      </c>
      <c r="Z159" s="186" t="s">
        <v>35</v>
      </c>
      <c r="AA159" s="86" t="s">
        <v>35</v>
      </c>
      <c r="AB159" s="86" t="s">
        <v>35</v>
      </c>
      <c r="AC159" s="86">
        <v>0.04</v>
      </c>
      <c r="AD159" s="86" t="s">
        <v>35</v>
      </c>
      <c r="AE159" s="86" t="s">
        <v>35</v>
      </c>
      <c r="AF159" s="86">
        <v>5</v>
      </c>
      <c r="AG159" s="86">
        <v>1</v>
      </c>
      <c r="AH159" s="86">
        <v>5</v>
      </c>
      <c r="AI159" s="86" t="s">
        <v>35</v>
      </c>
      <c r="AJ159" s="86">
        <v>5</v>
      </c>
      <c r="AK159" s="86">
        <v>0.2</v>
      </c>
      <c r="AL159" s="86">
        <v>2</v>
      </c>
      <c r="AM159" s="86" t="s">
        <v>35</v>
      </c>
      <c r="AN159" s="86" t="s">
        <v>35</v>
      </c>
      <c r="AO159" s="86" t="s">
        <v>35</v>
      </c>
      <c r="AP159" s="86" t="s">
        <v>35</v>
      </c>
      <c r="AQ159" s="86" t="s">
        <v>35</v>
      </c>
      <c r="AR159" s="86" t="s">
        <v>35</v>
      </c>
      <c r="AS159" s="86" t="s">
        <v>35</v>
      </c>
      <c r="AT159" s="86" t="s">
        <v>35</v>
      </c>
      <c r="AU159" s="86" t="s">
        <v>35</v>
      </c>
      <c r="AV159" s="196" t="s">
        <v>35</v>
      </c>
      <c r="AW159" s="194"/>
    </row>
    <row r="160" spans="1:50" x14ac:dyDescent="0.25">
      <c r="B160" s="413" t="s">
        <v>40</v>
      </c>
      <c r="C160" s="414"/>
      <c r="D160" s="415"/>
      <c r="E160" s="84" t="s">
        <v>97</v>
      </c>
      <c r="F160" s="230">
        <v>2</v>
      </c>
      <c r="G160" s="230" t="s">
        <v>35</v>
      </c>
      <c r="H160" s="230">
        <v>0.2</v>
      </c>
      <c r="I160" s="83" t="s">
        <v>35</v>
      </c>
      <c r="J160" s="83" t="s">
        <v>35</v>
      </c>
      <c r="K160" s="83" t="s">
        <v>35</v>
      </c>
      <c r="L160" s="83" t="s">
        <v>35</v>
      </c>
      <c r="M160" s="83" t="s">
        <v>35</v>
      </c>
      <c r="N160" s="83" t="s">
        <v>35</v>
      </c>
      <c r="O160" s="83" t="s">
        <v>35</v>
      </c>
      <c r="P160" s="85">
        <v>57.6</v>
      </c>
      <c r="Q160" s="79">
        <v>2</v>
      </c>
      <c r="R160" s="79">
        <v>57.6</v>
      </c>
      <c r="S160" s="79">
        <v>120</v>
      </c>
      <c r="T160" s="79">
        <v>200</v>
      </c>
      <c r="U160" s="79" t="s">
        <v>35</v>
      </c>
      <c r="V160" s="79" t="s">
        <v>35</v>
      </c>
      <c r="W160" s="79" t="s">
        <v>35</v>
      </c>
      <c r="X160" s="82" t="s">
        <v>35</v>
      </c>
      <c r="Y160" s="82" t="s">
        <v>35</v>
      </c>
      <c r="Z160" s="82" t="s">
        <v>35</v>
      </c>
      <c r="AA160" s="79" t="s">
        <v>35</v>
      </c>
      <c r="AB160" s="79" t="s">
        <v>35</v>
      </c>
      <c r="AC160" s="79">
        <v>0.16</v>
      </c>
      <c r="AD160" s="79" t="s">
        <v>35</v>
      </c>
      <c r="AE160" s="79" t="s">
        <v>35</v>
      </c>
      <c r="AF160" s="79">
        <v>20</v>
      </c>
      <c r="AG160" s="79">
        <v>4</v>
      </c>
      <c r="AH160" s="79">
        <v>20</v>
      </c>
      <c r="AI160" s="79" t="s">
        <v>35</v>
      </c>
      <c r="AJ160" s="79">
        <v>20</v>
      </c>
      <c r="AK160" s="80">
        <v>0.8</v>
      </c>
      <c r="AL160" s="79">
        <v>8</v>
      </c>
      <c r="AM160" s="79" t="s">
        <v>35</v>
      </c>
      <c r="AN160" s="79" t="s">
        <v>35</v>
      </c>
      <c r="AO160" s="79" t="s">
        <v>35</v>
      </c>
      <c r="AP160" s="79" t="s">
        <v>35</v>
      </c>
      <c r="AQ160" s="79" t="s">
        <v>35</v>
      </c>
      <c r="AR160" s="79" t="s">
        <v>35</v>
      </c>
      <c r="AS160" s="79" t="s">
        <v>35</v>
      </c>
      <c r="AT160" s="79" t="s">
        <v>35</v>
      </c>
      <c r="AU160" s="79" t="s">
        <v>35</v>
      </c>
      <c r="AV160" s="196" t="s">
        <v>35</v>
      </c>
      <c r="AW160" s="195"/>
    </row>
    <row r="161" spans="2:50" s="140" customFormat="1" x14ac:dyDescent="0.25">
      <c r="B161" s="135" t="s">
        <v>107</v>
      </c>
      <c r="C161" s="136"/>
      <c r="D161" s="136"/>
      <c r="E161" s="137" t="s">
        <v>108</v>
      </c>
      <c r="F161" s="138" t="s">
        <v>35</v>
      </c>
      <c r="G161" s="138" t="s">
        <v>35</v>
      </c>
      <c r="H161" s="138" t="s">
        <v>35</v>
      </c>
      <c r="I161" s="138" t="s">
        <v>35</v>
      </c>
      <c r="J161" s="138" t="s">
        <v>35</v>
      </c>
      <c r="K161" s="138" t="s">
        <v>35</v>
      </c>
      <c r="L161" s="138" t="s">
        <v>35</v>
      </c>
      <c r="M161" s="138" t="s">
        <v>35</v>
      </c>
      <c r="N161" s="138" t="s">
        <v>35</v>
      </c>
      <c r="O161" s="138" t="s">
        <v>35</v>
      </c>
      <c r="P161" s="102" t="s">
        <v>35</v>
      </c>
      <c r="Q161" s="102" t="s">
        <v>35</v>
      </c>
      <c r="R161" s="102" t="s">
        <v>35</v>
      </c>
      <c r="S161" s="102" t="s">
        <v>35</v>
      </c>
      <c r="T161" s="102" t="s">
        <v>35</v>
      </c>
      <c r="U161" s="66" t="s">
        <v>35</v>
      </c>
      <c r="V161" s="66" t="s">
        <v>35</v>
      </c>
      <c r="W161" s="66" t="s">
        <v>35</v>
      </c>
      <c r="X161" s="66" t="s">
        <v>35</v>
      </c>
      <c r="Y161" s="66" t="s">
        <v>35</v>
      </c>
      <c r="Z161" s="66" t="s">
        <v>35</v>
      </c>
      <c r="AA161" s="66" t="s">
        <v>35</v>
      </c>
      <c r="AB161" s="66" t="s">
        <v>35</v>
      </c>
      <c r="AC161" s="102" t="s">
        <v>35</v>
      </c>
      <c r="AD161" s="66" t="s">
        <v>35</v>
      </c>
      <c r="AE161" s="66" t="s">
        <v>35</v>
      </c>
      <c r="AF161" s="102" t="s">
        <v>35</v>
      </c>
      <c r="AG161" s="102" t="s">
        <v>35</v>
      </c>
      <c r="AH161" s="102" t="s">
        <v>35</v>
      </c>
      <c r="AI161" s="66" t="s">
        <v>35</v>
      </c>
      <c r="AJ161" s="102" t="s">
        <v>35</v>
      </c>
      <c r="AK161" s="102" t="s">
        <v>35</v>
      </c>
      <c r="AL161" s="102" t="s">
        <v>35</v>
      </c>
      <c r="AM161" s="66" t="s">
        <v>35</v>
      </c>
      <c r="AN161" s="66" t="s">
        <v>35</v>
      </c>
      <c r="AO161" s="66" t="s">
        <v>35</v>
      </c>
      <c r="AP161" s="66" t="s">
        <v>35</v>
      </c>
      <c r="AQ161" s="66" t="s">
        <v>35</v>
      </c>
      <c r="AR161" s="66" t="s">
        <v>35</v>
      </c>
      <c r="AS161" s="66" t="s">
        <v>35</v>
      </c>
      <c r="AT161" s="198" t="s">
        <v>35</v>
      </c>
      <c r="AU161" s="198" t="s">
        <v>35</v>
      </c>
      <c r="AV161" s="196" t="s">
        <v>35</v>
      </c>
      <c r="AW161" s="195"/>
    </row>
    <row r="162" spans="2:50" s="140" customFormat="1" x14ac:dyDescent="0.25">
      <c r="B162" s="66" t="s">
        <v>43</v>
      </c>
      <c r="C162" s="66" t="s">
        <v>106</v>
      </c>
      <c r="D162" s="66" t="s">
        <v>53</v>
      </c>
      <c r="E162" s="66" t="s">
        <v>44</v>
      </c>
      <c r="F162" s="58" t="s">
        <v>110</v>
      </c>
      <c r="G162" s="66" t="s">
        <v>35</v>
      </c>
      <c r="H162" s="58" t="s">
        <v>110</v>
      </c>
      <c r="I162" s="58" t="s">
        <v>35</v>
      </c>
      <c r="J162" s="58" t="s">
        <v>35</v>
      </c>
      <c r="K162" s="58" t="s">
        <v>35</v>
      </c>
      <c r="L162" s="58" t="s">
        <v>35</v>
      </c>
      <c r="M162" s="58" t="s">
        <v>35</v>
      </c>
      <c r="N162" s="58" t="s">
        <v>35</v>
      </c>
      <c r="O162" s="58" t="s">
        <v>35</v>
      </c>
      <c r="P162" s="58" t="s">
        <v>110</v>
      </c>
      <c r="Q162" s="58" t="s">
        <v>110</v>
      </c>
      <c r="R162" s="58" t="s">
        <v>110</v>
      </c>
      <c r="S162" s="58" t="s">
        <v>110</v>
      </c>
      <c r="T162" s="58" t="s">
        <v>110</v>
      </c>
      <c r="U162" s="58" t="s">
        <v>35</v>
      </c>
      <c r="V162" s="58" t="s">
        <v>35</v>
      </c>
      <c r="W162" s="58" t="s">
        <v>35</v>
      </c>
      <c r="X162" s="58" t="s">
        <v>35</v>
      </c>
      <c r="Y162" s="58" t="s">
        <v>35</v>
      </c>
      <c r="Z162" s="58" t="s">
        <v>35</v>
      </c>
      <c r="AA162" s="58" t="s">
        <v>35</v>
      </c>
      <c r="AB162" s="58" t="s">
        <v>35</v>
      </c>
      <c r="AC162" s="58" t="s">
        <v>110</v>
      </c>
      <c r="AD162" s="58" t="s">
        <v>35</v>
      </c>
      <c r="AE162" s="58" t="s">
        <v>35</v>
      </c>
      <c r="AF162" s="58" t="s">
        <v>110</v>
      </c>
      <c r="AG162" s="58" t="s">
        <v>110</v>
      </c>
      <c r="AH162" s="58" t="s">
        <v>110</v>
      </c>
      <c r="AI162" s="58" t="s">
        <v>35</v>
      </c>
      <c r="AJ162" s="58" t="s">
        <v>110</v>
      </c>
      <c r="AK162" s="58" t="s">
        <v>110</v>
      </c>
      <c r="AL162" s="58" t="s">
        <v>110</v>
      </c>
      <c r="AM162" s="58" t="s">
        <v>35</v>
      </c>
      <c r="AN162" s="58" t="s">
        <v>35</v>
      </c>
      <c r="AO162" s="58" t="s">
        <v>35</v>
      </c>
      <c r="AP162" s="58" t="s">
        <v>35</v>
      </c>
      <c r="AQ162" s="58" t="s">
        <v>35</v>
      </c>
      <c r="AR162" s="58" t="s">
        <v>35</v>
      </c>
      <c r="AS162" s="58" t="s">
        <v>35</v>
      </c>
      <c r="AT162" s="58" t="s">
        <v>35</v>
      </c>
      <c r="AU162" s="58" t="s">
        <v>35</v>
      </c>
      <c r="AV162" s="196" t="s">
        <v>35</v>
      </c>
      <c r="AW162" s="197"/>
    </row>
    <row r="163" spans="2:50" s="35" customFormat="1" ht="12.75" customHeight="1" x14ac:dyDescent="0.25">
      <c r="B163" s="221"/>
      <c r="C163" s="111" t="s">
        <v>141</v>
      </c>
      <c r="D163" s="111"/>
      <c r="E163" s="112" t="s">
        <v>150</v>
      </c>
      <c r="F163" s="113" t="s">
        <v>35</v>
      </c>
      <c r="G163" s="113" t="s">
        <v>35</v>
      </c>
      <c r="H163" s="113" t="s">
        <v>35</v>
      </c>
      <c r="I163" s="113" t="s">
        <v>35</v>
      </c>
      <c r="J163" s="113" t="s">
        <v>35</v>
      </c>
      <c r="K163" s="113" t="s">
        <v>35</v>
      </c>
      <c r="L163" s="113" t="s">
        <v>35</v>
      </c>
      <c r="M163" s="113" t="s">
        <v>35</v>
      </c>
      <c r="N163" s="113" t="s">
        <v>35</v>
      </c>
      <c r="O163" s="113" t="s">
        <v>35</v>
      </c>
      <c r="P163" s="113" t="s">
        <v>35</v>
      </c>
      <c r="Q163" s="113" t="s">
        <v>35</v>
      </c>
      <c r="R163" s="113" t="s">
        <v>35</v>
      </c>
      <c r="S163" s="113" t="s">
        <v>35</v>
      </c>
      <c r="T163" s="113" t="s">
        <v>35</v>
      </c>
      <c r="U163" s="113" t="s">
        <v>35</v>
      </c>
      <c r="V163" s="113" t="s">
        <v>35</v>
      </c>
      <c r="W163" s="113" t="s">
        <v>35</v>
      </c>
      <c r="X163" s="113" t="s">
        <v>35</v>
      </c>
      <c r="Y163" s="113" t="s">
        <v>35</v>
      </c>
      <c r="Z163" s="113" t="s">
        <v>35</v>
      </c>
      <c r="AA163" s="113" t="s">
        <v>35</v>
      </c>
      <c r="AB163" s="113" t="s">
        <v>35</v>
      </c>
      <c r="AC163" s="113" t="s">
        <v>35</v>
      </c>
      <c r="AD163" s="113" t="s">
        <v>35</v>
      </c>
      <c r="AE163" s="113" t="s">
        <v>35</v>
      </c>
      <c r="AF163" s="113" t="s">
        <v>35</v>
      </c>
      <c r="AG163" s="113" t="s">
        <v>35</v>
      </c>
      <c r="AH163" s="113" t="s">
        <v>35</v>
      </c>
      <c r="AI163" s="113" t="s">
        <v>35</v>
      </c>
      <c r="AJ163" s="113" t="s">
        <v>35</v>
      </c>
      <c r="AK163" s="113" t="s">
        <v>35</v>
      </c>
      <c r="AL163" s="113" t="s">
        <v>35</v>
      </c>
      <c r="AM163" s="113" t="s">
        <v>35</v>
      </c>
      <c r="AN163" s="113" t="s">
        <v>35</v>
      </c>
      <c r="AO163" s="113" t="s">
        <v>35</v>
      </c>
      <c r="AP163" s="113" t="s">
        <v>35</v>
      </c>
      <c r="AQ163" s="113" t="s">
        <v>35</v>
      </c>
      <c r="AR163" s="113" t="s">
        <v>35</v>
      </c>
      <c r="AS163" s="113" t="s">
        <v>35</v>
      </c>
      <c r="AT163" s="114" t="s">
        <v>35</v>
      </c>
      <c r="AU163" s="115" t="s">
        <v>35</v>
      </c>
      <c r="AV163" s="175" t="s">
        <v>35</v>
      </c>
      <c r="AW163" s="175" t="s">
        <v>111</v>
      </c>
      <c r="AX163" s="176"/>
    </row>
    <row r="164" spans="2:50" s="35" customFormat="1" x14ac:dyDescent="0.25">
      <c r="B164" s="221"/>
      <c r="C164" s="69" t="s">
        <v>142</v>
      </c>
      <c r="D164" s="69"/>
      <c r="E164" s="112" t="s">
        <v>150</v>
      </c>
      <c r="F164" s="64" t="s">
        <v>35</v>
      </c>
      <c r="G164" s="64" t="s">
        <v>35</v>
      </c>
      <c r="H164" s="64" t="s">
        <v>35</v>
      </c>
      <c r="I164" s="64" t="s">
        <v>35</v>
      </c>
      <c r="J164" s="64" t="s">
        <v>35</v>
      </c>
      <c r="K164" s="64" t="s">
        <v>35</v>
      </c>
      <c r="L164" s="64" t="s">
        <v>35</v>
      </c>
      <c r="M164" s="64" t="s">
        <v>35</v>
      </c>
      <c r="N164" s="64" t="s">
        <v>35</v>
      </c>
      <c r="O164" s="64" t="s">
        <v>35</v>
      </c>
      <c r="P164" s="64" t="s">
        <v>35</v>
      </c>
      <c r="Q164" s="64" t="s">
        <v>35</v>
      </c>
      <c r="R164" s="64" t="s">
        <v>35</v>
      </c>
      <c r="S164" s="64" t="s">
        <v>35</v>
      </c>
      <c r="T164" s="64" t="s">
        <v>35</v>
      </c>
      <c r="U164" s="64" t="s">
        <v>35</v>
      </c>
      <c r="V164" s="64" t="s">
        <v>35</v>
      </c>
      <c r="W164" s="64" t="s">
        <v>35</v>
      </c>
      <c r="X164" s="64" t="s">
        <v>35</v>
      </c>
      <c r="Y164" s="64" t="s">
        <v>35</v>
      </c>
      <c r="Z164" s="64" t="s">
        <v>35</v>
      </c>
      <c r="AA164" s="64" t="s">
        <v>35</v>
      </c>
      <c r="AB164" s="64" t="s">
        <v>35</v>
      </c>
      <c r="AC164" s="64" t="s">
        <v>35</v>
      </c>
      <c r="AD164" s="64" t="s">
        <v>35</v>
      </c>
      <c r="AE164" s="64" t="s">
        <v>35</v>
      </c>
      <c r="AF164" s="64" t="s">
        <v>35</v>
      </c>
      <c r="AG164" s="64" t="s">
        <v>35</v>
      </c>
      <c r="AH164" s="64" t="s">
        <v>35</v>
      </c>
      <c r="AI164" s="64" t="s">
        <v>35</v>
      </c>
      <c r="AJ164" s="64" t="s">
        <v>35</v>
      </c>
      <c r="AK164" s="64" t="s">
        <v>35</v>
      </c>
      <c r="AL164" s="64" t="s">
        <v>35</v>
      </c>
      <c r="AM164" s="64" t="s">
        <v>35</v>
      </c>
      <c r="AN164" s="64" t="s">
        <v>35</v>
      </c>
      <c r="AO164" s="64" t="s">
        <v>35</v>
      </c>
      <c r="AP164" s="64" t="s">
        <v>35</v>
      </c>
      <c r="AQ164" s="64" t="s">
        <v>35</v>
      </c>
      <c r="AR164" s="64" t="s">
        <v>35</v>
      </c>
      <c r="AS164" s="64" t="s">
        <v>35</v>
      </c>
      <c r="AT164" s="102" t="s">
        <v>35</v>
      </c>
      <c r="AU164" s="103" t="s">
        <v>35</v>
      </c>
      <c r="AV164" s="175" t="s">
        <v>35</v>
      </c>
      <c r="AW164" s="175" t="s">
        <v>111</v>
      </c>
      <c r="AX164" s="176"/>
    </row>
    <row r="165" spans="2:50" s="35" customFormat="1" x14ac:dyDescent="0.25">
      <c r="B165" s="221"/>
      <c r="C165" s="69" t="s">
        <v>143</v>
      </c>
      <c r="D165" s="69"/>
      <c r="E165" s="112" t="s">
        <v>150</v>
      </c>
      <c r="F165" s="64" t="s">
        <v>35</v>
      </c>
      <c r="G165" s="64" t="s">
        <v>35</v>
      </c>
      <c r="H165" s="64" t="s">
        <v>35</v>
      </c>
      <c r="I165" s="64" t="s">
        <v>35</v>
      </c>
      <c r="J165" s="64" t="s">
        <v>35</v>
      </c>
      <c r="K165" s="64" t="s">
        <v>35</v>
      </c>
      <c r="L165" s="64" t="s">
        <v>35</v>
      </c>
      <c r="M165" s="64" t="s">
        <v>35</v>
      </c>
      <c r="N165" s="64" t="s">
        <v>35</v>
      </c>
      <c r="O165" s="64" t="s">
        <v>35</v>
      </c>
      <c r="P165" s="64" t="s">
        <v>35</v>
      </c>
      <c r="Q165" s="64" t="s">
        <v>35</v>
      </c>
      <c r="R165" s="64" t="s">
        <v>35</v>
      </c>
      <c r="S165" s="64" t="s">
        <v>35</v>
      </c>
      <c r="T165" s="64" t="s">
        <v>35</v>
      </c>
      <c r="U165" s="64" t="s">
        <v>35</v>
      </c>
      <c r="V165" s="64" t="s">
        <v>35</v>
      </c>
      <c r="W165" s="64" t="s">
        <v>35</v>
      </c>
      <c r="X165" s="64" t="s">
        <v>35</v>
      </c>
      <c r="Y165" s="64" t="s">
        <v>35</v>
      </c>
      <c r="Z165" s="64" t="s">
        <v>35</v>
      </c>
      <c r="AA165" s="64" t="s">
        <v>35</v>
      </c>
      <c r="AB165" s="64" t="s">
        <v>35</v>
      </c>
      <c r="AC165" s="64" t="s">
        <v>35</v>
      </c>
      <c r="AD165" s="64" t="s">
        <v>35</v>
      </c>
      <c r="AE165" s="64" t="s">
        <v>35</v>
      </c>
      <c r="AF165" s="64" t="s">
        <v>35</v>
      </c>
      <c r="AG165" s="64" t="s">
        <v>35</v>
      </c>
      <c r="AH165" s="64" t="s">
        <v>35</v>
      </c>
      <c r="AI165" s="64" t="s">
        <v>35</v>
      </c>
      <c r="AJ165" s="64" t="s">
        <v>35</v>
      </c>
      <c r="AK165" s="64" t="s">
        <v>35</v>
      </c>
      <c r="AL165" s="64" t="s">
        <v>35</v>
      </c>
      <c r="AM165" s="64" t="s">
        <v>35</v>
      </c>
      <c r="AN165" s="64" t="s">
        <v>35</v>
      </c>
      <c r="AO165" s="64" t="s">
        <v>35</v>
      </c>
      <c r="AP165" s="64" t="s">
        <v>35</v>
      </c>
      <c r="AQ165" s="64" t="s">
        <v>35</v>
      </c>
      <c r="AR165" s="64" t="s">
        <v>35</v>
      </c>
      <c r="AS165" s="64" t="s">
        <v>35</v>
      </c>
      <c r="AT165" s="102" t="s">
        <v>35</v>
      </c>
      <c r="AU165" s="103" t="s">
        <v>35</v>
      </c>
      <c r="AV165" s="175" t="s">
        <v>35</v>
      </c>
      <c r="AW165" s="175" t="s">
        <v>111</v>
      </c>
      <c r="AX165" s="176"/>
    </row>
    <row r="166" spans="2:50" s="35" customFormat="1" x14ac:dyDescent="0.25">
      <c r="B166" s="221"/>
      <c r="C166" s="69" t="s">
        <v>144</v>
      </c>
      <c r="D166" s="69"/>
      <c r="E166" s="112" t="s">
        <v>150</v>
      </c>
      <c r="F166" s="64" t="s">
        <v>35</v>
      </c>
      <c r="G166" s="64" t="s">
        <v>35</v>
      </c>
      <c r="H166" s="64" t="s">
        <v>35</v>
      </c>
      <c r="I166" s="64" t="s">
        <v>35</v>
      </c>
      <c r="J166" s="64" t="s">
        <v>35</v>
      </c>
      <c r="K166" s="64" t="s">
        <v>35</v>
      </c>
      <c r="L166" s="64" t="s">
        <v>35</v>
      </c>
      <c r="M166" s="64" t="s">
        <v>35</v>
      </c>
      <c r="N166" s="64" t="s">
        <v>35</v>
      </c>
      <c r="O166" s="64" t="s">
        <v>35</v>
      </c>
      <c r="P166" s="64" t="s">
        <v>35</v>
      </c>
      <c r="Q166" s="64" t="s">
        <v>35</v>
      </c>
      <c r="R166" s="64" t="s">
        <v>35</v>
      </c>
      <c r="S166" s="64" t="s">
        <v>35</v>
      </c>
      <c r="T166" s="64" t="s">
        <v>35</v>
      </c>
      <c r="U166" s="64" t="s">
        <v>35</v>
      </c>
      <c r="V166" s="64" t="s">
        <v>35</v>
      </c>
      <c r="W166" s="64" t="s">
        <v>35</v>
      </c>
      <c r="X166" s="64" t="s">
        <v>35</v>
      </c>
      <c r="Y166" s="64" t="s">
        <v>35</v>
      </c>
      <c r="Z166" s="64" t="s">
        <v>35</v>
      </c>
      <c r="AA166" s="64" t="s">
        <v>35</v>
      </c>
      <c r="AB166" s="64" t="s">
        <v>35</v>
      </c>
      <c r="AC166" s="64" t="s">
        <v>35</v>
      </c>
      <c r="AD166" s="64" t="s">
        <v>35</v>
      </c>
      <c r="AE166" s="64" t="s">
        <v>35</v>
      </c>
      <c r="AF166" s="64" t="s">
        <v>35</v>
      </c>
      <c r="AG166" s="64" t="s">
        <v>35</v>
      </c>
      <c r="AH166" s="64" t="s">
        <v>35</v>
      </c>
      <c r="AI166" s="64" t="s">
        <v>35</v>
      </c>
      <c r="AJ166" s="64" t="s">
        <v>35</v>
      </c>
      <c r="AK166" s="64" t="s">
        <v>35</v>
      </c>
      <c r="AL166" s="64" t="s">
        <v>35</v>
      </c>
      <c r="AM166" s="64" t="s">
        <v>35</v>
      </c>
      <c r="AN166" s="64" t="s">
        <v>35</v>
      </c>
      <c r="AO166" s="64" t="s">
        <v>35</v>
      </c>
      <c r="AP166" s="64" t="s">
        <v>35</v>
      </c>
      <c r="AQ166" s="64" t="s">
        <v>35</v>
      </c>
      <c r="AR166" s="64" t="s">
        <v>35</v>
      </c>
      <c r="AS166" s="64" t="s">
        <v>35</v>
      </c>
      <c r="AT166" s="102" t="s">
        <v>35</v>
      </c>
      <c r="AU166" s="103" t="s">
        <v>35</v>
      </c>
      <c r="AV166" s="175" t="s">
        <v>35</v>
      </c>
      <c r="AW166" s="175" t="s">
        <v>111</v>
      </c>
      <c r="AX166" s="176"/>
    </row>
    <row r="167" spans="2:50" s="35" customFormat="1" x14ac:dyDescent="0.25">
      <c r="B167" s="221"/>
      <c r="C167" s="69" t="s">
        <v>145</v>
      </c>
      <c r="D167" s="69"/>
      <c r="E167" s="112" t="s">
        <v>150</v>
      </c>
      <c r="F167" s="64" t="s">
        <v>35</v>
      </c>
      <c r="G167" s="64" t="s">
        <v>35</v>
      </c>
      <c r="H167" s="64" t="s">
        <v>35</v>
      </c>
      <c r="I167" s="64" t="s">
        <v>35</v>
      </c>
      <c r="J167" s="64" t="s">
        <v>35</v>
      </c>
      <c r="K167" s="64" t="s">
        <v>35</v>
      </c>
      <c r="L167" s="64" t="s">
        <v>35</v>
      </c>
      <c r="M167" s="64" t="s">
        <v>35</v>
      </c>
      <c r="N167" s="64" t="s">
        <v>35</v>
      </c>
      <c r="O167" s="64" t="s">
        <v>35</v>
      </c>
      <c r="P167" s="64" t="s">
        <v>35</v>
      </c>
      <c r="Q167" s="64" t="s">
        <v>35</v>
      </c>
      <c r="R167" s="64" t="s">
        <v>35</v>
      </c>
      <c r="S167" s="64" t="s">
        <v>35</v>
      </c>
      <c r="T167" s="64" t="s">
        <v>35</v>
      </c>
      <c r="U167" s="64" t="s">
        <v>35</v>
      </c>
      <c r="V167" s="64" t="s">
        <v>35</v>
      </c>
      <c r="W167" s="64" t="s">
        <v>35</v>
      </c>
      <c r="X167" s="64" t="s">
        <v>35</v>
      </c>
      <c r="Y167" s="64" t="s">
        <v>35</v>
      </c>
      <c r="Z167" s="64" t="s">
        <v>35</v>
      </c>
      <c r="AA167" s="64" t="s">
        <v>35</v>
      </c>
      <c r="AB167" s="64" t="s">
        <v>35</v>
      </c>
      <c r="AC167" s="64" t="s">
        <v>35</v>
      </c>
      <c r="AD167" s="64" t="s">
        <v>35</v>
      </c>
      <c r="AE167" s="64" t="s">
        <v>35</v>
      </c>
      <c r="AF167" s="64" t="s">
        <v>35</v>
      </c>
      <c r="AG167" s="64" t="s">
        <v>35</v>
      </c>
      <c r="AH167" s="64" t="s">
        <v>35</v>
      </c>
      <c r="AI167" s="64" t="s">
        <v>35</v>
      </c>
      <c r="AJ167" s="64" t="s">
        <v>35</v>
      </c>
      <c r="AK167" s="64" t="s">
        <v>35</v>
      </c>
      <c r="AL167" s="64" t="s">
        <v>35</v>
      </c>
      <c r="AM167" s="64" t="s">
        <v>35</v>
      </c>
      <c r="AN167" s="64" t="s">
        <v>35</v>
      </c>
      <c r="AO167" s="64" t="s">
        <v>35</v>
      </c>
      <c r="AP167" s="64" t="s">
        <v>35</v>
      </c>
      <c r="AQ167" s="64" t="s">
        <v>35</v>
      </c>
      <c r="AR167" s="64" t="s">
        <v>35</v>
      </c>
      <c r="AS167" s="64" t="s">
        <v>35</v>
      </c>
      <c r="AT167" s="102" t="s">
        <v>35</v>
      </c>
      <c r="AU167" s="103" t="s">
        <v>35</v>
      </c>
      <c r="AV167" s="175" t="s">
        <v>35</v>
      </c>
      <c r="AW167" s="175" t="s">
        <v>111</v>
      </c>
      <c r="AX167" s="176"/>
    </row>
    <row r="168" spans="2:50" s="35" customFormat="1" x14ac:dyDescent="0.25">
      <c r="B168" s="221"/>
      <c r="C168" s="69" t="s">
        <v>146</v>
      </c>
      <c r="D168" s="69"/>
      <c r="E168" s="112" t="s">
        <v>150</v>
      </c>
      <c r="F168" s="64" t="s">
        <v>35</v>
      </c>
      <c r="G168" s="64" t="s">
        <v>35</v>
      </c>
      <c r="H168" s="64" t="s">
        <v>35</v>
      </c>
      <c r="I168" s="64" t="s">
        <v>35</v>
      </c>
      <c r="J168" s="64" t="s">
        <v>35</v>
      </c>
      <c r="K168" s="64" t="s">
        <v>35</v>
      </c>
      <c r="L168" s="64" t="s">
        <v>35</v>
      </c>
      <c r="M168" s="64" t="s">
        <v>35</v>
      </c>
      <c r="N168" s="64" t="s">
        <v>35</v>
      </c>
      <c r="O168" s="64" t="s">
        <v>35</v>
      </c>
      <c r="P168" s="64" t="s">
        <v>35</v>
      </c>
      <c r="Q168" s="64" t="s">
        <v>35</v>
      </c>
      <c r="R168" s="64" t="s">
        <v>35</v>
      </c>
      <c r="S168" s="64" t="s">
        <v>35</v>
      </c>
      <c r="T168" s="64" t="s">
        <v>35</v>
      </c>
      <c r="U168" s="64" t="s">
        <v>35</v>
      </c>
      <c r="V168" s="64" t="s">
        <v>35</v>
      </c>
      <c r="W168" s="64" t="s">
        <v>35</v>
      </c>
      <c r="X168" s="64" t="s">
        <v>35</v>
      </c>
      <c r="Y168" s="64" t="s">
        <v>35</v>
      </c>
      <c r="Z168" s="64" t="s">
        <v>35</v>
      </c>
      <c r="AA168" s="64" t="s">
        <v>35</v>
      </c>
      <c r="AB168" s="64" t="s">
        <v>35</v>
      </c>
      <c r="AC168" s="64" t="s">
        <v>35</v>
      </c>
      <c r="AD168" s="64" t="s">
        <v>35</v>
      </c>
      <c r="AE168" s="64" t="s">
        <v>35</v>
      </c>
      <c r="AF168" s="64" t="s">
        <v>35</v>
      </c>
      <c r="AG168" s="64" t="s">
        <v>35</v>
      </c>
      <c r="AH168" s="64" t="s">
        <v>35</v>
      </c>
      <c r="AI168" s="64" t="s">
        <v>35</v>
      </c>
      <c r="AJ168" s="64" t="s">
        <v>35</v>
      </c>
      <c r="AK168" s="64" t="s">
        <v>35</v>
      </c>
      <c r="AL168" s="64" t="s">
        <v>35</v>
      </c>
      <c r="AM168" s="64" t="s">
        <v>35</v>
      </c>
      <c r="AN168" s="64" t="s">
        <v>35</v>
      </c>
      <c r="AO168" s="64" t="s">
        <v>35</v>
      </c>
      <c r="AP168" s="64" t="s">
        <v>35</v>
      </c>
      <c r="AQ168" s="64" t="s">
        <v>35</v>
      </c>
      <c r="AR168" s="64" t="s">
        <v>35</v>
      </c>
      <c r="AS168" s="64" t="s">
        <v>35</v>
      </c>
      <c r="AT168" s="102" t="s">
        <v>35</v>
      </c>
      <c r="AU168" s="103" t="s">
        <v>35</v>
      </c>
      <c r="AV168" s="175" t="s">
        <v>35</v>
      </c>
      <c r="AW168" s="175" t="s">
        <v>111</v>
      </c>
      <c r="AX168" s="176"/>
    </row>
    <row r="169" spans="2:50" s="35" customFormat="1" x14ac:dyDescent="0.25">
      <c r="B169" s="221"/>
      <c r="C169" s="69" t="s">
        <v>147</v>
      </c>
      <c r="D169" s="69"/>
      <c r="E169" s="112" t="s">
        <v>150</v>
      </c>
      <c r="F169" s="64" t="s">
        <v>35</v>
      </c>
      <c r="G169" s="64" t="s">
        <v>35</v>
      </c>
      <c r="H169" s="64" t="s">
        <v>35</v>
      </c>
      <c r="I169" s="64" t="s">
        <v>35</v>
      </c>
      <c r="J169" s="64" t="s">
        <v>35</v>
      </c>
      <c r="K169" s="64" t="s">
        <v>35</v>
      </c>
      <c r="L169" s="64" t="s">
        <v>35</v>
      </c>
      <c r="M169" s="64" t="s">
        <v>35</v>
      </c>
      <c r="N169" s="64" t="s">
        <v>35</v>
      </c>
      <c r="O169" s="64" t="s">
        <v>35</v>
      </c>
      <c r="P169" s="64" t="s">
        <v>35</v>
      </c>
      <c r="Q169" s="64" t="s">
        <v>35</v>
      </c>
      <c r="R169" s="64" t="s">
        <v>35</v>
      </c>
      <c r="S169" s="64" t="s">
        <v>35</v>
      </c>
      <c r="T169" s="64" t="s">
        <v>35</v>
      </c>
      <c r="U169" s="64" t="s">
        <v>35</v>
      </c>
      <c r="V169" s="64" t="s">
        <v>35</v>
      </c>
      <c r="W169" s="64" t="s">
        <v>35</v>
      </c>
      <c r="X169" s="64" t="s">
        <v>35</v>
      </c>
      <c r="Y169" s="64" t="s">
        <v>35</v>
      </c>
      <c r="Z169" s="64" t="s">
        <v>35</v>
      </c>
      <c r="AA169" s="64" t="s">
        <v>35</v>
      </c>
      <c r="AB169" s="64" t="s">
        <v>35</v>
      </c>
      <c r="AC169" s="64" t="s">
        <v>35</v>
      </c>
      <c r="AD169" s="64" t="s">
        <v>35</v>
      </c>
      <c r="AE169" s="64" t="s">
        <v>35</v>
      </c>
      <c r="AF169" s="64" t="s">
        <v>35</v>
      </c>
      <c r="AG169" s="64" t="s">
        <v>35</v>
      </c>
      <c r="AH169" s="64" t="s">
        <v>35</v>
      </c>
      <c r="AI169" s="64" t="s">
        <v>35</v>
      </c>
      <c r="AJ169" s="64" t="s">
        <v>35</v>
      </c>
      <c r="AK169" s="64" t="s">
        <v>35</v>
      </c>
      <c r="AL169" s="64" t="s">
        <v>35</v>
      </c>
      <c r="AM169" s="64" t="s">
        <v>35</v>
      </c>
      <c r="AN169" s="64" t="s">
        <v>35</v>
      </c>
      <c r="AO169" s="64" t="s">
        <v>35</v>
      </c>
      <c r="AP169" s="64" t="s">
        <v>35</v>
      </c>
      <c r="AQ169" s="64" t="s">
        <v>35</v>
      </c>
      <c r="AR169" s="64" t="s">
        <v>35</v>
      </c>
      <c r="AS169" s="64" t="s">
        <v>35</v>
      </c>
      <c r="AT169" s="102" t="s">
        <v>35</v>
      </c>
      <c r="AU169" s="103" t="s">
        <v>35</v>
      </c>
      <c r="AV169" s="175" t="s">
        <v>35</v>
      </c>
      <c r="AW169" s="175" t="s">
        <v>111</v>
      </c>
      <c r="AX169" s="176"/>
    </row>
  </sheetData>
  <mergeCells count="73">
    <mergeCell ref="B70:C70"/>
    <mergeCell ref="B71:C71"/>
    <mergeCell ref="B72:D73"/>
    <mergeCell ref="B74:D75"/>
    <mergeCell ref="B76:D77"/>
    <mergeCell ref="B64:C64"/>
    <mergeCell ref="B68:C68"/>
    <mergeCell ref="B69:C69"/>
    <mergeCell ref="B66:D66"/>
    <mergeCell ref="B67:D67"/>
    <mergeCell ref="F4:H4"/>
    <mergeCell ref="B60:C60"/>
    <mergeCell ref="B61:C61"/>
    <mergeCell ref="B62:C62"/>
    <mergeCell ref="B63:C63"/>
    <mergeCell ref="C15:D18"/>
    <mergeCell ref="C19:D22"/>
    <mergeCell ref="B23:D24"/>
    <mergeCell ref="B10:E10"/>
    <mergeCell ref="B11:B22"/>
    <mergeCell ref="B160:D160"/>
    <mergeCell ref="B44:D45"/>
    <mergeCell ref="B25:D26"/>
    <mergeCell ref="C30:D33"/>
    <mergeCell ref="C34:D37"/>
    <mergeCell ref="C38:D41"/>
    <mergeCell ref="B42:D43"/>
    <mergeCell ref="B30:B41"/>
    <mergeCell ref="B55:D55"/>
    <mergeCell ref="B54:D54"/>
    <mergeCell ref="B80:B109"/>
    <mergeCell ref="B149:E149"/>
    <mergeCell ref="B148:E148"/>
    <mergeCell ref="B144:E144"/>
    <mergeCell ref="B146:E146"/>
    <mergeCell ref="B147:E147"/>
    <mergeCell ref="AW4:AW5"/>
    <mergeCell ref="AV4:AV5"/>
    <mergeCell ref="AT4:AU4"/>
    <mergeCell ref="AU29:AU45"/>
    <mergeCell ref="B4:E6"/>
    <mergeCell ref="AU10:AU26"/>
    <mergeCell ref="Q4:T4"/>
    <mergeCell ref="AF4:AM4"/>
    <mergeCell ref="AB4:AE4"/>
    <mergeCell ref="AT10:AT26"/>
    <mergeCell ref="AT29:AT45"/>
    <mergeCell ref="U4:AA4"/>
    <mergeCell ref="AN4:AN5"/>
    <mergeCell ref="AO4:AO5"/>
    <mergeCell ref="B8:D9"/>
    <mergeCell ref="C11:D14"/>
    <mergeCell ref="B151:E151"/>
    <mergeCell ref="B153:E153"/>
    <mergeCell ref="B143:E143"/>
    <mergeCell ref="AV143:AV154"/>
    <mergeCell ref="AW143:AW154"/>
    <mergeCell ref="AT57:AU58"/>
    <mergeCell ref="B57:D57"/>
    <mergeCell ref="B58:D58"/>
    <mergeCell ref="AP4:AS4"/>
    <mergeCell ref="AP57:AP58"/>
    <mergeCell ref="N4:N5"/>
    <mergeCell ref="O4:O5"/>
    <mergeCell ref="B46:E46"/>
    <mergeCell ref="B47:E47"/>
    <mergeCell ref="B29:E29"/>
    <mergeCell ref="B28:E28"/>
    <mergeCell ref="B27:E27"/>
    <mergeCell ref="I4:M4"/>
    <mergeCell ref="P4:P5"/>
    <mergeCell ref="B51:D52"/>
    <mergeCell ref="B49:D50"/>
  </mergeCells>
  <phoneticPr fontId="20" type="noConversion"/>
  <conditionalFormatting sqref="F80:AS109">
    <cfRule type="containsText" dxfId="6" priority="3" operator="containsText" text="&lt;*">
      <formula>NOT(ISERROR(SEARCH("&lt;*",F80)))</formula>
    </cfRule>
  </conditionalFormatting>
  <conditionalFormatting sqref="F143:AS154">
    <cfRule type="containsText" dxfId="5" priority="1" operator="containsText" text="Exceeds">
      <formula>NOT(ISERROR(SEARCH("Exceeds",F143)))</formula>
    </cfRule>
  </conditionalFormatting>
  <printOptions horizontalCentered="1"/>
  <pageMargins left="0.59055118110236227" right="0.59055118110236227" top="0.70866141732283472" bottom="0.59055118110236227" header="0.31496062992125984" footer="0.31496062992125984"/>
  <pageSetup paperSize="9" scale="31" fitToHeight="0" orientation="landscape" horizontalDpi="1200" verticalDpi="1200" r:id="rId1"/>
  <headerFooter>
    <oddHeader>&amp;L&amp;G</oddHeader>
    <oddFooter>&amp;RPage &amp;P of 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BD64-30B9-496D-8937-CDF95F2B9874}">
  <sheetPr>
    <tabColor rgb="FF00FF00"/>
    <pageSetUpPr fitToPage="1"/>
  </sheetPr>
  <dimension ref="A2:AX169"/>
  <sheetViews>
    <sheetView view="pageBreakPreview" zoomScale="85" zoomScaleNormal="100" zoomScaleSheetLayoutView="85" workbookViewId="0">
      <selection activeCell="A7" sqref="A7:XFD53"/>
    </sheetView>
  </sheetViews>
  <sheetFormatPr defaultRowHeight="15" x14ac:dyDescent="0.25"/>
  <cols>
    <col min="2" max="2" width="16.42578125" customWidth="1"/>
    <col min="3" max="3" width="15" customWidth="1"/>
    <col min="4" max="4" width="9.5703125" customWidth="1"/>
    <col min="5" max="5" width="11.85546875" bestFit="1" customWidth="1"/>
    <col min="6" max="8" width="11.85546875" customWidth="1"/>
    <col min="9" max="14" width="7" hidden="1" customWidth="1"/>
    <col min="15" max="15" width="7.140625" hidden="1" customWidth="1"/>
    <col min="16" max="16" width="7" hidden="1" customWidth="1"/>
    <col min="17" max="17" width="6.140625" bestFit="1" customWidth="1"/>
    <col min="18" max="18" width="7" bestFit="1" customWidth="1"/>
    <col min="19" max="19" width="6.140625" bestFit="1" customWidth="1"/>
    <col min="20" max="20" width="7" bestFit="1" customWidth="1"/>
    <col min="21" max="21" width="6.140625" hidden="1" customWidth="1"/>
    <col min="22" max="22" width="6.140625" bestFit="1" customWidth="1"/>
    <col min="23" max="23" width="6.140625" hidden="1" customWidth="1"/>
    <col min="24" max="24" width="8.42578125" hidden="1" customWidth="1"/>
    <col min="25" max="25" width="6.5703125" hidden="1" customWidth="1"/>
    <col min="26" max="26" width="7" hidden="1" customWidth="1"/>
    <col min="27" max="27" width="6.140625" hidden="1" customWidth="1"/>
    <col min="28" max="33" width="6.140625" bestFit="1" customWidth="1"/>
    <col min="34" max="34" width="6.5703125" bestFit="1" customWidth="1"/>
    <col min="35" max="35" width="7" bestFit="1" customWidth="1"/>
    <col min="36" max="38" width="6.140625" bestFit="1" customWidth="1"/>
    <col min="39" max="39" width="7" bestFit="1" customWidth="1"/>
    <col min="40" max="41" width="9.140625" customWidth="1"/>
    <col min="42" max="44" width="9.140625" hidden="1" customWidth="1"/>
    <col min="45" max="45" width="12.42578125" customWidth="1"/>
    <col min="46" max="46" width="21.42578125" hidden="1" customWidth="1"/>
    <col min="47" max="47" width="21.7109375" hidden="1" customWidth="1"/>
    <col min="48" max="48" width="13.85546875" style="140" hidden="1" customWidth="1"/>
    <col min="49" max="49" width="15.42578125" style="140" bestFit="1" customWidth="1"/>
    <col min="50" max="50" width="9.140625" style="140"/>
  </cols>
  <sheetData>
    <row r="2" spans="1:49" s="140" customFormat="1" ht="20.25" x14ac:dyDescent="0.3">
      <c r="B2" s="187" t="s">
        <v>105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9"/>
    </row>
    <row r="3" spans="1:49" s="140" customFormat="1" ht="20.25" x14ac:dyDescent="0.3">
      <c r="B3" s="187" t="s">
        <v>133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9"/>
    </row>
    <row r="4" spans="1:49" s="140" customFormat="1" ht="36" customHeight="1" x14ac:dyDescent="0.25">
      <c r="B4" s="376" t="s">
        <v>0</v>
      </c>
      <c r="C4" s="377"/>
      <c r="D4" s="377"/>
      <c r="E4" s="378"/>
      <c r="F4" s="389" t="s">
        <v>154</v>
      </c>
      <c r="G4" s="390"/>
      <c r="H4" s="349"/>
      <c r="I4" s="349" t="s">
        <v>1</v>
      </c>
      <c r="J4" s="350"/>
      <c r="K4" s="350"/>
      <c r="L4" s="350"/>
      <c r="M4" s="350"/>
      <c r="N4" s="336" t="s">
        <v>2</v>
      </c>
      <c r="O4" s="338" t="s">
        <v>3</v>
      </c>
      <c r="P4" s="336" t="s">
        <v>4</v>
      </c>
      <c r="Q4" s="388" t="s">
        <v>5</v>
      </c>
      <c r="R4" s="388"/>
      <c r="S4" s="388"/>
      <c r="T4" s="388"/>
      <c r="U4" s="505" t="s">
        <v>6</v>
      </c>
      <c r="V4" s="505"/>
      <c r="W4" s="505"/>
      <c r="X4" s="505"/>
      <c r="Y4" s="505"/>
      <c r="Z4" s="505"/>
      <c r="AA4" s="505"/>
      <c r="AB4" s="389" t="s">
        <v>7</v>
      </c>
      <c r="AC4" s="390"/>
      <c r="AD4" s="390"/>
      <c r="AE4" s="349"/>
      <c r="AF4" s="389" t="s">
        <v>64</v>
      </c>
      <c r="AG4" s="390"/>
      <c r="AH4" s="390"/>
      <c r="AI4" s="390"/>
      <c r="AJ4" s="390"/>
      <c r="AK4" s="390"/>
      <c r="AL4" s="390"/>
      <c r="AM4" s="349"/>
      <c r="AN4" s="397" t="s">
        <v>33</v>
      </c>
      <c r="AO4" s="399" t="s">
        <v>34</v>
      </c>
      <c r="AP4" s="331" t="s">
        <v>120</v>
      </c>
      <c r="AQ4" s="332"/>
      <c r="AR4" s="332"/>
      <c r="AS4" s="333"/>
      <c r="AT4" s="371" t="s">
        <v>8</v>
      </c>
      <c r="AU4" s="372"/>
      <c r="AV4" s="339" t="s">
        <v>91</v>
      </c>
      <c r="AW4" s="339" t="s">
        <v>89</v>
      </c>
    </row>
    <row r="5" spans="1:49" s="140" customFormat="1" ht="109.5" customHeight="1" x14ac:dyDescent="0.25">
      <c r="A5" s="152" t="s">
        <v>94</v>
      </c>
      <c r="B5" s="379"/>
      <c r="C5" s="380"/>
      <c r="D5" s="380"/>
      <c r="E5" s="381"/>
      <c r="F5" s="153" t="s">
        <v>155</v>
      </c>
      <c r="G5" s="153" t="s">
        <v>154</v>
      </c>
      <c r="H5" s="153" t="s">
        <v>156</v>
      </c>
      <c r="I5" s="153" t="s">
        <v>9</v>
      </c>
      <c r="J5" s="154" t="s">
        <v>10</v>
      </c>
      <c r="K5" s="154" t="s">
        <v>11</v>
      </c>
      <c r="L5" s="154" t="s">
        <v>12</v>
      </c>
      <c r="M5" s="154" t="s">
        <v>13</v>
      </c>
      <c r="N5" s="337"/>
      <c r="O5" s="339"/>
      <c r="P5" s="337"/>
      <c r="Q5" s="155" t="s">
        <v>14</v>
      </c>
      <c r="R5" s="155" t="s">
        <v>15</v>
      </c>
      <c r="S5" s="154" t="s">
        <v>16</v>
      </c>
      <c r="T5" s="154" t="s">
        <v>138</v>
      </c>
      <c r="U5" s="298" t="s">
        <v>17</v>
      </c>
      <c r="V5" s="298" t="s">
        <v>18</v>
      </c>
      <c r="W5" s="298" t="s">
        <v>19</v>
      </c>
      <c r="X5" s="298" t="s">
        <v>20</v>
      </c>
      <c r="Y5" s="298" t="s">
        <v>21</v>
      </c>
      <c r="Z5" s="298" t="s">
        <v>22</v>
      </c>
      <c r="AA5" s="298" t="s">
        <v>23</v>
      </c>
      <c r="AB5" s="156" t="s">
        <v>24</v>
      </c>
      <c r="AC5" s="157" t="s">
        <v>60</v>
      </c>
      <c r="AD5" s="157" t="s">
        <v>61</v>
      </c>
      <c r="AE5" s="157" t="s">
        <v>62</v>
      </c>
      <c r="AF5" s="190" t="s">
        <v>25</v>
      </c>
      <c r="AG5" s="150" t="s">
        <v>26</v>
      </c>
      <c r="AH5" s="150" t="s">
        <v>27</v>
      </c>
      <c r="AI5" s="150" t="s">
        <v>28</v>
      </c>
      <c r="AJ5" s="150" t="s">
        <v>29</v>
      </c>
      <c r="AK5" s="150" t="s">
        <v>30</v>
      </c>
      <c r="AL5" s="150" t="s">
        <v>31</v>
      </c>
      <c r="AM5" s="150" t="s">
        <v>32</v>
      </c>
      <c r="AN5" s="398"/>
      <c r="AO5" s="400"/>
      <c r="AP5" s="151" t="s">
        <v>117</v>
      </c>
      <c r="AQ5" s="151" t="s">
        <v>118</v>
      </c>
      <c r="AR5" s="151" t="s">
        <v>119</v>
      </c>
      <c r="AS5" s="151" t="s">
        <v>179</v>
      </c>
      <c r="AT5" s="154" t="s">
        <v>66</v>
      </c>
      <c r="AU5" s="158" t="s">
        <v>65</v>
      </c>
      <c r="AV5" s="370"/>
      <c r="AW5" s="370"/>
    </row>
    <row r="6" spans="1:49" s="159" customFormat="1" ht="5.25" x14ac:dyDescent="0.15">
      <c r="B6" s="382"/>
      <c r="C6" s="383"/>
      <c r="D6" s="383"/>
      <c r="E6" s="384"/>
      <c r="F6" s="160"/>
      <c r="G6" s="160"/>
      <c r="H6" s="160"/>
      <c r="I6" s="160"/>
      <c r="J6" s="161"/>
      <c r="K6" s="161"/>
      <c r="L6" s="161"/>
      <c r="M6" s="161"/>
      <c r="N6" s="162"/>
      <c r="O6" s="161"/>
      <c r="P6" s="162"/>
      <c r="Q6" s="162"/>
      <c r="R6" s="162"/>
      <c r="S6" s="161"/>
      <c r="T6" s="161"/>
      <c r="U6" s="162"/>
      <c r="V6" s="162"/>
      <c r="W6" s="162"/>
      <c r="X6" s="162"/>
      <c r="Y6" s="162"/>
      <c r="Z6" s="162"/>
      <c r="AA6" s="162"/>
      <c r="AB6" s="163"/>
      <c r="AC6" s="163"/>
      <c r="AD6" s="163"/>
      <c r="AE6" s="163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2"/>
      <c r="AU6" s="165"/>
      <c r="AV6" s="165"/>
      <c r="AW6" s="161"/>
    </row>
    <row r="7" spans="1:49" s="140" customFormat="1" ht="16.5" hidden="1" customHeight="1" x14ac:dyDescent="0.25">
      <c r="B7" s="291" t="s">
        <v>178</v>
      </c>
      <c r="C7" s="166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  <c r="T7" s="170"/>
      <c r="U7" s="171"/>
      <c r="V7" s="171"/>
      <c r="W7" s="171"/>
      <c r="X7" s="171"/>
      <c r="Y7" s="171"/>
      <c r="Z7" s="171"/>
      <c r="AA7" s="171"/>
      <c r="AB7" s="171"/>
      <c r="AC7" s="172"/>
      <c r="AD7" s="171"/>
      <c r="AE7" s="171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4"/>
    </row>
    <row r="8" spans="1:49" ht="16.5" hidden="1" customHeight="1" x14ac:dyDescent="0.25">
      <c r="A8" s="52"/>
      <c r="B8" s="401" t="s">
        <v>123</v>
      </c>
      <c r="C8" s="402"/>
      <c r="D8" s="403"/>
      <c r="E8" s="41" t="s">
        <v>76</v>
      </c>
      <c r="F8" s="231">
        <v>10</v>
      </c>
      <c r="G8" s="231">
        <v>1</v>
      </c>
      <c r="H8" s="231" t="s">
        <v>35</v>
      </c>
      <c r="I8" s="39" t="s">
        <v>35</v>
      </c>
      <c r="J8" s="39" t="s">
        <v>35</v>
      </c>
      <c r="K8" s="39" t="s">
        <v>35</v>
      </c>
      <c r="L8" s="39">
        <v>3</v>
      </c>
      <c r="M8" s="39" t="s">
        <v>35</v>
      </c>
      <c r="N8" s="39" t="s">
        <v>35</v>
      </c>
      <c r="O8" s="39" t="s">
        <v>35</v>
      </c>
      <c r="P8" s="39" t="s">
        <v>35</v>
      </c>
      <c r="Q8" s="106">
        <v>10</v>
      </c>
      <c r="R8" s="106">
        <v>10</v>
      </c>
      <c r="S8" s="106">
        <v>1.5</v>
      </c>
      <c r="T8" s="106">
        <v>10</v>
      </c>
      <c r="U8" s="39" t="s">
        <v>35</v>
      </c>
      <c r="V8" s="39" t="s">
        <v>35</v>
      </c>
      <c r="W8" s="106">
        <v>125</v>
      </c>
      <c r="X8" s="39">
        <v>25</v>
      </c>
      <c r="Y8" s="39" t="s">
        <v>35</v>
      </c>
      <c r="Z8" s="39" t="s">
        <v>35</v>
      </c>
      <c r="AA8" s="39" t="s">
        <v>35</v>
      </c>
      <c r="AB8" s="39">
        <v>10</v>
      </c>
      <c r="AC8" s="106">
        <v>3</v>
      </c>
      <c r="AD8" s="39" t="s">
        <v>35</v>
      </c>
      <c r="AE8" s="39" t="s">
        <v>35</v>
      </c>
      <c r="AF8" s="39">
        <v>40</v>
      </c>
      <c r="AG8" s="39" t="s">
        <v>35</v>
      </c>
      <c r="AH8" s="39" t="s">
        <v>35</v>
      </c>
      <c r="AI8" s="39" t="s">
        <v>35</v>
      </c>
      <c r="AJ8" s="39" t="s">
        <v>35</v>
      </c>
      <c r="AK8" s="39" t="s">
        <v>35</v>
      </c>
      <c r="AL8" s="39" t="s">
        <v>35</v>
      </c>
      <c r="AM8" s="39" t="s">
        <v>35</v>
      </c>
      <c r="AN8" s="39" t="s">
        <v>35</v>
      </c>
      <c r="AO8" s="39" t="s">
        <v>35</v>
      </c>
      <c r="AP8" s="39" t="s">
        <v>35</v>
      </c>
      <c r="AQ8" s="39" t="s">
        <v>35</v>
      </c>
      <c r="AR8" s="39" t="s">
        <v>35</v>
      </c>
      <c r="AS8" s="39" t="s">
        <v>35</v>
      </c>
      <c r="AT8" s="39" t="s">
        <v>35</v>
      </c>
      <c r="AU8" s="39" t="s">
        <v>35</v>
      </c>
      <c r="AV8" s="147"/>
      <c r="AW8" s="134"/>
    </row>
    <row r="9" spans="1:49" ht="16.5" hidden="1" customHeight="1" x14ac:dyDescent="0.25">
      <c r="B9" s="404"/>
      <c r="C9" s="405"/>
      <c r="D9" s="406"/>
      <c r="E9" s="40" t="s">
        <v>77</v>
      </c>
      <c r="F9" s="231">
        <v>10</v>
      </c>
      <c r="G9" s="231">
        <v>1</v>
      </c>
      <c r="H9" s="231" t="s">
        <v>35</v>
      </c>
      <c r="I9" s="39" t="s">
        <v>35</v>
      </c>
      <c r="J9" s="39" t="s">
        <v>35</v>
      </c>
      <c r="K9" s="39" t="s">
        <v>35</v>
      </c>
      <c r="L9" s="39">
        <v>3</v>
      </c>
      <c r="M9" s="39" t="s">
        <v>35</v>
      </c>
      <c r="N9" s="39" t="s">
        <v>35</v>
      </c>
      <c r="O9" s="39" t="s">
        <v>35</v>
      </c>
      <c r="P9" s="39" t="s">
        <v>35</v>
      </c>
      <c r="Q9" s="106">
        <v>10</v>
      </c>
      <c r="R9" s="106">
        <v>65</v>
      </c>
      <c r="S9" s="106">
        <v>40</v>
      </c>
      <c r="T9" s="106">
        <v>1.6</v>
      </c>
      <c r="U9" s="39" t="s">
        <v>35</v>
      </c>
      <c r="V9" s="39" t="s">
        <v>35</v>
      </c>
      <c r="W9" s="106">
        <v>125</v>
      </c>
      <c r="X9" s="39">
        <v>25</v>
      </c>
      <c r="Y9" s="39" t="s">
        <v>35</v>
      </c>
      <c r="Z9" s="39" t="s">
        <v>35</v>
      </c>
      <c r="AA9" s="39" t="s">
        <v>35</v>
      </c>
      <c r="AB9" s="39">
        <v>10</v>
      </c>
      <c r="AC9" s="106">
        <v>3</v>
      </c>
      <c r="AD9" s="39" t="s">
        <v>35</v>
      </c>
      <c r="AE9" s="39" t="s">
        <v>35</v>
      </c>
      <c r="AF9" s="39">
        <v>40</v>
      </c>
      <c r="AG9" s="39" t="s">
        <v>35</v>
      </c>
      <c r="AH9" s="39" t="s">
        <v>35</v>
      </c>
      <c r="AI9" s="39" t="s">
        <v>35</v>
      </c>
      <c r="AJ9" s="39" t="s">
        <v>35</v>
      </c>
      <c r="AK9" s="39" t="s">
        <v>35</v>
      </c>
      <c r="AL9" s="39" t="s">
        <v>35</v>
      </c>
      <c r="AM9" s="39" t="s">
        <v>35</v>
      </c>
      <c r="AN9" s="39" t="s">
        <v>35</v>
      </c>
      <c r="AO9" s="39" t="s">
        <v>35</v>
      </c>
      <c r="AP9" s="39" t="s">
        <v>35</v>
      </c>
      <c r="AQ9" s="39" t="s">
        <v>35</v>
      </c>
      <c r="AR9" s="39" t="s">
        <v>35</v>
      </c>
      <c r="AS9" s="39" t="s">
        <v>35</v>
      </c>
      <c r="AT9" s="39" t="s">
        <v>35</v>
      </c>
      <c r="AU9" s="39" t="s">
        <v>35</v>
      </c>
      <c r="AV9" s="147"/>
      <c r="AW9" s="134"/>
    </row>
    <row r="10" spans="1:49" ht="21" hidden="1" customHeight="1" x14ac:dyDescent="0.25">
      <c r="B10" s="468" t="s">
        <v>80</v>
      </c>
      <c r="C10" s="468"/>
      <c r="D10" s="468"/>
      <c r="E10" s="468"/>
      <c r="F10" s="232">
        <v>0.1</v>
      </c>
      <c r="G10" s="232" t="s">
        <v>35</v>
      </c>
      <c r="H10" s="232">
        <v>0.01</v>
      </c>
      <c r="I10" s="1">
        <v>6</v>
      </c>
      <c r="J10" s="2">
        <v>6</v>
      </c>
      <c r="K10" s="2">
        <v>50</v>
      </c>
      <c r="L10" s="2">
        <v>240</v>
      </c>
      <c r="M10" s="2">
        <v>6</v>
      </c>
      <c r="N10" s="2">
        <v>1</v>
      </c>
      <c r="O10" s="2" t="s">
        <v>35</v>
      </c>
      <c r="P10" s="2">
        <v>3000</v>
      </c>
      <c r="Q10" s="2" t="s">
        <v>35</v>
      </c>
      <c r="R10" s="2" t="s">
        <v>35</v>
      </c>
      <c r="S10" s="2" t="s">
        <v>35</v>
      </c>
      <c r="T10" s="2" t="s">
        <v>35</v>
      </c>
      <c r="U10" s="2" t="s">
        <v>35</v>
      </c>
      <c r="V10" s="2" t="s">
        <v>35</v>
      </c>
      <c r="W10" s="2" t="s">
        <v>35</v>
      </c>
      <c r="X10" s="2" t="s">
        <v>35</v>
      </c>
      <c r="Y10" s="2" t="s">
        <v>35</v>
      </c>
      <c r="Z10" s="2" t="s">
        <v>35</v>
      </c>
      <c r="AA10" s="2" t="s">
        <v>35</v>
      </c>
      <c r="AB10" s="2" t="s">
        <v>35</v>
      </c>
      <c r="AC10" s="101" t="s">
        <v>35</v>
      </c>
      <c r="AD10" s="101">
        <v>3</v>
      </c>
      <c r="AE10" s="101">
        <v>300</v>
      </c>
      <c r="AF10" s="101">
        <v>100</v>
      </c>
      <c r="AG10" s="101">
        <v>20</v>
      </c>
      <c r="AH10" s="32">
        <v>100</v>
      </c>
      <c r="AI10" s="101">
        <v>6000</v>
      </c>
      <c r="AJ10" s="101">
        <v>300</v>
      </c>
      <c r="AK10" s="101">
        <v>40</v>
      </c>
      <c r="AL10" s="101">
        <v>400</v>
      </c>
      <c r="AM10" s="101">
        <v>7400</v>
      </c>
      <c r="AN10" s="1" t="s">
        <v>35</v>
      </c>
      <c r="AO10" s="1" t="s">
        <v>35</v>
      </c>
      <c r="AP10" s="1" t="s">
        <v>35</v>
      </c>
      <c r="AQ10" s="1" t="s">
        <v>35</v>
      </c>
      <c r="AR10" s="1" t="s">
        <v>35</v>
      </c>
      <c r="AS10" s="1" t="s">
        <v>35</v>
      </c>
      <c r="AT10" s="391">
        <v>1.0000000000000001E-5</v>
      </c>
      <c r="AU10" s="385">
        <v>1E-4</v>
      </c>
      <c r="AV10" s="147"/>
      <c r="AW10" s="134"/>
    </row>
    <row r="11" spans="1:49" ht="16.5" hidden="1" customHeight="1" x14ac:dyDescent="0.25">
      <c r="B11" s="469" t="s">
        <v>81</v>
      </c>
      <c r="C11" s="407" t="s">
        <v>72</v>
      </c>
      <c r="D11" s="408"/>
      <c r="E11" s="37" t="s">
        <v>68</v>
      </c>
      <c r="F11" s="232" t="s">
        <v>35</v>
      </c>
      <c r="G11" s="232" t="s">
        <v>35</v>
      </c>
      <c r="H11" s="232" t="s">
        <v>35</v>
      </c>
      <c r="I11" s="1" t="s">
        <v>35</v>
      </c>
      <c r="J11" s="1" t="s">
        <v>35</v>
      </c>
      <c r="K11" s="1" t="s">
        <v>35</v>
      </c>
      <c r="L11" s="1" t="s">
        <v>35</v>
      </c>
      <c r="M11" s="1" t="s">
        <v>35</v>
      </c>
      <c r="N11" s="1" t="s">
        <v>35</v>
      </c>
      <c r="O11" s="1" t="s">
        <v>35</v>
      </c>
      <c r="P11" s="1" t="s">
        <v>35</v>
      </c>
      <c r="Q11" s="1">
        <v>0.5</v>
      </c>
      <c r="R11" s="1">
        <v>160</v>
      </c>
      <c r="S11" s="1">
        <v>55</v>
      </c>
      <c r="T11" s="1">
        <v>40</v>
      </c>
      <c r="U11" s="1" t="s">
        <v>35</v>
      </c>
      <c r="V11" s="1" t="s">
        <v>35</v>
      </c>
      <c r="W11" s="1">
        <v>45</v>
      </c>
      <c r="X11" s="1">
        <v>110</v>
      </c>
      <c r="Y11" s="1" t="s">
        <v>35</v>
      </c>
      <c r="Z11" s="1" t="s">
        <v>35</v>
      </c>
      <c r="AA11" s="1" t="s">
        <v>35</v>
      </c>
      <c r="AB11" s="1">
        <v>3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 t="s">
        <v>35</v>
      </c>
      <c r="AJ11" s="1" t="s">
        <v>35</v>
      </c>
      <c r="AK11" s="1" t="s">
        <v>35</v>
      </c>
      <c r="AL11" s="1" t="s">
        <v>35</v>
      </c>
      <c r="AM11" s="1" t="s">
        <v>35</v>
      </c>
      <c r="AN11" s="1" t="s">
        <v>35</v>
      </c>
      <c r="AO11" s="1" t="s">
        <v>35</v>
      </c>
      <c r="AP11" s="1" t="s">
        <v>35</v>
      </c>
      <c r="AQ11" s="1" t="s">
        <v>35</v>
      </c>
      <c r="AR11" s="1" t="s">
        <v>35</v>
      </c>
      <c r="AS11" s="1" t="s">
        <v>35</v>
      </c>
      <c r="AT11" s="392"/>
      <c r="AU11" s="386"/>
      <c r="AV11" s="147"/>
      <c r="AW11" s="134"/>
    </row>
    <row r="12" spans="1:49" ht="16.5" hidden="1" customHeight="1" x14ac:dyDescent="0.25">
      <c r="B12" s="470"/>
      <c r="C12" s="409"/>
      <c r="D12" s="410"/>
      <c r="E12" s="37" t="s">
        <v>69</v>
      </c>
      <c r="F12" s="232" t="s">
        <v>35</v>
      </c>
      <c r="G12" s="232" t="s">
        <v>35</v>
      </c>
      <c r="H12" s="232" t="s">
        <v>35</v>
      </c>
      <c r="I12" s="1" t="s">
        <v>35</v>
      </c>
      <c r="J12" s="1" t="s">
        <v>35</v>
      </c>
      <c r="K12" s="1" t="s">
        <v>35</v>
      </c>
      <c r="L12" s="1" t="s">
        <v>35</v>
      </c>
      <c r="M12" s="1" t="s">
        <v>35</v>
      </c>
      <c r="N12" s="1" t="s">
        <v>35</v>
      </c>
      <c r="O12" s="1" t="s">
        <v>35</v>
      </c>
      <c r="P12" s="1" t="s">
        <v>35</v>
      </c>
      <c r="Q12" s="1">
        <v>0.5</v>
      </c>
      <c r="R12" s="1">
        <v>220</v>
      </c>
      <c r="S12" s="1" t="s">
        <v>75</v>
      </c>
      <c r="T12" s="1">
        <v>60</v>
      </c>
      <c r="U12" s="1" t="s">
        <v>35</v>
      </c>
      <c r="V12" s="1" t="s">
        <v>35</v>
      </c>
      <c r="W12" s="1">
        <v>70</v>
      </c>
      <c r="X12" s="1">
        <v>240</v>
      </c>
      <c r="Y12" s="1" t="s">
        <v>35</v>
      </c>
      <c r="Z12" s="1" t="s">
        <v>35</v>
      </c>
      <c r="AA12" s="1" t="s">
        <v>35</v>
      </c>
      <c r="AB12" s="1" t="s">
        <v>75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  <c r="AO12" s="1" t="s">
        <v>35</v>
      </c>
      <c r="AP12" s="1" t="s">
        <v>35</v>
      </c>
      <c r="AQ12" s="1" t="s">
        <v>35</v>
      </c>
      <c r="AR12" s="1" t="s">
        <v>35</v>
      </c>
      <c r="AS12" s="1" t="s">
        <v>35</v>
      </c>
      <c r="AT12" s="392"/>
      <c r="AU12" s="386"/>
      <c r="AV12" s="147"/>
      <c r="AW12" s="134"/>
    </row>
    <row r="13" spans="1:49" ht="16.5" hidden="1" customHeight="1" x14ac:dyDescent="0.25">
      <c r="B13" s="470"/>
      <c r="C13" s="409"/>
      <c r="D13" s="410"/>
      <c r="E13" s="37" t="s">
        <v>70</v>
      </c>
      <c r="F13" s="232" t="s">
        <v>35</v>
      </c>
      <c r="G13" s="232" t="s">
        <v>35</v>
      </c>
      <c r="H13" s="232" t="s">
        <v>35</v>
      </c>
      <c r="I13" s="1" t="s">
        <v>35</v>
      </c>
      <c r="J13" s="1" t="s">
        <v>35</v>
      </c>
      <c r="K13" s="1" t="s">
        <v>35</v>
      </c>
      <c r="L13" s="1" t="s">
        <v>35</v>
      </c>
      <c r="M13" s="1" t="s">
        <v>35</v>
      </c>
      <c r="N13" s="1" t="s">
        <v>35</v>
      </c>
      <c r="O13" s="1" t="s">
        <v>35</v>
      </c>
      <c r="P13" s="1" t="s">
        <v>35</v>
      </c>
      <c r="Q13" s="1">
        <v>0.5</v>
      </c>
      <c r="R13" s="1">
        <v>310</v>
      </c>
      <c r="S13" s="1" t="s">
        <v>75</v>
      </c>
      <c r="T13" s="1">
        <v>95</v>
      </c>
      <c r="U13" s="1" t="s">
        <v>35</v>
      </c>
      <c r="V13" s="1" t="s">
        <v>35</v>
      </c>
      <c r="W13" s="1">
        <v>110</v>
      </c>
      <c r="X13" s="1">
        <v>440</v>
      </c>
      <c r="Y13" s="1" t="s">
        <v>35</v>
      </c>
      <c r="Z13" s="1" t="s">
        <v>35</v>
      </c>
      <c r="AA13" s="1" t="s">
        <v>35</v>
      </c>
      <c r="AB13" s="1" t="s">
        <v>75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 t="s">
        <v>35</v>
      </c>
      <c r="AJ13" s="1" t="s">
        <v>35</v>
      </c>
      <c r="AK13" s="1" t="s">
        <v>35</v>
      </c>
      <c r="AL13" s="1" t="s">
        <v>35</v>
      </c>
      <c r="AM13" s="1" t="s">
        <v>35</v>
      </c>
      <c r="AN13" s="1" t="s">
        <v>35</v>
      </c>
      <c r="AO13" s="1" t="s">
        <v>35</v>
      </c>
      <c r="AP13" s="1" t="s">
        <v>35</v>
      </c>
      <c r="AQ13" s="1" t="s">
        <v>35</v>
      </c>
      <c r="AR13" s="1" t="s">
        <v>35</v>
      </c>
      <c r="AS13" s="1" t="s">
        <v>35</v>
      </c>
      <c r="AT13" s="392"/>
      <c r="AU13" s="386"/>
      <c r="AV13" s="147"/>
      <c r="AW13" s="134"/>
    </row>
    <row r="14" spans="1:49" ht="15" hidden="1" customHeight="1" x14ac:dyDescent="0.25">
      <c r="B14" s="470"/>
      <c r="C14" s="411"/>
      <c r="D14" s="412"/>
      <c r="E14" s="37" t="s">
        <v>71</v>
      </c>
      <c r="F14" s="232" t="s">
        <v>35</v>
      </c>
      <c r="G14" s="232" t="s">
        <v>35</v>
      </c>
      <c r="H14" s="232" t="s">
        <v>35</v>
      </c>
      <c r="I14" s="1" t="s">
        <v>35</v>
      </c>
      <c r="J14" s="1" t="s">
        <v>35</v>
      </c>
      <c r="K14" s="1" t="s">
        <v>35</v>
      </c>
      <c r="L14" s="1" t="s">
        <v>35</v>
      </c>
      <c r="M14" s="1" t="s">
        <v>35</v>
      </c>
      <c r="N14" s="1" t="s">
        <v>35</v>
      </c>
      <c r="O14" s="1" t="s">
        <v>35</v>
      </c>
      <c r="P14" s="1" t="s">
        <v>35</v>
      </c>
      <c r="Q14" s="1">
        <v>0.5</v>
      </c>
      <c r="R14" s="1">
        <v>540</v>
      </c>
      <c r="S14" s="1" t="s">
        <v>75</v>
      </c>
      <c r="T14" s="1">
        <v>170</v>
      </c>
      <c r="U14" s="1" t="s">
        <v>35</v>
      </c>
      <c r="V14" s="1" t="s">
        <v>35</v>
      </c>
      <c r="W14" s="1">
        <v>200</v>
      </c>
      <c r="X14" s="1" t="s">
        <v>75</v>
      </c>
      <c r="Y14" s="1" t="s">
        <v>35</v>
      </c>
      <c r="Z14" s="1" t="s">
        <v>35</v>
      </c>
      <c r="AA14" s="1" t="s">
        <v>35</v>
      </c>
      <c r="AB14" s="1" t="s">
        <v>75</v>
      </c>
      <c r="AC14" s="1" t="s">
        <v>35</v>
      </c>
      <c r="AD14" s="1" t="s">
        <v>35</v>
      </c>
      <c r="AE14" s="1" t="s">
        <v>35</v>
      </c>
      <c r="AF14" s="1" t="s">
        <v>35</v>
      </c>
      <c r="AG14" s="1" t="s">
        <v>35</v>
      </c>
      <c r="AH14" s="1" t="s">
        <v>35</v>
      </c>
      <c r="AI14" s="1" t="s">
        <v>35</v>
      </c>
      <c r="AJ14" s="1" t="s">
        <v>35</v>
      </c>
      <c r="AK14" s="1" t="s">
        <v>35</v>
      </c>
      <c r="AL14" s="1" t="s">
        <v>35</v>
      </c>
      <c r="AM14" s="1" t="s">
        <v>35</v>
      </c>
      <c r="AN14" s="1" t="s">
        <v>35</v>
      </c>
      <c r="AO14" s="1" t="s">
        <v>35</v>
      </c>
      <c r="AP14" s="1" t="s">
        <v>35</v>
      </c>
      <c r="AQ14" s="1" t="s">
        <v>35</v>
      </c>
      <c r="AR14" s="1" t="s">
        <v>35</v>
      </c>
      <c r="AS14" s="1" t="s">
        <v>35</v>
      </c>
      <c r="AT14" s="392"/>
      <c r="AU14" s="386"/>
      <c r="AV14" s="147"/>
      <c r="AW14" s="134"/>
    </row>
    <row r="15" spans="1:49" ht="15" hidden="1" customHeight="1" x14ac:dyDescent="0.25">
      <c r="B15" s="470"/>
      <c r="C15" s="407" t="s">
        <v>73</v>
      </c>
      <c r="D15" s="408"/>
      <c r="E15" s="37" t="s">
        <v>68</v>
      </c>
      <c r="F15" s="232" t="s">
        <v>35</v>
      </c>
      <c r="G15" s="232" t="s">
        <v>35</v>
      </c>
      <c r="H15" s="232" t="s">
        <v>35</v>
      </c>
      <c r="I15" s="1" t="s">
        <v>35</v>
      </c>
      <c r="J15" s="1" t="s">
        <v>35</v>
      </c>
      <c r="K15" s="1" t="s">
        <v>35</v>
      </c>
      <c r="L15" s="1" t="s">
        <v>35</v>
      </c>
      <c r="M15" s="1" t="s">
        <v>35</v>
      </c>
      <c r="N15" s="1" t="s">
        <v>35</v>
      </c>
      <c r="O15" s="1" t="s">
        <v>35</v>
      </c>
      <c r="P15" s="1" t="s">
        <v>35</v>
      </c>
      <c r="Q15" s="1">
        <v>0.6</v>
      </c>
      <c r="R15" s="1">
        <v>390</v>
      </c>
      <c r="S15" s="1">
        <v>95</v>
      </c>
      <c r="T15" s="1">
        <v>95</v>
      </c>
      <c r="U15" s="1" t="s">
        <v>35</v>
      </c>
      <c r="V15" s="1" t="s">
        <v>35</v>
      </c>
      <c r="W15" s="1">
        <v>40</v>
      </c>
      <c r="X15" s="1">
        <v>230</v>
      </c>
      <c r="Y15" s="1" t="s">
        <v>35</v>
      </c>
      <c r="Z15" s="1" t="s">
        <v>35</v>
      </c>
      <c r="AA15" s="1" t="s">
        <v>35</v>
      </c>
      <c r="AB15" s="1">
        <v>4</v>
      </c>
      <c r="AC15" s="1" t="s">
        <v>35</v>
      </c>
      <c r="AD15" s="1" t="s">
        <v>35</v>
      </c>
      <c r="AE15" s="1" t="s">
        <v>35</v>
      </c>
      <c r="AF15" s="1" t="s">
        <v>35</v>
      </c>
      <c r="AG15" s="1" t="s">
        <v>35</v>
      </c>
      <c r="AH15" s="1" t="s">
        <v>35</v>
      </c>
      <c r="AI15" s="1" t="s">
        <v>35</v>
      </c>
      <c r="AJ15" s="1" t="s">
        <v>35</v>
      </c>
      <c r="AK15" s="1" t="s">
        <v>35</v>
      </c>
      <c r="AL15" s="1" t="s">
        <v>35</v>
      </c>
      <c r="AM15" s="1" t="s">
        <v>35</v>
      </c>
      <c r="AN15" s="1" t="s">
        <v>35</v>
      </c>
      <c r="AO15" s="1" t="s">
        <v>35</v>
      </c>
      <c r="AP15" s="1" t="s">
        <v>35</v>
      </c>
      <c r="AQ15" s="1" t="s">
        <v>35</v>
      </c>
      <c r="AR15" s="1" t="s">
        <v>35</v>
      </c>
      <c r="AS15" s="1" t="s">
        <v>35</v>
      </c>
      <c r="AT15" s="392"/>
      <c r="AU15" s="386"/>
      <c r="AV15" s="147"/>
      <c r="AW15" s="134"/>
    </row>
    <row r="16" spans="1:49" ht="15" hidden="1" customHeight="1" x14ac:dyDescent="0.25">
      <c r="B16" s="470"/>
      <c r="C16" s="409"/>
      <c r="D16" s="410"/>
      <c r="E16" s="37" t="s">
        <v>69</v>
      </c>
      <c r="F16" s="232" t="s">
        <v>35</v>
      </c>
      <c r="G16" s="232" t="s">
        <v>35</v>
      </c>
      <c r="H16" s="232" t="s">
        <v>35</v>
      </c>
      <c r="I16" s="1" t="s">
        <v>35</v>
      </c>
      <c r="J16" s="1" t="s">
        <v>35</v>
      </c>
      <c r="K16" s="1" t="s">
        <v>35</v>
      </c>
      <c r="L16" s="1" t="s">
        <v>35</v>
      </c>
      <c r="M16" s="1" t="s">
        <v>35</v>
      </c>
      <c r="N16" s="1" t="s">
        <v>35</v>
      </c>
      <c r="O16" s="1" t="s">
        <v>35</v>
      </c>
      <c r="P16" s="1" t="s">
        <v>35</v>
      </c>
      <c r="Q16" s="1">
        <v>0.7</v>
      </c>
      <c r="R16" s="1" t="s">
        <v>75</v>
      </c>
      <c r="S16" s="1">
        <v>210</v>
      </c>
      <c r="T16" s="1">
        <v>210</v>
      </c>
      <c r="U16" s="1" t="s">
        <v>35</v>
      </c>
      <c r="V16" s="1" t="s">
        <v>35</v>
      </c>
      <c r="W16" s="1">
        <v>65</v>
      </c>
      <c r="X16" s="1" t="s">
        <v>75</v>
      </c>
      <c r="Y16" s="1" t="s">
        <v>35</v>
      </c>
      <c r="Z16" s="1" t="s">
        <v>35</v>
      </c>
      <c r="AA16" s="1" t="s">
        <v>35</v>
      </c>
      <c r="AB16" s="1" t="s">
        <v>75</v>
      </c>
      <c r="AC16" s="1" t="s">
        <v>35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35</v>
      </c>
      <c r="AK16" s="1" t="s">
        <v>35</v>
      </c>
      <c r="AL16" s="1" t="s">
        <v>35</v>
      </c>
      <c r="AM16" s="1" t="s">
        <v>35</v>
      </c>
      <c r="AN16" s="1" t="s">
        <v>35</v>
      </c>
      <c r="AO16" s="1" t="s">
        <v>35</v>
      </c>
      <c r="AP16" s="1" t="s">
        <v>35</v>
      </c>
      <c r="AQ16" s="1" t="s">
        <v>35</v>
      </c>
      <c r="AR16" s="1" t="s">
        <v>35</v>
      </c>
      <c r="AS16" s="1" t="s">
        <v>35</v>
      </c>
      <c r="AT16" s="392"/>
      <c r="AU16" s="386"/>
      <c r="AV16" s="147"/>
      <c r="AW16" s="134"/>
    </row>
    <row r="17" spans="2:49" ht="15" hidden="1" customHeight="1" x14ac:dyDescent="0.25">
      <c r="B17" s="470"/>
      <c r="C17" s="409"/>
      <c r="D17" s="410"/>
      <c r="E17" s="37" t="s">
        <v>70</v>
      </c>
      <c r="F17" s="232" t="s">
        <v>35</v>
      </c>
      <c r="G17" s="232" t="s">
        <v>35</v>
      </c>
      <c r="H17" s="232" t="s">
        <v>35</v>
      </c>
      <c r="I17" s="1" t="s">
        <v>35</v>
      </c>
      <c r="J17" s="1" t="s">
        <v>35</v>
      </c>
      <c r="K17" s="1" t="s">
        <v>35</v>
      </c>
      <c r="L17" s="1" t="s">
        <v>35</v>
      </c>
      <c r="M17" s="1" t="s">
        <v>35</v>
      </c>
      <c r="N17" s="1" t="s">
        <v>35</v>
      </c>
      <c r="O17" s="1" t="s">
        <v>35</v>
      </c>
      <c r="P17" s="1" t="s">
        <v>35</v>
      </c>
      <c r="Q17" s="1">
        <v>1</v>
      </c>
      <c r="R17" s="1" t="s">
        <v>75</v>
      </c>
      <c r="S17" s="1" t="s">
        <v>75</v>
      </c>
      <c r="T17" s="1" t="s">
        <v>75</v>
      </c>
      <c r="U17" s="1" t="s">
        <v>35</v>
      </c>
      <c r="V17" s="1" t="s">
        <v>35</v>
      </c>
      <c r="W17" s="1">
        <v>100</v>
      </c>
      <c r="X17" s="1" t="s">
        <v>75</v>
      </c>
      <c r="Y17" s="1" t="s">
        <v>35</v>
      </c>
      <c r="Z17" s="1" t="s">
        <v>35</v>
      </c>
      <c r="AA17" s="1" t="s">
        <v>35</v>
      </c>
      <c r="AB17" s="1" t="s">
        <v>75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  <c r="AP17" s="1" t="s">
        <v>35</v>
      </c>
      <c r="AQ17" s="1" t="s">
        <v>35</v>
      </c>
      <c r="AR17" s="1" t="s">
        <v>35</v>
      </c>
      <c r="AS17" s="1" t="s">
        <v>35</v>
      </c>
      <c r="AT17" s="392"/>
      <c r="AU17" s="386"/>
      <c r="AV17" s="147"/>
      <c r="AW17" s="134"/>
    </row>
    <row r="18" spans="2:49" ht="15" hidden="1" customHeight="1" x14ac:dyDescent="0.25">
      <c r="B18" s="470"/>
      <c r="C18" s="411"/>
      <c r="D18" s="412"/>
      <c r="E18" s="37" t="s">
        <v>71</v>
      </c>
      <c r="F18" s="232" t="s">
        <v>35</v>
      </c>
      <c r="G18" s="232" t="s">
        <v>35</v>
      </c>
      <c r="H18" s="232" t="s">
        <v>35</v>
      </c>
      <c r="I18" s="1" t="s">
        <v>35</v>
      </c>
      <c r="J18" s="1" t="s">
        <v>35</v>
      </c>
      <c r="K18" s="1" t="s">
        <v>35</v>
      </c>
      <c r="L18" s="1" t="s">
        <v>35</v>
      </c>
      <c r="M18" s="1" t="s">
        <v>35</v>
      </c>
      <c r="N18" s="1" t="s">
        <v>35</v>
      </c>
      <c r="O18" s="1" t="s">
        <v>35</v>
      </c>
      <c r="P18" s="1" t="s">
        <v>35</v>
      </c>
      <c r="Q18" s="1">
        <v>2</v>
      </c>
      <c r="R18" s="1" t="s">
        <v>75</v>
      </c>
      <c r="S18" s="1" t="s">
        <v>75</v>
      </c>
      <c r="T18" s="1" t="s">
        <v>75</v>
      </c>
      <c r="U18" s="1" t="s">
        <v>35</v>
      </c>
      <c r="V18" s="1" t="s">
        <v>35</v>
      </c>
      <c r="W18" s="1">
        <v>190</v>
      </c>
      <c r="X18" s="1" t="s">
        <v>75</v>
      </c>
      <c r="Y18" s="1" t="s">
        <v>35</v>
      </c>
      <c r="Z18" s="1" t="s">
        <v>35</v>
      </c>
      <c r="AA18" s="1" t="s">
        <v>35</v>
      </c>
      <c r="AB18" s="1" t="s">
        <v>75</v>
      </c>
      <c r="AC18" s="1" t="s">
        <v>35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  <c r="AO18" s="1" t="s">
        <v>35</v>
      </c>
      <c r="AP18" s="1" t="s">
        <v>35</v>
      </c>
      <c r="AQ18" s="1" t="s">
        <v>35</v>
      </c>
      <c r="AR18" s="1" t="s">
        <v>35</v>
      </c>
      <c r="AS18" s="1" t="s">
        <v>35</v>
      </c>
      <c r="AT18" s="392"/>
      <c r="AU18" s="386"/>
      <c r="AV18" s="147"/>
      <c r="AW18" s="134"/>
    </row>
    <row r="19" spans="2:49" ht="15" hidden="1" customHeight="1" x14ac:dyDescent="0.25">
      <c r="B19" s="470"/>
      <c r="C19" s="407" t="s">
        <v>74</v>
      </c>
      <c r="D19" s="408"/>
      <c r="E19" s="37" t="s">
        <v>68</v>
      </c>
      <c r="F19" s="232" t="s">
        <v>35</v>
      </c>
      <c r="G19" s="232" t="s">
        <v>35</v>
      </c>
      <c r="H19" s="232" t="s">
        <v>35</v>
      </c>
      <c r="I19" s="1" t="s">
        <v>35</v>
      </c>
      <c r="J19" s="1" t="s">
        <v>35</v>
      </c>
      <c r="K19" s="1" t="s">
        <v>35</v>
      </c>
      <c r="L19" s="1" t="s">
        <v>35</v>
      </c>
      <c r="M19" s="1" t="s">
        <v>35</v>
      </c>
      <c r="N19" s="1" t="s">
        <v>35</v>
      </c>
      <c r="O19" s="1" t="s">
        <v>35</v>
      </c>
      <c r="P19" s="1" t="s">
        <v>35</v>
      </c>
      <c r="Q19" s="1">
        <v>0.7</v>
      </c>
      <c r="R19" s="1">
        <v>480</v>
      </c>
      <c r="S19" s="1" t="s">
        <v>75</v>
      </c>
      <c r="T19" s="1">
        <v>110</v>
      </c>
      <c r="U19" s="1" t="s">
        <v>35</v>
      </c>
      <c r="V19" s="1" t="s">
        <v>35</v>
      </c>
      <c r="W19" s="1">
        <v>50</v>
      </c>
      <c r="X19" s="1">
        <v>280</v>
      </c>
      <c r="Y19" s="1" t="s">
        <v>35</v>
      </c>
      <c r="Z19" s="1" t="s">
        <v>35</v>
      </c>
      <c r="AA19" s="1" t="s">
        <v>35</v>
      </c>
      <c r="AB19" s="1">
        <v>5</v>
      </c>
      <c r="AC19" s="1" t="s">
        <v>35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  <c r="AO19" s="1" t="s">
        <v>35</v>
      </c>
      <c r="AP19" s="1" t="s">
        <v>35</v>
      </c>
      <c r="AQ19" s="1" t="s">
        <v>35</v>
      </c>
      <c r="AR19" s="1" t="s">
        <v>35</v>
      </c>
      <c r="AS19" s="1" t="s">
        <v>35</v>
      </c>
      <c r="AT19" s="392"/>
      <c r="AU19" s="386"/>
      <c r="AV19" s="147"/>
      <c r="AW19" s="134"/>
    </row>
    <row r="20" spans="2:49" ht="15" hidden="1" customHeight="1" x14ac:dyDescent="0.25">
      <c r="B20" s="470"/>
      <c r="C20" s="409"/>
      <c r="D20" s="410"/>
      <c r="E20" s="37" t="s">
        <v>69</v>
      </c>
      <c r="F20" s="232" t="s">
        <v>35</v>
      </c>
      <c r="G20" s="232" t="s">
        <v>35</v>
      </c>
      <c r="H20" s="232" t="s">
        <v>35</v>
      </c>
      <c r="I20" s="1" t="s">
        <v>35</v>
      </c>
      <c r="J20" s="1" t="s">
        <v>35</v>
      </c>
      <c r="K20" s="1" t="s">
        <v>35</v>
      </c>
      <c r="L20" s="1" t="s">
        <v>35</v>
      </c>
      <c r="M20" s="1" t="s">
        <v>35</v>
      </c>
      <c r="N20" s="1" t="s">
        <v>35</v>
      </c>
      <c r="O20" s="1" t="s">
        <v>35</v>
      </c>
      <c r="P20" s="1" t="s">
        <v>35</v>
      </c>
      <c r="Q20" s="1">
        <v>1</v>
      </c>
      <c r="R20" s="1" t="s">
        <v>75</v>
      </c>
      <c r="S20" s="1" t="s">
        <v>75</v>
      </c>
      <c r="T20" s="1">
        <v>310</v>
      </c>
      <c r="U20" s="1" t="s">
        <v>35</v>
      </c>
      <c r="V20" s="1" t="s">
        <v>35</v>
      </c>
      <c r="W20" s="1">
        <v>90</v>
      </c>
      <c r="X20" s="1" t="s">
        <v>75</v>
      </c>
      <c r="Y20" s="1" t="s">
        <v>35</v>
      </c>
      <c r="Z20" s="1" t="s">
        <v>35</v>
      </c>
      <c r="AA20" s="1" t="s">
        <v>35</v>
      </c>
      <c r="AB20" s="1" t="s">
        <v>75</v>
      </c>
      <c r="AC20" s="1" t="s">
        <v>35</v>
      </c>
      <c r="AD20" s="1" t="s">
        <v>35</v>
      </c>
      <c r="AE20" s="1" t="s">
        <v>35</v>
      </c>
      <c r="AF20" s="1" t="s">
        <v>35</v>
      </c>
      <c r="AG20" s="1" t="s">
        <v>35</v>
      </c>
      <c r="AH20" s="1" t="s">
        <v>35</v>
      </c>
      <c r="AI20" s="1" t="s">
        <v>35</v>
      </c>
      <c r="AJ20" s="1" t="s">
        <v>35</v>
      </c>
      <c r="AK20" s="1" t="s">
        <v>35</v>
      </c>
      <c r="AL20" s="1" t="s">
        <v>35</v>
      </c>
      <c r="AM20" s="1" t="s">
        <v>35</v>
      </c>
      <c r="AN20" s="1" t="s">
        <v>35</v>
      </c>
      <c r="AO20" s="1" t="s">
        <v>35</v>
      </c>
      <c r="AP20" s="1" t="s">
        <v>35</v>
      </c>
      <c r="AQ20" s="1" t="s">
        <v>35</v>
      </c>
      <c r="AR20" s="1" t="s">
        <v>35</v>
      </c>
      <c r="AS20" s="1" t="s">
        <v>35</v>
      </c>
      <c r="AT20" s="392"/>
      <c r="AU20" s="386"/>
      <c r="AV20" s="147"/>
      <c r="AW20" s="134"/>
    </row>
    <row r="21" spans="2:49" ht="15" hidden="1" customHeight="1" x14ac:dyDescent="0.25">
      <c r="B21" s="470"/>
      <c r="C21" s="409"/>
      <c r="D21" s="410"/>
      <c r="E21" s="37" t="s">
        <v>70</v>
      </c>
      <c r="F21" s="232" t="s">
        <v>35</v>
      </c>
      <c r="G21" s="232" t="s">
        <v>35</v>
      </c>
      <c r="H21" s="232" t="s">
        <v>35</v>
      </c>
      <c r="I21" s="1" t="s">
        <v>35</v>
      </c>
      <c r="J21" s="1" t="s">
        <v>35</v>
      </c>
      <c r="K21" s="1" t="s">
        <v>35</v>
      </c>
      <c r="L21" s="1" t="s">
        <v>35</v>
      </c>
      <c r="M21" s="1" t="s">
        <v>35</v>
      </c>
      <c r="N21" s="1" t="s">
        <v>35</v>
      </c>
      <c r="O21" s="1" t="s">
        <v>35</v>
      </c>
      <c r="P21" s="1" t="s">
        <v>35</v>
      </c>
      <c r="Q21" s="1">
        <v>2</v>
      </c>
      <c r="R21" s="1" t="s">
        <v>75</v>
      </c>
      <c r="S21" s="1" t="s">
        <v>75</v>
      </c>
      <c r="T21" s="1" t="s">
        <v>75</v>
      </c>
      <c r="U21" s="1" t="s">
        <v>35</v>
      </c>
      <c r="V21" s="1" t="s">
        <v>35</v>
      </c>
      <c r="W21" s="1">
        <v>150</v>
      </c>
      <c r="X21" s="1" t="s">
        <v>75</v>
      </c>
      <c r="Y21" s="1" t="s">
        <v>35</v>
      </c>
      <c r="Z21" s="1" t="s">
        <v>35</v>
      </c>
      <c r="AA21" s="1" t="s">
        <v>35</v>
      </c>
      <c r="AB21" s="1" t="s">
        <v>75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 t="s">
        <v>35</v>
      </c>
      <c r="AJ21" s="1" t="s">
        <v>35</v>
      </c>
      <c r="AK21" s="1" t="s">
        <v>35</v>
      </c>
      <c r="AL21" s="1" t="s">
        <v>35</v>
      </c>
      <c r="AM21" s="1" t="s">
        <v>35</v>
      </c>
      <c r="AN21" s="1" t="s">
        <v>35</v>
      </c>
      <c r="AO21" s="1" t="s">
        <v>35</v>
      </c>
      <c r="AP21" s="1" t="s">
        <v>35</v>
      </c>
      <c r="AQ21" s="1" t="s">
        <v>35</v>
      </c>
      <c r="AR21" s="1" t="s">
        <v>35</v>
      </c>
      <c r="AS21" s="1" t="s">
        <v>35</v>
      </c>
      <c r="AT21" s="392"/>
      <c r="AU21" s="386"/>
      <c r="AV21" s="147"/>
      <c r="AW21" s="134"/>
    </row>
    <row r="22" spans="2:49" ht="15" hidden="1" customHeight="1" x14ac:dyDescent="0.25">
      <c r="B22" s="471"/>
      <c r="C22" s="411"/>
      <c r="D22" s="412"/>
      <c r="E22" s="37" t="s">
        <v>71</v>
      </c>
      <c r="F22" s="232" t="s">
        <v>35</v>
      </c>
      <c r="G22" s="232" t="s">
        <v>35</v>
      </c>
      <c r="H22" s="232" t="s">
        <v>35</v>
      </c>
      <c r="I22" s="1" t="s">
        <v>35</v>
      </c>
      <c r="J22" s="1" t="s">
        <v>35</v>
      </c>
      <c r="K22" s="1" t="s">
        <v>35</v>
      </c>
      <c r="L22" s="1" t="s">
        <v>35</v>
      </c>
      <c r="M22" s="1" t="s">
        <v>35</v>
      </c>
      <c r="N22" s="1" t="s">
        <v>35</v>
      </c>
      <c r="O22" s="1" t="s">
        <v>35</v>
      </c>
      <c r="P22" s="1" t="s">
        <v>35</v>
      </c>
      <c r="Q22" s="1">
        <v>3</v>
      </c>
      <c r="R22" s="1" t="s">
        <v>75</v>
      </c>
      <c r="S22" s="1" t="s">
        <v>75</v>
      </c>
      <c r="T22" s="1" t="s">
        <v>75</v>
      </c>
      <c r="U22" s="1" t="s">
        <v>35</v>
      </c>
      <c r="V22" s="1" t="s">
        <v>35</v>
      </c>
      <c r="W22" s="1">
        <v>290</v>
      </c>
      <c r="X22" s="1" t="s">
        <v>75</v>
      </c>
      <c r="Y22" s="1" t="s">
        <v>35</v>
      </c>
      <c r="Z22" s="1" t="s">
        <v>35</v>
      </c>
      <c r="AA22" s="1" t="s">
        <v>35</v>
      </c>
      <c r="AB22" s="1" t="s">
        <v>75</v>
      </c>
      <c r="AC22" s="1" t="s">
        <v>35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  <c r="AO22" s="1" t="s">
        <v>35</v>
      </c>
      <c r="AP22" s="1" t="s">
        <v>35</v>
      </c>
      <c r="AQ22" s="1" t="s">
        <v>35</v>
      </c>
      <c r="AR22" s="1" t="s">
        <v>35</v>
      </c>
      <c r="AS22" s="1" t="s">
        <v>35</v>
      </c>
      <c r="AT22" s="392"/>
      <c r="AU22" s="386"/>
      <c r="AV22" s="147"/>
      <c r="AW22" s="134"/>
    </row>
    <row r="23" spans="2:49" ht="15" hidden="1" customHeight="1" x14ac:dyDescent="0.25">
      <c r="B23" s="462" t="s">
        <v>79</v>
      </c>
      <c r="C23" s="463"/>
      <c r="D23" s="464"/>
      <c r="E23" s="42" t="s">
        <v>76</v>
      </c>
      <c r="F23" s="232" t="s">
        <v>35</v>
      </c>
      <c r="G23" s="232" t="s">
        <v>35</v>
      </c>
      <c r="H23" s="232" t="s">
        <v>35</v>
      </c>
      <c r="I23" s="1" t="s">
        <v>35</v>
      </c>
      <c r="J23" s="1" t="s">
        <v>35</v>
      </c>
      <c r="K23" s="1" t="s">
        <v>35</v>
      </c>
      <c r="L23" s="1" t="s">
        <v>35</v>
      </c>
      <c r="M23" s="1" t="s">
        <v>35</v>
      </c>
      <c r="N23" s="1" t="s">
        <v>35</v>
      </c>
      <c r="O23" s="1" t="s">
        <v>35</v>
      </c>
      <c r="P23" s="1" t="s">
        <v>35</v>
      </c>
      <c r="Q23" s="1" t="s">
        <v>35</v>
      </c>
      <c r="R23" s="1" t="s">
        <v>35</v>
      </c>
      <c r="S23" s="1" t="s">
        <v>35</v>
      </c>
      <c r="T23" s="1" t="s">
        <v>35</v>
      </c>
      <c r="U23" s="1" t="s">
        <v>35</v>
      </c>
      <c r="V23" s="1" t="s">
        <v>35</v>
      </c>
      <c r="W23" s="1">
        <v>700</v>
      </c>
      <c r="X23" s="1">
        <v>1000</v>
      </c>
      <c r="Y23" s="1">
        <v>2500</v>
      </c>
      <c r="Z23" s="1">
        <v>10000</v>
      </c>
      <c r="AA23" s="1" t="s">
        <v>35</v>
      </c>
      <c r="AB23" s="1" t="s">
        <v>35</v>
      </c>
      <c r="AC23" s="1" t="s">
        <v>35</v>
      </c>
      <c r="AD23" s="1" t="s">
        <v>35</v>
      </c>
      <c r="AE23" s="1" t="s">
        <v>35</v>
      </c>
      <c r="AF23" s="1" t="s">
        <v>35</v>
      </c>
      <c r="AG23" s="1" t="s">
        <v>35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 t="s">
        <v>35</v>
      </c>
      <c r="AO23" s="1" t="s">
        <v>35</v>
      </c>
      <c r="AP23" s="1" t="s">
        <v>35</v>
      </c>
      <c r="AQ23" s="1" t="s">
        <v>35</v>
      </c>
      <c r="AR23" s="1" t="s">
        <v>35</v>
      </c>
      <c r="AS23" s="1" t="s">
        <v>35</v>
      </c>
      <c r="AT23" s="392"/>
      <c r="AU23" s="386"/>
      <c r="AV23" s="147"/>
      <c r="AW23" s="134"/>
    </row>
    <row r="24" spans="2:49" ht="15" hidden="1" customHeight="1" x14ac:dyDescent="0.25">
      <c r="B24" s="465"/>
      <c r="C24" s="466"/>
      <c r="D24" s="467"/>
      <c r="E24" s="55" t="s">
        <v>77</v>
      </c>
      <c r="F24" s="232" t="s">
        <v>35</v>
      </c>
      <c r="G24" s="232" t="s">
        <v>35</v>
      </c>
      <c r="H24" s="232" t="s">
        <v>35</v>
      </c>
      <c r="I24" s="1" t="s">
        <v>35</v>
      </c>
      <c r="J24" s="1" t="s">
        <v>35</v>
      </c>
      <c r="K24" s="1" t="s">
        <v>35</v>
      </c>
      <c r="L24" s="1" t="s">
        <v>35</v>
      </c>
      <c r="M24" s="1" t="s">
        <v>35</v>
      </c>
      <c r="N24" s="1" t="s">
        <v>35</v>
      </c>
      <c r="O24" s="1" t="s">
        <v>35</v>
      </c>
      <c r="P24" s="1" t="s">
        <v>35</v>
      </c>
      <c r="Q24" s="1" t="s">
        <v>35</v>
      </c>
      <c r="R24" s="1" t="s">
        <v>35</v>
      </c>
      <c r="S24" s="1" t="s">
        <v>35</v>
      </c>
      <c r="T24" s="1" t="s">
        <v>35</v>
      </c>
      <c r="U24" s="1" t="s">
        <v>35</v>
      </c>
      <c r="V24" s="1" t="s">
        <v>35</v>
      </c>
      <c r="W24" s="1">
        <v>800</v>
      </c>
      <c r="X24" s="1">
        <v>1000</v>
      </c>
      <c r="Y24" s="1">
        <v>3500</v>
      </c>
      <c r="Z24" s="1">
        <v>10000</v>
      </c>
      <c r="AA24" s="1" t="s">
        <v>35</v>
      </c>
      <c r="AB24" s="1" t="s">
        <v>35</v>
      </c>
      <c r="AC24" s="1" t="s">
        <v>35</v>
      </c>
      <c r="AD24" s="1" t="s">
        <v>35</v>
      </c>
      <c r="AE24" s="1" t="s">
        <v>35</v>
      </c>
      <c r="AF24" s="1" t="s">
        <v>35</v>
      </c>
      <c r="AG24" s="1" t="s">
        <v>35</v>
      </c>
      <c r="AH24" s="1" t="s">
        <v>35</v>
      </c>
      <c r="AI24" s="1" t="s">
        <v>35</v>
      </c>
      <c r="AJ24" s="1" t="s">
        <v>35</v>
      </c>
      <c r="AK24" s="1" t="s">
        <v>35</v>
      </c>
      <c r="AL24" s="1" t="s">
        <v>35</v>
      </c>
      <c r="AM24" s="1" t="s">
        <v>35</v>
      </c>
      <c r="AN24" s="1" t="s">
        <v>35</v>
      </c>
      <c r="AO24" s="1" t="s">
        <v>35</v>
      </c>
      <c r="AP24" s="1" t="s">
        <v>35</v>
      </c>
      <c r="AQ24" s="1" t="s">
        <v>35</v>
      </c>
      <c r="AR24" s="1" t="s">
        <v>35</v>
      </c>
      <c r="AS24" s="1" t="s">
        <v>35</v>
      </c>
      <c r="AT24" s="392"/>
      <c r="AU24" s="386"/>
      <c r="AV24" s="147"/>
      <c r="AW24" s="134"/>
    </row>
    <row r="25" spans="2:49" ht="15" hidden="1" customHeight="1" x14ac:dyDescent="0.25">
      <c r="B25" s="422" t="s">
        <v>104</v>
      </c>
      <c r="C25" s="423"/>
      <c r="D25" s="424"/>
      <c r="E25" s="42" t="s">
        <v>76</v>
      </c>
      <c r="F25" s="232" t="s">
        <v>35</v>
      </c>
      <c r="G25" s="232" t="s">
        <v>35</v>
      </c>
      <c r="H25" s="232" t="s">
        <v>35</v>
      </c>
      <c r="I25" s="1" t="s">
        <v>35</v>
      </c>
      <c r="J25" s="1" t="s">
        <v>35</v>
      </c>
      <c r="K25" s="1" t="s">
        <v>35</v>
      </c>
      <c r="L25" s="1">
        <v>180</v>
      </c>
      <c r="M25" s="1" t="s">
        <v>35</v>
      </c>
      <c r="N25" s="1" t="s">
        <v>35</v>
      </c>
      <c r="O25" s="1" t="s">
        <v>35</v>
      </c>
      <c r="P25" s="1" t="s">
        <v>35</v>
      </c>
      <c r="Q25" s="107">
        <v>50</v>
      </c>
      <c r="R25" s="107">
        <v>85</v>
      </c>
      <c r="S25" s="107">
        <v>70</v>
      </c>
      <c r="T25" s="107">
        <v>105</v>
      </c>
      <c r="U25" s="1" t="s">
        <v>35</v>
      </c>
      <c r="V25" s="1" t="s">
        <v>35</v>
      </c>
      <c r="W25" s="107">
        <v>180</v>
      </c>
      <c r="X25" s="107">
        <v>120</v>
      </c>
      <c r="Y25" s="107">
        <v>300</v>
      </c>
      <c r="Z25" s="107">
        <v>2800</v>
      </c>
      <c r="AA25" s="1" t="s">
        <v>35</v>
      </c>
      <c r="AB25" s="1">
        <v>170</v>
      </c>
      <c r="AC25" s="107">
        <v>3</v>
      </c>
      <c r="AD25" s="1" t="s">
        <v>35</v>
      </c>
      <c r="AE25" s="1">
        <v>300</v>
      </c>
      <c r="AF25" s="1">
        <v>100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  <c r="AO25" s="1" t="s">
        <v>35</v>
      </c>
      <c r="AP25" s="1" t="s">
        <v>35</v>
      </c>
      <c r="AQ25" s="1" t="s">
        <v>35</v>
      </c>
      <c r="AR25" s="1" t="s">
        <v>35</v>
      </c>
      <c r="AS25" s="1" t="s">
        <v>35</v>
      </c>
      <c r="AT25" s="392"/>
      <c r="AU25" s="386"/>
      <c r="AV25" s="147"/>
      <c r="AW25" s="134"/>
    </row>
    <row r="26" spans="2:49" ht="15" hidden="1" customHeight="1" x14ac:dyDescent="0.25">
      <c r="B26" s="425"/>
      <c r="C26" s="426"/>
      <c r="D26" s="427"/>
      <c r="E26" s="55" t="s">
        <v>77</v>
      </c>
      <c r="F26" s="232" t="s">
        <v>35</v>
      </c>
      <c r="G26" s="232" t="s">
        <v>35</v>
      </c>
      <c r="H26" s="232" t="s">
        <v>35</v>
      </c>
      <c r="I26" s="1" t="s">
        <v>35</v>
      </c>
      <c r="J26" s="1" t="s">
        <v>35</v>
      </c>
      <c r="K26" s="1" t="s">
        <v>35</v>
      </c>
      <c r="L26" s="1">
        <v>180</v>
      </c>
      <c r="M26" s="1" t="s">
        <v>35</v>
      </c>
      <c r="N26" s="1" t="s">
        <v>35</v>
      </c>
      <c r="O26" s="1" t="s">
        <v>35</v>
      </c>
      <c r="P26" s="1" t="s">
        <v>35</v>
      </c>
      <c r="Q26" s="107">
        <v>65</v>
      </c>
      <c r="R26" s="107">
        <v>105</v>
      </c>
      <c r="S26" s="107">
        <v>125</v>
      </c>
      <c r="T26" s="107">
        <v>45</v>
      </c>
      <c r="U26" s="1" t="s">
        <v>35</v>
      </c>
      <c r="V26" s="1" t="s">
        <v>35</v>
      </c>
      <c r="W26" s="107">
        <v>180</v>
      </c>
      <c r="X26" s="107">
        <v>120</v>
      </c>
      <c r="Y26" s="107">
        <v>1300</v>
      </c>
      <c r="Z26" s="107">
        <v>5600</v>
      </c>
      <c r="AA26" s="1" t="s">
        <v>35</v>
      </c>
      <c r="AB26" s="1">
        <v>170</v>
      </c>
      <c r="AC26" s="107">
        <v>3</v>
      </c>
      <c r="AD26" s="1" t="s">
        <v>35</v>
      </c>
      <c r="AE26" s="1">
        <v>300</v>
      </c>
      <c r="AF26" s="1">
        <v>100</v>
      </c>
      <c r="AG26" s="1" t="s">
        <v>35</v>
      </c>
      <c r="AH26" s="1" t="s">
        <v>35</v>
      </c>
      <c r="AI26" s="1" t="s">
        <v>35</v>
      </c>
      <c r="AJ26" s="1" t="s">
        <v>35</v>
      </c>
      <c r="AK26" s="1" t="s">
        <v>35</v>
      </c>
      <c r="AL26" s="1" t="s">
        <v>35</v>
      </c>
      <c r="AM26" s="1" t="s">
        <v>35</v>
      </c>
      <c r="AN26" s="1" t="s">
        <v>35</v>
      </c>
      <c r="AO26" s="1" t="s">
        <v>35</v>
      </c>
      <c r="AP26" s="1" t="s">
        <v>35</v>
      </c>
      <c r="AQ26" s="1" t="s">
        <v>35</v>
      </c>
      <c r="AR26" s="1" t="s">
        <v>35</v>
      </c>
      <c r="AS26" s="1" t="s">
        <v>35</v>
      </c>
      <c r="AT26" s="393"/>
      <c r="AU26" s="387"/>
      <c r="AV26" s="147"/>
      <c r="AW26" s="134"/>
    </row>
    <row r="27" spans="2:49" ht="15" hidden="1" customHeight="1" x14ac:dyDescent="0.25">
      <c r="B27" s="348" t="s">
        <v>83</v>
      </c>
      <c r="C27" s="348"/>
      <c r="D27" s="348"/>
      <c r="E27" s="348"/>
      <c r="F27" s="233">
        <v>20</v>
      </c>
      <c r="G27" s="233" t="s">
        <v>35</v>
      </c>
      <c r="H27" s="233">
        <v>2</v>
      </c>
      <c r="I27" s="3">
        <v>10</v>
      </c>
      <c r="J27" s="4">
        <v>10</v>
      </c>
      <c r="K27" s="4">
        <v>90</v>
      </c>
      <c r="L27" s="4">
        <v>600</v>
      </c>
      <c r="M27" s="4">
        <v>10</v>
      </c>
      <c r="N27" s="4">
        <v>1</v>
      </c>
      <c r="O27" s="4" t="s">
        <v>35</v>
      </c>
      <c r="P27" s="4">
        <v>45000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100" t="s">
        <v>35</v>
      </c>
      <c r="AD27" s="100">
        <v>4</v>
      </c>
      <c r="AE27" s="100">
        <v>400</v>
      </c>
      <c r="AF27" s="100">
        <v>500</v>
      </c>
      <c r="AG27" s="100">
        <v>150</v>
      </c>
      <c r="AH27" s="33">
        <v>500</v>
      </c>
      <c r="AI27" s="100">
        <v>30000</v>
      </c>
      <c r="AJ27" s="100">
        <v>1200</v>
      </c>
      <c r="AK27" s="100">
        <v>120</v>
      </c>
      <c r="AL27" s="100">
        <v>1200</v>
      </c>
      <c r="AM27" s="100">
        <v>60000</v>
      </c>
      <c r="AN27" s="100" t="s">
        <v>35</v>
      </c>
      <c r="AO27" s="100" t="s">
        <v>35</v>
      </c>
      <c r="AP27" s="100" t="s">
        <v>35</v>
      </c>
      <c r="AQ27" s="100" t="s">
        <v>35</v>
      </c>
      <c r="AR27" s="100" t="s">
        <v>35</v>
      </c>
      <c r="AS27" s="100" t="s">
        <v>35</v>
      </c>
      <c r="AT27" s="99">
        <v>1.0000000000000001E-5</v>
      </c>
      <c r="AU27" s="98">
        <v>4.0000000000000002E-4</v>
      </c>
      <c r="AV27" s="147"/>
      <c r="AW27" s="134"/>
    </row>
    <row r="28" spans="2:49" ht="15" hidden="1" customHeight="1" x14ac:dyDescent="0.25">
      <c r="B28" s="346" t="s">
        <v>82</v>
      </c>
      <c r="C28" s="346"/>
      <c r="D28" s="347"/>
      <c r="E28" s="347"/>
      <c r="F28" s="234">
        <v>10</v>
      </c>
      <c r="G28" s="234" t="s">
        <v>35</v>
      </c>
      <c r="H28" s="234">
        <v>1</v>
      </c>
      <c r="I28" s="5">
        <v>10</v>
      </c>
      <c r="J28" s="6">
        <v>10</v>
      </c>
      <c r="K28" s="6">
        <v>70</v>
      </c>
      <c r="L28" s="6">
        <v>400</v>
      </c>
      <c r="M28" s="6">
        <v>10</v>
      </c>
      <c r="N28" s="6">
        <v>1</v>
      </c>
      <c r="O28" s="6" t="s">
        <v>35</v>
      </c>
      <c r="P28" s="6">
        <v>40000</v>
      </c>
      <c r="Q28" s="6" t="s">
        <v>35</v>
      </c>
      <c r="R28" s="6" t="s">
        <v>35</v>
      </c>
      <c r="S28" s="6" t="s">
        <v>35</v>
      </c>
      <c r="T28" s="6" t="s">
        <v>35</v>
      </c>
      <c r="U28" s="6" t="s">
        <v>35</v>
      </c>
      <c r="V28" s="6" t="s">
        <v>35</v>
      </c>
      <c r="W28" s="6" t="s">
        <v>35</v>
      </c>
      <c r="X28" s="6" t="s">
        <v>35</v>
      </c>
      <c r="Y28" s="6" t="s">
        <v>35</v>
      </c>
      <c r="Z28" s="6" t="s">
        <v>35</v>
      </c>
      <c r="AA28" s="6" t="s">
        <v>35</v>
      </c>
      <c r="AB28" s="6" t="s">
        <v>35</v>
      </c>
      <c r="AC28" s="97" t="s">
        <v>35</v>
      </c>
      <c r="AD28" s="97">
        <v>3</v>
      </c>
      <c r="AE28" s="97">
        <v>300</v>
      </c>
      <c r="AF28" s="97">
        <v>300</v>
      </c>
      <c r="AG28" s="97">
        <v>90</v>
      </c>
      <c r="AH28" s="7">
        <v>300</v>
      </c>
      <c r="AI28" s="97">
        <v>17000</v>
      </c>
      <c r="AJ28" s="97">
        <v>600</v>
      </c>
      <c r="AK28" s="97">
        <v>80</v>
      </c>
      <c r="AL28" s="97">
        <v>1200</v>
      </c>
      <c r="AM28" s="97">
        <v>30000</v>
      </c>
      <c r="AN28" s="97" t="s">
        <v>35</v>
      </c>
      <c r="AO28" s="97" t="s">
        <v>35</v>
      </c>
      <c r="AP28" s="97" t="s">
        <v>35</v>
      </c>
      <c r="AQ28" s="97" t="s">
        <v>35</v>
      </c>
      <c r="AR28" s="97" t="s">
        <v>35</v>
      </c>
      <c r="AS28" s="97" t="s">
        <v>35</v>
      </c>
      <c r="AT28" s="96">
        <v>1.0000000000000001E-5</v>
      </c>
      <c r="AU28" s="95">
        <v>2.0000000000000001E-4</v>
      </c>
      <c r="AV28" s="147"/>
      <c r="AW28" s="134"/>
    </row>
    <row r="29" spans="2:49" hidden="1" x14ac:dyDescent="0.25">
      <c r="B29" s="344" t="s">
        <v>84</v>
      </c>
      <c r="C29" s="344"/>
      <c r="D29" s="345"/>
      <c r="E29" s="345"/>
      <c r="F29" s="13">
        <v>50</v>
      </c>
      <c r="G29" s="13" t="s">
        <v>35</v>
      </c>
      <c r="H29" s="13">
        <v>20</v>
      </c>
      <c r="I29" s="8">
        <v>45</v>
      </c>
      <c r="J29" s="9">
        <v>45</v>
      </c>
      <c r="K29" s="9">
        <v>530</v>
      </c>
      <c r="L29" s="9">
        <v>3600</v>
      </c>
      <c r="M29" s="9">
        <v>50</v>
      </c>
      <c r="N29" s="9">
        <v>7</v>
      </c>
      <c r="O29" s="9" t="s">
        <v>35</v>
      </c>
      <c r="P29" s="9">
        <v>240000</v>
      </c>
      <c r="Q29" s="10" t="s">
        <v>35</v>
      </c>
      <c r="R29" s="9" t="s">
        <v>35</v>
      </c>
      <c r="S29" s="9" t="s">
        <v>35</v>
      </c>
      <c r="T29" s="9" t="s">
        <v>35</v>
      </c>
      <c r="U29" s="9" t="s">
        <v>35</v>
      </c>
      <c r="V29" s="9" t="s">
        <v>35</v>
      </c>
      <c r="W29" s="9" t="s">
        <v>35</v>
      </c>
      <c r="X29" s="9" t="s">
        <v>35</v>
      </c>
      <c r="Y29" s="9" t="s">
        <v>35</v>
      </c>
      <c r="Z29" s="9" t="s">
        <v>35</v>
      </c>
      <c r="AA29" s="9" t="s">
        <v>35</v>
      </c>
      <c r="AB29" s="9" t="s">
        <v>35</v>
      </c>
      <c r="AC29" s="94" t="s">
        <v>35</v>
      </c>
      <c r="AD29" s="94">
        <v>40</v>
      </c>
      <c r="AE29" s="94">
        <v>4000</v>
      </c>
      <c r="AF29" s="94">
        <v>3000</v>
      </c>
      <c r="AG29" s="94">
        <v>900</v>
      </c>
      <c r="AH29" s="11">
        <v>3600</v>
      </c>
      <c r="AI29" s="94">
        <v>240000</v>
      </c>
      <c r="AJ29" s="94">
        <v>1500</v>
      </c>
      <c r="AK29" s="94">
        <v>730</v>
      </c>
      <c r="AL29" s="94">
        <v>6000</v>
      </c>
      <c r="AM29" s="94">
        <v>400000</v>
      </c>
      <c r="AN29" s="94" t="s">
        <v>35</v>
      </c>
      <c r="AO29" s="94" t="s">
        <v>35</v>
      </c>
      <c r="AP29" s="94" t="s">
        <v>35</v>
      </c>
      <c r="AQ29" s="94" t="s">
        <v>35</v>
      </c>
      <c r="AR29" s="94" t="s">
        <v>35</v>
      </c>
      <c r="AS29" s="94" t="s">
        <v>35</v>
      </c>
      <c r="AT29" s="394">
        <v>1.0000000000000001E-5</v>
      </c>
      <c r="AU29" s="373">
        <v>5.0000000000000001E-4</v>
      </c>
      <c r="AV29" s="147"/>
      <c r="AW29" s="134"/>
    </row>
    <row r="30" spans="2:49" hidden="1" x14ac:dyDescent="0.25">
      <c r="B30" s="440" t="s">
        <v>85</v>
      </c>
      <c r="C30" s="428" t="s">
        <v>72</v>
      </c>
      <c r="D30" s="429"/>
      <c r="E30" s="38" t="s">
        <v>68</v>
      </c>
      <c r="F30" s="13" t="s">
        <v>35</v>
      </c>
      <c r="G30" s="13" t="s">
        <v>35</v>
      </c>
      <c r="H30" s="13" t="s">
        <v>35</v>
      </c>
      <c r="I30" s="13" t="s">
        <v>35</v>
      </c>
      <c r="J30" s="12" t="s">
        <v>35</v>
      </c>
      <c r="K30" s="12" t="s">
        <v>35</v>
      </c>
      <c r="L30" s="12" t="s">
        <v>35</v>
      </c>
      <c r="M30" s="12" t="s">
        <v>35</v>
      </c>
      <c r="N30" s="12" t="s">
        <v>35</v>
      </c>
      <c r="O30" s="12" t="s">
        <v>35</v>
      </c>
      <c r="P30" s="12" t="s">
        <v>35</v>
      </c>
      <c r="Q30" s="12">
        <v>3</v>
      </c>
      <c r="R30" s="12" t="s">
        <v>75</v>
      </c>
      <c r="S30" s="12" t="s">
        <v>75</v>
      </c>
      <c r="T30" s="12">
        <v>230</v>
      </c>
      <c r="U30" s="12" t="s">
        <v>35</v>
      </c>
      <c r="V30" s="12" t="s">
        <v>35</v>
      </c>
      <c r="W30" s="12">
        <v>260</v>
      </c>
      <c r="X30" s="12" t="s">
        <v>35</v>
      </c>
      <c r="Y30" s="12" t="s">
        <v>35</v>
      </c>
      <c r="Z30" s="12" t="s">
        <v>35</v>
      </c>
      <c r="AA30" s="12" t="s">
        <v>35</v>
      </c>
      <c r="AB30" s="12" t="s">
        <v>35</v>
      </c>
      <c r="AC30" s="12" t="s">
        <v>35</v>
      </c>
      <c r="AD30" s="12" t="s">
        <v>35</v>
      </c>
      <c r="AE30" s="12" t="s">
        <v>35</v>
      </c>
      <c r="AF30" s="12" t="s">
        <v>35</v>
      </c>
      <c r="AG30" s="12" t="s">
        <v>35</v>
      </c>
      <c r="AH30" s="12" t="s">
        <v>35</v>
      </c>
      <c r="AI30" s="12" t="s">
        <v>35</v>
      </c>
      <c r="AJ30" s="12" t="s">
        <v>35</v>
      </c>
      <c r="AK30" s="12" t="s">
        <v>35</v>
      </c>
      <c r="AL30" s="12" t="s">
        <v>35</v>
      </c>
      <c r="AM30" s="12" t="s">
        <v>35</v>
      </c>
      <c r="AN30" s="12" t="s">
        <v>35</v>
      </c>
      <c r="AO30" s="12" t="s">
        <v>35</v>
      </c>
      <c r="AP30" s="12" t="s">
        <v>35</v>
      </c>
      <c r="AQ30" s="12" t="s">
        <v>35</v>
      </c>
      <c r="AR30" s="12" t="s">
        <v>35</v>
      </c>
      <c r="AS30" s="12" t="s">
        <v>35</v>
      </c>
      <c r="AT30" s="395"/>
      <c r="AU30" s="374"/>
      <c r="AV30" s="147"/>
      <c r="AW30" s="134"/>
    </row>
    <row r="31" spans="2:49" hidden="1" x14ac:dyDescent="0.25">
      <c r="B31" s="441"/>
      <c r="C31" s="430"/>
      <c r="D31" s="431"/>
      <c r="E31" s="56" t="s">
        <v>69</v>
      </c>
      <c r="F31" s="13" t="s">
        <v>35</v>
      </c>
      <c r="G31" s="13" t="s">
        <v>35</v>
      </c>
      <c r="H31" s="13" t="s">
        <v>35</v>
      </c>
      <c r="I31" s="13" t="s">
        <v>35</v>
      </c>
      <c r="J31" s="12" t="s">
        <v>35</v>
      </c>
      <c r="K31" s="12" t="s">
        <v>35</v>
      </c>
      <c r="L31" s="12" t="s">
        <v>35</v>
      </c>
      <c r="M31" s="12" t="s">
        <v>35</v>
      </c>
      <c r="N31" s="12" t="s">
        <v>35</v>
      </c>
      <c r="O31" s="12" t="s">
        <v>35</v>
      </c>
      <c r="P31" s="12" t="s">
        <v>35</v>
      </c>
      <c r="Q31" s="12">
        <v>3</v>
      </c>
      <c r="R31" s="12" t="s">
        <v>75</v>
      </c>
      <c r="S31" s="12" t="s">
        <v>75</v>
      </c>
      <c r="T31" s="12" t="s">
        <v>75</v>
      </c>
      <c r="U31" s="12" t="s">
        <v>35</v>
      </c>
      <c r="V31" s="12" t="s">
        <v>35</v>
      </c>
      <c r="W31" s="12">
        <v>370</v>
      </c>
      <c r="X31" s="9" t="s">
        <v>35</v>
      </c>
      <c r="Y31" s="9" t="s">
        <v>35</v>
      </c>
      <c r="Z31" s="9" t="s">
        <v>35</v>
      </c>
      <c r="AA31" s="9" t="s">
        <v>35</v>
      </c>
      <c r="AB31" s="9" t="s">
        <v>35</v>
      </c>
      <c r="AC31" s="94" t="s">
        <v>35</v>
      </c>
      <c r="AD31" s="12" t="s">
        <v>35</v>
      </c>
      <c r="AE31" s="12" t="s">
        <v>35</v>
      </c>
      <c r="AF31" s="12" t="s">
        <v>35</v>
      </c>
      <c r="AG31" s="12" t="s">
        <v>35</v>
      </c>
      <c r="AH31" s="12" t="s">
        <v>35</v>
      </c>
      <c r="AI31" s="12" t="s">
        <v>35</v>
      </c>
      <c r="AJ31" s="12" t="s">
        <v>35</v>
      </c>
      <c r="AK31" s="12" t="s">
        <v>35</v>
      </c>
      <c r="AL31" s="12" t="s">
        <v>35</v>
      </c>
      <c r="AM31" s="12" t="s">
        <v>35</v>
      </c>
      <c r="AN31" s="94" t="s">
        <v>35</v>
      </c>
      <c r="AO31" s="94" t="s">
        <v>35</v>
      </c>
      <c r="AP31" s="94" t="s">
        <v>35</v>
      </c>
      <c r="AQ31" s="94" t="s">
        <v>35</v>
      </c>
      <c r="AR31" s="94" t="s">
        <v>35</v>
      </c>
      <c r="AS31" s="94" t="s">
        <v>35</v>
      </c>
      <c r="AT31" s="395"/>
      <c r="AU31" s="374"/>
      <c r="AV31" s="147"/>
      <c r="AW31" s="134"/>
    </row>
    <row r="32" spans="2:49" hidden="1" x14ac:dyDescent="0.25">
      <c r="B32" s="441"/>
      <c r="C32" s="430"/>
      <c r="D32" s="431"/>
      <c r="E32" s="56" t="s">
        <v>70</v>
      </c>
      <c r="F32" s="13" t="s">
        <v>35</v>
      </c>
      <c r="G32" s="13" t="s">
        <v>35</v>
      </c>
      <c r="H32" s="13" t="s">
        <v>35</v>
      </c>
      <c r="I32" s="13" t="s">
        <v>35</v>
      </c>
      <c r="J32" s="12" t="s">
        <v>35</v>
      </c>
      <c r="K32" s="12" t="s">
        <v>35</v>
      </c>
      <c r="L32" s="12" t="s">
        <v>35</v>
      </c>
      <c r="M32" s="12" t="s">
        <v>35</v>
      </c>
      <c r="N32" s="12" t="s">
        <v>35</v>
      </c>
      <c r="O32" s="12" t="s">
        <v>35</v>
      </c>
      <c r="P32" s="12" t="s">
        <v>35</v>
      </c>
      <c r="Q32" s="12">
        <v>3</v>
      </c>
      <c r="R32" s="12" t="s">
        <v>75</v>
      </c>
      <c r="S32" s="12" t="s">
        <v>75</v>
      </c>
      <c r="T32" s="12" t="s">
        <v>75</v>
      </c>
      <c r="U32" s="12" t="s">
        <v>35</v>
      </c>
      <c r="V32" s="12" t="s">
        <v>35</v>
      </c>
      <c r="W32" s="12">
        <v>630</v>
      </c>
      <c r="X32" s="12" t="s">
        <v>35</v>
      </c>
      <c r="Y32" s="12" t="s">
        <v>35</v>
      </c>
      <c r="Z32" s="12" t="s">
        <v>35</v>
      </c>
      <c r="AA32" s="12" t="s">
        <v>35</v>
      </c>
      <c r="AB32" s="12" t="s">
        <v>35</v>
      </c>
      <c r="AC32" s="12" t="s">
        <v>35</v>
      </c>
      <c r="AD32" s="12" t="s">
        <v>35</v>
      </c>
      <c r="AE32" s="12" t="s">
        <v>35</v>
      </c>
      <c r="AF32" s="12" t="s">
        <v>35</v>
      </c>
      <c r="AG32" s="12" t="s">
        <v>35</v>
      </c>
      <c r="AH32" s="12" t="s">
        <v>35</v>
      </c>
      <c r="AI32" s="12" t="s">
        <v>35</v>
      </c>
      <c r="AJ32" s="12" t="s">
        <v>35</v>
      </c>
      <c r="AK32" s="12" t="s">
        <v>35</v>
      </c>
      <c r="AL32" s="12" t="s">
        <v>35</v>
      </c>
      <c r="AM32" s="12" t="s">
        <v>35</v>
      </c>
      <c r="AN32" s="12" t="s">
        <v>35</v>
      </c>
      <c r="AO32" s="12" t="s">
        <v>35</v>
      </c>
      <c r="AP32" s="12" t="s">
        <v>35</v>
      </c>
      <c r="AQ32" s="12" t="s">
        <v>35</v>
      </c>
      <c r="AR32" s="12" t="s">
        <v>35</v>
      </c>
      <c r="AS32" s="12" t="s">
        <v>35</v>
      </c>
      <c r="AT32" s="395"/>
      <c r="AU32" s="374"/>
      <c r="AV32" s="147"/>
      <c r="AW32" s="134"/>
    </row>
    <row r="33" spans="2:49" hidden="1" x14ac:dyDescent="0.25">
      <c r="B33" s="441"/>
      <c r="C33" s="432"/>
      <c r="D33" s="433"/>
      <c r="E33" s="56" t="s">
        <v>71</v>
      </c>
      <c r="F33" s="13" t="s">
        <v>35</v>
      </c>
      <c r="G33" s="13" t="s">
        <v>35</v>
      </c>
      <c r="H33" s="13" t="s">
        <v>35</v>
      </c>
      <c r="I33" s="13" t="s">
        <v>35</v>
      </c>
      <c r="J33" s="12" t="s">
        <v>35</v>
      </c>
      <c r="K33" s="12" t="s">
        <v>35</v>
      </c>
      <c r="L33" s="12" t="s">
        <v>35</v>
      </c>
      <c r="M33" s="12" t="s">
        <v>35</v>
      </c>
      <c r="N33" s="12" t="s">
        <v>35</v>
      </c>
      <c r="O33" s="12" t="s">
        <v>35</v>
      </c>
      <c r="P33" s="12" t="s">
        <v>35</v>
      </c>
      <c r="Q33" s="12">
        <v>3</v>
      </c>
      <c r="R33" s="12" t="s">
        <v>75</v>
      </c>
      <c r="S33" s="12" t="s">
        <v>75</v>
      </c>
      <c r="T33" s="12" t="s">
        <v>75</v>
      </c>
      <c r="U33" s="12" t="s">
        <v>35</v>
      </c>
      <c r="V33" s="12" t="s">
        <v>35</v>
      </c>
      <c r="W33" s="12" t="s">
        <v>75</v>
      </c>
      <c r="X33" s="9" t="s">
        <v>35</v>
      </c>
      <c r="Y33" s="9" t="s">
        <v>35</v>
      </c>
      <c r="Z33" s="9" t="s">
        <v>35</v>
      </c>
      <c r="AA33" s="9" t="s">
        <v>35</v>
      </c>
      <c r="AB33" s="9" t="s">
        <v>35</v>
      </c>
      <c r="AC33" s="94" t="s">
        <v>35</v>
      </c>
      <c r="AD33" s="12" t="s">
        <v>35</v>
      </c>
      <c r="AE33" s="12" t="s">
        <v>35</v>
      </c>
      <c r="AF33" s="12" t="s">
        <v>35</v>
      </c>
      <c r="AG33" s="12" t="s">
        <v>35</v>
      </c>
      <c r="AH33" s="12" t="s">
        <v>35</v>
      </c>
      <c r="AI33" s="12" t="s">
        <v>35</v>
      </c>
      <c r="AJ33" s="12" t="s">
        <v>35</v>
      </c>
      <c r="AK33" s="12" t="s">
        <v>35</v>
      </c>
      <c r="AL33" s="12" t="s">
        <v>35</v>
      </c>
      <c r="AM33" s="12" t="s">
        <v>35</v>
      </c>
      <c r="AN33" s="94" t="s">
        <v>35</v>
      </c>
      <c r="AO33" s="94" t="s">
        <v>35</v>
      </c>
      <c r="AP33" s="94" t="s">
        <v>35</v>
      </c>
      <c r="AQ33" s="94" t="s">
        <v>35</v>
      </c>
      <c r="AR33" s="94" t="s">
        <v>35</v>
      </c>
      <c r="AS33" s="94" t="s">
        <v>35</v>
      </c>
      <c r="AT33" s="395"/>
      <c r="AU33" s="374"/>
      <c r="AV33" s="147"/>
      <c r="AW33" s="134"/>
    </row>
    <row r="34" spans="2:49" hidden="1" x14ac:dyDescent="0.25">
      <c r="B34" s="441"/>
      <c r="C34" s="428" t="s">
        <v>73</v>
      </c>
      <c r="D34" s="429"/>
      <c r="E34" s="56" t="s">
        <v>68</v>
      </c>
      <c r="F34" s="13" t="s">
        <v>35</v>
      </c>
      <c r="G34" s="13" t="s">
        <v>35</v>
      </c>
      <c r="H34" s="13" t="s">
        <v>35</v>
      </c>
      <c r="I34" s="13" t="s">
        <v>35</v>
      </c>
      <c r="J34" s="12" t="s">
        <v>35</v>
      </c>
      <c r="K34" s="12" t="s">
        <v>35</v>
      </c>
      <c r="L34" s="12" t="s">
        <v>35</v>
      </c>
      <c r="M34" s="12" t="s">
        <v>35</v>
      </c>
      <c r="N34" s="12" t="s">
        <v>35</v>
      </c>
      <c r="O34" s="12" t="s">
        <v>35</v>
      </c>
      <c r="P34" s="12" t="s">
        <v>35</v>
      </c>
      <c r="Q34" s="12">
        <v>4</v>
      </c>
      <c r="R34" s="12" t="s">
        <v>75</v>
      </c>
      <c r="S34" s="12" t="s">
        <v>75</v>
      </c>
      <c r="T34" s="12" t="s">
        <v>75</v>
      </c>
      <c r="U34" s="12" t="s">
        <v>35</v>
      </c>
      <c r="V34" s="12" t="s">
        <v>35</v>
      </c>
      <c r="W34" s="12">
        <v>250</v>
      </c>
      <c r="X34" s="12" t="s">
        <v>35</v>
      </c>
      <c r="Y34" s="12" t="s">
        <v>35</v>
      </c>
      <c r="Z34" s="12" t="s">
        <v>35</v>
      </c>
      <c r="AA34" s="12" t="s">
        <v>35</v>
      </c>
      <c r="AB34" s="12" t="s">
        <v>35</v>
      </c>
      <c r="AC34" s="12" t="s">
        <v>35</v>
      </c>
      <c r="AD34" s="12" t="s">
        <v>35</v>
      </c>
      <c r="AE34" s="12" t="s">
        <v>35</v>
      </c>
      <c r="AF34" s="12" t="s">
        <v>35</v>
      </c>
      <c r="AG34" s="12" t="s">
        <v>35</v>
      </c>
      <c r="AH34" s="12" t="s">
        <v>35</v>
      </c>
      <c r="AI34" s="12" t="s">
        <v>35</v>
      </c>
      <c r="AJ34" s="12" t="s">
        <v>35</v>
      </c>
      <c r="AK34" s="12" t="s">
        <v>35</v>
      </c>
      <c r="AL34" s="12" t="s">
        <v>35</v>
      </c>
      <c r="AM34" s="12" t="s">
        <v>35</v>
      </c>
      <c r="AN34" s="12" t="s">
        <v>35</v>
      </c>
      <c r="AO34" s="12" t="s">
        <v>35</v>
      </c>
      <c r="AP34" s="12" t="s">
        <v>35</v>
      </c>
      <c r="AQ34" s="12" t="s">
        <v>35</v>
      </c>
      <c r="AR34" s="12" t="s">
        <v>35</v>
      </c>
      <c r="AS34" s="12" t="s">
        <v>35</v>
      </c>
      <c r="AT34" s="395"/>
      <c r="AU34" s="374"/>
      <c r="AV34" s="147"/>
      <c r="AW34" s="134"/>
    </row>
    <row r="35" spans="2:49" hidden="1" x14ac:dyDescent="0.25">
      <c r="B35" s="441"/>
      <c r="C35" s="430"/>
      <c r="D35" s="431"/>
      <c r="E35" s="56" t="s">
        <v>69</v>
      </c>
      <c r="F35" s="13" t="s">
        <v>35</v>
      </c>
      <c r="G35" s="13" t="s">
        <v>35</v>
      </c>
      <c r="H35" s="13" t="s">
        <v>35</v>
      </c>
      <c r="I35" s="13" t="s">
        <v>35</v>
      </c>
      <c r="J35" s="12" t="s">
        <v>35</v>
      </c>
      <c r="K35" s="12" t="s">
        <v>35</v>
      </c>
      <c r="L35" s="12" t="s">
        <v>35</v>
      </c>
      <c r="M35" s="12" t="s">
        <v>35</v>
      </c>
      <c r="N35" s="12" t="s">
        <v>35</v>
      </c>
      <c r="O35" s="12" t="s">
        <v>35</v>
      </c>
      <c r="P35" s="12" t="s">
        <v>35</v>
      </c>
      <c r="Q35" s="12">
        <v>4</v>
      </c>
      <c r="R35" s="12" t="s">
        <v>75</v>
      </c>
      <c r="S35" s="12" t="s">
        <v>75</v>
      </c>
      <c r="T35" s="12" t="s">
        <v>75</v>
      </c>
      <c r="U35" s="12" t="s">
        <v>35</v>
      </c>
      <c r="V35" s="12" t="s">
        <v>35</v>
      </c>
      <c r="W35" s="12">
        <v>360</v>
      </c>
      <c r="X35" s="9" t="s">
        <v>35</v>
      </c>
      <c r="Y35" s="9" t="s">
        <v>35</v>
      </c>
      <c r="Z35" s="9" t="s">
        <v>35</v>
      </c>
      <c r="AA35" s="9" t="s">
        <v>35</v>
      </c>
      <c r="AB35" s="9" t="s">
        <v>35</v>
      </c>
      <c r="AC35" s="94" t="s">
        <v>35</v>
      </c>
      <c r="AD35" s="12" t="s">
        <v>35</v>
      </c>
      <c r="AE35" s="12" t="s">
        <v>35</v>
      </c>
      <c r="AF35" s="12" t="s">
        <v>35</v>
      </c>
      <c r="AG35" s="12" t="s">
        <v>35</v>
      </c>
      <c r="AH35" s="12" t="s">
        <v>35</v>
      </c>
      <c r="AI35" s="12" t="s">
        <v>35</v>
      </c>
      <c r="AJ35" s="12" t="s">
        <v>35</v>
      </c>
      <c r="AK35" s="12" t="s">
        <v>35</v>
      </c>
      <c r="AL35" s="12" t="s">
        <v>35</v>
      </c>
      <c r="AM35" s="12" t="s">
        <v>35</v>
      </c>
      <c r="AN35" s="94" t="s">
        <v>35</v>
      </c>
      <c r="AO35" s="94" t="s">
        <v>35</v>
      </c>
      <c r="AP35" s="94" t="s">
        <v>35</v>
      </c>
      <c r="AQ35" s="94" t="s">
        <v>35</v>
      </c>
      <c r="AR35" s="94" t="s">
        <v>35</v>
      </c>
      <c r="AS35" s="94" t="s">
        <v>35</v>
      </c>
      <c r="AT35" s="395"/>
      <c r="AU35" s="374"/>
      <c r="AV35" s="147"/>
      <c r="AW35" s="134"/>
    </row>
    <row r="36" spans="2:49" hidden="1" x14ac:dyDescent="0.25">
      <c r="B36" s="441"/>
      <c r="C36" s="430"/>
      <c r="D36" s="431"/>
      <c r="E36" s="56" t="s">
        <v>70</v>
      </c>
      <c r="F36" s="13" t="s">
        <v>35</v>
      </c>
      <c r="G36" s="13" t="s">
        <v>35</v>
      </c>
      <c r="H36" s="13" t="s">
        <v>35</v>
      </c>
      <c r="I36" s="13" t="s">
        <v>35</v>
      </c>
      <c r="J36" s="12" t="s">
        <v>35</v>
      </c>
      <c r="K36" s="12" t="s">
        <v>35</v>
      </c>
      <c r="L36" s="12" t="s">
        <v>35</v>
      </c>
      <c r="M36" s="12" t="s">
        <v>35</v>
      </c>
      <c r="N36" s="12" t="s">
        <v>35</v>
      </c>
      <c r="O36" s="12" t="s">
        <v>35</v>
      </c>
      <c r="P36" s="12" t="s">
        <v>35</v>
      </c>
      <c r="Q36" s="12">
        <v>6</v>
      </c>
      <c r="R36" s="12" t="s">
        <v>75</v>
      </c>
      <c r="S36" s="12" t="s">
        <v>75</v>
      </c>
      <c r="T36" s="12" t="s">
        <v>75</v>
      </c>
      <c r="U36" s="12" t="s">
        <v>35</v>
      </c>
      <c r="V36" s="12" t="s">
        <v>35</v>
      </c>
      <c r="W36" s="12">
        <v>590</v>
      </c>
      <c r="X36" s="12" t="s">
        <v>35</v>
      </c>
      <c r="Y36" s="12" t="s">
        <v>35</v>
      </c>
      <c r="Z36" s="12" t="s">
        <v>35</v>
      </c>
      <c r="AA36" s="12" t="s">
        <v>35</v>
      </c>
      <c r="AB36" s="12" t="s">
        <v>35</v>
      </c>
      <c r="AC36" s="12" t="s">
        <v>35</v>
      </c>
      <c r="AD36" s="12" t="s">
        <v>35</v>
      </c>
      <c r="AE36" s="12" t="s">
        <v>35</v>
      </c>
      <c r="AF36" s="12" t="s">
        <v>35</v>
      </c>
      <c r="AG36" s="12" t="s">
        <v>35</v>
      </c>
      <c r="AH36" s="12" t="s">
        <v>35</v>
      </c>
      <c r="AI36" s="12" t="s">
        <v>35</v>
      </c>
      <c r="AJ36" s="12" t="s">
        <v>35</v>
      </c>
      <c r="AK36" s="12" t="s">
        <v>35</v>
      </c>
      <c r="AL36" s="12" t="s">
        <v>35</v>
      </c>
      <c r="AM36" s="12" t="s">
        <v>35</v>
      </c>
      <c r="AN36" s="12" t="s">
        <v>35</v>
      </c>
      <c r="AO36" s="12" t="s">
        <v>35</v>
      </c>
      <c r="AP36" s="12" t="s">
        <v>35</v>
      </c>
      <c r="AQ36" s="12" t="s">
        <v>35</v>
      </c>
      <c r="AR36" s="12" t="s">
        <v>35</v>
      </c>
      <c r="AS36" s="12" t="s">
        <v>35</v>
      </c>
      <c r="AT36" s="395"/>
      <c r="AU36" s="374"/>
      <c r="AV36" s="147"/>
      <c r="AW36" s="134"/>
    </row>
    <row r="37" spans="2:49" hidden="1" x14ac:dyDescent="0.25">
      <c r="B37" s="441"/>
      <c r="C37" s="432"/>
      <c r="D37" s="433"/>
      <c r="E37" s="56" t="s">
        <v>71</v>
      </c>
      <c r="F37" s="13" t="s">
        <v>35</v>
      </c>
      <c r="G37" s="13" t="s">
        <v>35</v>
      </c>
      <c r="H37" s="13" t="s">
        <v>35</v>
      </c>
      <c r="I37" s="13" t="s">
        <v>35</v>
      </c>
      <c r="J37" s="12" t="s">
        <v>35</v>
      </c>
      <c r="K37" s="12" t="s">
        <v>35</v>
      </c>
      <c r="L37" s="12" t="s">
        <v>35</v>
      </c>
      <c r="M37" s="12" t="s">
        <v>35</v>
      </c>
      <c r="N37" s="12" t="s">
        <v>35</v>
      </c>
      <c r="O37" s="12" t="s">
        <v>35</v>
      </c>
      <c r="P37" s="12" t="s">
        <v>35</v>
      </c>
      <c r="Q37" s="12">
        <v>10</v>
      </c>
      <c r="R37" s="12" t="s">
        <v>75</v>
      </c>
      <c r="S37" s="12" t="s">
        <v>75</v>
      </c>
      <c r="T37" s="12" t="s">
        <v>75</v>
      </c>
      <c r="U37" s="12" t="s">
        <v>35</v>
      </c>
      <c r="V37" s="12" t="s">
        <v>35</v>
      </c>
      <c r="W37" s="12" t="s">
        <v>75</v>
      </c>
      <c r="X37" s="9" t="s">
        <v>35</v>
      </c>
      <c r="Y37" s="9" t="s">
        <v>35</v>
      </c>
      <c r="Z37" s="9" t="s">
        <v>35</v>
      </c>
      <c r="AA37" s="9" t="s">
        <v>35</v>
      </c>
      <c r="AB37" s="9" t="s">
        <v>35</v>
      </c>
      <c r="AC37" s="94" t="s">
        <v>35</v>
      </c>
      <c r="AD37" s="12" t="s">
        <v>35</v>
      </c>
      <c r="AE37" s="12" t="s">
        <v>35</v>
      </c>
      <c r="AF37" s="12" t="s">
        <v>35</v>
      </c>
      <c r="AG37" s="12" t="s">
        <v>35</v>
      </c>
      <c r="AH37" s="12" t="s">
        <v>35</v>
      </c>
      <c r="AI37" s="12" t="s">
        <v>35</v>
      </c>
      <c r="AJ37" s="12" t="s">
        <v>35</v>
      </c>
      <c r="AK37" s="12" t="s">
        <v>35</v>
      </c>
      <c r="AL37" s="12" t="s">
        <v>35</v>
      </c>
      <c r="AM37" s="12" t="s">
        <v>35</v>
      </c>
      <c r="AN37" s="94" t="s">
        <v>35</v>
      </c>
      <c r="AO37" s="94" t="s">
        <v>35</v>
      </c>
      <c r="AP37" s="94" t="s">
        <v>35</v>
      </c>
      <c r="AQ37" s="94" t="s">
        <v>35</v>
      </c>
      <c r="AR37" s="94" t="s">
        <v>35</v>
      </c>
      <c r="AS37" s="94" t="s">
        <v>35</v>
      </c>
      <c r="AT37" s="395"/>
      <c r="AU37" s="374"/>
      <c r="AV37" s="147"/>
      <c r="AW37" s="134"/>
    </row>
    <row r="38" spans="2:49" hidden="1" x14ac:dyDescent="0.25">
      <c r="B38" s="441"/>
      <c r="C38" s="428" t="s">
        <v>74</v>
      </c>
      <c r="D38" s="429"/>
      <c r="E38" s="56" t="s">
        <v>68</v>
      </c>
      <c r="F38" s="13" t="s">
        <v>35</v>
      </c>
      <c r="G38" s="13" t="s">
        <v>35</v>
      </c>
      <c r="H38" s="13" t="s">
        <v>35</v>
      </c>
      <c r="I38" s="13" t="s">
        <v>35</v>
      </c>
      <c r="J38" s="12" t="s">
        <v>35</v>
      </c>
      <c r="K38" s="12" t="s">
        <v>35</v>
      </c>
      <c r="L38" s="12" t="s">
        <v>35</v>
      </c>
      <c r="M38" s="12" t="s">
        <v>35</v>
      </c>
      <c r="N38" s="12" t="s">
        <v>35</v>
      </c>
      <c r="O38" s="12" t="s">
        <v>35</v>
      </c>
      <c r="P38" s="12" t="s">
        <v>35</v>
      </c>
      <c r="Q38" s="12">
        <v>4</v>
      </c>
      <c r="R38" s="12" t="s">
        <v>75</v>
      </c>
      <c r="S38" s="12" t="s">
        <v>75</v>
      </c>
      <c r="T38" s="12" t="s">
        <v>75</v>
      </c>
      <c r="U38" s="12" t="s">
        <v>35</v>
      </c>
      <c r="V38" s="12" t="s">
        <v>35</v>
      </c>
      <c r="W38" s="12">
        <v>310</v>
      </c>
      <c r="X38" s="12" t="s">
        <v>35</v>
      </c>
      <c r="Y38" s="12" t="s">
        <v>35</v>
      </c>
      <c r="Z38" s="12" t="s">
        <v>35</v>
      </c>
      <c r="AA38" s="12" t="s">
        <v>35</v>
      </c>
      <c r="AB38" s="12" t="s">
        <v>35</v>
      </c>
      <c r="AC38" s="12" t="s">
        <v>35</v>
      </c>
      <c r="AD38" s="12" t="s">
        <v>35</v>
      </c>
      <c r="AE38" s="12" t="s">
        <v>35</v>
      </c>
      <c r="AF38" s="12" t="s">
        <v>35</v>
      </c>
      <c r="AG38" s="12" t="s">
        <v>35</v>
      </c>
      <c r="AH38" s="12" t="s">
        <v>35</v>
      </c>
      <c r="AI38" s="12" t="s">
        <v>35</v>
      </c>
      <c r="AJ38" s="12" t="s">
        <v>35</v>
      </c>
      <c r="AK38" s="12" t="s">
        <v>35</v>
      </c>
      <c r="AL38" s="12" t="s">
        <v>35</v>
      </c>
      <c r="AM38" s="12" t="s">
        <v>35</v>
      </c>
      <c r="AN38" s="12" t="s">
        <v>35</v>
      </c>
      <c r="AO38" s="12" t="s">
        <v>35</v>
      </c>
      <c r="AP38" s="12" t="s">
        <v>35</v>
      </c>
      <c r="AQ38" s="12" t="s">
        <v>35</v>
      </c>
      <c r="AR38" s="12" t="s">
        <v>35</v>
      </c>
      <c r="AS38" s="12" t="s">
        <v>35</v>
      </c>
      <c r="AT38" s="395"/>
      <c r="AU38" s="374"/>
      <c r="AV38" s="147"/>
      <c r="AW38" s="134"/>
    </row>
    <row r="39" spans="2:49" hidden="1" x14ac:dyDescent="0.25">
      <c r="B39" s="441"/>
      <c r="C39" s="430"/>
      <c r="D39" s="431"/>
      <c r="E39" s="56" t="s">
        <v>69</v>
      </c>
      <c r="F39" s="13" t="s">
        <v>35</v>
      </c>
      <c r="G39" s="13" t="s">
        <v>35</v>
      </c>
      <c r="H39" s="13" t="s">
        <v>35</v>
      </c>
      <c r="I39" s="13" t="s">
        <v>35</v>
      </c>
      <c r="J39" s="12" t="s">
        <v>35</v>
      </c>
      <c r="K39" s="12" t="s">
        <v>35</v>
      </c>
      <c r="L39" s="12" t="s">
        <v>35</v>
      </c>
      <c r="M39" s="12" t="s">
        <v>35</v>
      </c>
      <c r="N39" s="12" t="s">
        <v>35</v>
      </c>
      <c r="O39" s="12" t="s">
        <v>35</v>
      </c>
      <c r="P39" s="12" t="s">
        <v>35</v>
      </c>
      <c r="Q39" s="12">
        <v>6</v>
      </c>
      <c r="R39" s="12" t="s">
        <v>75</v>
      </c>
      <c r="S39" s="12" t="s">
        <v>75</v>
      </c>
      <c r="T39" s="12" t="s">
        <v>75</v>
      </c>
      <c r="U39" s="12" t="s">
        <v>35</v>
      </c>
      <c r="V39" s="12" t="s">
        <v>35</v>
      </c>
      <c r="W39" s="12">
        <v>480</v>
      </c>
      <c r="X39" s="9" t="s">
        <v>35</v>
      </c>
      <c r="Y39" s="9" t="s">
        <v>35</v>
      </c>
      <c r="Z39" s="9" t="s">
        <v>35</v>
      </c>
      <c r="AA39" s="9" t="s">
        <v>35</v>
      </c>
      <c r="AB39" s="9" t="s">
        <v>35</v>
      </c>
      <c r="AC39" s="94" t="s">
        <v>35</v>
      </c>
      <c r="AD39" s="12" t="s">
        <v>35</v>
      </c>
      <c r="AE39" s="12" t="s">
        <v>35</v>
      </c>
      <c r="AF39" s="12" t="s">
        <v>35</v>
      </c>
      <c r="AG39" s="12" t="s">
        <v>35</v>
      </c>
      <c r="AH39" s="12" t="s">
        <v>35</v>
      </c>
      <c r="AI39" s="12" t="s">
        <v>35</v>
      </c>
      <c r="AJ39" s="12" t="s">
        <v>35</v>
      </c>
      <c r="AK39" s="12" t="s">
        <v>35</v>
      </c>
      <c r="AL39" s="12" t="s">
        <v>35</v>
      </c>
      <c r="AM39" s="12" t="s">
        <v>35</v>
      </c>
      <c r="AN39" s="94" t="s">
        <v>35</v>
      </c>
      <c r="AO39" s="94" t="s">
        <v>35</v>
      </c>
      <c r="AP39" s="94" t="s">
        <v>35</v>
      </c>
      <c r="AQ39" s="94" t="s">
        <v>35</v>
      </c>
      <c r="AR39" s="94" t="s">
        <v>35</v>
      </c>
      <c r="AS39" s="94" t="s">
        <v>35</v>
      </c>
      <c r="AT39" s="395"/>
      <c r="AU39" s="374"/>
      <c r="AV39" s="147"/>
      <c r="AW39" s="134"/>
    </row>
    <row r="40" spans="2:49" hidden="1" x14ac:dyDescent="0.25">
      <c r="B40" s="441"/>
      <c r="C40" s="430"/>
      <c r="D40" s="431"/>
      <c r="E40" s="56" t="s">
        <v>70</v>
      </c>
      <c r="F40" s="13" t="s">
        <v>35</v>
      </c>
      <c r="G40" s="13" t="s">
        <v>35</v>
      </c>
      <c r="H40" s="13" t="s">
        <v>35</v>
      </c>
      <c r="I40" s="13" t="s">
        <v>35</v>
      </c>
      <c r="J40" s="12" t="s">
        <v>35</v>
      </c>
      <c r="K40" s="12" t="s">
        <v>35</v>
      </c>
      <c r="L40" s="12" t="s">
        <v>35</v>
      </c>
      <c r="M40" s="12" t="s">
        <v>35</v>
      </c>
      <c r="N40" s="12" t="s">
        <v>35</v>
      </c>
      <c r="O40" s="12" t="s">
        <v>35</v>
      </c>
      <c r="P40" s="12" t="s">
        <v>35</v>
      </c>
      <c r="Q40" s="12">
        <v>9</v>
      </c>
      <c r="R40" s="12" t="s">
        <v>75</v>
      </c>
      <c r="S40" s="12" t="s">
        <v>75</v>
      </c>
      <c r="T40" s="12" t="s">
        <v>75</v>
      </c>
      <c r="U40" s="12" t="s">
        <v>35</v>
      </c>
      <c r="V40" s="12" t="s">
        <v>35</v>
      </c>
      <c r="W40" s="12" t="s">
        <v>75</v>
      </c>
      <c r="X40" s="12" t="s">
        <v>35</v>
      </c>
      <c r="Y40" s="12" t="s">
        <v>35</v>
      </c>
      <c r="Z40" s="12" t="s">
        <v>35</v>
      </c>
      <c r="AA40" s="12" t="s">
        <v>35</v>
      </c>
      <c r="AB40" s="12" t="s">
        <v>35</v>
      </c>
      <c r="AC40" s="12" t="s">
        <v>35</v>
      </c>
      <c r="AD40" s="12" t="s">
        <v>35</v>
      </c>
      <c r="AE40" s="12" t="s">
        <v>35</v>
      </c>
      <c r="AF40" s="12" t="s">
        <v>35</v>
      </c>
      <c r="AG40" s="12" t="s">
        <v>35</v>
      </c>
      <c r="AH40" s="12" t="s">
        <v>35</v>
      </c>
      <c r="AI40" s="12" t="s">
        <v>35</v>
      </c>
      <c r="AJ40" s="12" t="s">
        <v>35</v>
      </c>
      <c r="AK40" s="12" t="s">
        <v>35</v>
      </c>
      <c r="AL40" s="12" t="s">
        <v>35</v>
      </c>
      <c r="AM40" s="12" t="s">
        <v>35</v>
      </c>
      <c r="AN40" s="12" t="s">
        <v>35</v>
      </c>
      <c r="AO40" s="12" t="s">
        <v>35</v>
      </c>
      <c r="AP40" s="12" t="s">
        <v>35</v>
      </c>
      <c r="AQ40" s="12" t="s">
        <v>35</v>
      </c>
      <c r="AR40" s="12" t="s">
        <v>35</v>
      </c>
      <c r="AS40" s="12" t="s">
        <v>35</v>
      </c>
      <c r="AT40" s="395"/>
      <c r="AU40" s="374"/>
      <c r="AV40" s="147"/>
      <c r="AW40" s="134"/>
    </row>
    <row r="41" spans="2:49" hidden="1" x14ac:dyDescent="0.25">
      <c r="B41" s="442"/>
      <c r="C41" s="432"/>
      <c r="D41" s="433"/>
      <c r="E41" s="56" t="s">
        <v>71</v>
      </c>
      <c r="F41" s="13" t="s">
        <v>35</v>
      </c>
      <c r="G41" s="13" t="s">
        <v>35</v>
      </c>
      <c r="H41" s="13" t="s">
        <v>35</v>
      </c>
      <c r="I41" s="13" t="s">
        <v>35</v>
      </c>
      <c r="J41" s="12" t="s">
        <v>35</v>
      </c>
      <c r="K41" s="12" t="s">
        <v>35</v>
      </c>
      <c r="L41" s="12" t="s">
        <v>35</v>
      </c>
      <c r="M41" s="12" t="s">
        <v>35</v>
      </c>
      <c r="N41" s="12" t="s">
        <v>35</v>
      </c>
      <c r="O41" s="12" t="s">
        <v>35</v>
      </c>
      <c r="P41" s="12" t="s">
        <v>35</v>
      </c>
      <c r="Q41" s="12">
        <v>20</v>
      </c>
      <c r="R41" s="12" t="s">
        <v>75</v>
      </c>
      <c r="S41" s="12" t="s">
        <v>75</v>
      </c>
      <c r="T41" s="12" t="s">
        <v>75</v>
      </c>
      <c r="U41" s="12" t="s">
        <v>35</v>
      </c>
      <c r="V41" s="12" t="s">
        <v>35</v>
      </c>
      <c r="W41" s="12" t="s">
        <v>75</v>
      </c>
      <c r="X41" s="9" t="s">
        <v>35</v>
      </c>
      <c r="Y41" s="9" t="s">
        <v>35</v>
      </c>
      <c r="Z41" s="9" t="s">
        <v>35</v>
      </c>
      <c r="AA41" s="9" t="s">
        <v>35</v>
      </c>
      <c r="AB41" s="9" t="s">
        <v>35</v>
      </c>
      <c r="AC41" s="94" t="s">
        <v>35</v>
      </c>
      <c r="AD41" s="12" t="s">
        <v>35</v>
      </c>
      <c r="AE41" s="12" t="s">
        <v>35</v>
      </c>
      <c r="AF41" s="12" t="s">
        <v>35</v>
      </c>
      <c r="AG41" s="12" t="s">
        <v>35</v>
      </c>
      <c r="AH41" s="12" t="s">
        <v>35</v>
      </c>
      <c r="AI41" s="12" t="s">
        <v>35</v>
      </c>
      <c r="AJ41" s="12" t="s">
        <v>35</v>
      </c>
      <c r="AK41" s="12" t="s">
        <v>35</v>
      </c>
      <c r="AL41" s="12" t="s">
        <v>35</v>
      </c>
      <c r="AM41" s="12" t="s">
        <v>35</v>
      </c>
      <c r="AN41" s="94" t="s">
        <v>35</v>
      </c>
      <c r="AO41" s="94" t="s">
        <v>35</v>
      </c>
      <c r="AP41" s="94" t="s">
        <v>35</v>
      </c>
      <c r="AQ41" s="94" t="s">
        <v>35</v>
      </c>
      <c r="AR41" s="94" t="s">
        <v>35</v>
      </c>
      <c r="AS41" s="94" t="s">
        <v>35</v>
      </c>
      <c r="AT41" s="395"/>
      <c r="AU41" s="374"/>
      <c r="AV41" s="147"/>
      <c r="AW41" s="134"/>
    </row>
    <row r="42" spans="2:49" hidden="1" x14ac:dyDescent="0.25">
      <c r="B42" s="434" t="s">
        <v>78</v>
      </c>
      <c r="C42" s="435"/>
      <c r="D42" s="436"/>
      <c r="E42" s="56" t="s">
        <v>76</v>
      </c>
      <c r="F42" s="13" t="s">
        <v>35</v>
      </c>
      <c r="G42" s="13" t="s">
        <v>35</v>
      </c>
      <c r="H42" s="13" t="s">
        <v>35</v>
      </c>
      <c r="I42" s="13" t="s">
        <v>35</v>
      </c>
      <c r="J42" s="12" t="s">
        <v>35</v>
      </c>
      <c r="K42" s="12" t="s">
        <v>35</v>
      </c>
      <c r="L42" s="12" t="s">
        <v>35</v>
      </c>
      <c r="M42" s="12" t="s">
        <v>35</v>
      </c>
      <c r="N42" s="12" t="s">
        <v>35</v>
      </c>
      <c r="O42" s="12" t="s">
        <v>35</v>
      </c>
      <c r="P42" s="12" t="s">
        <v>35</v>
      </c>
      <c r="Q42" s="13" t="s">
        <v>35</v>
      </c>
      <c r="R42" s="13" t="s">
        <v>35</v>
      </c>
      <c r="S42" s="13" t="s">
        <v>35</v>
      </c>
      <c r="T42" s="13" t="s">
        <v>35</v>
      </c>
      <c r="U42" s="13" t="s">
        <v>35</v>
      </c>
      <c r="V42" s="13" t="s">
        <v>35</v>
      </c>
      <c r="W42" s="12">
        <v>700</v>
      </c>
      <c r="X42" s="12">
        <v>1000</v>
      </c>
      <c r="Y42" s="12">
        <v>3500</v>
      </c>
      <c r="Z42" s="12">
        <v>10000</v>
      </c>
      <c r="AA42" s="12" t="s">
        <v>35</v>
      </c>
      <c r="AB42" s="12" t="s">
        <v>35</v>
      </c>
      <c r="AC42" s="12" t="s">
        <v>35</v>
      </c>
      <c r="AD42" s="12" t="s">
        <v>35</v>
      </c>
      <c r="AE42" s="12" t="s">
        <v>35</v>
      </c>
      <c r="AF42" s="12" t="s">
        <v>35</v>
      </c>
      <c r="AG42" s="12" t="s">
        <v>35</v>
      </c>
      <c r="AH42" s="12" t="s">
        <v>35</v>
      </c>
      <c r="AI42" s="12" t="s">
        <v>35</v>
      </c>
      <c r="AJ42" s="12" t="s">
        <v>35</v>
      </c>
      <c r="AK42" s="12" t="s">
        <v>35</v>
      </c>
      <c r="AL42" s="12" t="s">
        <v>35</v>
      </c>
      <c r="AM42" s="12" t="s">
        <v>35</v>
      </c>
      <c r="AN42" s="12" t="s">
        <v>35</v>
      </c>
      <c r="AO42" s="12" t="s">
        <v>35</v>
      </c>
      <c r="AP42" s="12" t="s">
        <v>35</v>
      </c>
      <c r="AQ42" s="12" t="s">
        <v>35</v>
      </c>
      <c r="AR42" s="12" t="s">
        <v>35</v>
      </c>
      <c r="AS42" s="12" t="s">
        <v>35</v>
      </c>
      <c r="AT42" s="395"/>
      <c r="AU42" s="374"/>
      <c r="AV42" s="147"/>
      <c r="AW42" s="134"/>
    </row>
    <row r="43" spans="2:49" hidden="1" x14ac:dyDescent="0.25">
      <c r="B43" s="437"/>
      <c r="C43" s="438"/>
      <c r="D43" s="439"/>
      <c r="E43" s="38" t="s">
        <v>77</v>
      </c>
      <c r="F43" s="13" t="s">
        <v>35</v>
      </c>
      <c r="G43" s="13" t="s">
        <v>35</v>
      </c>
      <c r="H43" s="13" t="s">
        <v>35</v>
      </c>
      <c r="I43" s="13" t="s">
        <v>35</v>
      </c>
      <c r="J43" s="12" t="s">
        <v>35</v>
      </c>
      <c r="K43" s="12" t="s">
        <v>35</v>
      </c>
      <c r="L43" s="12" t="s">
        <v>35</v>
      </c>
      <c r="M43" s="12" t="s">
        <v>35</v>
      </c>
      <c r="N43" s="12" t="s">
        <v>35</v>
      </c>
      <c r="O43" s="12" t="s">
        <v>35</v>
      </c>
      <c r="P43" s="12" t="s">
        <v>35</v>
      </c>
      <c r="Q43" s="12" t="s">
        <v>35</v>
      </c>
      <c r="R43" s="12" t="s">
        <v>35</v>
      </c>
      <c r="S43" s="12" t="s">
        <v>35</v>
      </c>
      <c r="T43" s="12" t="s">
        <v>35</v>
      </c>
      <c r="U43" s="12" t="s">
        <v>35</v>
      </c>
      <c r="V43" s="12" t="s">
        <v>35</v>
      </c>
      <c r="W43" s="12">
        <v>800</v>
      </c>
      <c r="X43" s="12">
        <v>1000</v>
      </c>
      <c r="Y43" s="12">
        <v>5000</v>
      </c>
      <c r="Z43" s="12">
        <v>10000</v>
      </c>
      <c r="AA43" s="12" t="s">
        <v>35</v>
      </c>
      <c r="AB43" s="12" t="s">
        <v>35</v>
      </c>
      <c r="AC43" s="12" t="s">
        <v>35</v>
      </c>
      <c r="AD43" s="12" t="s">
        <v>35</v>
      </c>
      <c r="AE43" s="12" t="s">
        <v>35</v>
      </c>
      <c r="AF43" s="12" t="s">
        <v>35</v>
      </c>
      <c r="AG43" s="12" t="s">
        <v>35</v>
      </c>
      <c r="AH43" s="12" t="s">
        <v>35</v>
      </c>
      <c r="AI43" s="12" t="s">
        <v>35</v>
      </c>
      <c r="AJ43" s="12" t="s">
        <v>35</v>
      </c>
      <c r="AK43" s="12" t="s">
        <v>35</v>
      </c>
      <c r="AL43" s="12" t="s">
        <v>35</v>
      </c>
      <c r="AM43" s="12" t="s">
        <v>35</v>
      </c>
      <c r="AN43" s="94" t="s">
        <v>35</v>
      </c>
      <c r="AO43" s="94" t="s">
        <v>35</v>
      </c>
      <c r="AP43" s="94" t="s">
        <v>35</v>
      </c>
      <c r="AQ43" s="94" t="s">
        <v>35</v>
      </c>
      <c r="AR43" s="94" t="s">
        <v>35</v>
      </c>
      <c r="AS43" s="94" t="s">
        <v>35</v>
      </c>
      <c r="AT43" s="395"/>
      <c r="AU43" s="374"/>
      <c r="AV43" s="147"/>
      <c r="AW43" s="134"/>
    </row>
    <row r="44" spans="2:49" ht="15" hidden="1" customHeight="1" x14ac:dyDescent="0.25">
      <c r="B44" s="416" t="s">
        <v>148</v>
      </c>
      <c r="C44" s="417"/>
      <c r="D44" s="418"/>
      <c r="E44" s="56" t="s">
        <v>76</v>
      </c>
      <c r="F44" s="13" t="s">
        <v>35</v>
      </c>
      <c r="G44" s="13" t="s">
        <v>35</v>
      </c>
      <c r="H44" s="13" t="s">
        <v>35</v>
      </c>
      <c r="I44" s="13" t="s">
        <v>35</v>
      </c>
      <c r="J44" s="12" t="s">
        <v>35</v>
      </c>
      <c r="K44" s="12" t="s">
        <v>35</v>
      </c>
      <c r="L44" s="12">
        <v>640</v>
      </c>
      <c r="M44" s="12" t="s">
        <v>35</v>
      </c>
      <c r="N44" s="12" t="s">
        <v>35</v>
      </c>
      <c r="O44" s="12" t="s">
        <v>35</v>
      </c>
      <c r="P44" s="12" t="s">
        <v>35</v>
      </c>
      <c r="Q44" s="108">
        <v>75</v>
      </c>
      <c r="R44" s="108">
        <v>135</v>
      </c>
      <c r="S44" s="108">
        <v>165</v>
      </c>
      <c r="T44" s="108">
        <v>180</v>
      </c>
      <c r="U44" s="13" t="s">
        <v>35</v>
      </c>
      <c r="V44" s="13" t="s">
        <v>35</v>
      </c>
      <c r="W44" s="109">
        <v>215</v>
      </c>
      <c r="X44" s="109">
        <v>170</v>
      </c>
      <c r="Y44" s="109">
        <v>1700</v>
      </c>
      <c r="Z44" s="109">
        <v>3300</v>
      </c>
      <c r="AA44" s="12" t="s">
        <v>35</v>
      </c>
      <c r="AB44" s="12">
        <v>370</v>
      </c>
      <c r="AC44" s="109">
        <v>3</v>
      </c>
      <c r="AD44" s="12" t="s">
        <v>35</v>
      </c>
      <c r="AE44" s="12" t="s">
        <v>35</v>
      </c>
      <c r="AF44" s="12">
        <v>160</v>
      </c>
      <c r="AG44" s="12" t="s">
        <v>35</v>
      </c>
      <c r="AH44" s="12" t="s">
        <v>35</v>
      </c>
      <c r="AI44" s="12" t="s">
        <v>35</v>
      </c>
      <c r="AJ44" s="12" t="s">
        <v>35</v>
      </c>
      <c r="AK44" s="12" t="s">
        <v>35</v>
      </c>
      <c r="AL44" s="12" t="s">
        <v>35</v>
      </c>
      <c r="AM44" s="12" t="s">
        <v>35</v>
      </c>
      <c r="AN44" s="12" t="s">
        <v>35</v>
      </c>
      <c r="AO44" s="12" t="s">
        <v>35</v>
      </c>
      <c r="AP44" s="12" t="s">
        <v>35</v>
      </c>
      <c r="AQ44" s="12" t="s">
        <v>35</v>
      </c>
      <c r="AR44" s="12" t="s">
        <v>35</v>
      </c>
      <c r="AS44" s="12" t="s">
        <v>35</v>
      </c>
      <c r="AT44" s="395"/>
      <c r="AU44" s="374"/>
      <c r="AV44" s="147"/>
      <c r="AW44" s="134"/>
    </row>
    <row r="45" spans="2:49" hidden="1" x14ac:dyDescent="0.25">
      <c r="B45" s="419"/>
      <c r="C45" s="420"/>
      <c r="D45" s="421"/>
      <c r="E45" s="38" t="s">
        <v>77</v>
      </c>
      <c r="F45" s="13" t="s">
        <v>35</v>
      </c>
      <c r="G45" s="13" t="s">
        <v>35</v>
      </c>
      <c r="H45" s="13" t="s">
        <v>35</v>
      </c>
      <c r="I45" s="13" t="s">
        <v>35</v>
      </c>
      <c r="J45" s="12" t="s">
        <v>35</v>
      </c>
      <c r="K45" s="12" t="s">
        <v>35</v>
      </c>
      <c r="L45" s="12">
        <v>640</v>
      </c>
      <c r="M45" s="12" t="s">
        <v>35</v>
      </c>
      <c r="N45" s="12" t="s">
        <v>35</v>
      </c>
      <c r="O45" s="12" t="s">
        <v>35</v>
      </c>
      <c r="P45" s="12" t="s">
        <v>35</v>
      </c>
      <c r="Q45" s="109">
        <v>95</v>
      </c>
      <c r="R45" s="109">
        <v>135</v>
      </c>
      <c r="S45" s="109">
        <v>185</v>
      </c>
      <c r="T45" s="109">
        <v>95</v>
      </c>
      <c r="U45" s="12" t="s">
        <v>35</v>
      </c>
      <c r="V45" s="12" t="s">
        <v>35</v>
      </c>
      <c r="W45" s="109">
        <v>215</v>
      </c>
      <c r="X45" s="109">
        <v>170</v>
      </c>
      <c r="Y45" s="109">
        <v>2500</v>
      </c>
      <c r="Z45" s="109">
        <v>6600</v>
      </c>
      <c r="AA45" s="12" t="s">
        <v>35</v>
      </c>
      <c r="AB45" s="12">
        <v>370</v>
      </c>
      <c r="AC45" s="109">
        <v>3</v>
      </c>
      <c r="AD45" s="12" t="s">
        <v>35</v>
      </c>
      <c r="AE45" s="12" t="s">
        <v>35</v>
      </c>
      <c r="AF45" s="12">
        <v>160</v>
      </c>
      <c r="AG45" s="12" t="s">
        <v>35</v>
      </c>
      <c r="AH45" s="12" t="s">
        <v>35</v>
      </c>
      <c r="AI45" s="12" t="s">
        <v>35</v>
      </c>
      <c r="AJ45" s="12" t="s">
        <v>35</v>
      </c>
      <c r="AK45" s="12" t="s">
        <v>35</v>
      </c>
      <c r="AL45" s="12" t="s">
        <v>35</v>
      </c>
      <c r="AM45" s="12" t="s">
        <v>35</v>
      </c>
      <c r="AN45" s="12" t="s">
        <v>35</v>
      </c>
      <c r="AO45" s="12" t="s">
        <v>35</v>
      </c>
      <c r="AP45" s="12" t="s">
        <v>35</v>
      </c>
      <c r="AQ45" s="12" t="s">
        <v>35</v>
      </c>
      <c r="AR45" s="12" t="s">
        <v>35</v>
      </c>
      <c r="AS45" s="12" t="s">
        <v>35</v>
      </c>
      <c r="AT45" s="396"/>
      <c r="AU45" s="375"/>
      <c r="AV45" s="147"/>
      <c r="AW45" s="134"/>
    </row>
    <row r="46" spans="2:49" hidden="1" x14ac:dyDescent="0.25">
      <c r="B46" s="340" t="s">
        <v>36</v>
      </c>
      <c r="C46" s="340"/>
      <c r="D46" s="341"/>
      <c r="E46" s="341"/>
      <c r="F46" s="235" t="s">
        <v>35</v>
      </c>
      <c r="G46" s="235" t="s">
        <v>35</v>
      </c>
      <c r="H46" s="235" t="s">
        <v>35</v>
      </c>
      <c r="I46" s="15" t="s">
        <v>35</v>
      </c>
      <c r="J46" s="14" t="s">
        <v>35</v>
      </c>
      <c r="K46" s="14" t="s">
        <v>35</v>
      </c>
      <c r="L46" s="14" t="s">
        <v>35</v>
      </c>
      <c r="M46" s="14" t="s">
        <v>35</v>
      </c>
      <c r="N46" s="14" t="s">
        <v>35</v>
      </c>
      <c r="O46" s="14" t="s">
        <v>35</v>
      </c>
      <c r="P46" s="14" t="s">
        <v>35</v>
      </c>
      <c r="Q46" s="16">
        <v>430</v>
      </c>
      <c r="R46" s="16">
        <v>99000</v>
      </c>
      <c r="S46" s="16">
        <v>27000</v>
      </c>
      <c r="T46" s="16">
        <v>81000</v>
      </c>
      <c r="U46" s="16" t="s">
        <v>35</v>
      </c>
      <c r="V46" s="16" t="s">
        <v>35</v>
      </c>
      <c r="W46" s="16">
        <v>26000</v>
      </c>
      <c r="X46" s="16">
        <v>20000</v>
      </c>
      <c r="Y46" s="16">
        <v>27000</v>
      </c>
      <c r="Z46" s="16">
        <v>38000</v>
      </c>
      <c r="AA46" s="16" t="s">
        <v>35</v>
      </c>
      <c r="AB46" s="16">
        <v>11000</v>
      </c>
      <c r="AC46" s="17" t="s">
        <v>35</v>
      </c>
      <c r="AD46" s="17" t="s">
        <v>35</v>
      </c>
      <c r="AE46" s="17" t="s">
        <v>35</v>
      </c>
      <c r="AF46" s="17" t="s">
        <v>35</v>
      </c>
      <c r="AG46" s="17" t="s">
        <v>35</v>
      </c>
      <c r="AH46" s="17" t="s">
        <v>35</v>
      </c>
      <c r="AI46" s="17" t="s">
        <v>35</v>
      </c>
      <c r="AJ46" s="17" t="s">
        <v>35</v>
      </c>
      <c r="AK46" s="17" t="s">
        <v>35</v>
      </c>
      <c r="AL46" s="17" t="s">
        <v>35</v>
      </c>
      <c r="AM46" s="17" t="s">
        <v>35</v>
      </c>
      <c r="AN46" s="17" t="s">
        <v>35</v>
      </c>
      <c r="AO46" s="17" t="s">
        <v>35</v>
      </c>
      <c r="AP46" s="17" t="s">
        <v>35</v>
      </c>
      <c r="AQ46" s="17" t="s">
        <v>35</v>
      </c>
      <c r="AR46" s="17" t="s">
        <v>35</v>
      </c>
      <c r="AS46" s="17" t="s">
        <v>35</v>
      </c>
      <c r="AT46" s="17" t="s">
        <v>35</v>
      </c>
      <c r="AU46" s="17" t="s">
        <v>35</v>
      </c>
      <c r="AV46" s="147"/>
      <c r="AW46" s="134"/>
    </row>
    <row r="47" spans="2:49" hidden="1" x14ac:dyDescent="0.25">
      <c r="B47" s="342" t="s">
        <v>92</v>
      </c>
      <c r="C47" s="342"/>
      <c r="D47" s="343"/>
      <c r="E47" s="343"/>
      <c r="F47" s="236" t="s">
        <v>35</v>
      </c>
      <c r="G47" s="236" t="s">
        <v>35</v>
      </c>
      <c r="H47" s="236" t="s">
        <v>35</v>
      </c>
      <c r="I47" s="19" t="s">
        <v>35</v>
      </c>
      <c r="J47" s="18" t="s">
        <v>35</v>
      </c>
      <c r="K47" s="18" t="s">
        <v>35</v>
      </c>
      <c r="L47" s="18" t="s">
        <v>35</v>
      </c>
      <c r="M47" s="18" t="s">
        <v>35</v>
      </c>
      <c r="N47" s="18" t="s">
        <v>35</v>
      </c>
      <c r="O47" s="18" t="s">
        <v>35</v>
      </c>
      <c r="P47" s="18" t="s">
        <v>35</v>
      </c>
      <c r="Q47" s="20">
        <v>1100</v>
      </c>
      <c r="R47" s="20">
        <v>120000</v>
      </c>
      <c r="S47" s="20">
        <v>85000</v>
      </c>
      <c r="T47" s="20">
        <v>130000</v>
      </c>
      <c r="U47" s="20" t="s">
        <v>35</v>
      </c>
      <c r="V47" s="20" t="s">
        <v>35</v>
      </c>
      <c r="W47" s="20">
        <v>82000</v>
      </c>
      <c r="X47" s="20">
        <v>62000</v>
      </c>
      <c r="Y47" s="20">
        <v>85000</v>
      </c>
      <c r="Z47" s="20">
        <v>120000</v>
      </c>
      <c r="AA47" s="20" t="s">
        <v>35</v>
      </c>
      <c r="AB47" s="20">
        <v>29000</v>
      </c>
      <c r="AC47" s="20" t="s">
        <v>35</v>
      </c>
      <c r="AD47" s="20" t="s">
        <v>35</v>
      </c>
      <c r="AE47" s="20" t="s">
        <v>35</v>
      </c>
      <c r="AF47" s="20" t="s">
        <v>35</v>
      </c>
      <c r="AG47" s="20" t="s">
        <v>35</v>
      </c>
      <c r="AH47" s="20" t="s">
        <v>35</v>
      </c>
      <c r="AI47" s="20" t="s">
        <v>35</v>
      </c>
      <c r="AJ47" s="20" t="s">
        <v>35</v>
      </c>
      <c r="AK47" s="20" t="s">
        <v>35</v>
      </c>
      <c r="AL47" s="20" t="s">
        <v>35</v>
      </c>
      <c r="AM47" s="20" t="s">
        <v>35</v>
      </c>
      <c r="AN47" s="20" t="s">
        <v>35</v>
      </c>
      <c r="AO47" s="20" t="s">
        <v>35</v>
      </c>
      <c r="AP47" s="20" t="s">
        <v>35</v>
      </c>
      <c r="AQ47" s="20" t="s">
        <v>35</v>
      </c>
      <c r="AR47" s="20" t="s">
        <v>35</v>
      </c>
      <c r="AS47" s="20" t="s">
        <v>35</v>
      </c>
      <c r="AT47" s="20" t="s">
        <v>35</v>
      </c>
      <c r="AU47" s="20" t="s">
        <v>35</v>
      </c>
      <c r="AV47" s="147"/>
      <c r="AW47" s="134"/>
    </row>
    <row r="48" spans="2:49" s="140" customFormat="1" hidden="1" x14ac:dyDescent="0.25">
      <c r="B48" s="145" t="s">
        <v>58</v>
      </c>
      <c r="C48" s="146"/>
      <c r="D48" s="146"/>
      <c r="E48" s="146"/>
      <c r="F48" s="237"/>
      <c r="G48" s="237"/>
      <c r="H48" s="23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7"/>
      <c r="AW48" s="149"/>
    </row>
    <row r="49" spans="2:50" hidden="1" x14ac:dyDescent="0.25">
      <c r="B49" s="357" t="s">
        <v>37</v>
      </c>
      <c r="C49" s="358"/>
      <c r="D49" s="359"/>
      <c r="E49" s="90" t="s">
        <v>38</v>
      </c>
      <c r="F49" s="238" t="s">
        <v>35</v>
      </c>
      <c r="G49" s="238" t="s">
        <v>35</v>
      </c>
      <c r="H49" s="238" t="s">
        <v>35</v>
      </c>
      <c r="I49" s="92" t="s">
        <v>35</v>
      </c>
      <c r="J49" s="89" t="s">
        <v>35</v>
      </c>
      <c r="K49" s="89" t="s">
        <v>35</v>
      </c>
      <c r="L49" s="89" t="s">
        <v>35</v>
      </c>
      <c r="M49" s="89" t="s">
        <v>35</v>
      </c>
      <c r="N49" s="89" t="s">
        <v>35</v>
      </c>
      <c r="O49" s="91" t="s">
        <v>35</v>
      </c>
      <c r="P49" s="89">
        <v>288</v>
      </c>
      <c r="Q49" s="93">
        <v>10</v>
      </c>
      <c r="R49" s="93">
        <v>288</v>
      </c>
      <c r="S49" s="93">
        <v>600</v>
      </c>
      <c r="T49" s="34">
        <v>1000</v>
      </c>
      <c r="U49" s="86" t="s">
        <v>35</v>
      </c>
      <c r="V49" s="86" t="s">
        <v>35</v>
      </c>
      <c r="W49" s="86" t="s">
        <v>35</v>
      </c>
      <c r="X49" s="89" t="s">
        <v>35</v>
      </c>
      <c r="Y49" s="89" t="s">
        <v>35</v>
      </c>
      <c r="Z49" s="89" t="s">
        <v>35</v>
      </c>
      <c r="AA49" s="86" t="s">
        <v>35</v>
      </c>
      <c r="AB49" s="86" t="s">
        <v>35</v>
      </c>
      <c r="AC49" s="86">
        <v>0.8</v>
      </c>
      <c r="AD49" s="86" t="s">
        <v>35</v>
      </c>
      <c r="AE49" s="86">
        <v>200</v>
      </c>
      <c r="AF49" s="22">
        <v>100</v>
      </c>
      <c r="AG49" s="22">
        <v>20</v>
      </c>
      <c r="AH49" s="23">
        <v>100</v>
      </c>
      <c r="AI49" s="23" t="s">
        <v>35</v>
      </c>
      <c r="AJ49" s="22">
        <v>100</v>
      </c>
      <c r="AK49" s="24">
        <v>4</v>
      </c>
      <c r="AL49" s="22">
        <v>40</v>
      </c>
      <c r="AM49" s="36" t="s">
        <v>35</v>
      </c>
      <c r="AN49" s="87" t="s">
        <v>35</v>
      </c>
      <c r="AO49" s="86" t="s">
        <v>35</v>
      </c>
      <c r="AP49" s="86" t="s">
        <v>35</v>
      </c>
      <c r="AQ49" s="86" t="s">
        <v>35</v>
      </c>
      <c r="AR49" s="86" t="s">
        <v>35</v>
      </c>
      <c r="AS49" s="86" t="s">
        <v>35</v>
      </c>
      <c r="AT49" s="86" t="s">
        <v>35</v>
      </c>
      <c r="AU49" s="86" t="s">
        <v>35</v>
      </c>
      <c r="AV49" s="147"/>
      <c r="AW49" s="148"/>
    </row>
    <row r="50" spans="2:50" hidden="1" x14ac:dyDescent="0.25">
      <c r="B50" s="360"/>
      <c r="C50" s="361"/>
      <c r="D50" s="362"/>
      <c r="E50" s="90" t="s">
        <v>39</v>
      </c>
      <c r="F50" s="239">
        <v>18</v>
      </c>
      <c r="G50" s="239" t="s">
        <v>35</v>
      </c>
      <c r="H50" s="239">
        <v>1.8</v>
      </c>
      <c r="I50" s="89">
        <v>50</v>
      </c>
      <c r="J50" s="89">
        <v>50</v>
      </c>
      <c r="K50" s="89">
        <v>50</v>
      </c>
      <c r="L50" s="89">
        <v>50</v>
      </c>
      <c r="M50" s="89">
        <v>50</v>
      </c>
      <c r="N50" s="89">
        <v>50</v>
      </c>
      <c r="O50" s="89">
        <v>50</v>
      </c>
      <c r="P50" s="89">
        <v>518</v>
      </c>
      <c r="Q50" s="86">
        <v>18</v>
      </c>
      <c r="R50" s="21">
        <v>518</v>
      </c>
      <c r="S50" s="21">
        <v>1080</v>
      </c>
      <c r="T50" s="21">
        <v>1800</v>
      </c>
      <c r="U50" s="21">
        <v>650</v>
      </c>
      <c r="V50" s="21">
        <v>10000</v>
      </c>
      <c r="W50" s="21" t="s">
        <v>35</v>
      </c>
      <c r="X50" s="89" t="s">
        <v>35</v>
      </c>
      <c r="Y50" s="89" t="s">
        <v>35</v>
      </c>
      <c r="Z50" s="89" t="s">
        <v>35</v>
      </c>
      <c r="AA50" s="21" t="s">
        <v>35</v>
      </c>
      <c r="AB50" s="25" t="s">
        <v>35</v>
      </c>
      <c r="AC50" s="25">
        <v>10</v>
      </c>
      <c r="AD50" s="25" t="s">
        <v>35</v>
      </c>
      <c r="AE50" s="25">
        <v>200</v>
      </c>
      <c r="AF50" s="86">
        <v>500</v>
      </c>
      <c r="AG50" s="86">
        <v>100</v>
      </c>
      <c r="AH50" s="21">
        <v>1900</v>
      </c>
      <c r="AI50" s="25" t="s">
        <v>35</v>
      </c>
      <c r="AJ50" s="21">
        <v>1500</v>
      </c>
      <c r="AK50" s="88">
        <v>50</v>
      </c>
      <c r="AL50" s="21">
        <v>1050</v>
      </c>
      <c r="AM50" s="86" t="s">
        <v>35</v>
      </c>
      <c r="AN50" s="87" t="s">
        <v>35</v>
      </c>
      <c r="AO50" s="86" t="s">
        <v>35</v>
      </c>
      <c r="AP50" s="86" t="s">
        <v>35</v>
      </c>
      <c r="AQ50" s="86" t="s">
        <v>35</v>
      </c>
      <c r="AR50" s="86" t="s">
        <v>35</v>
      </c>
      <c r="AS50" s="86" t="s">
        <v>35</v>
      </c>
      <c r="AT50" s="86" t="s">
        <v>35</v>
      </c>
      <c r="AU50" s="86" t="s">
        <v>35</v>
      </c>
      <c r="AV50" s="147"/>
      <c r="AW50" s="148"/>
    </row>
    <row r="51" spans="2:50" hidden="1" x14ac:dyDescent="0.25">
      <c r="B51" s="351" t="s">
        <v>40</v>
      </c>
      <c r="C51" s="352"/>
      <c r="D51" s="353"/>
      <c r="E51" s="84" t="s">
        <v>41</v>
      </c>
      <c r="F51" s="230" t="s">
        <v>35</v>
      </c>
      <c r="G51" s="230" t="s">
        <v>35</v>
      </c>
      <c r="H51" s="230" t="s">
        <v>35</v>
      </c>
      <c r="I51" s="83" t="s">
        <v>35</v>
      </c>
      <c r="J51" s="83" t="s">
        <v>35</v>
      </c>
      <c r="K51" s="83" t="s">
        <v>35</v>
      </c>
      <c r="L51" s="83" t="s">
        <v>35</v>
      </c>
      <c r="M51" s="83" t="s">
        <v>35</v>
      </c>
      <c r="N51" s="83" t="s">
        <v>35</v>
      </c>
      <c r="O51" s="83" t="s">
        <v>35</v>
      </c>
      <c r="P51" s="83">
        <v>1152</v>
      </c>
      <c r="Q51" s="79">
        <v>40</v>
      </c>
      <c r="R51" s="79">
        <v>1152</v>
      </c>
      <c r="S51" s="79">
        <v>2400</v>
      </c>
      <c r="T51" s="79">
        <v>4000</v>
      </c>
      <c r="U51" s="79" t="s">
        <v>35</v>
      </c>
      <c r="V51" s="79" t="s">
        <v>35</v>
      </c>
      <c r="W51" s="79" t="s">
        <v>35</v>
      </c>
      <c r="X51" s="82" t="s">
        <v>35</v>
      </c>
      <c r="Y51" s="82" t="s">
        <v>35</v>
      </c>
      <c r="Z51" s="82" t="s">
        <v>35</v>
      </c>
      <c r="AA51" s="79" t="s">
        <v>35</v>
      </c>
      <c r="AB51" s="79" t="s">
        <v>35</v>
      </c>
      <c r="AC51" s="79">
        <v>3.2</v>
      </c>
      <c r="AD51" s="79" t="s">
        <v>35</v>
      </c>
      <c r="AE51" s="79">
        <v>800</v>
      </c>
      <c r="AF51" s="26">
        <v>400</v>
      </c>
      <c r="AG51" s="26">
        <v>80</v>
      </c>
      <c r="AH51" s="27">
        <v>400</v>
      </c>
      <c r="AI51" s="27" t="s">
        <v>35</v>
      </c>
      <c r="AJ51" s="26">
        <v>400</v>
      </c>
      <c r="AK51" s="28">
        <v>16</v>
      </c>
      <c r="AL51" s="26">
        <v>160</v>
      </c>
      <c r="AM51" s="27" t="s">
        <v>35</v>
      </c>
      <c r="AN51" s="80" t="s">
        <v>35</v>
      </c>
      <c r="AO51" s="79" t="s">
        <v>35</v>
      </c>
      <c r="AP51" s="79" t="s">
        <v>35</v>
      </c>
      <c r="AQ51" s="79" t="s">
        <v>35</v>
      </c>
      <c r="AR51" s="79" t="s">
        <v>35</v>
      </c>
      <c r="AS51" s="79" t="s">
        <v>35</v>
      </c>
      <c r="AT51" s="79" t="s">
        <v>35</v>
      </c>
      <c r="AU51" s="79" t="s">
        <v>35</v>
      </c>
      <c r="AV51" s="147"/>
      <c r="AW51" s="148"/>
    </row>
    <row r="52" spans="2:50" hidden="1" x14ac:dyDescent="0.25">
      <c r="B52" s="354"/>
      <c r="C52" s="355"/>
      <c r="D52" s="356"/>
      <c r="E52" s="84" t="s">
        <v>42</v>
      </c>
      <c r="F52" s="230">
        <v>72</v>
      </c>
      <c r="G52" s="230" t="s">
        <v>35</v>
      </c>
      <c r="H52" s="230">
        <v>7.2</v>
      </c>
      <c r="I52" s="83">
        <v>50</v>
      </c>
      <c r="J52" s="83">
        <v>50</v>
      </c>
      <c r="K52" s="83">
        <v>50</v>
      </c>
      <c r="L52" s="83">
        <v>50</v>
      </c>
      <c r="M52" s="83">
        <v>50</v>
      </c>
      <c r="N52" s="83">
        <v>50</v>
      </c>
      <c r="O52" s="83">
        <v>50</v>
      </c>
      <c r="P52" s="29">
        <v>2073</v>
      </c>
      <c r="Q52" s="79">
        <v>72</v>
      </c>
      <c r="R52" s="29">
        <v>2073</v>
      </c>
      <c r="S52" s="29">
        <v>4320</v>
      </c>
      <c r="T52" s="29">
        <v>7200</v>
      </c>
      <c r="U52" s="29">
        <v>2600</v>
      </c>
      <c r="V52" s="29">
        <v>40000</v>
      </c>
      <c r="W52" s="29" t="s">
        <v>35</v>
      </c>
      <c r="X52" s="82" t="s">
        <v>35</v>
      </c>
      <c r="Y52" s="82" t="s">
        <v>35</v>
      </c>
      <c r="Z52" s="82" t="s">
        <v>35</v>
      </c>
      <c r="AA52" s="29" t="s">
        <v>35</v>
      </c>
      <c r="AB52" s="30" t="s">
        <v>35</v>
      </c>
      <c r="AC52" s="30">
        <v>23</v>
      </c>
      <c r="AD52" s="30" t="s">
        <v>35</v>
      </c>
      <c r="AE52" s="30">
        <v>800</v>
      </c>
      <c r="AF52" s="79">
        <v>2000</v>
      </c>
      <c r="AG52" s="79">
        <v>400</v>
      </c>
      <c r="AH52" s="29">
        <v>7600</v>
      </c>
      <c r="AI52" s="30" t="s">
        <v>35</v>
      </c>
      <c r="AJ52" s="29">
        <v>6000</v>
      </c>
      <c r="AK52" s="81">
        <v>200</v>
      </c>
      <c r="AL52" s="29">
        <v>4200</v>
      </c>
      <c r="AM52" s="79" t="s">
        <v>35</v>
      </c>
      <c r="AN52" s="80" t="s">
        <v>35</v>
      </c>
      <c r="AO52" s="79" t="s">
        <v>35</v>
      </c>
      <c r="AP52" s="79" t="s">
        <v>35</v>
      </c>
      <c r="AQ52" s="79" t="s">
        <v>35</v>
      </c>
      <c r="AR52" s="79" t="s">
        <v>35</v>
      </c>
      <c r="AS52" s="79" t="s">
        <v>35</v>
      </c>
      <c r="AT52" s="79" t="s">
        <v>35</v>
      </c>
      <c r="AU52" s="79" t="s">
        <v>35</v>
      </c>
      <c r="AV52" s="147"/>
      <c r="AW52" s="148"/>
    </row>
    <row r="53" spans="2:50" s="140" customFormat="1" hidden="1" x14ac:dyDescent="0.25">
      <c r="B53" s="145" t="s">
        <v>86</v>
      </c>
      <c r="C53" s="146"/>
      <c r="D53" s="146"/>
      <c r="E53" s="146"/>
      <c r="F53" s="237"/>
      <c r="G53" s="237"/>
      <c r="H53" s="23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7"/>
      <c r="AW53" s="148"/>
    </row>
    <row r="54" spans="2:50" ht="21.75" customHeight="1" x14ac:dyDescent="0.25">
      <c r="B54" s="444" t="s">
        <v>112</v>
      </c>
      <c r="C54" s="444"/>
      <c r="D54" s="444"/>
      <c r="E54" s="74" t="s">
        <v>45</v>
      </c>
      <c r="F54" s="72" t="s">
        <v>180</v>
      </c>
      <c r="G54" s="72" t="s">
        <v>35</v>
      </c>
      <c r="H54" s="72" t="s">
        <v>180</v>
      </c>
      <c r="I54" s="72" t="s">
        <v>35</v>
      </c>
      <c r="J54" s="73" t="s">
        <v>35</v>
      </c>
      <c r="K54" s="73" t="s">
        <v>35</v>
      </c>
      <c r="L54" s="73" t="s">
        <v>35</v>
      </c>
      <c r="M54" s="73" t="s">
        <v>35</v>
      </c>
      <c r="N54" s="73" t="s">
        <v>35</v>
      </c>
      <c r="O54" s="73" t="s">
        <v>35</v>
      </c>
      <c r="P54" s="43" t="s">
        <v>35</v>
      </c>
      <c r="Q54" s="73">
        <v>0.5</v>
      </c>
      <c r="R54" s="73">
        <v>65</v>
      </c>
      <c r="S54" s="73">
        <v>25</v>
      </c>
      <c r="T54" s="73">
        <v>15</v>
      </c>
      <c r="U54" s="73" t="s">
        <v>35</v>
      </c>
      <c r="V54" s="73">
        <v>500</v>
      </c>
      <c r="W54" s="73" t="s">
        <v>35</v>
      </c>
      <c r="X54" s="73" t="s">
        <v>35</v>
      </c>
      <c r="Y54" s="73" t="s">
        <v>35</v>
      </c>
      <c r="Z54" s="73" t="s">
        <v>35</v>
      </c>
      <c r="AA54" s="73" t="s">
        <v>35</v>
      </c>
      <c r="AB54" s="73" t="s">
        <v>35</v>
      </c>
      <c r="AC54" s="44">
        <v>1</v>
      </c>
      <c r="AD54" s="44" t="s">
        <v>35</v>
      </c>
      <c r="AE54" s="44">
        <v>40</v>
      </c>
      <c r="AF54" s="71">
        <v>40</v>
      </c>
      <c r="AG54" s="71">
        <v>1</v>
      </c>
      <c r="AH54" s="43">
        <v>150</v>
      </c>
      <c r="AI54" s="44">
        <v>200</v>
      </c>
      <c r="AJ54" s="43">
        <v>100</v>
      </c>
      <c r="AK54" s="72">
        <v>1</v>
      </c>
      <c r="AL54" s="43">
        <v>60</v>
      </c>
      <c r="AM54" s="71">
        <v>300</v>
      </c>
      <c r="AN54" s="47" t="s">
        <v>87</v>
      </c>
      <c r="AO54" s="44">
        <v>3000</v>
      </c>
      <c r="AP54" s="44" t="s">
        <v>35</v>
      </c>
      <c r="AQ54" s="44">
        <v>0.1</v>
      </c>
      <c r="AR54" s="44">
        <v>0.1</v>
      </c>
      <c r="AS54" s="44">
        <v>0.1</v>
      </c>
      <c r="AT54" s="44" t="s">
        <v>35</v>
      </c>
      <c r="AU54" s="44" t="s">
        <v>35</v>
      </c>
      <c r="AV54" s="147"/>
      <c r="AW54" s="148"/>
    </row>
    <row r="55" spans="2:50" ht="21.75" customHeight="1" x14ac:dyDescent="0.25">
      <c r="B55" s="443" t="s">
        <v>113</v>
      </c>
      <c r="C55" s="443"/>
      <c r="D55" s="443"/>
      <c r="E55" s="78" t="s">
        <v>45</v>
      </c>
      <c r="F55" s="76" t="s">
        <v>35</v>
      </c>
      <c r="G55" s="76" t="s">
        <v>35</v>
      </c>
      <c r="H55" s="76" t="s">
        <v>35</v>
      </c>
      <c r="I55" s="76" t="s">
        <v>35</v>
      </c>
      <c r="J55" s="77" t="s">
        <v>35</v>
      </c>
      <c r="K55" s="77" t="s">
        <v>35</v>
      </c>
      <c r="L55" s="77" t="s">
        <v>35</v>
      </c>
      <c r="M55" s="77" t="s">
        <v>35</v>
      </c>
      <c r="N55" s="77" t="s">
        <v>35</v>
      </c>
      <c r="O55" s="77" t="s">
        <v>35</v>
      </c>
      <c r="P55" s="45" t="s">
        <v>35</v>
      </c>
      <c r="Q55" s="77" t="s">
        <v>35</v>
      </c>
      <c r="R55" s="77" t="s">
        <v>35</v>
      </c>
      <c r="S55" s="77" t="s">
        <v>35</v>
      </c>
      <c r="T55" s="77" t="s">
        <v>35</v>
      </c>
      <c r="U55" s="77" t="s">
        <v>35</v>
      </c>
      <c r="V55" s="77">
        <v>250</v>
      </c>
      <c r="W55" s="77" t="s">
        <v>35</v>
      </c>
      <c r="X55" s="77" t="s">
        <v>35</v>
      </c>
      <c r="Y55" s="77" t="s">
        <v>35</v>
      </c>
      <c r="Z55" s="77" t="s">
        <v>35</v>
      </c>
      <c r="AA55" s="77" t="s">
        <v>35</v>
      </c>
      <c r="AB55" s="77" t="s">
        <v>35</v>
      </c>
      <c r="AC55" s="46">
        <v>0.5</v>
      </c>
      <c r="AD55" s="46" t="s">
        <v>35</v>
      </c>
      <c r="AE55" s="46">
        <v>20</v>
      </c>
      <c r="AF55" s="75">
        <v>20</v>
      </c>
      <c r="AG55" s="75">
        <v>0.5</v>
      </c>
      <c r="AH55" s="45">
        <v>75</v>
      </c>
      <c r="AI55" s="46">
        <v>100</v>
      </c>
      <c r="AJ55" s="45">
        <v>50</v>
      </c>
      <c r="AK55" s="76">
        <v>0.5</v>
      </c>
      <c r="AL55" s="45">
        <v>30</v>
      </c>
      <c r="AM55" s="75">
        <v>150</v>
      </c>
      <c r="AN55" s="46" t="s">
        <v>88</v>
      </c>
      <c r="AO55" s="46">
        <v>1500</v>
      </c>
      <c r="AP55" s="46" t="s">
        <v>35</v>
      </c>
      <c r="AQ55" s="46">
        <v>0.05</v>
      </c>
      <c r="AR55" s="46">
        <v>0.05</v>
      </c>
      <c r="AS55" s="46">
        <v>0.05</v>
      </c>
      <c r="AT55" s="46" t="s">
        <v>35</v>
      </c>
      <c r="AU55" s="46" t="s">
        <v>35</v>
      </c>
      <c r="AV55" s="147"/>
      <c r="AW55" s="148"/>
    </row>
    <row r="56" spans="2:50" s="140" customFormat="1" hidden="1" x14ac:dyDescent="0.25">
      <c r="B56" s="145" t="s">
        <v>114</v>
      </c>
      <c r="C56" s="146"/>
      <c r="D56" s="146"/>
      <c r="E56" s="146"/>
      <c r="F56" s="237"/>
      <c r="G56" s="237"/>
      <c r="H56" s="23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7"/>
      <c r="AW56" s="148"/>
    </row>
    <row r="57" spans="2:50" ht="26.25" hidden="1" customHeight="1" x14ac:dyDescent="0.25">
      <c r="B57" s="325" t="s">
        <v>115</v>
      </c>
      <c r="C57" s="326"/>
      <c r="D57" s="327"/>
      <c r="E57" s="118" t="s">
        <v>45</v>
      </c>
      <c r="F57" s="130" t="s">
        <v>35</v>
      </c>
      <c r="G57" s="130" t="s">
        <v>35</v>
      </c>
      <c r="H57" s="130" t="s">
        <v>35</v>
      </c>
      <c r="I57" s="130" t="s">
        <v>35</v>
      </c>
      <c r="J57" s="130" t="s">
        <v>35</v>
      </c>
      <c r="K57" s="130" t="s">
        <v>35</v>
      </c>
      <c r="L57" s="130" t="s">
        <v>35</v>
      </c>
      <c r="M57" s="130" t="s">
        <v>35</v>
      </c>
      <c r="N57" s="130" t="s">
        <v>35</v>
      </c>
      <c r="O57" s="130" t="s">
        <v>35</v>
      </c>
      <c r="P57" s="130" t="s">
        <v>35</v>
      </c>
      <c r="Q57" s="130" t="s">
        <v>35</v>
      </c>
      <c r="R57" s="130" t="s">
        <v>35</v>
      </c>
      <c r="S57" s="130" t="s">
        <v>35</v>
      </c>
      <c r="T57" s="130" t="s">
        <v>35</v>
      </c>
      <c r="U57" s="130" t="s">
        <v>35</v>
      </c>
      <c r="V57" s="130" t="s">
        <v>35</v>
      </c>
      <c r="W57" s="130" t="s">
        <v>35</v>
      </c>
      <c r="X57" s="130" t="s">
        <v>35</v>
      </c>
      <c r="Y57" s="130" t="s">
        <v>35</v>
      </c>
      <c r="Z57" s="130" t="s">
        <v>35</v>
      </c>
      <c r="AA57" s="130" t="s">
        <v>35</v>
      </c>
      <c r="AB57" s="130" t="s">
        <v>35</v>
      </c>
      <c r="AC57" s="130" t="s">
        <v>35</v>
      </c>
      <c r="AD57" s="130" t="s">
        <v>35</v>
      </c>
      <c r="AE57" s="130" t="s">
        <v>35</v>
      </c>
      <c r="AF57" s="120">
        <v>40</v>
      </c>
      <c r="AG57" s="120">
        <v>1.5</v>
      </c>
      <c r="AH57" s="121">
        <v>120</v>
      </c>
      <c r="AI57" s="122">
        <v>150</v>
      </c>
      <c r="AJ57" s="121">
        <v>150</v>
      </c>
      <c r="AK57" s="121">
        <v>1</v>
      </c>
      <c r="AL57" s="121">
        <v>80</v>
      </c>
      <c r="AM57" s="120">
        <v>350</v>
      </c>
      <c r="AN57" s="131" t="s">
        <v>35</v>
      </c>
      <c r="AO57" s="122">
        <v>3000</v>
      </c>
      <c r="AP57" s="334" t="s">
        <v>130</v>
      </c>
      <c r="AQ57" s="126">
        <v>0.02</v>
      </c>
      <c r="AR57" s="127">
        <v>5.0000000000000001E-3</v>
      </c>
      <c r="AS57" s="127">
        <v>3.0000000000000001E-3</v>
      </c>
      <c r="AT57" s="321" t="s">
        <v>130</v>
      </c>
      <c r="AU57" s="322"/>
      <c r="AV57" s="147"/>
      <c r="AW57" s="148"/>
    </row>
    <row r="58" spans="2:50" ht="26.25" hidden="1" customHeight="1" x14ac:dyDescent="0.25">
      <c r="B58" s="328" t="s">
        <v>116</v>
      </c>
      <c r="C58" s="329"/>
      <c r="D58" s="330"/>
      <c r="E58" s="119" t="s">
        <v>45</v>
      </c>
      <c r="F58" s="132" t="s">
        <v>35</v>
      </c>
      <c r="G58" s="132" t="s">
        <v>35</v>
      </c>
      <c r="H58" s="132" t="s">
        <v>35</v>
      </c>
      <c r="I58" s="132" t="s">
        <v>35</v>
      </c>
      <c r="J58" s="132" t="s">
        <v>35</v>
      </c>
      <c r="K58" s="132" t="s">
        <v>35</v>
      </c>
      <c r="L58" s="132" t="s">
        <v>35</v>
      </c>
      <c r="M58" s="132" t="s">
        <v>35</v>
      </c>
      <c r="N58" s="132" t="s">
        <v>35</v>
      </c>
      <c r="O58" s="132" t="s">
        <v>35</v>
      </c>
      <c r="P58" s="132" t="s">
        <v>35</v>
      </c>
      <c r="Q58" s="132" t="s">
        <v>35</v>
      </c>
      <c r="R58" s="132" t="s">
        <v>35</v>
      </c>
      <c r="S58" s="132" t="s">
        <v>35</v>
      </c>
      <c r="T58" s="132" t="s">
        <v>35</v>
      </c>
      <c r="U58" s="132" t="s">
        <v>35</v>
      </c>
      <c r="V58" s="132" t="s">
        <v>35</v>
      </c>
      <c r="W58" s="132" t="s">
        <v>35</v>
      </c>
      <c r="X58" s="132" t="s">
        <v>35</v>
      </c>
      <c r="Y58" s="132" t="s">
        <v>35</v>
      </c>
      <c r="Z58" s="132" t="s">
        <v>35</v>
      </c>
      <c r="AA58" s="132" t="s">
        <v>35</v>
      </c>
      <c r="AB58" s="132" t="s">
        <v>35</v>
      </c>
      <c r="AC58" s="132" t="s">
        <v>35</v>
      </c>
      <c r="AD58" s="132" t="s">
        <v>35</v>
      </c>
      <c r="AE58" s="132" t="s">
        <v>35</v>
      </c>
      <c r="AF58" s="123">
        <v>20</v>
      </c>
      <c r="AG58" s="123">
        <v>0.5</v>
      </c>
      <c r="AH58" s="124">
        <v>60</v>
      </c>
      <c r="AI58" s="125">
        <v>60</v>
      </c>
      <c r="AJ58" s="124">
        <v>75</v>
      </c>
      <c r="AK58" s="124">
        <v>0.5</v>
      </c>
      <c r="AL58" s="124">
        <v>40</v>
      </c>
      <c r="AM58" s="123">
        <v>200</v>
      </c>
      <c r="AN58" s="125" t="s">
        <v>35</v>
      </c>
      <c r="AO58" s="125">
        <v>1500</v>
      </c>
      <c r="AP58" s="335"/>
      <c r="AQ58" s="128">
        <v>0.01</v>
      </c>
      <c r="AR58" s="129">
        <v>2.5000000000000001E-3</v>
      </c>
      <c r="AS58" s="129">
        <v>2E-3</v>
      </c>
      <c r="AT58" s="323"/>
      <c r="AU58" s="324"/>
      <c r="AV58" s="147"/>
      <c r="AW58" s="148"/>
    </row>
    <row r="59" spans="2:50" hidden="1" x14ac:dyDescent="0.25">
      <c r="B59" s="240" t="s">
        <v>157</v>
      </c>
      <c r="C59" s="241"/>
      <c r="D59" s="241"/>
      <c r="E59" s="241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  <c r="AR59" s="242"/>
      <c r="AS59" s="242"/>
      <c r="AV59"/>
      <c r="AW59"/>
      <c r="AX59"/>
    </row>
    <row r="60" spans="2:50" hidden="1" x14ac:dyDescent="0.25">
      <c r="B60" s="456" t="s">
        <v>158</v>
      </c>
      <c r="C60" s="457"/>
      <c r="D60" s="277"/>
      <c r="E60" s="243" t="s">
        <v>45</v>
      </c>
      <c r="F60" s="244" t="s">
        <v>35</v>
      </c>
      <c r="G60" s="243" t="s">
        <v>35</v>
      </c>
      <c r="H60" s="243" t="s">
        <v>159</v>
      </c>
      <c r="I60" s="243" t="s">
        <v>35</v>
      </c>
      <c r="J60" s="243" t="s">
        <v>35</v>
      </c>
      <c r="K60" s="243" t="s">
        <v>35</v>
      </c>
      <c r="L60" s="243" t="s">
        <v>35</v>
      </c>
      <c r="M60" s="243" t="s">
        <v>35</v>
      </c>
      <c r="N60" s="243" t="s">
        <v>35</v>
      </c>
      <c r="O60" s="243" t="s">
        <v>35</v>
      </c>
      <c r="P60" s="243" t="s">
        <v>35</v>
      </c>
      <c r="Q60" s="243" t="s">
        <v>35</v>
      </c>
      <c r="R60" s="243" t="s">
        <v>35</v>
      </c>
      <c r="S60" s="243" t="s">
        <v>35</v>
      </c>
      <c r="T60" s="243" t="s">
        <v>35</v>
      </c>
      <c r="U60" s="243" t="s">
        <v>35</v>
      </c>
      <c r="V60" s="243" t="s">
        <v>35</v>
      </c>
      <c r="W60" s="243" t="s">
        <v>35</v>
      </c>
      <c r="X60" s="243" t="s">
        <v>35</v>
      </c>
      <c r="Y60" s="243" t="s">
        <v>35</v>
      </c>
      <c r="Z60" s="243" t="s">
        <v>35</v>
      </c>
      <c r="AA60" s="243" t="s">
        <v>35</v>
      </c>
      <c r="AB60" s="243" t="s">
        <v>35</v>
      </c>
      <c r="AC60" s="243" t="s">
        <v>35</v>
      </c>
      <c r="AD60" s="243" t="s">
        <v>35</v>
      </c>
      <c r="AE60" s="243" t="s">
        <v>35</v>
      </c>
      <c r="AF60" s="243" t="s">
        <v>35</v>
      </c>
      <c r="AG60" s="243" t="s">
        <v>35</v>
      </c>
      <c r="AH60" s="243" t="s">
        <v>35</v>
      </c>
      <c r="AI60" s="243" t="s">
        <v>35</v>
      </c>
      <c r="AJ60" s="243" t="s">
        <v>35</v>
      </c>
      <c r="AK60" s="243" t="s">
        <v>35</v>
      </c>
      <c r="AL60" s="243" t="s">
        <v>35</v>
      </c>
      <c r="AM60" s="243" t="s">
        <v>35</v>
      </c>
      <c r="AN60" s="243" t="s">
        <v>35</v>
      </c>
      <c r="AO60" s="243" t="s">
        <v>35</v>
      </c>
      <c r="AP60" s="243" t="s">
        <v>35</v>
      </c>
      <c r="AQ60" s="243" t="s">
        <v>35</v>
      </c>
      <c r="AR60" s="243" t="s">
        <v>35</v>
      </c>
      <c r="AS60" s="243" t="s">
        <v>35</v>
      </c>
      <c r="AV60"/>
      <c r="AW60"/>
      <c r="AX60"/>
    </row>
    <row r="61" spans="2:50" hidden="1" x14ac:dyDescent="0.25">
      <c r="B61" s="458" t="s">
        <v>160</v>
      </c>
      <c r="C61" s="459"/>
      <c r="D61" s="278"/>
      <c r="E61" s="245" t="s">
        <v>45</v>
      </c>
      <c r="F61" s="246" t="s">
        <v>35</v>
      </c>
      <c r="G61" s="245" t="s">
        <v>35</v>
      </c>
      <c r="H61" s="245">
        <v>20</v>
      </c>
      <c r="I61" s="245" t="s">
        <v>35</v>
      </c>
      <c r="J61" s="245" t="s">
        <v>35</v>
      </c>
      <c r="K61" s="245" t="s">
        <v>35</v>
      </c>
      <c r="L61" s="245" t="s">
        <v>35</v>
      </c>
      <c r="M61" s="245" t="s">
        <v>35</v>
      </c>
      <c r="N61" s="245" t="s">
        <v>35</v>
      </c>
      <c r="O61" s="245" t="s">
        <v>35</v>
      </c>
      <c r="P61" s="245" t="s">
        <v>35</v>
      </c>
      <c r="Q61" s="245" t="s">
        <v>35</v>
      </c>
      <c r="R61" s="245" t="s">
        <v>35</v>
      </c>
      <c r="S61" s="245" t="s">
        <v>35</v>
      </c>
      <c r="T61" s="245" t="s">
        <v>35</v>
      </c>
      <c r="U61" s="245" t="s">
        <v>35</v>
      </c>
      <c r="V61" s="245" t="s">
        <v>35</v>
      </c>
      <c r="W61" s="245" t="s">
        <v>35</v>
      </c>
      <c r="X61" s="245" t="s">
        <v>35</v>
      </c>
      <c r="Y61" s="245" t="s">
        <v>35</v>
      </c>
      <c r="Z61" s="245" t="s">
        <v>35</v>
      </c>
      <c r="AA61" s="245" t="s">
        <v>35</v>
      </c>
      <c r="AB61" s="245" t="s">
        <v>35</v>
      </c>
      <c r="AC61" s="245" t="s">
        <v>35</v>
      </c>
      <c r="AD61" s="245" t="s">
        <v>35</v>
      </c>
      <c r="AE61" s="245" t="s">
        <v>35</v>
      </c>
      <c r="AF61" s="245" t="s">
        <v>35</v>
      </c>
      <c r="AG61" s="245" t="s">
        <v>35</v>
      </c>
      <c r="AH61" s="245" t="s">
        <v>35</v>
      </c>
      <c r="AI61" s="245" t="s">
        <v>35</v>
      </c>
      <c r="AJ61" s="245" t="s">
        <v>35</v>
      </c>
      <c r="AK61" s="245" t="s">
        <v>35</v>
      </c>
      <c r="AL61" s="245" t="s">
        <v>35</v>
      </c>
      <c r="AM61" s="245" t="s">
        <v>35</v>
      </c>
      <c r="AN61" s="245" t="s">
        <v>35</v>
      </c>
      <c r="AO61" s="245" t="s">
        <v>35</v>
      </c>
      <c r="AP61" s="245" t="s">
        <v>35</v>
      </c>
      <c r="AQ61" s="245" t="s">
        <v>35</v>
      </c>
      <c r="AR61" s="245" t="s">
        <v>35</v>
      </c>
      <c r="AS61" s="245" t="s">
        <v>35</v>
      </c>
      <c r="AV61"/>
      <c r="AW61"/>
      <c r="AX61"/>
    </row>
    <row r="62" spans="2:50" hidden="1" x14ac:dyDescent="0.25">
      <c r="B62" s="460" t="s">
        <v>161</v>
      </c>
      <c r="C62" s="461"/>
      <c r="D62" s="279"/>
      <c r="E62" s="247" t="s">
        <v>45</v>
      </c>
      <c r="F62" s="248" t="s">
        <v>35</v>
      </c>
      <c r="G62" s="247" t="s">
        <v>35</v>
      </c>
      <c r="H62" s="247">
        <v>1</v>
      </c>
      <c r="I62" s="247" t="s">
        <v>35</v>
      </c>
      <c r="J62" s="247" t="s">
        <v>35</v>
      </c>
      <c r="K62" s="247" t="s">
        <v>35</v>
      </c>
      <c r="L62" s="247" t="s">
        <v>35</v>
      </c>
      <c r="M62" s="247" t="s">
        <v>35</v>
      </c>
      <c r="N62" s="247" t="s">
        <v>35</v>
      </c>
      <c r="O62" s="247" t="s">
        <v>35</v>
      </c>
      <c r="P62" s="247" t="s">
        <v>35</v>
      </c>
      <c r="Q62" s="247" t="s">
        <v>35</v>
      </c>
      <c r="R62" s="247" t="s">
        <v>35</v>
      </c>
      <c r="S62" s="247" t="s">
        <v>35</v>
      </c>
      <c r="T62" s="247" t="s">
        <v>35</v>
      </c>
      <c r="U62" s="247" t="s">
        <v>35</v>
      </c>
      <c r="V62" s="247" t="s">
        <v>35</v>
      </c>
      <c r="W62" s="247" t="s">
        <v>35</v>
      </c>
      <c r="X62" s="247" t="s">
        <v>35</v>
      </c>
      <c r="Y62" s="247" t="s">
        <v>35</v>
      </c>
      <c r="Z62" s="247" t="s">
        <v>35</v>
      </c>
      <c r="AA62" s="247" t="s">
        <v>35</v>
      </c>
      <c r="AB62" s="247" t="s">
        <v>35</v>
      </c>
      <c r="AC62" s="247" t="s">
        <v>35</v>
      </c>
      <c r="AD62" s="247" t="s">
        <v>35</v>
      </c>
      <c r="AE62" s="247" t="s">
        <v>35</v>
      </c>
      <c r="AF62" s="247" t="s">
        <v>35</v>
      </c>
      <c r="AG62" s="247" t="s">
        <v>35</v>
      </c>
      <c r="AH62" s="247" t="s">
        <v>35</v>
      </c>
      <c r="AI62" s="247" t="s">
        <v>35</v>
      </c>
      <c r="AJ62" s="247" t="s">
        <v>35</v>
      </c>
      <c r="AK62" s="247" t="s">
        <v>35</v>
      </c>
      <c r="AL62" s="247" t="s">
        <v>35</v>
      </c>
      <c r="AM62" s="247" t="s">
        <v>35</v>
      </c>
      <c r="AN62" s="247" t="s">
        <v>35</v>
      </c>
      <c r="AO62" s="247" t="s">
        <v>35</v>
      </c>
      <c r="AP62" s="247" t="s">
        <v>35</v>
      </c>
      <c r="AQ62" s="247" t="s">
        <v>35</v>
      </c>
      <c r="AR62" s="247" t="s">
        <v>35</v>
      </c>
      <c r="AS62" s="247" t="s">
        <v>35</v>
      </c>
      <c r="AV62"/>
      <c r="AW62"/>
      <c r="AX62"/>
    </row>
    <row r="63" spans="2:50" hidden="1" x14ac:dyDescent="0.25">
      <c r="B63" s="325" t="s">
        <v>162</v>
      </c>
      <c r="C63" s="326"/>
      <c r="D63" s="280"/>
      <c r="E63" s="249" t="s">
        <v>45</v>
      </c>
      <c r="F63" s="250" t="s">
        <v>35</v>
      </c>
      <c r="G63" s="249" t="s">
        <v>35</v>
      </c>
      <c r="H63" s="249">
        <v>0.01</v>
      </c>
      <c r="I63" s="249" t="s">
        <v>35</v>
      </c>
      <c r="J63" s="249" t="s">
        <v>35</v>
      </c>
      <c r="K63" s="249" t="s">
        <v>35</v>
      </c>
      <c r="L63" s="249" t="s">
        <v>35</v>
      </c>
      <c r="M63" s="249" t="s">
        <v>35</v>
      </c>
      <c r="N63" s="249" t="s">
        <v>35</v>
      </c>
      <c r="O63" s="249" t="s">
        <v>35</v>
      </c>
      <c r="P63" s="249" t="s">
        <v>35</v>
      </c>
      <c r="Q63" s="249" t="s">
        <v>35</v>
      </c>
      <c r="R63" s="249" t="s">
        <v>35</v>
      </c>
      <c r="S63" s="249" t="s">
        <v>35</v>
      </c>
      <c r="T63" s="249" t="s">
        <v>35</v>
      </c>
      <c r="U63" s="249" t="s">
        <v>35</v>
      </c>
      <c r="V63" s="249" t="s">
        <v>35</v>
      </c>
      <c r="W63" s="249" t="s">
        <v>35</v>
      </c>
      <c r="X63" s="249" t="s">
        <v>35</v>
      </c>
      <c r="Y63" s="249" t="s">
        <v>35</v>
      </c>
      <c r="Z63" s="249" t="s">
        <v>35</v>
      </c>
      <c r="AA63" s="249" t="s">
        <v>35</v>
      </c>
      <c r="AB63" s="249" t="s">
        <v>35</v>
      </c>
      <c r="AC63" s="249" t="s">
        <v>35</v>
      </c>
      <c r="AD63" s="249" t="s">
        <v>35</v>
      </c>
      <c r="AE63" s="249" t="s">
        <v>35</v>
      </c>
      <c r="AF63" s="249" t="s">
        <v>35</v>
      </c>
      <c r="AG63" s="249" t="s">
        <v>35</v>
      </c>
      <c r="AH63" s="249" t="s">
        <v>35</v>
      </c>
      <c r="AI63" s="249" t="s">
        <v>35</v>
      </c>
      <c r="AJ63" s="249" t="s">
        <v>35</v>
      </c>
      <c r="AK63" s="249" t="s">
        <v>35</v>
      </c>
      <c r="AL63" s="249" t="s">
        <v>35</v>
      </c>
      <c r="AM63" s="249" t="s">
        <v>35</v>
      </c>
      <c r="AN63" s="249" t="s">
        <v>35</v>
      </c>
      <c r="AO63" s="249" t="s">
        <v>35</v>
      </c>
      <c r="AP63" s="249" t="s">
        <v>35</v>
      </c>
      <c r="AQ63" s="249" t="s">
        <v>35</v>
      </c>
      <c r="AR63" s="249" t="s">
        <v>35</v>
      </c>
      <c r="AS63" s="249" t="s">
        <v>35</v>
      </c>
      <c r="AV63"/>
      <c r="AW63"/>
      <c r="AX63"/>
    </row>
    <row r="64" spans="2:50" hidden="1" x14ac:dyDescent="0.25">
      <c r="B64" s="328" t="s">
        <v>163</v>
      </c>
      <c r="C64" s="329"/>
      <c r="D64" s="281"/>
      <c r="E64" s="251" t="s">
        <v>45</v>
      </c>
      <c r="F64" s="252" t="s">
        <v>35</v>
      </c>
      <c r="G64" s="251" t="s">
        <v>35</v>
      </c>
      <c r="H64" s="251" t="s">
        <v>164</v>
      </c>
      <c r="I64" s="251" t="s">
        <v>35</v>
      </c>
      <c r="J64" s="251" t="s">
        <v>35</v>
      </c>
      <c r="K64" s="251" t="s">
        <v>35</v>
      </c>
      <c r="L64" s="251" t="s">
        <v>35</v>
      </c>
      <c r="M64" s="251" t="s">
        <v>35</v>
      </c>
      <c r="N64" s="251" t="s">
        <v>35</v>
      </c>
      <c r="O64" s="251" t="s">
        <v>35</v>
      </c>
      <c r="P64" s="251" t="s">
        <v>35</v>
      </c>
      <c r="Q64" s="251" t="s">
        <v>35</v>
      </c>
      <c r="R64" s="251" t="s">
        <v>35</v>
      </c>
      <c r="S64" s="251" t="s">
        <v>35</v>
      </c>
      <c r="T64" s="251" t="s">
        <v>35</v>
      </c>
      <c r="U64" s="251" t="s">
        <v>35</v>
      </c>
      <c r="V64" s="251" t="s">
        <v>35</v>
      </c>
      <c r="W64" s="251" t="s">
        <v>35</v>
      </c>
      <c r="X64" s="251" t="s">
        <v>35</v>
      </c>
      <c r="Y64" s="251" t="s">
        <v>35</v>
      </c>
      <c r="Z64" s="251" t="s">
        <v>35</v>
      </c>
      <c r="AA64" s="251" t="s">
        <v>35</v>
      </c>
      <c r="AB64" s="251" t="s">
        <v>35</v>
      </c>
      <c r="AC64" s="251" t="s">
        <v>35</v>
      </c>
      <c r="AD64" s="251" t="s">
        <v>35</v>
      </c>
      <c r="AE64" s="251" t="s">
        <v>35</v>
      </c>
      <c r="AF64" s="251" t="s">
        <v>35</v>
      </c>
      <c r="AG64" s="251" t="s">
        <v>35</v>
      </c>
      <c r="AH64" s="251" t="s">
        <v>35</v>
      </c>
      <c r="AI64" s="251" t="s">
        <v>35</v>
      </c>
      <c r="AJ64" s="251" t="s">
        <v>35</v>
      </c>
      <c r="AK64" s="251" t="s">
        <v>35</v>
      </c>
      <c r="AL64" s="251" t="s">
        <v>35</v>
      </c>
      <c r="AM64" s="251" t="s">
        <v>35</v>
      </c>
      <c r="AN64" s="251" t="s">
        <v>35</v>
      </c>
      <c r="AO64" s="251" t="s">
        <v>35</v>
      </c>
      <c r="AP64" s="251" t="s">
        <v>35</v>
      </c>
      <c r="AQ64" s="251" t="s">
        <v>35</v>
      </c>
      <c r="AR64" s="251" t="s">
        <v>35</v>
      </c>
      <c r="AS64" s="251" t="s">
        <v>35</v>
      </c>
      <c r="AV64"/>
      <c r="AW64"/>
      <c r="AX64"/>
    </row>
    <row r="65" spans="2:50" hidden="1" x14ac:dyDescent="0.25">
      <c r="B65" s="240" t="s">
        <v>176</v>
      </c>
      <c r="C65" s="241"/>
      <c r="D65" s="241"/>
      <c r="E65" s="241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  <c r="AJ65" s="242"/>
      <c r="AK65" s="242"/>
      <c r="AL65" s="242"/>
      <c r="AM65" s="242"/>
      <c r="AN65" s="242"/>
      <c r="AO65" s="242"/>
      <c r="AP65" s="242"/>
      <c r="AQ65" s="242"/>
      <c r="AR65" s="242"/>
      <c r="AS65" s="242"/>
      <c r="AV65"/>
      <c r="AW65"/>
      <c r="AX65"/>
    </row>
    <row r="66" spans="2:50" ht="15" hidden="1" customHeight="1" x14ac:dyDescent="0.25">
      <c r="B66" s="476" t="s">
        <v>165</v>
      </c>
      <c r="C66" s="477"/>
      <c r="D66" s="478"/>
      <c r="E66" s="253" t="s">
        <v>45</v>
      </c>
      <c r="F66" s="254">
        <v>10</v>
      </c>
      <c r="G66" s="253">
        <v>1</v>
      </c>
      <c r="H66" s="253" t="s">
        <v>35</v>
      </c>
      <c r="I66" s="253" t="s">
        <v>35</v>
      </c>
      <c r="J66" s="253" t="s">
        <v>35</v>
      </c>
      <c r="K66" s="253" t="s">
        <v>35</v>
      </c>
      <c r="L66" s="253" t="s">
        <v>35</v>
      </c>
      <c r="M66" s="253" t="s">
        <v>35</v>
      </c>
      <c r="N66" s="253" t="s">
        <v>35</v>
      </c>
      <c r="O66" s="253" t="s">
        <v>35</v>
      </c>
      <c r="P66" s="253" t="s">
        <v>35</v>
      </c>
      <c r="Q66" s="253" t="s">
        <v>35</v>
      </c>
      <c r="R66" s="253" t="s">
        <v>35</v>
      </c>
      <c r="S66" s="253" t="s">
        <v>35</v>
      </c>
      <c r="T66" s="253" t="s">
        <v>35</v>
      </c>
      <c r="U66" s="253" t="s">
        <v>35</v>
      </c>
      <c r="V66" s="253" t="s">
        <v>35</v>
      </c>
      <c r="W66" s="253" t="s">
        <v>35</v>
      </c>
      <c r="X66" s="253" t="s">
        <v>35</v>
      </c>
      <c r="Y66" s="253" t="s">
        <v>35</v>
      </c>
      <c r="Z66" s="253" t="s">
        <v>35</v>
      </c>
      <c r="AA66" s="253" t="s">
        <v>35</v>
      </c>
      <c r="AB66" s="253" t="s">
        <v>35</v>
      </c>
      <c r="AC66" s="253" t="s">
        <v>35</v>
      </c>
      <c r="AD66" s="253" t="s">
        <v>35</v>
      </c>
      <c r="AE66" s="253" t="s">
        <v>35</v>
      </c>
      <c r="AF66" s="253" t="s">
        <v>35</v>
      </c>
      <c r="AG66" s="253" t="s">
        <v>35</v>
      </c>
      <c r="AH66" s="253" t="s">
        <v>35</v>
      </c>
      <c r="AI66" s="253" t="s">
        <v>35</v>
      </c>
      <c r="AJ66" s="253" t="s">
        <v>35</v>
      </c>
      <c r="AK66" s="253" t="s">
        <v>35</v>
      </c>
      <c r="AL66" s="253" t="s">
        <v>35</v>
      </c>
      <c r="AM66" s="253" t="s">
        <v>35</v>
      </c>
      <c r="AN66" s="253" t="s">
        <v>35</v>
      </c>
      <c r="AO66" s="253" t="s">
        <v>35</v>
      </c>
      <c r="AP66" s="253" t="s">
        <v>35</v>
      </c>
      <c r="AQ66" s="253" t="s">
        <v>35</v>
      </c>
      <c r="AR66" s="253" t="s">
        <v>35</v>
      </c>
      <c r="AS66" s="253" t="s">
        <v>35</v>
      </c>
      <c r="AV66"/>
      <c r="AW66"/>
      <c r="AX66"/>
    </row>
    <row r="67" spans="2:50" ht="15" hidden="1" customHeight="1" x14ac:dyDescent="0.25">
      <c r="B67" s="479" t="s">
        <v>166</v>
      </c>
      <c r="C67" s="480"/>
      <c r="D67" s="481"/>
      <c r="E67" s="255" t="s">
        <v>45</v>
      </c>
      <c r="F67" s="256">
        <v>0.01</v>
      </c>
      <c r="G67" s="255" t="s">
        <v>35</v>
      </c>
      <c r="H67" s="255" t="s">
        <v>35</v>
      </c>
      <c r="I67" s="255" t="s">
        <v>35</v>
      </c>
      <c r="J67" s="255" t="s">
        <v>35</v>
      </c>
      <c r="K67" s="255" t="s">
        <v>35</v>
      </c>
      <c r="L67" s="255" t="s">
        <v>35</v>
      </c>
      <c r="M67" s="255" t="s">
        <v>35</v>
      </c>
      <c r="N67" s="255" t="s">
        <v>35</v>
      </c>
      <c r="O67" s="255" t="s">
        <v>35</v>
      </c>
      <c r="P67" s="255" t="s">
        <v>35</v>
      </c>
      <c r="Q67" s="255" t="s">
        <v>35</v>
      </c>
      <c r="R67" s="255" t="s">
        <v>35</v>
      </c>
      <c r="S67" s="255" t="s">
        <v>35</v>
      </c>
      <c r="T67" s="255" t="s">
        <v>35</v>
      </c>
      <c r="U67" s="255" t="s">
        <v>35</v>
      </c>
      <c r="V67" s="255" t="s">
        <v>35</v>
      </c>
      <c r="W67" s="255" t="s">
        <v>35</v>
      </c>
      <c r="X67" s="255" t="s">
        <v>35</v>
      </c>
      <c r="Y67" s="255" t="s">
        <v>35</v>
      </c>
      <c r="Z67" s="255" t="s">
        <v>35</v>
      </c>
      <c r="AA67" s="255" t="s">
        <v>35</v>
      </c>
      <c r="AB67" s="255" t="s">
        <v>35</v>
      </c>
      <c r="AC67" s="255" t="s">
        <v>35</v>
      </c>
      <c r="AD67" s="255" t="s">
        <v>35</v>
      </c>
      <c r="AE67" s="255" t="s">
        <v>35</v>
      </c>
      <c r="AF67" s="255" t="s">
        <v>35</v>
      </c>
      <c r="AG67" s="255" t="s">
        <v>35</v>
      </c>
      <c r="AH67" s="255" t="s">
        <v>35</v>
      </c>
      <c r="AI67" s="255" t="s">
        <v>35</v>
      </c>
      <c r="AJ67" s="255" t="s">
        <v>35</v>
      </c>
      <c r="AK67" s="255" t="s">
        <v>35</v>
      </c>
      <c r="AL67" s="255" t="s">
        <v>35</v>
      </c>
      <c r="AM67" s="255" t="s">
        <v>35</v>
      </c>
      <c r="AN67" s="255" t="s">
        <v>35</v>
      </c>
      <c r="AO67" s="255" t="s">
        <v>35</v>
      </c>
      <c r="AP67" s="255" t="s">
        <v>35</v>
      </c>
      <c r="AQ67" s="255" t="s">
        <v>35</v>
      </c>
      <c r="AR67" s="255" t="s">
        <v>35</v>
      </c>
      <c r="AS67" s="255" t="s">
        <v>35</v>
      </c>
      <c r="AV67"/>
      <c r="AW67"/>
      <c r="AX67"/>
    </row>
    <row r="68" spans="2:50" ht="15" hidden="1" customHeight="1" x14ac:dyDescent="0.25">
      <c r="B68" s="472" t="s">
        <v>167</v>
      </c>
      <c r="C68" s="473"/>
      <c r="D68" s="292"/>
      <c r="E68" s="257" t="s">
        <v>45</v>
      </c>
      <c r="F68" s="258">
        <v>0.1</v>
      </c>
      <c r="G68" s="257" t="s">
        <v>35</v>
      </c>
      <c r="H68" s="257">
        <v>0.01</v>
      </c>
      <c r="I68" s="257" t="s">
        <v>35</v>
      </c>
      <c r="J68" s="257" t="s">
        <v>35</v>
      </c>
      <c r="K68" s="257" t="s">
        <v>35</v>
      </c>
      <c r="L68" s="257" t="s">
        <v>35</v>
      </c>
      <c r="M68" s="257" t="s">
        <v>35</v>
      </c>
      <c r="N68" s="257" t="s">
        <v>35</v>
      </c>
      <c r="O68" s="257" t="s">
        <v>35</v>
      </c>
      <c r="P68" s="257" t="s">
        <v>35</v>
      </c>
      <c r="Q68" s="257" t="s">
        <v>35</v>
      </c>
      <c r="R68" s="257" t="s">
        <v>35</v>
      </c>
      <c r="S68" s="257" t="s">
        <v>35</v>
      </c>
      <c r="T68" s="257" t="s">
        <v>35</v>
      </c>
      <c r="U68" s="257" t="s">
        <v>35</v>
      </c>
      <c r="V68" s="257" t="s">
        <v>35</v>
      </c>
      <c r="W68" s="257" t="s">
        <v>35</v>
      </c>
      <c r="X68" s="257" t="s">
        <v>35</v>
      </c>
      <c r="Y68" s="257" t="s">
        <v>35</v>
      </c>
      <c r="Z68" s="257" t="s">
        <v>35</v>
      </c>
      <c r="AA68" s="257" t="s">
        <v>35</v>
      </c>
      <c r="AB68" s="257" t="s">
        <v>35</v>
      </c>
      <c r="AC68" s="257" t="s">
        <v>35</v>
      </c>
      <c r="AD68" s="257" t="s">
        <v>35</v>
      </c>
      <c r="AE68" s="257" t="s">
        <v>35</v>
      </c>
      <c r="AF68" s="257" t="s">
        <v>35</v>
      </c>
      <c r="AG68" s="257" t="s">
        <v>35</v>
      </c>
      <c r="AH68" s="257" t="s">
        <v>35</v>
      </c>
      <c r="AI68" s="257" t="s">
        <v>35</v>
      </c>
      <c r="AJ68" s="257" t="s">
        <v>35</v>
      </c>
      <c r="AK68" s="257" t="s">
        <v>35</v>
      </c>
      <c r="AL68" s="257" t="s">
        <v>35</v>
      </c>
      <c r="AM68" s="257" t="s">
        <v>35</v>
      </c>
      <c r="AN68" s="257" t="s">
        <v>35</v>
      </c>
      <c r="AO68" s="257" t="s">
        <v>35</v>
      </c>
      <c r="AP68" s="257" t="s">
        <v>35</v>
      </c>
      <c r="AQ68" s="257" t="s">
        <v>35</v>
      </c>
      <c r="AR68" s="257" t="s">
        <v>35</v>
      </c>
      <c r="AS68" s="257" t="s">
        <v>35</v>
      </c>
      <c r="AV68"/>
      <c r="AW68"/>
      <c r="AX68"/>
    </row>
    <row r="69" spans="2:50" ht="15" hidden="1" customHeight="1" x14ac:dyDescent="0.25">
      <c r="B69" s="474" t="s">
        <v>168</v>
      </c>
      <c r="C69" s="475"/>
      <c r="D69" s="293"/>
      <c r="E69" s="259" t="s">
        <v>45</v>
      </c>
      <c r="F69" s="260">
        <v>20</v>
      </c>
      <c r="G69" s="259" t="s">
        <v>35</v>
      </c>
      <c r="H69" s="259">
        <v>2</v>
      </c>
      <c r="I69" s="259" t="s">
        <v>35</v>
      </c>
      <c r="J69" s="259" t="s">
        <v>35</v>
      </c>
      <c r="K69" s="259" t="s">
        <v>35</v>
      </c>
      <c r="L69" s="259" t="s">
        <v>35</v>
      </c>
      <c r="M69" s="259" t="s">
        <v>35</v>
      </c>
      <c r="N69" s="259" t="s">
        <v>35</v>
      </c>
      <c r="O69" s="259" t="s">
        <v>35</v>
      </c>
      <c r="P69" s="259" t="s">
        <v>35</v>
      </c>
      <c r="Q69" s="259" t="s">
        <v>35</v>
      </c>
      <c r="R69" s="259" t="s">
        <v>35</v>
      </c>
      <c r="S69" s="259" t="s">
        <v>35</v>
      </c>
      <c r="T69" s="259" t="s">
        <v>35</v>
      </c>
      <c r="U69" s="259" t="s">
        <v>35</v>
      </c>
      <c r="V69" s="259" t="s">
        <v>35</v>
      </c>
      <c r="W69" s="259" t="s">
        <v>35</v>
      </c>
      <c r="X69" s="259" t="s">
        <v>35</v>
      </c>
      <c r="Y69" s="259" t="s">
        <v>35</v>
      </c>
      <c r="Z69" s="259" t="s">
        <v>35</v>
      </c>
      <c r="AA69" s="259" t="s">
        <v>35</v>
      </c>
      <c r="AB69" s="259" t="s">
        <v>35</v>
      </c>
      <c r="AC69" s="259" t="s">
        <v>35</v>
      </c>
      <c r="AD69" s="259" t="s">
        <v>35</v>
      </c>
      <c r="AE69" s="259" t="s">
        <v>35</v>
      </c>
      <c r="AF69" s="259" t="s">
        <v>35</v>
      </c>
      <c r="AG69" s="259" t="s">
        <v>35</v>
      </c>
      <c r="AH69" s="259" t="s">
        <v>35</v>
      </c>
      <c r="AI69" s="259" t="s">
        <v>35</v>
      </c>
      <c r="AJ69" s="259" t="s">
        <v>35</v>
      </c>
      <c r="AK69" s="259" t="s">
        <v>35</v>
      </c>
      <c r="AL69" s="259" t="s">
        <v>35</v>
      </c>
      <c r="AM69" s="259" t="s">
        <v>35</v>
      </c>
      <c r="AN69" s="259" t="s">
        <v>35</v>
      </c>
      <c r="AO69" s="259" t="s">
        <v>35</v>
      </c>
      <c r="AP69" s="259" t="s">
        <v>35</v>
      </c>
      <c r="AQ69" s="259" t="s">
        <v>35</v>
      </c>
      <c r="AR69" s="259" t="s">
        <v>35</v>
      </c>
      <c r="AS69" s="259" t="s">
        <v>35</v>
      </c>
      <c r="AV69"/>
      <c r="AW69"/>
      <c r="AX69"/>
    </row>
    <row r="70" spans="2:50" ht="15" hidden="1" customHeight="1" x14ac:dyDescent="0.25">
      <c r="B70" s="482" t="s">
        <v>169</v>
      </c>
      <c r="C70" s="483"/>
      <c r="D70" s="294"/>
      <c r="E70" s="261" t="s">
        <v>45</v>
      </c>
      <c r="F70" s="262">
        <v>10</v>
      </c>
      <c r="G70" s="261" t="s">
        <v>35</v>
      </c>
      <c r="H70" s="261">
        <v>1</v>
      </c>
      <c r="I70" s="261" t="s">
        <v>35</v>
      </c>
      <c r="J70" s="261" t="s">
        <v>35</v>
      </c>
      <c r="K70" s="261" t="s">
        <v>35</v>
      </c>
      <c r="L70" s="261" t="s">
        <v>35</v>
      </c>
      <c r="M70" s="261" t="s">
        <v>35</v>
      </c>
      <c r="N70" s="261" t="s">
        <v>35</v>
      </c>
      <c r="O70" s="261" t="s">
        <v>35</v>
      </c>
      <c r="P70" s="261" t="s">
        <v>35</v>
      </c>
      <c r="Q70" s="261" t="s">
        <v>35</v>
      </c>
      <c r="R70" s="261" t="s">
        <v>35</v>
      </c>
      <c r="S70" s="261" t="s">
        <v>35</v>
      </c>
      <c r="T70" s="261" t="s">
        <v>35</v>
      </c>
      <c r="U70" s="261" t="s">
        <v>35</v>
      </c>
      <c r="V70" s="261" t="s">
        <v>35</v>
      </c>
      <c r="W70" s="261" t="s">
        <v>35</v>
      </c>
      <c r="X70" s="261" t="s">
        <v>35</v>
      </c>
      <c r="Y70" s="261" t="s">
        <v>35</v>
      </c>
      <c r="Z70" s="261" t="s">
        <v>35</v>
      </c>
      <c r="AA70" s="261" t="s">
        <v>35</v>
      </c>
      <c r="AB70" s="261" t="s">
        <v>35</v>
      </c>
      <c r="AC70" s="261" t="s">
        <v>35</v>
      </c>
      <c r="AD70" s="261" t="s">
        <v>35</v>
      </c>
      <c r="AE70" s="261" t="s">
        <v>35</v>
      </c>
      <c r="AF70" s="261" t="s">
        <v>35</v>
      </c>
      <c r="AG70" s="261" t="s">
        <v>35</v>
      </c>
      <c r="AH70" s="261" t="s">
        <v>35</v>
      </c>
      <c r="AI70" s="261" t="s">
        <v>35</v>
      </c>
      <c r="AJ70" s="261" t="s">
        <v>35</v>
      </c>
      <c r="AK70" s="261" t="s">
        <v>35</v>
      </c>
      <c r="AL70" s="261" t="s">
        <v>35</v>
      </c>
      <c r="AM70" s="261" t="s">
        <v>35</v>
      </c>
      <c r="AN70" s="261" t="s">
        <v>35</v>
      </c>
      <c r="AO70" s="261" t="s">
        <v>35</v>
      </c>
      <c r="AP70" s="261" t="s">
        <v>35</v>
      </c>
      <c r="AQ70" s="261" t="s">
        <v>35</v>
      </c>
      <c r="AR70" s="261" t="s">
        <v>35</v>
      </c>
      <c r="AS70" s="261" t="s">
        <v>35</v>
      </c>
      <c r="AV70"/>
      <c r="AW70"/>
      <c r="AX70"/>
    </row>
    <row r="71" spans="2:50" ht="15" hidden="1" customHeight="1" x14ac:dyDescent="0.25">
      <c r="B71" s="484" t="s">
        <v>170</v>
      </c>
      <c r="C71" s="485"/>
      <c r="D71" s="295"/>
      <c r="E71" s="263" t="s">
        <v>45</v>
      </c>
      <c r="F71" s="264">
        <v>50</v>
      </c>
      <c r="G71" s="263" t="s">
        <v>35</v>
      </c>
      <c r="H71" s="263">
        <v>20</v>
      </c>
      <c r="I71" s="263" t="s">
        <v>35</v>
      </c>
      <c r="J71" s="263" t="s">
        <v>35</v>
      </c>
      <c r="K71" s="263" t="s">
        <v>35</v>
      </c>
      <c r="L71" s="263" t="s">
        <v>35</v>
      </c>
      <c r="M71" s="263" t="s">
        <v>35</v>
      </c>
      <c r="N71" s="263" t="s">
        <v>35</v>
      </c>
      <c r="O71" s="263" t="s">
        <v>35</v>
      </c>
      <c r="P71" s="263" t="s">
        <v>35</v>
      </c>
      <c r="Q71" s="263" t="s">
        <v>35</v>
      </c>
      <c r="R71" s="263" t="s">
        <v>35</v>
      </c>
      <c r="S71" s="263" t="s">
        <v>35</v>
      </c>
      <c r="T71" s="263" t="s">
        <v>35</v>
      </c>
      <c r="U71" s="263" t="s">
        <v>35</v>
      </c>
      <c r="V71" s="263" t="s">
        <v>35</v>
      </c>
      <c r="W71" s="263" t="s">
        <v>35</v>
      </c>
      <c r="X71" s="263" t="s">
        <v>35</v>
      </c>
      <c r="Y71" s="263" t="s">
        <v>35</v>
      </c>
      <c r="Z71" s="263" t="s">
        <v>35</v>
      </c>
      <c r="AA71" s="263" t="s">
        <v>35</v>
      </c>
      <c r="AB71" s="263" t="s">
        <v>35</v>
      </c>
      <c r="AC71" s="263" t="s">
        <v>35</v>
      </c>
      <c r="AD71" s="263" t="s">
        <v>35</v>
      </c>
      <c r="AE71" s="263" t="s">
        <v>35</v>
      </c>
      <c r="AF71" s="263" t="s">
        <v>35</v>
      </c>
      <c r="AG71" s="263" t="s">
        <v>35</v>
      </c>
      <c r="AH71" s="263" t="s">
        <v>35</v>
      </c>
      <c r="AI71" s="263" t="s">
        <v>35</v>
      </c>
      <c r="AJ71" s="263" t="s">
        <v>35</v>
      </c>
      <c r="AK71" s="263" t="s">
        <v>35</v>
      </c>
      <c r="AL71" s="263" t="s">
        <v>35</v>
      </c>
      <c r="AM71" s="263" t="s">
        <v>35</v>
      </c>
      <c r="AN71" s="263" t="s">
        <v>35</v>
      </c>
      <c r="AO71" s="263" t="s">
        <v>35</v>
      </c>
      <c r="AP71" s="263" t="s">
        <v>35</v>
      </c>
      <c r="AQ71" s="263" t="s">
        <v>35</v>
      </c>
      <c r="AR71" s="263" t="s">
        <v>35</v>
      </c>
      <c r="AS71" s="263" t="s">
        <v>35</v>
      </c>
      <c r="AV71"/>
      <c r="AW71"/>
      <c r="AX71"/>
    </row>
    <row r="72" spans="2:50" hidden="1" x14ac:dyDescent="0.25">
      <c r="B72" s="486" t="s">
        <v>171</v>
      </c>
      <c r="C72" s="487"/>
      <c r="D72" s="488"/>
      <c r="E72" s="265" t="s">
        <v>172</v>
      </c>
      <c r="F72" s="266">
        <v>50</v>
      </c>
      <c r="G72" s="265" t="s">
        <v>35</v>
      </c>
      <c r="H72" s="265">
        <v>20</v>
      </c>
      <c r="I72" s="265" t="s">
        <v>35</v>
      </c>
      <c r="J72" s="265" t="s">
        <v>35</v>
      </c>
      <c r="K72" s="265" t="s">
        <v>35</v>
      </c>
      <c r="L72" s="265" t="s">
        <v>35</v>
      </c>
      <c r="M72" s="265" t="s">
        <v>35</v>
      </c>
      <c r="N72" s="265" t="s">
        <v>35</v>
      </c>
      <c r="O72" s="265" t="s">
        <v>35</v>
      </c>
      <c r="P72" s="265" t="s">
        <v>35</v>
      </c>
      <c r="Q72" s="265" t="s">
        <v>35</v>
      </c>
      <c r="R72" s="265" t="s">
        <v>35</v>
      </c>
      <c r="S72" s="265" t="s">
        <v>35</v>
      </c>
      <c r="T72" s="265" t="s">
        <v>35</v>
      </c>
      <c r="U72" s="265" t="s">
        <v>35</v>
      </c>
      <c r="V72" s="265" t="s">
        <v>35</v>
      </c>
      <c r="W72" s="265" t="s">
        <v>35</v>
      </c>
      <c r="X72" s="265" t="s">
        <v>35</v>
      </c>
      <c r="Y72" s="265" t="s">
        <v>35</v>
      </c>
      <c r="Z72" s="265" t="s">
        <v>35</v>
      </c>
      <c r="AA72" s="265" t="s">
        <v>35</v>
      </c>
      <c r="AB72" s="265" t="s">
        <v>35</v>
      </c>
      <c r="AC72" s="265" t="s">
        <v>35</v>
      </c>
      <c r="AD72" s="265" t="s">
        <v>35</v>
      </c>
      <c r="AE72" s="265" t="s">
        <v>35</v>
      </c>
      <c r="AF72" s="265" t="s">
        <v>35</v>
      </c>
      <c r="AG72" s="265" t="s">
        <v>35</v>
      </c>
      <c r="AH72" s="265" t="s">
        <v>35</v>
      </c>
      <c r="AI72" s="265" t="s">
        <v>35</v>
      </c>
      <c r="AJ72" s="265" t="s">
        <v>35</v>
      </c>
      <c r="AK72" s="265" t="s">
        <v>35</v>
      </c>
      <c r="AL72" s="265" t="s">
        <v>35</v>
      </c>
      <c r="AM72" s="265" t="s">
        <v>35</v>
      </c>
      <c r="AN72" s="265" t="s">
        <v>35</v>
      </c>
      <c r="AO72" s="265" t="s">
        <v>35</v>
      </c>
      <c r="AP72" s="265" t="s">
        <v>35</v>
      </c>
      <c r="AQ72" s="265" t="s">
        <v>35</v>
      </c>
      <c r="AR72" s="265" t="s">
        <v>35</v>
      </c>
      <c r="AS72" s="265" t="s">
        <v>35</v>
      </c>
      <c r="AV72"/>
      <c r="AW72"/>
      <c r="AX72"/>
    </row>
    <row r="73" spans="2:50" hidden="1" x14ac:dyDescent="0.25">
      <c r="B73" s="489"/>
      <c r="C73" s="490"/>
      <c r="D73" s="491"/>
      <c r="E73" s="267" t="s">
        <v>173</v>
      </c>
      <c r="F73" s="268">
        <v>5.6000000000000006E-4</v>
      </c>
      <c r="G73" s="267" t="s">
        <v>35</v>
      </c>
      <c r="H73" s="267">
        <v>7.0000000000000007E-5</v>
      </c>
      <c r="I73" s="265" t="s">
        <v>35</v>
      </c>
      <c r="J73" s="265" t="s">
        <v>35</v>
      </c>
      <c r="K73" s="265" t="s">
        <v>35</v>
      </c>
      <c r="L73" s="265" t="s">
        <v>35</v>
      </c>
      <c r="M73" s="265" t="s">
        <v>35</v>
      </c>
      <c r="N73" s="265" t="s">
        <v>35</v>
      </c>
      <c r="O73" s="265" t="s">
        <v>35</v>
      </c>
      <c r="P73" s="265" t="s">
        <v>35</v>
      </c>
      <c r="Q73" s="265" t="s">
        <v>35</v>
      </c>
      <c r="R73" s="265" t="s">
        <v>35</v>
      </c>
      <c r="S73" s="265" t="s">
        <v>35</v>
      </c>
      <c r="T73" s="265" t="s">
        <v>35</v>
      </c>
      <c r="U73" s="265" t="s">
        <v>35</v>
      </c>
      <c r="V73" s="265" t="s">
        <v>35</v>
      </c>
      <c r="W73" s="265" t="s">
        <v>35</v>
      </c>
      <c r="X73" s="265" t="s">
        <v>35</v>
      </c>
      <c r="Y73" s="265" t="s">
        <v>35</v>
      </c>
      <c r="Z73" s="265" t="s">
        <v>35</v>
      </c>
      <c r="AA73" s="265" t="s">
        <v>35</v>
      </c>
      <c r="AB73" s="265" t="s">
        <v>35</v>
      </c>
      <c r="AC73" s="265" t="s">
        <v>35</v>
      </c>
      <c r="AD73" s="265" t="s">
        <v>35</v>
      </c>
      <c r="AE73" s="265" t="s">
        <v>35</v>
      </c>
      <c r="AF73" s="265" t="s">
        <v>35</v>
      </c>
      <c r="AG73" s="265" t="s">
        <v>35</v>
      </c>
      <c r="AH73" s="265" t="s">
        <v>35</v>
      </c>
      <c r="AI73" s="265" t="s">
        <v>35</v>
      </c>
      <c r="AJ73" s="265" t="s">
        <v>35</v>
      </c>
      <c r="AK73" s="265" t="s">
        <v>35</v>
      </c>
      <c r="AL73" s="265" t="s">
        <v>35</v>
      </c>
      <c r="AM73" s="265" t="s">
        <v>35</v>
      </c>
      <c r="AN73" s="265" t="s">
        <v>35</v>
      </c>
      <c r="AO73" s="265" t="s">
        <v>35</v>
      </c>
      <c r="AP73" s="265" t="s">
        <v>35</v>
      </c>
      <c r="AQ73" s="265" t="s">
        <v>35</v>
      </c>
      <c r="AR73" s="265" t="s">
        <v>35</v>
      </c>
      <c r="AS73" s="265" t="s">
        <v>35</v>
      </c>
      <c r="AV73"/>
      <c r="AW73"/>
      <c r="AX73"/>
    </row>
    <row r="74" spans="2:50" ht="15" hidden="1" customHeight="1" x14ac:dyDescent="0.25">
      <c r="B74" s="492" t="s">
        <v>174</v>
      </c>
      <c r="C74" s="493"/>
      <c r="D74" s="494"/>
      <c r="E74" s="269" t="s">
        <v>172</v>
      </c>
      <c r="F74" s="270">
        <v>50</v>
      </c>
      <c r="G74" s="269" t="s">
        <v>35</v>
      </c>
      <c r="H74" s="269">
        <v>50</v>
      </c>
      <c r="I74" s="269" t="s">
        <v>35</v>
      </c>
      <c r="J74" s="269" t="s">
        <v>35</v>
      </c>
      <c r="K74" s="269" t="s">
        <v>35</v>
      </c>
      <c r="L74" s="269" t="s">
        <v>35</v>
      </c>
      <c r="M74" s="269" t="s">
        <v>35</v>
      </c>
      <c r="N74" s="269" t="s">
        <v>35</v>
      </c>
      <c r="O74" s="269" t="s">
        <v>35</v>
      </c>
      <c r="P74" s="269" t="s">
        <v>35</v>
      </c>
      <c r="Q74" s="269" t="s">
        <v>35</v>
      </c>
      <c r="R74" s="269" t="s">
        <v>35</v>
      </c>
      <c r="S74" s="269" t="s">
        <v>35</v>
      </c>
      <c r="T74" s="269" t="s">
        <v>35</v>
      </c>
      <c r="U74" s="269" t="s">
        <v>35</v>
      </c>
      <c r="V74" s="269" t="s">
        <v>35</v>
      </c>
      <c r="W74" s="269" t="s">
        <v>35</v>
      </c>
      <c r="X74" s="269" t="s">
        <v>35</v>
      </c>
      <c r="Y74" s="269" t="s">
        <v>35</v>
      </c>
      <c r="Z74" s="269" t="s">
        <v>35</v>
      </c>
      <c r="AA74" s="269" t="s">
        <v>35</v>
      </c>
      <c r="AB74" s="269" t="s">
        <v>35</v>
      </c>
      <c r="AC74" s="269" t="s">
        <v>35</v>
      </c>
      <c r="AD74" s="269" t="s">
        <v>35</v>
      </c>
      <c r="AE74" s="269" t="s">
        <v>35</v>
      </c>
      <c r="AF74" s="269" t="s">
        <v>35</v>
      </c>
      <c r="AG74" s="269" t="s">
        <v>35</v>
      </c>
      <c r="AH74" s="269" t="s">
        <v>35</v>
      </c>
      <c r="AI74" s="269" t="s">
        <v>35</v>
      </c>
      <c r="AJ74" s="269" t="s">
        <v>35</v>
      </c>
      <c r="AK74" s="269" t="s">
        <v>35</v>
      </c>
      <c r="AL74" s="269" t="s">
        <v>35</v>
      </c>
      <c r="AM74" s="269" t="s">
        <v>35</v>
      </c>
      <c r="AN74" s="269" t="s">
        <v>35</v>
      </c>
      <c r="AO74" s="269" t="s">
        <v>35</v>
      </c>
      <c r="AP74" s="269" t="s">
        <v>35</v>
      </c>
      <c r="AQ74" s="269" t="s">
        <v>35</v>
      </c>
      <c r="AR74" s="269" t="s">
        <v>35</v>
      </c>
      <c r="AS74" s="269" t="s">
        <v>35</v>
      </c>
      <c r="AV74"/>
      <c r="AW74"/>
      <c r="AX74"/>
    </row>
    <row r="75" spans="2:50" hidden="1" x14ac:dyDescent="0.25">
      <c r="B75" s="495"/>
      <c r="C75" s="496"/>
      <c r="D75" s="497"/>
      <c r="E75" s="271" t="s">
        <v>173</v>
      </c>
      <c r="F75" s="272">
        <v>5.5999999999999999E-3</v>
      </c>
      <c r="G75" s="271" t="s">
        <v>35</v>
      </c>
      <c r="H75" s="271">
        <v>6.9999999999999999E-4</v>
      </c>
      <c r="I75" s="269" t="s">
        <v>35</v>
      </c>
      <c r="J75" s="269" t="s">
        <v>35</v>
      </c>
      <c r="K75" s="269" t="s">
        <v>35</v>
      </c>
      <c r="L75" s="269" t="s">
        <v>35</v>
      </c>
      <c r="M75" s="269" t="s">
        <v>35</v>
      </c>
      <c r="N75" s="269" t="s">
        <v>35</v>
      </c>
      <c r="O75" s="269" t="s">
        <v>35</v>
      </c>
      <c r="P75" s="269" t="s">
        <v>35</v>
      </c>
      <c r="Q75" s="269" t="s">
        <v>35</v>
      </c>
      <c r="R75" s="269" t="s">
        <v>35</v>
      </c>
      <c r="S75" s="269" t="s">
        <v>35</v>
      </c>
      <c r="T75" s="269" t="s">
        <v>35</v>
      </c>
      <c r="U75" s="269" t="s">
        <v>35</v>
      </c>
      <c r="V75" s="269" t="s">
        <v>35</v>
      </c>
      <c r="W75" s="269" t="s">
        <v>35</v>
      </c>
      <c r="X75" s="269" t="s">
        <v>35</v>
      </c>
      <c r="Y75" s="269" t="s">
        <v>35</v>
      </c>
      <c r="Z75" s="269" t="s">
        <v>35</v>
      </c>
      <c r="AA75" s="269" t="s">
        <v>35</v>
      </c>
      <c r="AB75" s="269" t="s">
        <v>35</v>
      </c>
      <c r="AC75" s="269" t="s">
        <v>35</v>
      </c>
      <c r="AD75" s="269" t="s">
        <v>35</v>
      </c>
      <c r="AE75" s="269" t="s">
        <v>35</v>
      </c>
      <c r="AF75" s="269" t="s">
        <v>35</v>
      </c>
      <c r="AG75" s="269" t="s">
        <v>35</v>
      </c>
      <c r="AH75" s="269" t="s">
        <v>35</v>
      </c>
      <c r="AI75" s="269" t="s">
        <v>35</v>
      </c>
      <c r="AJ75" s="269" t="s">
        <v>35</v>
      </c>
      <c r="AK75" s="269" t="s">
        <v>35</v>
      </c>
      <c r="AL75" s="269" t="s">
        <v>35</v>
      </c>
      <c r="AM75" s="269" t="s">
        <v>35</v>
      </c>
      <c r="AN75" s="269" t="s">
        <v>35</v>
      </c>
      <c r="AO75" s="269" t="s">
        <v>35</v>
      </c>
      <c r="AP75" s="269" t="s">
        <v>35</v>
      </c>
      <c r="AQ75" s="269" t="s">
        <v>35</v>
      </c>
      <c r="AR75" s="269" t="s">
        <v>35</v>
      </c>
      <c r="AS75" s="269" t="s">
        <v>35</v>
      </c>
      <c r="AV75"/>
      <c r="AW75"/>
      <c r="AX75"/>
    </row>
    <row r="76" spans="2:50" ht="15" hidden="1" customHeight="1" x14ac:dyDescent="0.25">
      <c r="B76" s="498" t="s">
        <v>175</v>
      </c>
      <c r="C76" s="499"/>
      <c r="D76" s="500"/>
      <c r="E76" s="273" t="s">
        <v>172</v>
      </c>
      <c r="F76" s="274">
        <v>50</v>
      </c>
      <c r="G76" s="273" t="s">
        <v>35</v>
      </c>
      <c r="H76" s="273">
        <v>50</v>
      </c>
      <c r="I76" s="273" t="s">
        <v>35</v>
      </c>
      <c r="J76" s="273" t="s">
        <v>35</v>
      </c>
      <c r="K76" s="273" t="s">
        <v>35</v>
      </c>
      <c r="L76" s="273" t="s">
        <v>35</v>
      </c>
      <c r="M76" s="273" t="s">
        <v>35</v>
      </c>
      <c r="N76" s="273" t="s">
        <v>35</v>
      </c>
      <c r="O76" s="273" t="s">
        <v>35</v>
      </c>
      <c r="P76" s="273" t="s">
        <v>35</v>
      </c>
      <c r="Q76" s="273" t="s">
        <v>35</v>
      </c>
      <c r="R76" s="273" t="s">
        <v>35</v>
      </c>
      <c r="S76" s="273" t="s">
        <v>35</v>
      </c>
      <c r="T76" s="273" t="s">
        <v>35</v>
      </c>
      <c r="U76" s="273" t="s">
        <v>35</v>
      </c>
      <c r="V76" s="273" t="s">
        <v>35</v>
      </c>
      <c r="W76" s="273" t="s">
        <v>35</v>
      </c>
      <c r="X76" s="273" t="s">
        <v>35</v>
      </c>
      <c r="Y76" s="273" t="s">
        <v>35</v>
      </c>
      <c r="Z76" s="273" t="s">
        <v>35</v>
      </c>
      <c r="AA76" s="273" t="s">
        <v>35</v>
      </c>
      <c r="AB76" s="273" t="s">
        <v>35</v>
      </c>
      <c r="AC76" s="273" t="s">
        <v>35</v>
      </c>
      <c r="AD76" s="273" t="s">
        <v>35</v>
      </c>
      <c r="AE76" s="273" t="s">
        <v>35</v>
      </c>
      <c r="AF76" s="273" t="s">
        <v>35</v>
      </c>
      <c r="AG76" s="273" t="s">
        <v>35</v>
      </c>
      <c r="AH76" s="273" t="s">
        <v>35</v>
      </c>
      <c r="AI76" s="273" t="s">
        <v>35</v>
      </c>
      <c r="AJ76" s="273" t="s">
        <v>35</v>
      </c>
      <c r="AK76" s="273" t="s">
        <v>35</v>
      </c>
      <c r="AL76" s="273" t="s">
        <v>35</v>
      </c>
      <c r="AM76" s="273" t="s">
        <v>35</v>
      </c>
      <c r="AN76" s="273" t="s">
        <v>35</v>
      </c>
      <c r="AO76" s="273" t="s">
        <v>35</v>
      </c>
      <c r="AP76" s="273" t="s">
        <v>35</v>
      </c>
      <c r="AQ76" s="273" t="s">
        <v>35</v>
      </c>
      <c r="AR76" s="273" t="s">
        <v>35</v>
      </c>
      <c r="AS76" s="273" t="s">
        <v>35</v>
      </c>
      <c r="AV76"/>
      <c r="AW76"/>
      <c r="AX76"/>
    </row>
    <row r="77" spans="2:50" hidden="1" x14ac:dyDescent="0.25">
      <c r="B77" s="501"/>
      <c r="C77" s="502"/>
      <c r="D77" s="503"/>
      <c r="E77" s="275" t="s">
        <v>173</v>
      </c>
      <c r="F77" s="276">
        <v>5.6000000000000001E-2</v>
      </c>
      <c r="G77" s="275" t="s">
        <v>35</v>
      </c>
      <c r="H77" s="275">
        <v>7.0000000000000001E-3</v>
      </c>
      <c r="I77" s="273" t="s">
        <v>35</v>
      </c>
      <c r="J77" s="273" t="s">
        <v>35</v>
      </c>
      <c r="K77" s="273" t="s">
        <v>35</v>
      </c>
      <c r="L77" s="273" t="s">
        <v>35</v>
      </c>
      <c r="M77" s="273" t="s">
        <v>35</v>
      </c>
      <c r="N77" s="273" t="s">
        <v>35</v>
      </c>
      <c r="O77" s="273" t="s">
        <v>35</v>
      </c>
      <c r="P77" s="273" t="s">
        <v>35</v>
      </c>
      <c r="Q77" s="273" t="s">
        <v>35</v>
      </c>
      <c r="R77" s="273" t="s">
        <v>35</v>
      </c>
      <c r="S77" s="273" t="s">
        <v>35</v>
      </c>
      <c r="T77" s="273" t="s">
        <v>35</v>
      </c>
      <c r="U77" s="273" t="s">
        <v>35</v>
      </c>
      <c r="V77" s="273" t="s">
        <v>35</v>
      </c>
      <c r="W77" s="273" t="s">
        <v>35</v>
      </c>
      <c r="X77" s="273" t="s">
        <v>35</v>
      </c>
      <c r="Y77" s="273" t="s">
        <v>35</v>
      </c>
      <c r="Z77" s="273" t="s">
        <v>35</v>
      </c>
      <c r="AA77" s="273" t="s">
        <v>35</v>
      </c>
      <c r="AB77" s="273" t="s">
        <v>35</v>
      </c>
      <c r="AC77" s="273" t="s">
        <v>35</v>
      </c>
      <c r="AD77" s="273" t="s">
        <v>35</v>
      </c>
      <c r="AE77" s="273" t="s">
        <v>35</v>
      </c>
      <c r="AF77" s="273" t="s">
        <v>35</v>
      </c>
      <c r="AG77" s="273" t="s">
        <v>35</v>
      </c>
      <c r="AH77" s="273" t="s">
        <v>35</v>
      </c>
      <c r="AI77" s="273" t="s">
        <v>35</v>
      </c>
      <c r="AJ77" s="273" t="s">
        <v>35</v>
      </c>
      <c r="AK77" s="273" t="s">
        <v>35</v>
      </c>
      <c r="AL77" s="273" t="s">
        <v>35</v>
      </c>
      <c r="AM77" s="273" t="s">
        <v>35</v>
      </c>
      <c r="AN77" s="273" t="s">
        <v>35</v>
      </c>
      <c r="AO77" s="273" t="s">
        <v>35</v>
      </c>
      <c r="AP77" s="273" t="s">
        <v>35</v>
      </c>
      <c r="AQ77" s="273" t="s">
        <v>35</v>
      </c>
      <c r="AR77" s="273" t="s">
        <v>35</v>
      </c>
      <c r="AS77" s="273" t="s">
        <v>35</v>
      </c>
      <c r="AV77"/>
      <c r="AW77"/>
      <c r="AX77"/>
    </row>
    <row r="78" spans="2:50" s="140" customFormat="1" x14ac:dyDescent="0.25">
      <c r="B78" s="135" t="s">
        <v>109</v>
      </c>
      <c r="C78" s="136"/>
      <c r="D78" s="136"/>
      <c r="E78" s="137" t="s">
        <v>108</v>
      </c>
      <c r="F78" s="142">
        <v>2.0000000000000001E-4</v>
      </c>
      <c r="G78" s="142">
        <v>2.0000000000000001E-4</v>
      </c>
      <c r="H78" s="142">
        <v>2.0000000000000001E-4</v>
      </c>
      <c r="I78" s="142">
        <v>0.05</v>
      </c>
      <c r="J78" s="58">
        <v>0.05</v>
      </c>
      <c r="K78" s="58">
        <v>0.05</v>
      </c>
      <c r="L78" s="58">
        <v>0.05</v>
      </c>
      <c r="M78" s="58">
        <v>0.05</v>
      </c>
      <c r="N78" s="58">
        <v>0.1</v>
      </c>
      <c r="O78" s="58">
        <v>0.05</v>
      </c>
      <c r="P78" s="284">
        <v>0.5</v>
      </c>
      <c r="Q78" s="58">
        <v>0.2</v>
      </c>
      <c r="R78" s="58">
        <v>0.5</v>
      </c>
      <c r="S78" s="58">
        <v>0.5</v>
      </c>
      <c r="T78" s="58">
        <v>0.5</v>
      </c>
      <c r="U78" s="58">
        <v>10</v>
      </c>
      <c r="V78" s="58">
        <v>50</v>
      </c>
      <c r="W78" s="58">
        <v>10</v>
      </c>
      <c r="X78" s="58">
        <v>50</v>
      </c>
      <c r="Y78" s="58">
        <v>100</v>
      </c>
      <c r="Z78" s="58">
        <v>100</v>
      </c>
      <c r="AA78" s="58">
        <v>50</v>
      </c>
      <c r="AB78" s="285">
        <v>0.5</v>
      </c>
      <c r="AC78" s="285">
        <v>0.5</v>
      </c>
      <c r="AD78" s="285">
        <v>0.5</v>
      </c>
      <c r="AE78" s="285">
        <v>0.5</v>
      </c>
      <c r="AF78" s="286">
        <v>5</v>
      </c>
      <c r="AG78" s="287">
        <v>1</v>
      </c>
      <c r="AH78" s="286">
        <v>2</v>
      </c>
      <c r="AI78" s="286">
        <v>5</v>
      </c>
      <c r="AJ78" s="286">
        <v>5</v>
      </c>
      <c r="AK78" s="287">
        <v>0.1</v>
      </c>
      <c r="AL78" s="286">
        <v>2</v>
      </c>
      <c r="AM78" s="286">
        <v>5</v>
      </c>
      <c r="AN78" s="288">
        <v>0.1</v>
      </c>
      <c r="AO78" s="289">
        <v>1</v>
      </c>
      <c r="AP78" s="290" t="s">
        <v>122</v>
      </c>
      <c r="AQ78" s="290">
        <v>0.05</v>
      </c>
      <c r="AR78" s="290">
        <v>0.05</v>
      </c>
      <c r="AS78" s="290">
        <v>0.05</v>
      </c>
      <c r="AT78" s="66">
        <v>1E-3</v>
      </c>
      <c r="AU78" s="66">
        <v>0.01</v>
      </c>
      <c r="AV78" s="139"/>
      <c r="AW78" s="134"/>
    </row>
    <row r="79" spans="2:50" s="140" customFormat="1" x14ac:dyDescent="0.25">
      <c r="B79" s="141" t="s">
        <v>43</v>
      </c>
      <c r="C79" s="66" t="s">
        <v>106</v>
      </c>
      <c r="D79" s="66" t="s">
        <v>53</v>
      </c>
      <c r="E79" s="66" t="s">
        <v>44</v>
      </c>
      <c r="F79" s="142" t="s">
        <v>45</v>
      </c>
      <c r="G79" s="142" t="s">
        <v>45</v>
      </c>
      <c r="H79" s="142" t="s">
        <v>45</v>
      </c>
      <c r="I79" s="142" t="s">
        <v>45</v>
      </c>
      <c r="J79" s="58" t="s">
        <v>45</v>
      </c>
      <c r="K79" s="58" t="s">
        <v>45</v>
      </c>
      <c r="L79" s="58" t="s">
        <v>45</v>
      </c>
      <c r="M79" s="58" t="s">
        <v>45</v>
      </c>
      <c r="N79" s="58" t="s">
        <v>45</v>
      </c>
      <c r="O79" s="58" t="s">
        <v>45</v>
      </c>
      <c r="P79" s="58" t="s">
        <v>45</v>
      </c>
      <c r="Q79" s="58" t="s">
        <v>45</v>
      </c>
      <c r="R79" s="58" t="s">
        <v>45</v>
      </c>
      <c r="S79" s="58" t="s">
        <v>45</v>
      </c>
      <c r="T79" s="58" t="s">
        <v>45</v>
      </c>
      <c r="U79" s="58" t="s">
        <v>45</v>
      </c>
      <c r="V79" s="58" t="s">
        <v>45</v>
      </c>
      <c r="W79" s="58" t="s">
        <v>45</v>
      </c>
      <c r="X79" s="58" t="s">
        <v>45</v>
      </c>
      <c r="Y79" s="58" t="s">
        <v>45</v>
      </c>
      <c r="Z79" s="58" t="s">
        <v>45</v>
      </c>
      <c r="AA79" s="58" t="s">
        <v>45</v>
      </c>
      <c r="AB79" s="58" t="s">
        <v>45</v>
      </c>
      <c r="AC79" s="58" t="s">
        <v>45</v>
      </c>
      <c r="AD79" s="58" t="s">
        <v>45</v>
      </c>
      <c r="AE79" s="58" t="s">
        <v>45</v>
      </c>
      <c r="AF79" s="58" t="s">
        <v>45</v>
      </c>
      <c r="AG79" s="58" t="s">
        <v>45</v>
      </c>
      <c r="AH79" s="58" t="s">
        <v>45</v>
      </c>
      <c r="AI79" s="58" t="s">
        <v>45</v>
      </c>
      <c r="AJ79" s="58" t="s">
        <v>45</v>
      </c>
      <c r="AK79" s="58" t="s">
        <v>45</v>
      </c>
      <c r="AL79" s="58" t="s">
        <v>45</v>
      </c>
      <c r="AM79" s="58" t="s">
        <v>45</v>
      </c>
      <c r="AN79" s="58" t="s">
        <v>33</v>
      </c>
      <c r="AO79" s="58" t="s">
        <v>46</v>
      </c>
      <c r="AP79" s="58" t="s">
        <v>122</v>
      </c>
      <c r="AQ79" s="58" t="s">
        <v>99</v>
      </c>
      <c r="AR79" s="58" t="s">
        <v>99</v>
      </c>
      <c r="AS79" s="58" t="s">
        <v>99</v>
      </c>
      <c r="AT79" s="184" t="s">
        <v>67</v>
      </c>
      <c r="AU79" s="184" t="s">
        <v>67</v>
      </c>
      <c r="AV79" s="143"/>
      <c r="AW79" s="144"/>
    </row>
    <row r="80" spans="2:50" s="35" customFormat="1" ht="12.75" x14ac:dyDescent="0.2">
      <c r="B80" s="445" t="s">
        <v>140</v>
      </c>
      <c r="C80" s="69" t="s">
        <v>151</v>
      </c>
      <c r="D80" s="296" t="s">
        <v>126</v>
      </c>
      <c r="E80" s="112" t="s">
        <v>150</v>
      </c>
      <c r="F80" s="282">
        <v>2.0000000000000001E-4</v>
      </c>
      <c r="G80" s="282">
        <v>1.3299999999999999E-2</v>
      </c>
      <c r="H80" s="282">
        <v>1.4500000000000001E-2</v>
      </c>
      <c r="I80" s="64" t="s">
        <v>149</v>
      </c>
      <c r="J80" s="64" t="s">
        <v>149</v>
      </c>
      <c r="K80" s="64" t="s">
        <v>149</v>
      </c>
      <c r="L80" s="64" t="s">
        <v>149</v>
      </c>
      <c r="M80" s="64" t="s">
        <v>149</v>
      </c>
      <c r="N80" s="64" t="s">
        <v>54</v>
      </c>
      <c r="O80" s="64" t="s">
        <v>149</v>
      </c>
      <c r="P80" s="64" t="s">
        <v>55</v>
      </c>
      <c r="Q80" s="70" t="s">
        <v>57</v>
      </c>
      <c r="R80" s="70" t="s">
        <v>55</v>
      </c>
      <c r="S80" s="70" t="s">
        <v>55</v>
      </c>
      <c r="T80" s="70" t="s">
        <v>55</v>
      </c>
      <c r="U80" s="70" t="s">
        <v>63</v>
      </c>
      <c r="V80" s="67" t="s">
        <v>59</v>
      </c>
      <c r="W80" s="70" t="s">
        <v>63</v>
      </c>
      <c r="X80" s="65" t="s">
        <v>59</v>
      </c>
      <c r="Y80" s="65" t="s">
        <v>56</v>
      </c>
      <c r="Z80" s="65" t="s">
        <v>56</v>
      </c>
      <c r="AA80" s="65" t="s">
        <v>59</v>
      </c>
      <c r="AB80" s="65" t="s">
        <v>55</v>
      </c>
      <c r="AC80" s="65" t="s">
        <v>55</v>
      </c>
      <c r="AD80" s="65" t="s">
        <v>55</v>
      </c>
      <c r="AE80" s="65" t="s">
        <v>55</v>
      </c>
      <c r="AF80" s="65" t="s">
        <v>128</v>
      </c>
      <c r="AG80" s="65" t="s">
        <v>129</v>
      </c>
      <c r="AH80" s="65">
        <v>15</v>
      </c>
      <c r="AI80" s="65">
        <v>15</v>
      </c>
      <c r="AJ80" s="65">
        <v>19</v>
      </c>
      <c r="AK80" s="65" t="s">
        <v>54</v>
      </c>
      <c r="AL80" s="65">
        <v>8</v>
      </c>
      <c r="AM80" s="65">
        <v>45</v>
      </c>
      <c r="AN80" s="65">
        <v>4</v>
      </c>
      <c r="AO80" s="65">
        <v>100</v>
      </c>
      <c r="AP80" s="205" t="s">
        <v>130</v>
      </c>
      <c r="AQ80" s="283"/>
      <c r="AR80" s="283"/>
      <c r="AS80" s="283" t="s">
        <v>149</v>
      </c>
      <c r="AT80" s="220" t="s">
        <v>131</v>
      </c>
      <c r="AU80" s="220" t="s">
        <v>132</v>
      </c>
      <c r="AV80" s="175" t="s">
        <v>135</v>
      </c>
      <c r="AW80" s="175" t="s">
        <v>181</v>
      </c>
      <c r="AX80" s="176"/>
    </row>
    <row r="81" spans="2:50" s="35" customFormat="1" ht="12.75" x14ac:dyDescent="0.2">
      <c r="B81" s="446"/>
      <c r="C81" s="69" t="s">
        <v>152</v>
      </c>
      <c r="D81" s="69" t="s">
        <v>35</v>
      </c>
      <c r="E81" s="112" t="s">
        <v>150</v>
      </c>
      <c r="F81" s="282">
        <v>2.0000000000000001E-4</v>
      </c>
      <c r="G81" s="282">
        <v>1.6400000000000001E-2</v>
      </c>
      <c r="H81" s="282">
        <v>1.77E-2</v>
      </c>
      <c r="I81" s="64" t="s">
        <v>149</v>
      </c>
      <c r="J81" s="64" t="s">
        <v>149</v>
      </c>
      <c r="K81" s="64" t="s">
        <v>149</v>
      </c>
      <c r="L81" s="64" t="s">
        <v>149</v>
      </c>
      <c r="M81" s="64" t="s">
        <v>149</v>
      </c>
      <c r="N81" s="64" t="s">
        <v>54</v>
      </c>
      <c r="O81" s="64" t="s">
        <v>149</v>
      </c>
      <c r="P81" s="64" t="s">
        <v>55</v>
      </c>
      <c r="Q81" s="70" t="s">
        <v>57</v>
      </c>
      <c r="R81" s="70" t="s">
        <v>55</v>
      </c>
      <c r="S81" s="70" t="s">
        <v>55</v>
      </c>
      <c r="T81" s="70" t="s">
        <v>55</v>
      </c>
      <c r="U81" s="70" t="s">
        <v>63</v>
      </c>
      <c r="V81" s="67" t="s">
        <v>59</v>
      </c>
      <c r="W81" s="70" t="s">
        <v>63</v>
      </c>
      <c r="X81" s="65" t="s">
        <v>59</v>
      </c>
      <c r="Y81" s="65" t="s">
        <v>56</v>
      </c>
      <c r="Z81" s="65" t="s">
        <v>56</v>
      </c>
      <c r="AA81" s="65" t="s">
        <v>59</v>
      </c>
      <c r="AB81" s="65" t="s">
        <v>55</v>
      </c>
      <c r="AC81" s="65" t="s">
        <v>55</v>
      </c>
      <c r="AD81" s="65" t="s">
        <v>55</v>
      </c>
      <c r="AE81" s="65" t="s">
        <v>55</v>
      </c>
      <c r="AF81" s="65">
        <v>5</v>
      </c>
      <c r="AG81" s="65" t="s">
        <v>129</v>
      </c>
      <c r="AH81" s="65">
        <v>14</v>
      </c>
      <c r="AI81" s="65">
        <v>18</v>
      </c>
      <c r="AJ81" s="65">
        <v>23</v>
      </c>
      <c r="AK81" s="65" t="s">
        <v>54</v>
      </c>
      <c r="AL81" s="65">
        <v>6</v>
      </c>
      <c r="AM81" s="65">
        <v>47</v>
      </c>
      <c r="AN81" s="65">
        <v>9.3000000000000007</v>
      </c>
      <c r="AO81" s="65">
        <v>100</v>
      </c>
      <c r="AP81" s="205" t="s">
        <v>130</v>
      </c>
      <c r="AQ81" s="283"/>
      <c r="AR81" s="283"/>
      <c r="AS81" s="283" t="s">
        <v>149</v>
      </c>
      <c r="AT81" s="220" t="s">
        <v>131</v>
      </c>
      <c r="AU81" s="220" t="s">
        <v>132</v>
      </c>
      <c r="AV81" s="175"/>
      <c r="AW81" s="175"/>
      <c r="AX81" s="176"/>
    </row>
    <row r="82" spans="2:50" s="35" customFormat="1" ht="12.75" x14ac:dyDescent="0.2">
      <c r="B82" s="446"/>
      <c r="C82" s="69" t="s">
        <v>153</v>
      </c>
      <c r="D82" s="69" t="s">
        <v>35</v>
      </c>
      <c r="E82" s="112" t="s">
        <v>150</v>
      </c>
      <c r="F82" s="282" t="s">
        <v>177</v>
      </c>
      <c r="G82" s="282">
        <v>1.4500000000000001E-2</v>
      </c>
      <c r="H82" s="282">
        <v>1.7100000000000001E-2</v>
      </c>
      <c r="I82" s="64" t="s">
        <v>149</v>
      </c>
      <c r="J82" s="64" t="s">
        <v>149</v>
      </c>
      <c r="K82" s="64" t="s">
        <v>149</v>
      </c>
      <c r="L82" s="64" t="s">
        <v>149</v>
      </c>
      <c r="M82" s="64" t="s">
        <v>149</v>
      </c>
      <c r="N82" s="64" t="s">
        <v>54</v>
      </c>
      <c r="O82" s="64" t="s">
        <v>149</v>
      </c>
      <c r="P82" s="64" t="s">
        <v>55</v>
      </c>
      <c r="Q82" s="70" t="s">
        <v>57</v>
      </c>
      <c r="R82" s="70" t="s">
        <v>55</v>
      </c>
      <c r="S82" s="70" t="s">
        <v>55</v>
      </c>
      <c r="T82" s="70" t="s">
        <v>55</v>
      </c>
      <c r="U82" s="70" t="s">
        <v>63</v>
      </c>
      <c r="V82" s="67" t="s">
        <v>59</v>
      </c>
      <c r="W82" s="70" t="s">
        <v>63</v>
      </c>
      <c r="X82" s="65" t="s">
        <v>59</v>
      </c>
      <c r="Y82" s="65" t="s">
        <v>56</v>
      </c>
      <c r="Z82" s="65" t="s">
        <v>56</v>
      </c>
      <c r="AA82" s="65" t="s">
        <v>59</v>
      </c>
      <c r="AB82" s="65" t="s">
        <v>55</v>
      </c>
      <c r="AC82" s="65" t="s">
        <v>55</v>
      </c>
      <c r="AD82" s="65" t="s">
        <v>55</v>
      </c>
      <c r="AE82" s="65" t="s">
        <v>55</v>
      </c>
      <c r="AF82" s="65">
        <v>6</v>
      </c>
      <c r="AG82" s="65" t="s">
        <v>129</v>
      </c>
      <c r="AH82" s="65">
        <v>15</v>
      </c>
      <c r="AI82" s="65">
        <v>12</v>
      </c>
      <c r="AJ82" s="65">
        <v>18</v>
      </c>
      <c r="AK82" s="65" t="s">
        <v>54</v>
      </c>
      <c r="AL82" s="65">
        <v>7</v>
      </c>
      <c r="AM82" s="65">
        <v>38</v>
      </c>
      <c r="AN82" s="65">
        <v>9.6</v>
      </c>
      <c r="AO82" s="65">
        <v>100</v>
      </c>
      <c r="AP82" s="205" t="s">
        <v>130</v>
      </c>
      <c r="AQ82" s="283"/>
      <c r="AR82" s="283"/>
      <c r="AS82" s="283" t="s">
        <v>149</v>
      </c>
      <c r="AT82" s="220" t="s">
        <v>131</v>
      </c>
      <c r="AU82" s="220" t="s">
        <v>132</v>
      </c>
      <c r="AV82" s="175"/>
      <c r="AW82" s="175"/>
      <c r="AX82" s="176"/>
    </row>
    <row r="83" spans="2:50" s="35" customFormat="1" ht="12.75" x14ac:dyDescent="0.2">
      <c r="B83" s="446"/>
      <c r="C83" s="69"/>
      <c r="D83" s="69"/>
      <c r="E83" s="112"/>
      <c r="F83" s="112"/>
      <c r="G83" s="112"/>
      <c r="H83" s="112"/>
      <c r="I83" s="64"/>
      <c r="J83" s="64"/>
      <c r="K83" s="64"/>
      <c r="L83" s="64"/>
      <c r="M83" s="64"/>
      <c r="N83" s="64"/>
      <c r="O83" s="64"/>
      <c r="P83" s="64"/>
      <c r="Q83" s="70"/>
      <c r="R83" s="70"/>
      <c r="S83" s="70"/>
      <c r="T83" s="70"/>
      <c r="U83" s="70"/>
      <c r="V83" s="67"/>
      <c r="W83" s="70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205"/>
      <c r="AQ83" s="205"/>
      <c r="AR83" s="205"/>
      <c r="AS83" s="205"/>
      <c r="AT83" s="220"/>
      <c r="AU83" s="220"/>
      <c r="AV83" s="175"/>
      <c r="AW83" s="175"/>
      <c r="AX83" s="176"/>
    </row>
    <row r="84" spans="2:50" s="35" customFormat="1" ht="12.75" x14ac:dyDescent="0.2">
      <c r="B84" s="446"/>
      <c r="C84" s="69"/>
      <c r="D84" s="69"/>
      <c r="E84" s="112"/>
      <c r="F84" s="112"/>
      <c r="G84" s="112"/>
      <c r="H84" s="112"/>
      <c r="I84" s="64"/>
      <c r="J84" s="64"/>
      <c r="K84" s="64"/>
      <c r="L84" s="64"/>
      <c r="M84" s="64"/>
      <c r="N84" s="64"/>
      <c r="O84" s="64"/>
      <c r="P84" s="64"/>
      <c r="Q84" s="70"/>
      <c r="R84" s="70"/>
      <c r="S84" s="70"/>
      <c r="T84" s="70"/>
      <c r="U84" s="70"/>
      <c r="V84" s="67"/>
      <c r="W84" s="70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205"/>
      <c r="AQ84" s="205"/>
      <c r="AR84" s="205"/>
      <c r="AS84" s="205"/>
      <c r="AT84" s="220"/>
      <c r="AU84" s="220"/>
      <c r="AV84" s="175"/>
      <c r="AW84" s="175"/>
      <c r="AX84" s="176"/>
    </row>
    <row r="85" spans="2:50" s="35" customFormat="1" ht="12.75" x14ac:dyDescent="0.2">
      <c r="B85" s="446"/>
      <c r="C85" s="69"/>
      <c r="D85" s="69"/>
      <c r="E85" s="112"/>
      <c r="F85" s="112"/>
      <c r="G85" s="112"/>
      <c r="H85" s="112"/>
      <c r="I85" s="64"/>
      <c r="J85" s="64"/>
      <c r="K85" s="64"/>
      <c r="L85" s="64"/>
      <c r="M85" s="64"/>
      <c r="N85" s="64"/>
      <c r="O85" s="64"/>
      <c r="P85" s="64"/>
      <c r="Q85" s="70"/>
      <c r="R85" s="70"/>
      <c r="S85" s="70"/>
      <c r="T85" s="70"/>
      <c r="U85" s="70"/>
      <c r="V85" s="67"/>
      <c r="W85" s="70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205"/>
      <c r="AQ85" s="205"/>
      <c r="AR85" s="205"/>
      <c r="AS85" s="205"/>
      <c r="AT85" s="220"/>
      <c r="AU85" s="220"/>
      <c r="AV85" s="175"/>
      <c r="AW85" s="175"/>
      <c r="AX85" s="176"/>
    </row>
    <row r="86" spans="2:50" s="35" customFormat="1" ht="12.75" x14ac:dyDescent="0.2">
      <c r="B86" s="446"/>
      <c r="C86" s="69"/>
      <c r="D86" s="69"/>
      <c r="E86" s="112"/>
      <c r="F86" s="112"/>
      <c r="G86" s="112"/>
      <c r="H86" s="112"/>
      <c r="I86" s="64"/>
      <c r="J86" s="64"/>
      <c r="K86" s="64"/>
      <c r="L86" s="64"/>
      <c r="M86" s="64"/>
      <c r="N86" s="64"/>
      <c r="O86" s="64"/>
      <c r="P86" s="64"/>
      <c r="Q86" s="70"/>
      <c r="R86" s="70"/>
      <c r="S86" s="70"/>
      <c r="T86" s="70"/>
      <c r="U86" s="70"/>
      <c r="V86" s="67"/>
      <c r="W86" s="70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205"/>
      <c r="AQ86" s="205"/>
      <c r="AR86" s="205"/>
      <c r="AS86" s="205"/>
      <c r="AT86" s="220"/>
      <c r="AU86" s="220"/>
      <c r="AV86" s="175"/>
      <c r="AW86" s="175"/>
      <c r="AX86" s="176"/>
    </row>
    <row r="87" spans="2:50" s="35" customFormat="1" ht="12.75" x14ac:dyDescent="0.2">
      <c r="B87" s="446"/>
      <c r="C87" s="69"/>
      <c r="D87" s="69"/>
      <c r="E87" s="112"/>
      <c r="F87" s="112"/>
      <c r="G87" s="112"/>
      <c r="H87" s="112"/>
      <c r="I87" s="64"/>
      <c r="J87" s="64"/>
      <c r="K87" s="64"/>
      <c r="L87" s="64"/>
      <c r="M87" s="64"/>
      <c r="N87" s="64"/>
      <c r="O87" s="64"/>
      <c r="P87" s="64"/>
      <c r="Q87" s="70"/>
      <c r="R87" s="70"/>
      <c r="S87" s="70"/>
      <c r="T87" s="70"/>
      <c r="U87" s="70"/>
      <c r="V87" s="67"/>
      <c r="W87" s="70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205"/>
      <c r="AQ87" s="205"/>
      <c r="AR87" s="205"/>
      <c r="AS87" s="205"/>
      <c r="AT87" s="220"/>
      <c r="AU87" s="220"/>
      <c r="AV87" s="175"/>
      <c r="AW87" s="175"/>
      <c r="AX87" s="176"/>
    </row>
    <row r="88" spans="2:50" s="35" customFormat="1" ht="12.75" x14ac:dyDescent="0.2">
      <c r="B88" s="446"/>
      <c r="C88" s="69"/>
      <c r="D88" s="69"/>
      <c r="E88" s="112"/>
      <c r="F88" s="112"/>
      <c r="G88" s="112"/>
      <c r="H88" s="112"/>
      <c r="I88" s="64"/>
      <c r="J88" s="64"/>
      <c r="K88" s="64"/>
      <c r="L88" s="64"/>
      <c r="M88" s="64"/>
      <c r="N88" s="64"/>
      <c r="O88" s="64"/>
      <c r="P88" s="64"/>
      <c r="Q88" s="70"/>
      <c r="R88" s="70"/>
      <c r="S88" s="70"/>
      <c r="T88" s="70"/>
      <c r="U88" s="70"/>
      <c r="V88" s="67"/>
      <c r="W88" s="70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205"/>
      <c r="AQ88" s="205"/>
      <c r="AR88" s="205"/>
      <c r="AS88" s="205"/>
      <c r="AT88" s="220"/>
      <c r="AU88" s="220"/>
      <c r="AV88" s="175"/>
      <c r="AW88" s="175"/>
      <c r="AX88" s="176"/>
    </row>
    <row r="89" spans="2:50" s="35" customFormat="1" ht="12.75" x14ac:dyDescent="0.2">
      <c r="B89" s="446"/>
      <c r="C89" s="69"/>
      <c r="D89" s="69"/>
      <c r="E89" s="112"/>
      <c r="F89" s="112"/>
      <c r="G89" s="112"/>
      <c r="H89" s="112"/>
      <c r="I89" s="64"/>
      <c r="J89" s="64"/>
      <c r="K89" s="64"/>
      <c r="L89" s="64"/>
      <c r="M89" s="64"/>
      <c r="N89" s="64"/>
      <c r="O89" s="64"/>
      <c r="P89" s="64"/>
      <c r="Q89" s="70"/>
      <c r="R89" s="70"/>
      <c r="S89" s="70"/>
      <c r="T89" s="70"/>
      <c r="U89" s="70"/>
      <c r="V89" s="67"/>
      <c r="W89" s="70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205"/>
      <c r="AQ89" s="205"/>
      <c r="AR89" s="205"/>
      <c r="AS89" s="205"/>
      <c r="AT89" s="220"/>
      <c r="AU89" s="220"/>
      <c r="AV89" s="175"/>
      <c r="AW89" s="175"/>
      <c r="AX89" s="176"/>
    </row>
    <row r="90" spans="2:50" s="35" customFormat="1" ht="12.75" x14ac:dyDescent="0.2">
      <c r="B90" s="446"/>
      <c r="C90" s="69"/>
      <c r="D90" s="69"/>
      <c r="E90" s="68"/>
      <c r="F90" s="68"/>
      <c r="G90" s="68"/>
      <c r="H90" s="68"/>
      <c r="I90" s="64"/>
      <c r="J90" s="64"/>
      <c r="K90" s="64"/>
      <c r="L90" s="64"/>
      <c r="M90" s="64"/>
      <c r="N90" s="64"/>
      <c r="O90" s="64"/>
      <c r="P90" s="64"/>
      <c r="Q90" s="70"/>
      <c r="R90" s="70"/>
      <c r="S90" s="70"/>
      <c r="T90" s="70"/>
      <c r="U90" s="70"/>
      <c r="V90" s="67"/>
      <c r="W90" s="70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205"/>
      <c r="AQ90" s="205"/>
      <c r="AR90" s="205"/>
      <c r="AS90" s="205"/>
      <c r="AT90" s="220"/>
      <c r="AU90" s="220"/>
      <c r="AV90" s="175"/>
      <c r="AW90" s="175"/>
      <c r="AX90" s="176"/>
    </row>
    <row r="91" spans="2:50" s="35" customFormat="1" ht="12.75" x14ac:dyDescent="0.2">
      <c r="B91" s="446"/>
      <c r="C91" s="69"/>
      <c r="D91" s="69"/>
      <c r="E91" s="68"/>
      <c r="F91" s="68"/>
      <c r="G91" s="68"/>
      <c r="H91" s="68"/>
      <c r="I91" s="64"/>
      <c r="J91" s="64"/>
      <c r="K91" s="64"/>
      <c r="L91" s="64"/>
      <c r="M91" s="64"/>
      <c r="N91" s="64"/>
      <c r="O91" s="65"/>
      <c r="P91" s="64"/>
      <c r="Q91" s="70"/>
      <c r="R91" s="70"/>
      <c r="S91" s="70"/>
      <c r="T91" s="70"/>
      <c r="U91" s="70"/>
      <c r="V91" s="67"/>
      <c r="W91" s="70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205"/>
      <c r="AQ91" s="205"/>
      <c r="AR91" s="205"/>
      <c r="AS91" s="205"/>
      <c r="AT91" s="220"/>
      <c r="AU91" s="220"/>
      <c r="AV91" s="175"/>
      <c r="AW91" s="175"/>
      <c r="AX91" s="176"/>
    </row>
    <row r="92" spans="2:50" s="35" customFormat="1" ht="12.75" x14ac:dyDescent="0.2">
      <c r="B92" s="446"/>
      <c r="C92" s="69"/>
      <c r="D92" s="69"/>
      <c r="E92" s="68"/>
      <c r="F92" s="68"/>
      <c r="G92" s="68"/>
      <c r="H92" s="68"/>
      <c r="I92" s="64"/>
      <c r="J92" s="64"/>
      <c r="K92" s="64"/>
      <c r="L92" s="64"/>
      <c r="M92" s="64"/>
      <c r="N92" s="64"/>
      <c r="O92" s="65"/>
      <c r="P92" s="64"/>
      <c r="Q92" s="70"/>
      <c r="R92" s="70"/>
      <c r="S92" s="70"/>
      <c r="T92" s="70"/>
      <c r="U92" s="70"/>
      <c r="V92" s="67"/>
      <c r="W92" s="70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205"/>
      <c r="AQ92" s="205"/>
      <c r="AR92" s="205"/>
      <c r="AS92" s="205"/>
      <c r="AT92" s="220"/>
      <c r="AU92" s="220"/>
      <c r="AV92" s="175"/>
      <c r="AW92" s="175"/>
      <c r="AX92" s="176"/>
    </row>
    <row r="93" spans="2:50" s="35" customFormat="1" ht="12.75" x14ac:dyDescent="0.2">
      <c r="B93" s="446"/>
      <c r="C93" s="69"/>
      <c r="D93" s="69"/>
      <c r="E93" s="68"/>
      <c r="F93" s="68"/>
      <c r="G93" s="68"/>
      <c r="H93" s="68"/>
      <c r="I93" s="64"/>
      <c r="J93" s="64"/>
      <c r="K93" s="64"/>
      <c r="L93" s="64"/>
      <c r="M93" s="64"/>
      <c r="N93" s="64"/>
      <c r="O93" s="65"/>
      <c r="P93" s="64"/>
      <c r="Q93" s="70"/>
      <c r="R93" s="70"/>
      <c r="S93" s="70"/>
      <c r="T93" s="70"/>
      <c r="U93" s="70"/>
      <c r="V93" s="67"/>
      <c r="W93" s="70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205"/>
      <c r="AQ93" s="205"/>
      <c r="AR93" s="205"/>
      <c r="AS93" s="205"/>
      <c r="AT93" s="220"/>
      <c r="AU93" s="220"/>
      <c r="AV93" s="175"/>
      <c r="AW93" s="175"/>
      <c r="AX93" s="176"/>
    </row>
    <row r="94" spans="2:50" s="35" customFormat="1" ht="12.75" x14ac:dyDescent="0.2">
      <c r="B94" s="446"/>
      <c r="C94" s="69"/>
      <c r="D94" s="69"/>
      <c r="E94" s="68"/>
      <c r="F94" s="68"/>
      <c r="G94" s="68"/>
      <c r="H94" s="68"/>
      <c r="I94" s="64"/>
      <c r="J94" s="64"/>
      <c r="K94" s="64"/>
      <c r="L94" s="64"/>
      <c r="M94" s="64"/>
      <c r="N94" s="64"/>
      <c r="O94" s="65"/>
      <c r="P94" s="64"/>
      <c r="Q94" s="70"/>
      <c r="R94" s="70"/>
      <c r="S94" s="70"/>
      <c r="T94" s="70"/>
      <c r="U94" s="70"/>
      <c r="V94" s="67"/>
      <c r="W94" s="70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205"/>
      <c r="AQ94" s="205"/>
      <c r="AR94" s="205"/>
      <c r="AS94" s="205"/>
      <c r="AT94" s="220"/>
      <c r="AU94" s="220"/>
      <c r="AV94" s="175"/>
      <c r="AW94" s="175"/>
      <c r="AX94" s="176"/>
    </row>
    <row r="95" spans="2:50" s="35" customFormat="1" ht="12.75" x14ac:dyDescent="0.2">
      <c r="B95" s="446"/>
      <c r="C95" s="69"/>
      <c r="D95" s="69"/>
      <c r="E95" s="68"/>
      <c r="F95" s="68"/>
      <c r="G95" s="68"/>
      <c r="H95" s="68"/>
      <c r="I95" s="64"/>
      <c r="J95" s="64"/>
      <c r="K95" s="64"/>
      <c r="L95" s="64"/>
      <c r="M95" s="64"/>
      <c r="N95" s="64"/>
      <c r="O95" s="65"/>
      <c r="P95" s="64"/>
      <c r="Q95" s="70"/>
      <c r="R95" s="70"/>
      <c r="S95" s="70"/>
      <c r="T95" s="70"/>
      <c r="U95" s="70"/>
      <c r="V95" s="67"/>
      <c r="W95" s="70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205"/>
      <c r="AQ95" s="205"/>
      <c r="AR95" s="205"/>
      <c r="AS95" s="205"/>
      <c r="AT95" s="220"/>
      <c r="AU95" s="220"/>
      <c r="AV95" s="175"/>
      <c r="AW95" s="175"/>
      <c r="AX95" s="176"/>
    </row>
    <row r="96" spans="2:50" s="35" customFormat="1" ht="12.75" x14ac:dyDescent="0.2">
      <c r="B96" s="446"/>
      <c r="C96" s="69"/>
      <c r="D96" s="69"/>
      <c r="E96" s="68"/>
      <c r="F96" s="68"/>
      <c r="G96" s="68"/>
      <c r="H96" s="68"/>
      <c r="I96" s="64"/>
      <c r="J96" s="64"/>
      <c r="K96" s="64"/>
      <c r="L96" s="64"/>
      <c r="M96" s="64"/>
      <c r="N96" s="64"/>
      <c r="O96" s="65"/>
      <c r="P96" s="64"/>
      <c r="Q96" s="70"/>
      <c r="R96" s="70"/>
      <c r="S96" s="70"/>
      <c r="T96" s="70"/>
      <c r="U96" s="70"/>
      <c r="V96" s="67"/>
      <c r="W96" s="70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205"/>
      <c r="AQ96" s="205"/>
      <c r="AR96" s="205"/>
      <c r="AS96" s="205"/>
      <c r="AT96" s="220"/>
      <c r="AU96" s="220"/>
      <c r="AV96" s="175"/>
      <c r="AW96" s="175"/>
      <c r="AX96" s="176"/>
    </row>
    <row r="97" spans="1:50" s="35" customFormat="1" ht="12.75" customHeight="1" x14ac:dyDescent="0.2">
      <c r="B97" s="446"/>
      <c r="C97" s="69"/>
      <c r="D97" s="69"/>
      <c r="E97" s="68"/>
      <c r="F97" s="68"/>
      <c r="G97" s="68"/>
      <c r="H97" s="68"/>
      <c r="I97" s="64"/>
      <c r="J97" s="64"/>
      <c r="K97" s="64"/>
      <c r="L97" s="64"/>
      <c r="M97" s="64"/>
      <c r="N97" s="64"/>
      <c r="O97" s="65"/>
      <c r="P97" s="64"/>
      <c r="Q97" s="70"/>
      <c r="R97" s="70"/>
      <c r="S97" s="70"/>
      <c r="T97" s="70"/>
      <c r="U97" s="70"/>
      <c r="V97" s="67"/>
      <c r="W97" s="70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205"/>
      <c r="AQ97" s="205"/>
      <c r="AR97" s="205"/>
      <c r="AS97" s="205"/>
      <c r="AT97" s="220"/>
      <c r="AU97" s="220"/>
      <c r="AV97" s="175"/>
      <c r="AW97" s="175"/>
      <c r="AX97" s="176"/>
    </row>
    <row r="98" spans="1:50" s="35" customFormat="1" ht="12.75" customHeight="1" x14ac:dyDescent="0.2">
      <c r="B98" s="446"/>
      <c r="C98" s="69"/>
      <c r="D98" s="69"/>
      <c r="E98" s="68"/>
      <c r="F98" s="68"/>
      <c r="G98" s="68"/>
      <c r="H98" s="68"/>
      <c r="I98" s="64"/>
      <c r="J98" s="64"/>
      <c r="K98" s="64"/>
      <c r="L98" s="64"/>
      <c r="M98" s="64"/>
      <c r="N98" s="64"/>
      <c r="O98" s="65"/>
      <c r="P98" s="64"/>
      <c r="Q98" s="70"/>
      <c r="R98" s="70"/>
      <c r="S98" s="70"/>
      <c r="T98" s="70"/>
      <c r="U98" s="70"/>
      <c r="V98" s="67"/>
      <c r="W98" s="70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205"/>
      <c r="AQ98" s="205"/>
      <c r="AR98" s="205"/>
      <c r="AS98" s="205"/>
      <c r="AT98" s="220"/>
      <c r="AU98" s="220"/>
      <c r="AV98" s="175"/>
      <c r="AW98" s="175"/>
      <c r="AX98" s="176"/>
    </row>
    <row r="99" spans="1:50" s="35" customFormat="1" ht="12.75" customHeight="1" x14ac:dyDescent="0.2">
      <c r="B99" s="446"/>
      <c r="C99" s="69"/>
      <c r="D99" s="69"/>
      <c r="E99" s="68"/>
      <c r="F99" s="68"/>
      <c r="G99" s="68"/>
      <c r="H99" s="68"/>
      <c r="I99" s="64"/>
      <c r="J99" s="64"/>
      <c r="K99" s="64"/>
      <c r="L99" s="64"/>
      <c r="M99" s="64"/>
      <c r="N99" s="64"/>
      <c r="O99" s="65"/>
      <c r="P99" s="64"/>
      <c r="Q99" s="70"/>
      <c r="R99" s="70"/>
      <c r="S99" s="70"/>
      <c r="T99" s="70"/>
      <c r="U99" s="70"/>
      <c r="V99" s="67"/>
      <c r="W99" s="70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205"/>
      <c r="AQ99" s="205"/>
      <c r="AR99" s="205"/>
      <c r="AS99" s="205"/>
      <c r="AT99" s="220"/>
      <c r="AU99" s="220"/>
      <c r="AV99" s="175"/>
      <c r="AW99" s="175"/>
      <c r="AX99" s="176"/>
    </row>
    <row r="100" spans="1:50" s="35" customFormat="1" ht="12.75" customHeight="1" x14ac:dyDescent="0.2">
      <c r="B100" s="446"/>
      <c r="C100" s="69"/>
      <c r="D100" s="69"/>
      <c r="E100" s="68"/>
      <c r="F100" s="68"/>
      <c r="G100" s="68"/>
      <c r="H100" s="68"/>
      <c r="I100" s="64"/>
      <c r="J100" s="64"/>
      <c r="K100" s="64"/>
      <c r="L100" s="64"/>
      <c r="M100" s="64"/>
      <c r="N100" s="64"/>
      <c r="O100" s="65"/>
      <c r="P100" s="64"/>
      <c r="Q100" s="70"/>
      <c r="R100" s="70"/>
      <c r="S100" s="70"/>
      <c r="T100" s="70"/>
      <c r="U100" s="70"/>
      <c r="V100" s="67"/>
      <c r="W100" s="70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205"/>
      <c r="AQ100" s="205"/>
      <c r="AR100" s="205"/>
      <c r="AS100" s="205"/>
      <c r="AT100" s="220"/>
      <c r="AU100" s="220"/>
      <c r="AV100" s="175"/>
      <c r="AW100" s="175"/>
      <c r="AX100" s="176"/>
    </row>
    <row r="101" spans="1:50" s="35" customFormat="1" ht="12.75" customHeight="1" x14ac:dyDescent="0.2">
      <c r="B101" s="446"/>
      <c r="C101" s="69"/>
      <c r="D101" s="69"/>
      <c r="E101" s="68"/>
      <c r="F101" s="68"/>
      <c r="G101" s="68"/>
      <c r="H101" s="68"/>
      <c r="I101" s="64"/>
      <c r="J101" s="64"/>
      <c r="K101" s="64"/>
      <c r="L101" s="64"/>
      <c r="M101" s="64"/>
      <c r="N101" s="64"/>
      <c r="O101" s="65"/>
      <c r="P101" s="64"/>
      <c r="Q101" s="70"/>
      <c r="R101" s="70"/>
      <c r="S101" s="70"/>
      <c r="T101" s="70"/>
      <c r="U101" s="70"/>
      <c r="V101" s="67"/>
      <c r="W101" s="70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205"/>
      <c r="AQ101" s="205"/>
      <c r="AR101" s="205"/>
      <c r="AS101" s="205"/>
      <c r="AT101" s="220"/>
      <c r="AU101" s="220"/>
      <c r="AV101" s="175"/>
      <c r="AW101" s="175"/>
      <c r="AX101" s="176"/>
    </row>
    <row r="102" spans="1:50" s="35" customFormat="1" ht="12.75" customHeight="1" x14ac:dyDescent="0.2">
      <c r="B102" s="446"/>
      <c r="C102" s="69"/>
      <c r="D102" s="69"/>
      <c r="E102" s="68"/>
      <c r="F102" s="68"/>
      <c r="G102" s="68"/>
      <c r="H102" s="68"/>
      <c r="I102" s="64"/>
      <c r="J102" s="64"/>
      <c r="K102" s="64"/>
      <c r="L102" s="64"/>
      <c r="M102" s="64"/>
      <c r="N102" s="64"/>
      <c r="O102" s="65"/>
      <c r="P102" s="64"/>
      <c r="Q102" s="70"/>
      <c r="R102" s="70"/>
      <c r="S102" s="70"/>
      <c r="T102" s="70"/>
      <c r="U102" s="70"/>
      <c r="V102" s="67"/>
      <c r="W102" s="70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205"/>
      <c r="AQ102" s="205"/>
      <c r="AR102" s="205"/>
      <c r="AS102" s="205"/>
      <c r="AT102" s="220"/>
      <c r="AU102" s="220"/>
      <c r="AV102" s="175"/>
      <c r="AW102" s="175"/>
      <c r="AX102" s="176"/>
    </row>
    <row r="103" spans="1:50" s="35" customFormat="1" ht="12.75" customHeight="1" x14ac:dyDescent="0.2">
      <c r="B103" s="446"/>
      <c r="C103" s="69"/>
      <c r="D103" s="69"/>
      <c r="E103" s="68"/>
      <c r="F103" s="68"/>
      <c r="G103" s="68"/>
      <c r="H103" s="68"/>
      <c r="I103" s="64"/>
      <c r="J103" s="64"/>
      <c r="K103" s="64"/>
      <c r="L103" s="64"/>
      <c r="M103" s="64"/>
      <c r="N103" s="64"/>
      <c r="O103" s="65"/>
      <c r="P103" s="64"/>
      <c r="Q103" s="70"/>
      <c r="R103" s="70"/>
      <c r="S103" s="70"/>
      <c r="T103" s="70"/>
      <c r="U103" s="70"/>
      <c r="V103" s="67"/>
      <c r="W103" s="70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205"/>
      <c r="AQ103" s="205"/>
      <c r="AR103" s="205"/>
      <c r="AS103" s="205"/>
      <c r="AT103" s="220"/>
      <c r="AU103" s="220"/>
      <c r="AV103" s="175"/>
      <c r="AW103" s="175"/>
      <c r="AX103" s="176"/>
    </row>
    <row r="104" spans="1:50" s="35" customFormat="1" ht="12.75" customHeight="1" x14ac:dyDescent="0.2">
      <c r="B104" s="446"/>
      <c r="C104" s="69"/>
      <c r="D104" s="69"/>
      <c r="E104" s="68"/>
      <c r="F104" s="68"/>
      <c r="G104" s="68"/>
      <c r="H104" s="68"/>
      <c r="I104" s="64"/>
      <c r="J104" s="64"/>
      <c r="K104" s="64"/>
      <c r="L104" s="64"/>
      <c r="M104" s="64"/>
      <c r="N104" s="64"/>
      <c r="O104" s="65"/>
      <c r="P104" s="64"/>
      <c r="Q104" s="70"/>
      <c r="R104" s="70"/>
      <c r="S104" s="70"/>
      <c r="T104" s="70"/>
      <c r="U104" s="70"/>
      <c r="V104" s="67"/>
      <c r="W104" s="70"/>
      <c r="X104" s="67"/>
      <c r="Y104" s="67"/>
      <c r="Z104" s="67"/>
      <c r="AA104" s="67"/>
      <c r="AB104" s="65"/>
      <c r="AC104" s="65"/>
      <c r="AD104" s="65"/>
      <c r="AE104" s="65"/>
      <c r="AF104" s="65"/>
      <c r="AG104" s="65"/>
      <c r="AH104" s="65"/>
      <c r="AI104" s="65"/>
      <c r="AJ104" s="70"/>
      <c r="AK104" s="65"/>
      <c r="AL104" s="65"/>
      <c r="AM104" s="65"/>
      <c r="AN104" s="65"/>
      <c r="AO104" s="65"/>
      <c r="AP104" s="205"/>
      <c r="AQ104" s="205"/>
      <c r="AR104" s="205"/>
      <c r="AS104" s="205"/>
      <c r="AT104" s="220"/>
      <c r="AU104" s="220"/>
      <c r="AV104" s="175"/>
      <c r="AW104" s="175"/>
      <c r="AX104" s="176"/>
    </row>
    <row r="105" spans="1:50" s="35" customFormat="1" ht="12.75" customHeight="1" x14ac:dyDescent="0.2">
      <c r="B105" s="446"/>
      <c r="C105" s="69"/>
      <c r="D105" s="69"/>
      <c r="E105" s="68"/>
      <c r="F105" s="68"/>
      <c r="G105" s="68"/>
      <c r="H105" s="68"/>
      <c r="I105" s="64"/>
      <c r="J105" s="64"/>
      <c r="K105" s="64"/>
      <c r="L105" s="64"/>
      <c r="M105" s="64"/>
      <c r="N105" s="64"/>
      <c r="O105" s="65"/>
      <c r="P105" s="64"/>
      <c r="Q105" s="70"/>
      <c r="R105" s="70"/>
      <c r="S105" s="70"/>
      <c r="T105" s="70"/>
      <c r="U105" s="70"/>
      <c r="V105" s="67"/>
      <c r="W105" s="70"/>
      <c r="X105" s="67"/>
      <c r="Y105" s="67"/>
      <c r="Z105" s="67"/>
      <c r="AA105" s="67"/>
      <c r="AB105" s="65"/>
      <c r="AC105" s="65"/>
      <c r="AD105" s="65"/>
      <c r="AE105" s="65"/>
      <c r="AF105" s="70"/>
      <c r="AG105" s="70"/>
      <c r="AH105" s="70"/>
      <c r="AI105" s="70"/>
      <c r="AJ105" s="70"/>
      <c r="AK105" s="70"/>
      <c r="AL105" s="70"/>
      <c r="AM105" s="70"/>
      <c r="AN105" s="65"/>
      <c r="AO105" s="65"/>
      <c r="AP105" s="205"/>
      <c r="AQ105" s="205"/>
      <c r="AR105" s="205"/>
      <c r="AS105" s="205"/>
      <c r="AT105" s="220"/>
      <c r="AU105" s="220"/>
      <c r="AV105" s="175"/>
      <c r="AW105" s="175"/>
      <c r="AX105" s="176"/>
    </row>
    <row r="106" spans="1:50" s="35" customFormat="1" ht="12.75" customHeight="1" x14ac:dyDescent="0.2">
      <c r="B106" s="446"/>
      <c r="C106" s="69"/>
      <c r="D106" s="69"/>
      <c r="E106" s="68"/>
      <c r="F106" s="68"/>
      <c r="G106" s="68"/>
      <c r="H106" s="68"/>
      <c r="I106" s="64"/>
      <c r="J106" s="64"/>
      <c r="K106" s="64"/>
      <c r="L106" s="64"/>
      <c r="M106" s="64"/>
      <c r="N106" s="64"/>
      <c r="O106" s="65"/>
      <c r="P106" s="64"/>
      <c r="Q106" s="70"/>
      <c r="R106" s="70"/>
      <c r="S106" s="70"/>
      <c r="T106" s="70"/>
      <c r="U106" s="70"/>
      <c r="V106" s="67"/>
      <c r="W106" s="70"/>
      <c r="X106" s="67"/>
      <c r="Y106" s="67"/>
      <c r="Z106" s="67"/>
      <c r="AA106" s="67"/>
      <c r="AB106" s="65"/>
      <c r="AC106" s="65"/>
      <c r="AD106" s="65"/>
      <c r="AE106" s="65"/>
      <c r="AF106" s="65"/>
      <c r="AG106" s="65"/>
      <c r="AH106" s="65"/>
      <c r="AI106" s="65"/>
      <c r="AJ106" s="66"/>
      <c r="AK106" s="65"/>
      <c r="AL106" s="65"/>
      <c r="AM106" s="65"/>
      <c r="AN106" s="65"/>
      <c r="AO106" s="65"/>
      <c r="AP106" s="206"/>
      <c r="AQ106" s="206"/>
      <c r="AR106" s="206"/>
      <c r="AS106" s="206"/>
      <c r="AT106" s="133"/>
      <c r="AU106" s="133"/>
      <c r="AV106" s="175"/>
      <c r="AW106" s="175"/>
      <c r="AX106" s="176"/>
    </row>
    <row r="107" spans="1:50" s="35" customFormat="1" ht="12.75" customHeight="1" x14ac:dyDescent="0.2">
      <c r="B107" s="446"/>
      <c r="C107" s="69"/>
      <c r="D107" s="69"/>
      <c r="E107" s="68"/>
      <c r="F107" s="68"/>
      <c r="G107" s="68"/>
      <c r="H107" s="68"/>
      <c r="I107" s="64"/>
      <c r="J107" s="64"/>
      <c r="K107" s="64"/>
      <c r="L107" s="64"/>
      <c r="M107" s="64"/>
      <c r="N107" s="64"/>
      <c r="O107" s="65"/>
      <c r="P107" s="64"/>
      <c r="Q107" s="70"/>
      <c r="R107" s="70"/>
      <c r="S107" s="70"/>
      <c r="T107" s="70"/>
      <c r="U107" s="70"/>
      <c r="V107" s="67"/>
      <c r="W107" s="70"/>
      <c r="X107" s="67"/>
      <c r="Y107" s="67"/>
      <c r="Z107" s="67"/>
      <c r="AA107" s="67"/>
      <c r="AB107" s="65"/>
      <c r="AC107" s="65"/>
      <c r="AD107" s="65"/>
      <c r="AE107" s="65"/>
      <c r="AF107" s="65"/>
      <c r="AG107" s="65"/>
      <c r="AH107" s="65"/>
      <c r="AI107" s="65"/>
      <c r="AJ107" s="66"/>
      <c r="AK107" s="65"/>
      <c r="AL107" s="65"/>
      <c r="AM107" s="65"/>
      <c r="AN107" s="65"/>
      <c r="AO107" s="65"/>
      <c r="AP107" s="206"/>
      <c r="AQ107" s="206"/>
      <c r="AR107" s="206"/>
      <c r="AS107" s="206"/>
      <c r="AT107" s="133"/>
      <c r="AU107" s="133"/>
      <c r="AV107" s="175"/>
      <c r="AW107" s="175"/>
      <c r="AX107" s="176"/>
    </row>
    <row r="108" spans="1:50" s="35" customFormat="1" ht="12.75" customHeight="1" x14ac:dyDescent="0.2">
      <c r="B108" s="446"/>
      <c r="C108" s="69"/>
      <c r="D108" s="69"/>
      <c r="E108" s="68"/>
      <c r="F108" s="68"/>
      <c r="G108" s="68"/>
      <c r="H108" s="68"/>
      <c r="I108" s="64"/>
      <c r="J108" s="64"/>
      <c r="K108" s="64"/>
      <c r="L108" s="64"/>
      <c r="M108" s="64"/>
      <c r="N108" s="64"/>
      <c r="O108" s="65"/>
      <c r="P108" s="64"/>
      <c r="Q108" s="70"/>
      <c r="R108" s="70"/>
      <c r="S108" s="70"/>
      <c r="T108" s="70"/>
      <c r="U108" s="70"/>
      <c r="V108" s="67"/>
      <c r="W108" s="70"/>
      <c r="X108" s="67"/>
      <c r="Y108" s="67"/>
      <c r="Z108" s="67"/>
      <c r="AA108" s="67"/>
      <c r="AB108" s="65"/>
      <c r="AC108" s="65"/>
      <c r="AD108" s="65"/>
      <c r="AE108" s="65"/>
      <c r="AF108" s="65"/>
      <c r="AG108" s="65"/>
      <c r="AH108" s="65"/>
      <c r="AI108" s="65"/>
      <c r="AJ108" s="66"/>
      <c r="AK108" s="65"/>
      <c r="AL108" s="65"/>
      <c r="AM108" s="65"/>
      <c r="AN108" s="65"/>
      <c r="AO108" s="65"/>
      <c r="AP108" s="206"/>
      <c r="AQ108" s="206"/>
      <c r="AR108" s="206"/>
      <c r="AS108" s="206"/>
      <c r="AT108" s="133"/>
      <c r="AU108" s="133"/>
      <c r="AV108" s="175"/>
      <c r="AW108" s="175"/>
      <c r="AX108" s="176"/>
    </row>
    <row r="109" spans="1:50" s="35" customFormat="1" ht="12.75" customHeight="1" x14ac:dyDescent="0.2">
      <c r="B109" s="447"/>
      <c r="C109" s="69"/>
      <c r="D109" s="69"/>
      <c r="E109" s="68"/>
      <c r="F109" s="68"/>
      <c r="G109" s="68"/>
      <c r="H109" s="68"/>
      <c r="I109" s="64"/>
      <c r="J109" s="64"/>
      <c r="K109" s="64"/>
      <c r="L109" s="64"/>
      <c r="M109" s="64"/>
      <c r="N109" s="64"/>
      <c r="O109" s="65"/>
      <c r="P109" s="64"/>
      <c r="Q109" s="65"/>
      <c r="R109" s="65"/>
      <c r="S109" s="65"/>
      <c r="T109" s="65"/>
      <c r="U109" s="65"/>
      <c r="V109" s="67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6"/>
      <c r="AK109" s="65"/>
      <c r="AL109" s="65"/>
      <c r="AM109" s="65"/>
      <c r="AN109" s="65"/>
      <c r="AO109" s="65"/>
      <c r="AP109" s="206"/>
      <c r="AQ109" s="206"/>
      <c r="AR109" s="206"/>
      <c r="AS109" s="206"/>
      <c r="AT109" s="133"/>
      <c r="AU109" s="133"/>
      <c r="AV109" s="175"/>
      <c r="AW109" s="175"/>
      <c r="AX109" s="176"/>
    </row>
    <row r="110" spans="1:50" x14ac:dyDescent="0.25">
      <c r="A110" s="53" t="s">
        <v>95</v>
      </c>
      <c r="B110" s="51" t="s">
        <v>93</v>
      </c>
      <c r="C110" s="54" t="s">
        <v>90</v>
      </c>
      <c r="D110" s="49"/>
      <c r="E110" s="49"/>
      <c r="F110" s="48"/>
      <c r="G110" s="48"/>
      <c r="H110" s="48"/>
      <c r="I110" s="48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63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50"/>
      <c r="AK110" s="50"/>
      <c r="AL110" s="50"/>
      <c r="AM110" s="50"/>
      <c r="AN110" s="50"/>
      <c r="AO110" s="62"/>
      <c r="AP110" s="62"/>
      <c r="AQ110" s="62"/>
      <c r="AR110" s="62"/>
      <c r="AS110" s="62"/>
      <c r="AT110" s="50"/>
      <c r="AU110" s="50"/>
      <c r="AV110" s="50"/>
      <c r="AW110" s="50"/>
    </row>
    <row r="111" spans="1:50" x14ac:dyDescent="0.25">
      <c r="A111" s="53" t="s">
        <v>95</v>
      </c>
      <c r="B111" s="51" t="s">
        <v>93</v>
      </c>
      <c r="C111" s="31" t="str">
        <f t="shared" ref="C111:E113" si="0">C80</f>
        <v>SS01/0.1</v>
      </c>
      <c r="D111" s="31" t="str">
        <f t="shared" si="0"/>
        <v>hide this row if depth is in the sample ID</v>
      </c>
      <c r="E111" s="31" t="str">
        <f t="shared" si="0"/>
        <v>dd/mm/yyyy</v>
      </c>
      <c r="F111" s="61">
        <f t="shared" ref="F111:AS113" si="1">IF(ISNUMBER(FIND("&lt;",F80)),((VALUE(SUBSTITUTE(F80,"&lt;","")))/2), F80)</f>
        <v>2.0000000000000001E-4</v>
      </c>
      <c r="G111" s="61">
        <f t="shared" si="1"/>
        <v>1.3299999999999999E-2</v>
      </c>
      <c r="H111" s="61">
        <f t="shared" si="1"/>
        <v>1.4500000000000001E-2</v>
      </c>
      <c r="I111" s="61">
        <f t="shared" si="1"/>
        <v>2.5000000000000001E-2</v>
      </c>
      <c r="J111" s="61">
        <f t="shared" si="1"/>
        <v>2.5000000000000001E-2</v>
      </c>
      <c r="K111" s="61">
        <f t="shared" si="1"/>
        <v>2.5000000000000001E-2</v>
      </c>
      <c r="L111" s="61">
        <f t="shared" si="1"/>
        <v>2.5000000000000001E-2</v>
      </c>
      <c r="M111" s="61">
        <f t="shared" si="1"/>
        <v>2.5000000000000001E-2</v>
      </c>
      <c r="N111" s="61">
        <f t="shared" si="1"/>
        <v>0.05</v>
      </c>
      <c r="O111" s="61">
        <f t="shared" si="1"/>
        <v>2.5000000000000001E-2</v>
      </c>
      <c r="P111" s="61">
        <f t="shared" si="1"/>
        <v>0.25</v>
      </c>
      <c r="Q111" s="61">
        <f t="shared" si="1"/>
        <v>0.1</v>
      </c>
      <c r="R111" s="61">
        <f t="shared" si="1"/>
        <v>0.25</v>
      </c>
      <c r="S111" s="61">
        <f t="shared" si="1"/>
        <v>0.25</v>
      </c>
      <c r="T111" s="61">
        <f t="shared" si="1"/>
        <v>0.25</v>
      </c>
      <c r="U111" s="61">
        <f t="shared" si="1"/>
        <v>5</v>
      </c>
      <c r="V111" s="61">
        <f t="shared" si="1"/>
        <v>25</v>
      </c>
      <c r="W111" s="61">
        <f t="shared" si="1"/>
        <v>5</v>
      </c>
      <c r="X111" s="61">
        <f t="shared" si="1"/>
        <v>25</v>
      </c>
      <c r="Y111" s="61">
        <f t="shared" si="1"/>
        <v>50</v>
      </c>
      <c r="Z111" s="61">
        <f t="shared" si="1"/>
        <v>50</v>
      </c>
      <c r="AA111" s="61">
        <f t="shared" si="1"/>
        <v>25</v>
      </c>
      <c r="AB111" s="61">
        <f t="shared" si="1"/>
        <v>0.25</v>
      </c>
      <c r="AC111" s="61">
        <f t="shared" si="1"/>
        <v>0.25</v>
      </c>
      <c r="AD111" s="61">
        <f t="shared" si="1"/>
        <v>0.25</v>
      </c>
      <c r="AE111" s="61">
        <f t="shared" si="1"/>
        <v>0.25</v>
      </c>
      <c r="AF111" s="61">
        <f t="shared" si="1"/>
        <v>2.5</v>
      </c>
      <c r="AG111" s="61">
        <f t="shared" si="1"/>
        <v>0.5</v>
      </c>
      <c r="AH111" s="61">
        <f t="shared" si="1"/>
        <v>15</v>
      </c>
      <c r="AI111" s="61">
        <f t="shared" si="1"/>
        <v>15</v>
      </c>
      <c r="AJ111" s="61">
        <f t="shared" si="1"/>
        <v>19</v>
      </c>
      <c r="AK111" s="61">
        <f t="shared" si="1"/>
        <v>0.05</v>
      </c>
      <c r="AL111" s="61">
        <f t="shared" si="1"/>
        <v>8</v>
      </c>
      <c r="AM111" s="61">
        <f t="shared" si="1"/>
        <v>45</v>
      </c>
      <c r="AN111" s="61">
        <f t="shared" si="1"/>
        <v>4</v>
      </c>
      <c r="AO111" s="61">
        <f t="shared" si="1"/>
        <v>100</v>
      </c>
      <c r="AP111" s="61" t="str">
        <f t="shared" si="1"/>
        <v>Absent</v>
      </c>
      <c r="AQ111" s="61">
        <f t="shared" si="1"/>
        <v>0</v>
      </c>
      <c r="AR111" s="61">
        <f t="shared" si="1"/>
        <v>0</v>
      </c>
      <c r="AS111" s="61">
        <f t="shared" si="1"/>
        <v>2.5000000000000001E-2</v>
      </c>
      <c r="AT111" s="60"/>
      <c r="AU111" s="60"/>
      <c r="AV111" s="60"/>
      <c r="AW111" s="60"/>
    </row>
    <row r="112" spans="1:50" x14ac:dyDescent="0.25">
      <c r="A112" s="53" t="s">
        <v>95</v>
      </c>
      <c r="B112" s="51" t="s">
        <v>93</v>
      </c>
      <c r="C112" s="31" t="str">
        <f t="shared" si="0"/>
        <v>SS02/0.1</v>
      </c>
      <c r="D112" s="31" t="str">
        <f t="shared" si="0"/>
        <v>-</v>
      </c>
      <c r="E112" s="31" t="str">
        <f t="shared" si="0"/>
        <v>dd/mm/yyyy</v>
      </c>
      <c r="F112" s="61">
        <f t="shared" si="1"/>
        <v>2.0000000000000001E-4</v>
      </c>
      <c r="G112" s="61">
        <f t="shared" si="1"/>
        <v>1.6400000000000001E-2</v>
      </c>
      <c r="H112" s="61">
        <f t="shared" si="1"/>
        <v>1.77E-2</v>
      </c>
      <c r="I112" s="61">
        <f t="shared" si="1"/>
        <v>2.5000000000000001E-2</v>
      </c>
      <c r="J112" s="61">
        <f t="shared" si="1"/>
        <v>2.5000000000000001E-2</v>
      </c>
      <c r="K112" s="61">
        <f t="shared" si="1"/>
        <v>2.5000000000000001E-2</v>
      </c>
      <c r="L112" s="61">
        <f t="shared" si="1"/>
        <v>2.5000000000000001E-2</v>
      </c>
      <c r="M112" s="61">
        <f t="shared" si="1"/>
        <v>2.5000000000000001E-2</v>
      </c>
      <c r="N112" s="61">
        <f t="shared" si="1"/>
        <v>0.05</v>
      </c>
      <c r="O112" s="61">
        <f t="shared" si="1"/>
        <v>2.5000000000000001E-2</v>
      </c>
      <c r="P112" s="61">
        <f t="shared" si="1"/>
        <v>0.25</v>
      </c>
      <c r="Q112" s="61">
        <f t="shared" si="1"/>
        <v>0.1</v>
      </c>
      <c r="R112" s="61">
        <f t="shared" si="1"/>
        <v>0.25</v>
      </c>
      <c r="S112" s="61">
        <f t="shared" si="1"/>
        <v>0.25</v>
      </c>
      <c r="T112" s="61">
        <f t="shared" si="1"/>
        <v>0.25</v>
      </c>
      <c r="U112" s="61">
        <f t="shared" si="1"/>
        <v>5</v>
      </c>
      <c r="V112" s="61">
        <f t="shared" si="1"/>
        <v>25</v>
      </c>
      <c r="W112" s="61">
        <f t="shared" si="1"/>
        <v>5</v>
      </c>
      <c r="X112" s="61">
        <f t="shared" si="1"/>
        <v>25</v>
      </c>
      <c r="Y112" s="61">
        <f t="shared" si="1"/>
        <v>50</v>
      </c>
      <c r="Z112" s="61">
        <f t="shared" si="1"/>
        <v>50</v>
      </c>
      <c r="AA112" s="61">
        <f t="shared" si="1"/>
        <v>25</v>
      </c>
      <c r="AB112" s="61">
        <f t="shared" si="1"/>
        <v>0.25</v>
      </c>
      <c r="AC112" s="61">
        <f t="shared" si="1"/>
        <v>0.25</v>
      </c>
      <c r="AD112" s="61">
        <f t="shared" si="1"/>
        <v>0.25</v>
      </c>
      <c r="AE112" s="61">
        <f t="shared" si="1"/>
        <v>0.25</v>
      </c>
      <c r="AF112" s="61">
        <f t="shared" si="1"/>
        <v>5</v>
      </c>
      <c r="AG112" s="61">
        <f t="shared" si="1"/>
        <v>0.5</v>
      </c>
      <c r="AH112" s="61">
        <f t="shared" si="1"/>
        <v>14</v>
      </c>
      <c r="AI112" s="61">
        <f t="shared" si="1"/>
        <v>18</v>
      </c>
      <c r="AJ112" s="61">
        <f t="shared" si="1"/>
        <v>23</v>
      </c>
      <c r="AK112" s="61">
        <f t="shared" si="1"/>
        <v>0.05</v>
      </c>
      <c r="AL112" s="61">
        <f t="shared" si="1"/>
        <v>6</v>
      </c>
      <c r="AM112" s="61">
        <f t="shared" si="1"/>
        <v>47</v>
      </c>
      <c r="AN112" s="61">
        <f t="shared" si="1"/>
        <v>9.3000000000000007</v>
      </c>
      <c r="AO112" s="61">
        <f t="shared" si="1"/>
        <v>100</v>
      </c>
      <c r="AP112" s="61" t="str">
        <f t="shared" si="1"/>
        <v>Absent</v>
      </c>
      <c r="AQ112" s="61">
        <f t="shared" si="1"/>
        <v>0</v>
      </c>
      <c r="AR112" s="61">
        <f t="shared" si="1"/>
        <v>0</v>
      </c>
      <c r="AS112" s="61">
        <f t="shared" si="1"/>
        <v>2.5000000000000001E-2</v>
      </c>
      <c r="AT112" s="60"/>
      <c r="AU112" s="60"/>
      <c r="AV112" s="60"/>
      <c r="AW112" s="60"/>
    </row>
    <row r="113" spans="1:49" x14ac:dyDescent="0.25">
      <c r="A113" s="53" t="s">
        <v>95</v>
      </c>
      <c r="B113" s="51" t="s">
        <v>93</v>
      </c>
      <c r="C113" s="31" t="str">
        <f t="shared" si="0"/>
        <v>SS03/0.1</v>
      </c>
      <c r="D113" s="31" t="str">
        <f t="shared" si="0"/>
        <v>-</v>
      </c>
      <c r="E113" s="31" t="str">
        <f t="shared" si="0"/>
        <v>dd/mm/yyyy</v>
      </c>
      <c r="F113" s="61">
        <f t="shared" si="1"/>
        <v>1E-4</v>
      </c>
      <c r="G113" s="61">
        <f t="shared" si="1"/>
        <v>1.4500000000000001E-2</v>
      </c>
      <c r="H113" s="61">
        <f t="shared" si="1"/>
        <v>1.7100000000000001E-2</v>
      </c>
      <c r="I113" s="61">
        <f t="shared" si="1"/>
        <v>2.5000000000000001E-2</v>
      </c>
      <c r="J113" s="61">
        <f t="shared" si="1"/>
        <v>2.5000000000000001E-2</v>
      </c>
      <c r="K113" s="61">
        <f t="shared" si="1"/>
        <v>2.5000000000000001E-2</v>
      </c>
      <c r="L113" s="61">
        <f t="shared" si="1"/>
        <v>2.5000000000000001E-2</v>
      </c>
      <c r="M113" s="61">
        <f t="shared" si="1"/>
        <v>2.5000000000000001E-2</v>
      </c>
      <c r="N113" s="61">
        <f t="shared" si="1"/>
        <v>0.05</v>
      </c>
      <c r="O113" s="61">
        <f t="shared" si="1"/>
        <v>2.5000000000000001E-2</v>
      </c>
      <c r="P113" s="61">
        <f t="shared" si="1"/>
        <v>0.25</v>
      </c>
      <c r="Q113" s="61">
        <f t="shared" si="1"/>
        <v>0.1</v>
      </c>
      <c r="R113" s="61">
        <f t="shared" si="1"/>
        <v>0.25</v>
      </c>
      <c r="S113" s="61">
        <f t="shared" si="1"/>
        <v>0.25</v>
      </c>
      <c r="T113" s="61">
        <f t="shared" si="1"/>
        <v>0.25</v>
      </c>
      <c r="U113" s="61">
        <f t="shared" si="1"/>
        <v>5</v>
      </c>
      <c r="V113" s="61">
        <f t="shared" si="1"/>
        <v>25</v>
      </c>
      <c r="W113" s="61">
        <f t="shared" si="1"/>
        <v>5</v>
      </c>
      <c r="X113" s="61">
        <f t="shared" si="1"/>
        <v>25</v>
      </c>
      <c r="Y113" s="61">
        <f t="shared" si="1"/>
        <v>50</v>
      </c>
      <c r="Z113" s="61">
        <f t="shared" si="1"/>
        <v>50</v>
      </c>
      <c r="AA113" s="61">
        <f t="shared" si="1"/>
        <v>25</v>
      </c>
      <c r="AB113" s="61">
        <f t="shared" si="1"/>
        <v>0.25</v>
      </c>
      <c r="AC113" s="61">
        <f t="shared" si="1"/>
        <v>0.25</v>
      </c>
      <c r="AD113" s="61">
        <f t="shared" si="1"/>
        <v>0.25</v>
      </c>
      <c r="AE113" s="61">
        <f t="shared" si="1"/>
        <v>0.25</v>
      </c>
      <c r="AF113" s="61">
        <f t="shared" si="1"/>
        <v>6</v>
      </c>
      <c r="AG113" s="61">
        <f t="shared" si="1"/>
        <v>0.5</v>
      </c>
      <c r="AH113" s="61">
        <f t="shared" si="1"/>
        <v>15</v>
      </c>
      <c r="AI113" s="61">
        <f t="shared" si="1"/>
        <v>12</v>
      </c>
      <c r="AJ113" s="61">
        <f t="shared" si="1"/>
        <v>18</v>
      </c>
      <c r="AK113" s="61">
        <f t="shared" si="1"/>
        <v>0.05</v>
      </c>
      <c r="AL113" s="61">
        <f t="shared" si="1"/>
        <v>7</v>
      </c>
      <c r="AM113" s="61">
        <f t="shared" si="1"/>
        <v>38</v>
      </c>
      <c r="AN113" s="61">
        <f t="shared" si="1"/>
        <v>9.6</v>
      </c>
      <c r="AO113" s="61">
        <f t="shared" si="1"/>
        <v>100</v>
      </c>
      <c r="AP113" s="61" t="str">
        <f t="shared" si="1"/>
        <v>Absent</v>
      </c>
      <c r="AQ113" s="61">
        <f t="shared" si="1"/>
        <v>0</v>
      </c>
      <c r="AR113" s="61">
        <f t="shared" si="1"/>
        <v>0</v>
      </c>
      <c r="AS113" s="61">
        <f t="shared" si="1"/>
        <v>2.5000000000000001E-2</v>
      </c>
      <c r="AT113" s="60"/>
      <c r="AU113" s="60"/>
      <c r="AV113" s="60"/>
      <c r="AW113" s="60"/>
    </row>
    <row r="114" spans="1:49" x14ac:dyDescent="0.25">
      <c r="A114" s="53" t="s">
        <v>95</v>
      </c>
      <c r="B114" s="51" t="s">
        <v>93</v>
      </c>
      <c r="C114" s="31"/>
      <c r="D114" s="31"/>
      <c r="E114" s="3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0"/>
      <c r="AU114" s="60"/>
      <c r="AV114" s="60"/>
      <c r="AW114" s="60"/>
    </row>
    <row r="115" spans="1:49" x14ac:dyDescent="0.25">
      <c r="A115" s="53" t="s">
        <v>95</v>
      </c>
      <c r="B115" s="51" t="s">
        <v>93</v>
      </c>
      <c r="C115" s="31"/>
      <c r="D115" s="31"/>
      <c r="E115" s="3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0"/>
      <c r="AU115" s="60"/>
      <c r="AV115" s="60"/>
      <c r="AW115" s="60"/>
    </row>
    <row r="116" spans="1:49" x14ac:dyDescent="0.25">
      <c r="A116" s="53" t="s">
        <v>95</v>
      </c>
      <c r="B116" s="51" t="s">
        <v>93</v>
      </c>
      <c r="C116" s="31"/>
      <c r="D116" s="31"/>
      <c r="E116" s="3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0"/>
      <c r="AU116" s="60"/>
      <c r="AV116" s="60"/>
      <c r="AW116" s="60"/>
    </row>
    <row r="117" spans="1:49" x14ac:dyDescent="0.25">
      <c r="A117" s="53" t="s">
        <v>95</v>
      </c>
      <c r="B117" s="51" t="s">
        <v>93</v>
      </c>
      <c r="C117" s="31"/>
      <c r="D117" s="31"/>
      <c r="E117" s="3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0"/>
      <c r="AU117" s="60"/>
      <c r="AV117" s="60"/>
      <c r="AW117" s="60"/>
    </row>
    <row r="118" spans="1:49" x14ac:dyDescent="0.25">
      <c r="A118" s="53" t="s">
        <v>95</v>
      </c>
      <c r="B118" s="51" t="s">
        <v>93</v>
      </c>
      <c r="C118" s="31"/>
      <c r="D118" s="31"/>
      <c r="E118" s="3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0"/>
      <c r="AU118" s="60"/>
      <c r="AV118" s="60"/>
      <c r="AW118" s="60"/>
    </row>
    <row r="119" spans="1:49" x14ac:dyDescent="0.25">
      <c r="A119" s="53" t="s">
        <v>95</v>
      </c>
      <c r="B119" s="51" t="s">
        <v>93</v>
      </c>
      <c r="C119" s="31"/>
      <c r="D119" s="31"/>
      <c r="E119" s="3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0"/>
      <c r="AU119" s="60"/>
      <c r="AV119" s="60"/>
      <c r="AW119" s="60"/>
    </row>
    <row r="120" spans="1:49" x14ac:dyDescent="0.25">
      <c r="A120" s="53" t="s">
        <v>95</v>
      </c>
      <c r="B120" s="51" t="s">
        <v>93</v>
      </c>
      <c r="C120" s="31"/>
      <c r="D120" s="31"/>
      <c r="E120" s="3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0"/>
      <c r="AU120" s="60"/>
      <c r="AV120" s="60"/>
      <c r="AW120" s="60"/>
    </row>
    <row r="121" spans="1:49" x14ac:dyDescent="0.25">
      <c r="A121" s="53" t="s">
        <v>95</v>
      </c>
      <c r="B121" s="51" t="s">
        <v>93</v>
      </c>
      <c r="C121" s="31"/>
      <c r="D121" s="31"/>
      <c r="E121" s="3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0"/>
      <c r="AU121" s="60"/>
      <c r="AV121" s="60"/>
      <c r="AW121" s="60"/>
    </row>
    <row r="122" spans="1:49" x14ac:dyDescent="0.25">
      <c r="A122" s="53" t="s">
        <v>95</v>
      </c>
      <c r="B122" s="51" t="s">
        <v>93</v>
      </c>
      <c r="C122" s="31"/>
      <c r="D122" s="31"/>
      <c r="E122" s="3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0"/>
      <c r="AU122" s="60"/>
      <c r="AV122" s="60"/>
      <c r="AW122" s="60"/>
    </row>
    <row r="123" spans="1:49" x14ac:dyDescent="0.25">
      <c r="A123" s="53" t="s">
        <v>95</v>
      </c>
      <c r="B123" s="51" t="s">
        <v>93</v>
      </c>
      <c r="C123" s="31"/>
      <c r="D123" s="31"/>
      <c r="E123" s="3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0"/>
      <c r="AU123" s="60"/>
      <c r="AV123" s="60"/>
      <c r="AW123" s="60"/>
    </row>
    <row r="124" spans="1:49" x14ac:dyDescent="0.25">
      <c r="A124" s="53" t="s">
        <v>95</v>
      </c>
      <c r="B124" s="51" t="s">
        <v>93</v>
      </c>
      <c r="C124" s="31"/>
      <c r="D124" s="31"/>
      <c r="E124" s="3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0"/>
      <c r="AU124" s="60"/>
      <c r="AV124" s="60"/>
      <c r="AW124" s="60"/>
    </row>
    <row r="125" spans="1:49" x14ac:dyDescent="0.25">
      <c r="A125" s="53" t="s">
        <v>95</v>
      </c>
      <c r="B125" s="51" t="s">
        <v>93</v>
      </c>
      <c r="C125" s="31"/>
      <c r="D125" s="31"/>
      <c r="E125" s="3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0"/>
      <c r="AU125" s="60"/>
      <c r="AV125" s="60"/>
      <c r="AW125" s="60"/>
    </row>
    <row r="126" spans="1:49" x14ac:dyDescent="0.25">
      <c r="A126" s="53" t="s">
        <v>95</v>
      </c>
      <c r="B126" s="51" t="s">
        <v>93</v>
      </c>
      <c r="C126" s="31"/>
      <c r="D126" s="31"/>
      <c r="E126" s="3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0"/>
      <c r="AU126" s="60"/>
      <c r="AV126" s="60"/>
      <c r="AW126" s="60"/>
    </row>
    <row r="127" spans="1:49" x14ac:dyDescent="0.25">
      <c r="A127" s="53" t="s">
        <v>95</v>
      </c>
      <c r="B127" s="51" t="s">
        <v>93</v>
      </c>
      <c r="C127" s="31"/>
      <c r="D127" s="31"/>
      <c r="E127" s="3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0"/>
      <c r="AU127" s="60"/>
      <c r="AV127" s="60"/>
      <c r="AW127" s="60"/>
    </row>
    <row r="128" spans="1:49" x14ac:dyDescent="0.25">
      <c r="A128" s="53" t="s">
        <v>95</v>
      </c>
      <c r="B128" s="51" t="s">
        <v>93</v>
      </c>
      <c r="C128" s="31"/>
      <c r="D128" s="31"/>
      <c r="E128" s="3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0"/>
      <c r="AU128" s="60"/>
      <c r="AV128" s="60"/>
      <c r="AW128" s="60"/>
    </row>
    <row r="129" spans="1:49" x14ac:dyDescent="0.25">
      <c r="A129" s="53" t="s">
        <v>95</v>
      </c>
      <c r="B129" s="51" t="s">
        <v>93</v>
      </c>
      <c r="C129" s="31"/>
      <c r="D129" s="31"/>
      <c r="E129" s="3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0"/>
      <c r="AU129" s="60"/>
      <c r="AV129" s="60"/>
      <c r="AW129" s="60"/>
    </row>
    <row r="130" spans="1:49" x14ac:dyDescent="0.25">
      <c r="A130" s="53" t="s">
        <v>95</v>
      </c>
      <c r="B130" s="51" t="s">
        <v>93</v>
      </c>
      <c r="C130" s="31"/>
      <c r="D130" s="31"/>
      <c r="E130" s="3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0"/>
      <c r="AU130" s="60"/>
      <c r="AV130" s="60"/>
      <c r="AW130" s="60"/>
    </row>
    <row r="131" spans="1:49" x14ac:dyDescent="0.25">
      <c r="A131" s="53" t="s">
        <v>95</v>
      </c>
      <c r="B131" s="51" t="s">
        <v>93</v>
      </c>
      <c r="C131" s="31"/>
      <c r="D131" s="31"/>
      <c r="E131" s="3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0"/>
      <c r="AU131" s="60"/>
      <c r="AV131" s="60"/>
      <c r="AW131" s="60"/>
    </row>
    <row r="132" spans="1:49" x14ac:dyDescent="0.25">
      <c r="A132" s="53" t="s">
        <v>95</v>
      </c>
      <c r="B132" s="51" t="s">
        <v>93</v>
      </c>
      <c r="C132" s="31"/>
      <c r="D132" s="31"/>
      <c r="E132" s="3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0"/>
      <c r="AU132" s="60"/>
      <c r="AV132" s="60"/>
      <c r="AW132" s="60"/>
    </row>
    <row r="133" spans="1:49" x14ac:dyDescent="0.25">
      <c r="A133" s="53" t="s">
        <v>95</v>
      </c>
      <c r="B133" s="51" t="s">
        <v>93</v>
      </c>
      <c r="C133" s="31"/>
      <c r="D133" s="31"/>
      <c r="E133" s="3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0"/>
      <c r="AU133" s="60"/>
      <c r="AV133" s="60"/>
      <c r="AW133" s="60"/>
    </row>
    <row r="134" spans="1:49" x14ac:dyDescent="0.25">
      <c r="A134" s="53" t="s">
        <v>95</v>
      </c>
      <c r="B134" s="51" t="s">
        <v>93</v>
      </c>
      <c r="C134" s="31"/>
      <c r="D134" s="31"/>
      <c r="E134" s="3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0"/>
      <c r="AU134" s="60"/>
      <c r="AV134" s="60"/>
      <c r="AW134" s="60"/>
    </row>
    <row r="135" spans="1:49" x14ac:dyDescent="0.25">
      <c r="A135" s="53" t="s">
        <v>95</v>
      </c>
      <c r="B135" s="51" t="s">
        <v>93</v>
      </c>
      <c r="C135" s="31"/>
      <c r="D135" s="31"/>
      <c r="E135" s="3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0"/>
      <c r="AU135" s="60"/>
      <c r="AV135" s="60"/>
      <c r="AW135" s="60"/>
    </row>
    <row r="136" spans="1:49" x14ac:dyDescent="0.25">
      <c r="A136" s="53" t="s">
        <v>95</v>
      </c>
      <c r="B136" s="51" t="s">
        <v>93</v>
      </c>
      <c r="C136" s="31"/>
      <c r="D136" s="31"/>
      <c r="E136" s="3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0"/>
      <c r="AU136" s="60"/>
      <c r="AV136" s="60"/>
      <c r="AW136" s="60"/>
    </row>
    <row r="137" spans="1:49" x14ac:dyDescent="0.25">
      <c r="A137" s="53" t="s">
        <v>95</v>
      </c>
      <c r="B137" s="51" t="s">
        <v>93</v>
      </c>
      <c r="C137" s="31"/>
      <c r="D137" s="31"/>
      <c r="E137" s="3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0"/>
      <c r="AU137" s="60"/>
      <c r="AV137" s="60"/>
      <c r="AW137" s="60"/>
    </row>
    <row r="138" spans="1:49" x14ac:dyDescent="0.25">
      <c r="A138" s="53" t="s">
        <v>95</v>
      </c>
      <c r="B138" s="51" t="s">
        <v>93</v>
      </c>
      <c r="C138" s="31"/>
      <c r="D138" s="31"/>
      <c r="E138" s="3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0"/>
      <c r="AU138" s="60"/>
      <c r="AV138" s="60"/>
      <c r="AW138" s="60"/>
    </row>
    <row r="139" spans="1:49" x14ac:dyDescent="0.25">
      <c r="A139" s="53" t="s">
        <v>95</v>
      </c>
      <c r="B139" s="51" t="s">
        <v>93</v>
      </c>
      <c r="C139" s="31"/>
      <c r="D139" s="31"/>
      <c r="E139" s="3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0"/>
      <c r="AU139" s="60"/>
      <c r="AV139" s="60"/>
      <c r="AW139" s="60"/>
    </row>
    <row r="140" spans="1:49" x14ac:dyDescent="0.25">
      <c r="A140" s="53" t="s">
        <v>95</v>
      </c>
      <c r="B140" s="51" t="s">
        <v>93</v>
      </c>
      <c r="C140" s="203"/>
      <c r="D140" s="203"/>
      <c r="E140" s="203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61"/>
      <c r="AR140" s="61"/>
      <c r="AS140" s="61"/>
      <c r="AT140" s="60"/>
      <c r="AU140" s="60"/>
      <c r="AV140" s="60"/>
      <c r="AW140" s="60"/>
    </row>
    <row r="141" spans="1:49" x14ac:dyDescent="0.25">
      <c r="A141" s="53" t="s">
        <v>95</v>
      </c>
      <c r="B141" s="222" t="s">
        <v>139</v>
      </c>
      <c r="C141" s="223"/>
      <c r="D141" s="223"/>
      <c r="E141" s="223"/>
      <c r="F141" s="224" t="str" cm="1">
        <f t="array" aca="1" ref="F141" ca="1">IFERROR(SMALL(IF(SUBTOTAL(103, OFFSET(F8, ROW(F8:F58)-ROW(F8), 0, 1, 1)), F8:F58), 1), "N/A")</f>
        <v>N/A</v>
      </c>
      <c r="G141" s="224" t="str" cm="1">
        <f t="array" aca="1" ref="G141" ca="1">IFERROR(SMALL(IF(SUBTOTAL(103, OFFSET(G8, ROW(G8:G58)-ROW(G8), 0, 1, 1)), G8:G58), 1), "N/A")</f>
        <v>N/A</v>
      </c>
      <c r="H141" s="224" t="str" cm="1">
        <f t="array" aca="1" ref="H141" ca="1">IFERROR(SMALL(IF(SUBTOTAL(103, OFFSET(H8, ROW(H8:H58)-ROW(H8), 0, 1, 1)), H8:H58), 1), "N/A")</f>
        <v>N/A</v>
      </c>
      <c r="I141" s="224" t="str" cm="1">
        <f t="array" aca="1" ref="I141" ca="1">IFERROR(SMALL(IF(SUBTOTAL(103, OFFSET(I8, ROW(I8:I58)-ROW(I8), 0, 1, 1)), I8:I58), 1), "N/A")</f>
        <v>N/A</v>
      </c>
      <c r="J141" s="224" t="str" cm="1">
        <f t="array" aca="1" ref="J141" ca="1">IFERROR(SMALL(IF(SUBTOTAL(103, OFFSET(J8, ROW(J8:J58)-ROW(J8), 0, 1, 1)), J8:J58), 1), "N/A")</f>
        <v>N/A</v>
      </c>
      <c r="K141" s="224" t="str" cm="1">
        <f t="array" aca="1" ref="K141" ca="1">IFERROR(SMALL(IF(SUBTOTAL(103, OFFSET(K8, ROW(K8:K58)-ROW(K8), 0, 1, 1)), K8:K58), 1), "N/A")</f>
        <v>N/A</v>
      </c>
      <c r="L141" s="224" t="str" cm="1">
        <f t="array" aca="1" ref="L141" ca="1">IFERROR(SMALL(IF(SUBTOTAL(103, OFFSET(L8, ROW(L8:L58)-ROW(L8), 0, 1, 1)), L8:L58), 1), "N/A")</f>
        <v>N/A</v>
      </c>
      <c r="M141" s="224" t="str" cm="1">
        <f t="array" aca="1" ref="M141" ca="1">IFERROR(SMALL(IF(SUBTOTAL(103, OFFSET(M8, ROW(M8:M58)-ROW(M8), 0, 1, 1)), M8:M58), 1), "N/A")</f>
        <v>N/A</v>
      </c>
      <c r="N141" s="224" t="str" cm="1">
        <f t="array" aca="1" ref="N141" ca="1">IFERROR(SMALL(IF(SUBTOTAL(103, OFFSET(N8, ROW(N8:N58)-ROW(N8), 0, 1, 1)), N8:N58), 1), "N/A")</f>
        <v>N/A</v>
      </c>
      <c r="O141" s="224" t="str" cm="1">
        <f t="array" aca="1" ref="O141" ca="1">IFERROR(SMALL(IF(SUBTOTAL(103, OFFSET(O8, ROW(O8:O58)-ROW(O8), 0, 1, 1)), O8:O58), 1), "N/A")</f>
        <v>N/A</v>
      </c>
      <c r="P141" s="224" t="str" cm="1">
        <f t="array" aca="1" ref="P141" ca="1">IFERROR(SMALL(IF(SUBTOTAL(103, OFFSET(P8, ROW(P8:P58)-ROW(P8), 0, 1, 1)), P8:P58), 1), "N/A")</f>
        <v>N/A</v>
      </c>
      <c r="Q141" s="224" cm="1">
        <f t="array" aca="1" ref="Q141" ca="1">IFERROR(SMALL(IF(SUBTOTAL(103, OFFSET(Q8, ROW(Q8:Q58)-ROW(Q8), 0, 1, 1)), Q8:Q58), 1), "N/A")</f>
        <v>0.5</v>
      </c>
      <c r="R141" s="224" cm="1">
        <f t="array" aca="1" ref="R141" ca="1">IFERROR(SMALL(IF(SUBTOTAL(103, OFFSET(R8, ROW(R8:R58)-ROW(R8), 0, 1, 1)), R8:R58), 1), "N/A")</f>
        <v>65</v>
      </c>
      <c r="S141" s="224" cm="1">
        <f t="array" aca="1" ref="S141" ca="1">IFERROR(SMALL(IF(SUBTOTAL(103, OFFSET(S8, ROW(S8:S58)-ROW(S8), 0, 1, 1)), S8:S58), 1), "N/A")</f>
        <v>25</v>
      </c>
      <c r="T141" s="224" cm="1">
        <f t="array" aca="1" ref="T141" ca="1">IFERROR(SMALL(IF(SUBTOTAL(103, OFFSET(T8, ROW(T8:T58)-ROW(T8), 0, 1, 1)), T8:T58), 1), "N/A")</f>
        <v>15</v>
      </c>
      <c r="U141" s="224" t="str" cm="1">
        <f t="array" aca="1" ref="U141" ca="1">IFERROR(SMALL(IF(SUBTOTAL(103, OFFSET(U8, ROW(U8:U58)-ROW(U8), 0, 1, 1)), U8:U58), 1), "N/A")</f>
        <v>N/A</v>
      </c>
      <c r="V141" s="224" cm="1">
        <f t="array" aca="1" ref="V141" ca="1">IFERROR(SMALL(IF(SUBTOTAL(103, OFFSET(V8, ROW(V8:V58)-ROW(V8), 0, 1, 1)), V8:V58), 1), "N/A")</f>
        <v>250</v>
      </c>
      <c r="W141" s="224" t="str" cm="1">
        <f t="array" aca="1" ref="W141" ca="1">IFERROR(SMALL(IF(SUBTOTAL(103, OFFSET(W8, ROW(W8:W58)-ROW(W8), 0, 1, 1)), W8:W58), 1), "N/A")</f>
        <v>N/A</v>
      </c>
      <c r="X141" s="224" t="str" cm="1">
        <f t="array" aca="1" ref="X141" ca="1">IFERROR(SMALL(IF(SUBTOTAL(103, OFFSET(X8, ROW(X8:X58)-ROW(X8), 0, 1, 1)), X8:X58), 1), "N/A")</f>
        <v>N/A</v>
      </c>
      <c r="Y141" s="224" t="str" cm="1">
        <f t="array" aca="1" ref="Y141" ca="1">IFERROR(SMALL(IF(SUBTOTAL(103, OFFSET(Y8, ROW(Y8:Y58)-ROW(Y8), 0, 1, 1)), Y8:Y58), 1), "N/A")</f>
        <v>N/A</v>
      </c>
      <c r="Z141" s="224" t="str" cm="1">
        <f t="array" aca="1" ref="Z141" ca="1">IFERROR(SMALL(IF(SUBTOTAL(103, OFFSET(Z8, ROW(Z8:Z58)-ROW(Z8), 0, 1, 1)), Z8:Z58), 1), "N/A")</f>
        <v>N/A</v>
      </c>
      <c r="AA141" s="224" t="str" cm="1">
        <f t="array" aca="1" ref="AA141" ca="1">IFERROR(SMALL(IF(SUBTOTAL(103, OFFSET(AA8, ROW(AA8:AA58)-ROW(AA8), 0, 1, 1)), AA8:AA58), 1), "N/A")</f>
        <v>N/A</v>
      </c>
      <c r="AB141" s="224" t="str" cm="1">
        <f t="array" aca="1" ref="AB141" ca="1">IFERROR(SMALL(IF(SUBTOTAL(103, OFFSET(AB8, ROW(AB8:AB58)-ROW(AB8), 0, 1, 1)), AB8:AB58), 1), "N/A")</f>
        <v>N/A</v>
      </c>
      <c r="AC141" s="224" cm="1">
        <f t="array" aca="1" ref="AC141" ca="1">IFERROR(SMALL(IF(SUBTOTAL(103, OFFSET(AC8, ROW(AC8:AC58)-ROW(AC8), 0, 1, 1)), AC8:AC58), 1), "N/A")</f>
        <v>0.5</v>
      </c>
      <c r="AD141" s="224" t="str" cm="1">
        <f t="array" aca="1" ref="AD141" ca="1">IFERROR(SMALL(IF(SUBTOTAL(103, OFFSET(AD8, ROW(AD8:AD58)-ROW(AD8), 0, 1, 1)), AD8:AD58), 1), "N/A")</f>
        <v>N/A</v>
      </c>
      <c r="AE141" s="224" cm="1">
        <f t="array" aca="1" ref="AE141" ca="1">IFERROR(SMALL(IF(SUBTOTAL(103, OFFSET(AE8, ROW(AE8:AE58)-ROW(AE8), 0, 1, 1)), AE8:AE58), 1), "N/A")</f>
        <v>20</v>
      </c>
      <c r="AF141" s="224" cm="1">
        <f t="array" aca="1" ref="AF141" ca="1">IFERROR(SMALL(IF(SUBTOTAL(103, OFFSET(AF8, ROW(AF8:AF58)-ROW(AF8), 0, 1, 1)), AF8:AF58), 1), "N/A")</f>
        <v>20</v>
      </c>
      <c r="AG141" s="224" cm="1">
        <f t="array" aca="1" ref="AG141" ca="1">IFERROR(SMALL(IF(SUBTOTAL(103, OFFSET(AG8, ROW(AG8:AG58)-ROW(AG8), 0, 1, 1)), AG8:AG58), 1), "N/A")</f>
        <v>0.5</v>
      </c>
      <c r="AH141" s="224" cm="1">
        <f t="array" aca="1" ref="AH141" ca="1">IFERROR(SMALL(IF(SUBTOTAL(103, OFFSET(AH8, ROW(AH8:AH58)-ROW(AH8), 0, 1, 1)), AH8:AH58), 1), "N/A")</f>
        <v>75</v>
      </c>
      <c r="AI141" s="224" cm="1">
        <f t="array" aca="1" ref="AI141" ca="1">IFERROR(SMALL(IF(SUBTOTAL(103, OFFSET(AI8, ROW(AI8:AI58)-ROW(AI8), 0, 1, 1)), AI8:AI58), 1), "N/A")</f>
        <v>100</v>
      </c>
      <c r="AJ141" s="224" cm="1">
        <f t="array" aca="1" ref="AJ141" ca="1">IFERROR(SMALL(IF(SUBTOTAL(103, OFFSET(AJ8, ROW(AJ8:AJ58)-ROW(AJ8), 0, 1, 1)), AJ8:AJ58), 1), "N/A")</f>
        <v>50</v>
      </c>
      <c r="AK141" s="224" cm="1">
        <f t="array" aca="1" ref="AK141" ca="1">IFERROR(SMALL(IF(SUBTOTAL(103, OFFSET(AK8, ROW(AK8:AK58)-ROW(AK8), 0, 1, 1)), AK8:AK58), 1), "N/A")</f>
        <v>0.5</v>
      </c>
      <c r="AL141" s="224" cm="1">
        <f t="array" aca="1" ref="AL141" ca="1">IFERROR(SMALL(IF(SUBTOTAL(103, OFFSET(AL8, ROW(AL8:AL58)-ROW(AL8), 0, 1, 1)), AL8:AL58), 1), "N/A")</f>
        <v>30</v>
      </c>
      <c r="AM141" s="224" cm="1">
        <f t="array" aca="1" ref="AM141" ca="1">IFERROR(SMALL(IF(SUBTOTAL(103, OFFSET(AM8, ROW(AM8:AM58)-ROW(AM8), 0, 1, 1)), AM8:AM58), 1), "N/A")</f>
        <v>150</v>
      </c>
      <c r="AN141" s="224" t="str" cm="1">
        <f t="array" aca="1" ref="AN141" ca="1">IFERROR(SMALL(IF(SUBTOTAL(103, OFFSET(AN8, ROW(AN8:AN58)-ROW(AN8), 0, 1, 1)), AN8:AN58), 1), "N/A")</f>
        <v>N/A</v>
      </c>
      <c r="AO141" s="224" cm="1">
        <f t="array" aca="1" ref="AO141" ca="1">IFERROR(SMALL(IF(SUBTOTAL(103, OFFSET(AO8, ROW(AO8:AO58)-ROW(AO8), 0, 1, 1)), AO8:AO58), 1), "N/A")</f>
        <v>1500</v>
      </c>
      <c r="AP141" s="224" t="str" cm="1">
        <f t="array" aca="1" ref="AP141" ca="1">IFERROR(SMALL(IF(SUBTOTAL(103, OFFSET(AP8, ROW(AP8:AP58)-ROW(AP8), 0, 1, 1)), AP8:AP58), 1), "N/A")</f>
        <v>N/A</v>
      </c>
      <c r="AQ141" s="224" cm="1">
        <f t="array" aca="1" ref="AQ141" ca="1">IFERROR(SMALL(IF(SUBTOTAL(103, OFFSET(AQ8, ROW(AQ8:AQ58)-ROW(AQ8), 0, 1, 1)), AQ8:AQ58), 1), "N/A")</f>
        <v>0.05</v>
      </c>
      <c r="AR141" s="224" cm="1">
        <f t="array" aca="1" ref="AR141" ca="1">IFERROR(SMALL(IF(SUBTOTAL(103, OFFSET(AR8, ROW(AR8:AR58)-ROW(AR8), 0, 1, 1)), AR8:AR58), 1), "N/A")</f>
        <v>0.05</v>
      </c>
      <c r="AS141" s="224" cm="1">
        <f t="array" aca="1" ref="AS141" ca="1">IFERROR(SMALL(IF(SUBTOTAL(103, OFFSET(AS8, ROW(AS8:AS58)-ROW(AS8), 0, 1, 1)), AS8:AS58), 1), "N/A")</f>
        <v>0.05</v>
      </c>
      <c r="AT141" s="199"/>
      <c r="AU141" s="199"/>
      <c r="AV141" s="225"/>
      <c r="AW141" s="226"/>
    </row>
    <row r="142" spans="1:49" s="140" customFormat="1" x14ac:dyDescent="0.25">
      <c r="B142" s="227" t="s">
        <v>103</v>
      </c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  <c r="AA142" s="229"/>
      <c r="AB142" s="229"/>
      <c r="AC142" s="229"/>
      <c r="AD142" s="229"/>
      <c r="AE142" s="229"/>
      <c r="AF142" s="229"/>
      <c r="AG142" s="229"/>
      <c r="AH142" s="229"/>
      <c r="AI142" s="229"/>
      <c r="AJ142" s="229"/>
      <c r="AK142" s="229"/>
      <c r="AL142" s="229"/>
      <c r="AM142" s="229"/>
      <c r="AN142" s="229"/>
      <c r="AO142" s="229"/>
      <c r="AP142" s="229"/>
      <c r="AQ142" s="229"/>
      <c r="AR142" s="229"/>
      <c r="AS142" s="229"/>
      <c r="AT142" s="229"/>
      <c r="AU142" s="177"/>
      <c r="AV142" s="177"/>
      <c r="AW142" s="59"/>
    </row>
    <row r="143" spans="1:49" ht="15" customHeight="1" x14ac:dyDescent="0.25">
      <c r="B143" s="455" t="s">
        <v>47</v>
      </c>
      <c r="C143" s="455"/>
      <c r="D143" s="455"/>
      <c r="E143" s="455"/>
      <c r="F143" s="105">
        <f t="shared" ref="F143:AS143" si="2">COUNT(F111:F140)</f>
        <v>3</v>
      </c>
      <c r="G143" s="105">
        <f t="shared" si="2"/>
        <v>3</v>
      </c>
      <c r="H143" s="105">
        <f t="shared" si="2"/>
        <v>3</v>
      </c>
      <c r="I143" s="105">
        <f t="shared" si="2"/>
        <v>3</v>
      </c>
      <c r="J143" s="105">
        <f t="shared" si="2"/>
        <v>3</v>
      </c>
      <c r="K143" s="105">
        <f t="shared" si="2"/>
        <v>3</v>
      </c>
      <c r="L143" s="105">
        <f t="shared" si="2"/>
        <v>3</v>
      </c>
      <c r="M143" s="105">
        <f t="shared" si="2"/>
        <v>3</v>
      </c>
      <c r="N143" s="105">
        <f t="shared" si="2"/>
        <v>3</v>
      </c>
      <c r="O143" s="105">
        <f t="shared" si="2"/>
        <v>3</v>
      </c>
      <c r="P143" s="105">
        <f t="shared" si="2"/>
        <v>3</v>
      </c>
      <c r="Q143" s="105">
        <f t="shared" si="2"/>
        <v>3</v>
      </c>
      <c r="R143" s="105">
        <f t="shared" si="2"/>
        <v>3</v>
      </c>
      <c r="S143" s="105">
        <f t="shared" si="2"/>
        <v>3</v>
      </c>
      <c r="T143" s="105">
        <f t="shared" si="2"/>
        <v>3</v>
      </c>
      <c r="U143" s="105">
        <f t="shared" si="2"/>
        <v>3</v>
      </c>
      <c r="V143" s="105">
        <f t="shared" si="2"/>
        <v>3</v>
      </c>
      <c r="W143" s="105">
        <f t="shared" si="2"/>
        <v>3</v>
      </c>
      <c r="X143" s="105">
        <f t="shared" si="2"/>
        <v>3</v>
      </c>
      <c r="Y143" s="105">
        <f t="shared" si="2"/>
        <v>3</v>
      </c>
      <c r="Z143" s="105">
        <f t="shared" si="2"/>
        <v>3</v>
      </c>
      <c r="AA143" s="105">
        <f t="shared" si="2"/>
        <v>3</v>
      </c>
      <c r="AB143" s="105">
        <f t="shared" si="2"/>
        <v>3</v>
      </c>
      <c r="AC143" s="105">
        <f t="shared" si="2"/>
        <v>3</v>
      </c>
      <c r="AD143" s="105">
        <f t="shared" si="2"/>
        <v>3</v>
      </c>
      <c r="AE143" s="105">
        <f t="shared" si="2"/>
        <v>3</v>
      </c>
      <c r="AF143" s="105">
        <f t="shared" si="2"/>
        <v>3</v>
      </c>
      <c r="AG143" s="105">
        <f t="shared" si="2"/>
        <v>3</v>
      </c>
      <c r="AH143" s="105">
        <f t="shared" si="2"/>
        <v>3</v>
      </c>
      <c r="AI143" s="105">
        <f t="shared" si="2"/>
        <v>3</v>
      </c>
      <c r="AJ143" s="105">
        <f t="shared" si="2"/>
        <v>3</v>
      </c>
      <c r="AK143" s="105">
        <f t="shared" si="2"/>
        <v>3</v>
      </c>
      <c r="AL143" s="105">
        <f t="shared" si="2"/>
        <v>3</v>
      </c>
      <c r="AM143" s="105">
        <f t="shared" si="2"/>
        <v>3</v>
      </c>
      <c r="AN143" s="59">
        <f t="shared" si="2"/>
        <v>3</v>
      </c>
      <c r="AO143" s="59">
        <f t="shared" si="2"/>
        <v>3</v>
      </c>
      <c r="AP143" s="59">
        <f t="shared" si="2"/>
        <v>0</v>
      </c>
      <c r="AQ143" s="59">
        <f t="shared" si="2"/>
        <v>3</v>
      </c>
      <c r="AR143" s="59">
        <f t="shared" si="2"/>
        <v>3</v>
      </c>
      <c r="AS143" s="59">
        <f t="shared" si="2"/>
        <v>3</v>
      </c>
      <c r="AT143" s="58" t="s">
        <v>35</v>
      </c>
      <c r="AU143" s="57" t="s">
        <v>35</v>
      </c>
      <c r="AV143" s="367" t="s">
        <v>136</v>
      </c>
      <c r="AW143" s="367" t="s">
        <v>137</v>
      </c>
    </row>
    <row r="144" spans="1:49" x14ac:dyDescent="0.25">
      <c r="B144" s="455" t="s">
        <v>50</v>
      </c>
      <c r="C144" s="455"/>
      <c r="D144" s="455"/>
      <c r="E144" s="455"/>
      <c r="F144" s="105">
        <f t="shared" ref="F144:AS144" si="3">STDEV(F111:F140)</f>
        <v>5.7735026918962578E-5</v>
      </c>
      <c r="G144" s="105">
        <f t="shared" si="3"/>
        <v>1.5631165450257817E-3</v>
      </c>
      <c r="H144" s="105">
        <f t="shared" si="3"/>
        <v>1.7009801096230764E-3</v>
      </c>
      <c r="I144" s="105">
        <f t="shared" si="3"/>
        <v>4.2491873609703695E-18</v>
      </c>
      <c r="J144" s="105">
        <f t="shared" si="3"/>
        <v>4.2491873609703695E-18</v>
      </c>
      <c r="K144" s="105">
        <f t="shared" si="3"/>
        <v>4.2491873609703695E-18</v>
      </c>
      <c r="L144" s="105">
        <f t="shared" si="3"/>
        <v>4.2491873609703695E-18</v>
      </c>
      <c r="M144" s="105">
        <f t="shared" si="3"/>
        <v>4.2491873609703695E-18</v>
      </c>
      <c r="N144" s="105">
        <f t="shared" si="3"/>
        <v>8.4983747219407389E-18</v>
      </c>
      <c r="O144" s="105">
        <f t="shared" si="3"/>
        <v>4.2491873609703695E-18</v>
      </c>
      <c r="P144" s="105">
        <f t="shared" si="3"/>
        <v>0</v>
      </c>
      <c r="Q144" s="105">
        <f t="shared" si="3"/>
        <v>1.6996749443881478E-17</v>
      </c>
      <c r="R144" s="105">
        <f t="shared" si="3"/>
        <v>0</v>
      </c>
      <c r="S144" s="105">
        <f t="shared" si="3"/>
        <v>0</v>
      </c>
      <c r="T144" s="105">
        <f t="shared" si="3"/>
        <v>0</v>
      </c>
      <c r="U144" s="105">
        <f t="shared" si="3"/>
        <v>0</v>
      </c>
      <c r="V144" s="105">
        <f t="shared" si="3"/>
        <v>0</v>
      </c>
      <c r="W144" s="105">
        <f t="shared" si="3"/>
        <v>0</v>
      </c>
      <c r="X144" s="105">
        <f t="shared" si="3"/>
        <v>0</v>
      </c>
      <c r="Y144" s="105">
        <f t="shared" si="3"/>
        <v>0</v>
      </c>
      <c r="Z144" s="105">
        <f t="shared" si="3"/>
        <v>0</v>
      </c>
      <c r="AA144" s="105">
        <f t="shared" si="3"/>
        <v>0</v>
      </c>
      <c r="AB144" s="105">
        <f t="shared" si="3"/>
        <v>0</v>
      </c>
      <c r="AC144" s="105">
        <f t="shared" si="3"/>
        <v>0</v>
      </c>
      <c r="AD144" s="105">
        <f t="shared" si="3"/>
        <v>0</v>
      </c>
      <c r="AE144" s="105">
        <f t="shared" si="3"/>
        <v>0</v>
      </c>
      <c r="AF144" s="105">
        <f t="shared" si="3"/>
        <v>1.8027756377319946</v>
      </c>
      <c r="AG144" s="105">
        <f t="shared" si="3"/>
        <v>0</v>
      </c>
      <c r="AH144" s="105">
        <f t="shared" si="3"/>
        <v>0.57735026918962573</v>
      </c>
      <c r="AI144" s="105">
        <f t="shared" si="3"/>
        <v>3</v>
      </c>
      <c r="AJ144" s="105">
        <f t="shared" si="3"/>
        <v>2.6457513110645907</v>
      </c>
      <c r="AK144" s="105">
        <f t="shared" si="3"/>
        <v>8.4983747219407389E-18</v>
      </c>
      <c r="AL144" s="105">
        <f t="shared" si="3"/>
        <v>1</v>
      </c>
      <c r="AM144" s="105">
        <f t="shared" si="3"/>
        <v>4.7258156262526088</v>
      </c>
      <c r="AN144" s="105">
        <f t="shared" si="3"/>
        <v>3.1501322723551382</v>
      </c>
      <c r="AO144" s="105">
        <f t="shared" si="3"/>
        <v>0</v>
      </c>
      <c r="AP144" s="105" t="s">
        <v>35</v>
      </c>
      <c r="AQ144" s="105">
        <f t="shared" si="3"/>
        <v>0</v>
      </c>
      <c r="AR144" s="105">
        <f t="shared" si="3"/>
        <v>0</v>
      </c>
      <c r="AS144" s="105">
        <f t="shared" si="3"/>
        <v>4.2491873609703695E-18</v>
      </c>
      <c r="AT144" s="58" t="s">
        <v>35</v>
      </c>
      <c r="AU144" s="57" t="s">
        <v>35</v>
      </c>
      <c r="AV144" s="368"/>
      <c r="AW144" s="368"/>
    </row>
    <row r="145" spans="1:50" x14ac:dyDescent="0.25">
      <c r="B145" s="455" t="s">
        <v>51</v>
      </c>
      <c r="C145" s="455"/>
      <c r="D145" s="455"/>
      <c r="E145" s="455"/>
      <c r="F145" s="105">
        <f t="shared" ref="F145:AO145" si="4">F144/F151</f>
        <v>0.34641016151377546</v>
      </c>
      <c r="G145" s="105">
        <f t="shared" si="4"/>
        <v>0.10609388314654626</v>
      </c>
      <c r="H145" s="105">
        <f t="shared" si="4"/>
        <v>0.10350791742128256</v>
      </c>
      <c r="I145" s="105">
        <f t="shared" si="4"/>
        <v>1.6996749443881474E-16</v>
      </c>
      <c r="J145" s="105">
        <f t="shared" si="4"/>
        <v>1.6996749443881474E-16</v>
      </c>
      <c r="K145" s="105">
        <f t="shared" si="4"/>
        <v>1.6996749443881474E-16</v>
      </c>
      <c r="L145" s="105">
        <f t="shared" si="4"/>
        <v>1.6996749443881474E-16</v>
      </c>
      <c r="M145" s="105">
        <f t="shared" si="4"/>
        <v>1.6996749443881474E-16</v>
      </c>
      <c r="N145" s="105">
        <f t="shared" si="4"/>
        <v>1.6996749443881474E-16</v>
      </c>
      <c r="O145" s="105">
        <f t="shared" si="4"/>
        <v>1.6996749443881474E-16</v>
      </c>
      <c r="P145" s="105">
        <f t="shared" si="4"/>
        <v>0</v>
      </c>
      <c r="Q145" s="105">
        <f t="shared" si="4"/>
        <v>1.6996749443881474E-16</v>
      </c>
      <c r="R145" s="105">
        <f t="shared" si="4"/>
        <v>0</v>
      </c>
      <c r="S145" s="105">
        <f t="shared" si="4"/>
        <v>0</v>
      </c>
      <c r="T145" s="105">
        <f t="shared" si="4"/>
        <v>0</v>
      </c>
      <c r="U145" s="105">
        <f t="shared" si="4"/>
        <v>0</v>
      </c>
      <c r="V145" s="105">
        <f t="shared" si="4"/>
        <v>0</v>
      </c>
      <c r="W145" s="105">
        <f t="shared" si="4"/>
        <v>0</v>
      </c>
      <c r="X145" s="105">
        <f t="shared" si="4"/>
        <v>0</v>
      </c>
      <c r="Y145" s="105">
        <f t="shared" si="4"/>
        <v>0</v>
      </c>
      <c r="Z145" s="105">
        <f t="shared" si="4"/>
        <v>0</v>
      </c>
      <c r="AA145" s="105">
        <f t="shared" si="4"/>
        <v>0</v>
      </c>
      <c r="AB145" s="105">
        <f t="shared" si="4"/>
        <v>0</v>
      </c>
      <c r="AC145" s="105">
        <f t="shared" si="4"/>
        <v>0</v>
      </c>
      <c r="AD145" s="105">
        <f t="shared" si="4"/>
        <v>0</v>
      </c>
      <c r="AE145" s="105">
        <f t="shared" si="4"/>
        <v>0</v>
      </c>
      <c r="AF145" s="105">
        <f t="shared" si="4"/>
        <v>0.40061680838488767</v>
      </c>
      <c r="AG145" s="105">
        <f t="shared" si="4"/>
        <v>0</v>
      </c>
      <c r="AH145" s="105">
        <f t="shared" si="4"/>
        <v>3.936479108111085E-2</v>
      </c>
      <c r="AI145" s="105">
        <f t="shared" si="4"/>
        <v>0.2</v>
      </c>
      <c r="AJ145" s="105">
        <f t="shared" si="4"/>
        <v>0.13228756555322954</v>
      </c>
      <c r="AK145" s="105">
        <f t="shared" si="4"/>
        <v>1.6996749443881474E-16</v>
      </c>
      <c r="AL145" s="105">
        <f t="shared" si="4"/>
        <v>0.14285714285714285</v>
      </c>
      <c r="AM145" s="105">
        <f t="shared" si="4"/>
        <v>0.1090572836827525</v>
      </c>
      <c r="AN145" s="105">
        <f t="shared" si="4"/>
        <v>0.41268108371464696</v>
      </c>
      <c r="AO145" s="105">
        <f t="shared" si="4"/>
        <v>0</v>
      </c>
      <c r="AP145" s="105" t="s">
        <v>35</v>
      </c>
      <c r="AQ145" s="105" t="e">
        <f>AQ144/AQ151</f>
        <v>#DIV/0!</v>
      </c>
      <c r="AR145" s="105" t="e">
        <f>AR144/AR151</f>
        <v>#DIV/0!</v>
      </c>
      <c r="AS145" s="105">
        <f>AS144/AS151</f>
        <v>1.6996749443881474E-16</v>
      </c>
      <c r="AT145" s="58" t="s">
        <v>35</v>
      </c>
      <c r="AU145" s="57" t="s">
        <v>35</v>
      </c>
      <c r="AV145" s="368"/>
      <c r="AW145" s="368"/>
    </row>
    <row r="146" spans="1:50" x14ac:dyDescent="0.25">
      <c r="B146" s="455" t="s">
        <v>52</v>
      </c>
      <c r="C146" s="455"/>
      <c r="D146" s="455"/>
      <c r="E146" s="455"/>
      <c r="F146" s="214">
        <f t="shared" ref="F146:AS146" si="5">TINV(0.1,(F143-1))</f>
        <v>2.9199855803537269</v>
      </c>
      <c r="G146" s="214">
        <f t="shared" si="5"/>
        <v>2.9199855803537269</v>
      </c>
      <c r="H146" s="214">
        <f t="shared" si="5"/>
        <v>2.9199855803537269</v>
      </c>
      <c r="I146" s="214">
        <f t="shared" si="5"/>
        <v>2.9199855803537269</v>
      </c>
      <c r="J146" s="214">
        <f t="shared" si="5"/>
        <v>2.9199855803537269</v>
      </c>
      <c r="K146" s="214">
        <f t="shared" si="5"/>
        <v>2.9199855803537269</v>
      </c>
      <c r="L146" s="214">
        <f t="shared" si="5"/>
        <v>2.9199855803537269</v>
      </c>
      <c r="M146" s="214">
        <f t="shared" si="5"/>
        <v>2.9199855803537269</v>
      </c>
      <c r="N146" s="214">
        <f t="shared" si="5"/>
        <v>2.9199855803537269</v>
      </c>
      <c r="O146" s="214">
        <f t="shared" si="5"/>
        <v>2.9199855803537269</v>
      </c>
      <c r="P146" s="214">
        <f t="shared" si="5"/>
        <v>2.9199855803537269</v>
      </c>
      <c r="Q146" s="214">
        <f t="shared" si="5"/>
        <v>2.9199855803537269</v>
      </c>
      <c r="R146" s="214">
        <f t="shared" si="5"/>
        <v>2.9199855803537269</v>
      </c>
      <c r="S146" s="214">
        <f t="shared" si="5"/>
        <v>2.9199855803537269</v>
      </c>
      <c r="T146" s="214">
        <f t="shared" si="5"/>
        <v>2.9199855803537269</v>
      </c>
      <c r="U146" s="214">
        <f t="shared" si="5"/>
        <v>2.9199855803537269</v>
      </c>
      <c r="V146" s="214">
        <f t="shared" si="5"/>
        <v>2.9199855803537269</v>
      </c>
      <c r="W146" s="214">
        <f t="shared" si="5"/>
        <v>2.9199855803537269</v>
      </c>
      <c r="X146" s="214">
        <f t="shared" si="5"/>
        <v>2.9199855803537269</v>
      </c>
      <c r="Y146" s="214">
        <f t="shared" si="5"/>
        <v>2.9199855803537269</v>
      </c>
      <c r="Z146" s="214">
        <f t="shared" si="5"/>
        <v>2.9199855803537269</v>
      </c>
      <c r="AA146" s="214">
        <f t="shared" si="5"/>
        <v>2.9199855803537269</v>
      </c>
      <c r="AB146" s="214">
        <f t="shared" si="5"/>
        <v>2.9199855803537269</v>
      </c>
      <c r="AC146" s="214">
        <f t="shared" si="5"/>
        <v>2.9199855803537269</v>
      </c>
      <c r="AD146" s="214">
        <f t="shared" si="5"/>
        <v>2.9199855803537269</v>
      </c>
      <c r="AE146" s="214">
        <f t="shared" si="5"/>
        <v>2.9199855803537269</v>
      </c>
      <c r="AF146" s="214">
        <f t="shared" si="5"/>
        <v>2.9199855803537269</v>
      </c>
      <c r="AG146" s="214">
        <f t="shared" si="5"/>
        <v>2.9199855803537269</v>
      </c>
      <c r="AH146" s="214">
        <f t="shared" si="5"/>
        <v>2.9199855803537269</v>
      </c>
      <c r="AI146" s="214">
        <f t="shared" si="5"/>
        <v>2.9199855803537269</v>
      </c>
      <c r="AJ146" s="214">
        <f t="shared" si="5"/>
        <v>2.9199855803537269</v>
      </c>
      <c r="AK146" s="214">
        <f t="shared" si="5"/>
        <v>2.9199855803537269</v>
      </c>
      <c r="AL146" s="214">
        <f t="shared" si="5"/>
        <v>2.9199855803537269</v>
      </c>
      <c r="AM146" s="214">
        <f t="shared" si="5"/>
        <v>2.9199855803537269</v>
      </c>
      <c r="AN146" s="214">
        <f t="shared" si="5"/>
        <v>2.9199855803537269</v>
      </c>
      <c r="AO146" s="214">
        <f t="shared" si="5"/>
        <v>2.9199855803537269</v>
      </c>
      <c r="AP146" s="214" t="s">
        <v>35</v>
      </c>
      <c r="AQ146" s="105">
        <f t="shared" si="5"/>
        <v>2.9199855803537269</v>
      </c>
      <c r="AR146" s="105">
        <f t="shared" si="5"/>
        <v>2.9199855803537269</v>
      </c>
      <c r="AS146" s="105">
        <f t="shared" si="5"/>
        <v>2.9199855803537269</v>
      </c>
      <c r="AT146" s="58" t="s">
        <v>35</v>
      </c>
      <c r="AU146" s="57" t="s">
        <v>35</v>
      </c>
      <c r="AV146" s="368"/>
      <c r="AW146" s="368"/>
    </row>
    <row r="147" spans="1:50" x14ac:dyDescent="0.25">
      <c r="B147" s="504" t="s">
        <v>49</v>
      </c>
      <c r="C147" s="504"/>
      <c r="D147" s="504"/>
      <c r="E147" s="504"/>
      <c r="F147" s="302">
        <f t="shared" ref="F147:AS147" si="6">MIN(F111:F140)</f>
        <v>1E-4</v>
      </c>
      <c r="G147" s="302">
        <f t="shared" si="6"/>
        <v>1.3299999999999999E-2</v>
      </c>
      <c r="H147" s="302">
        <f t="shared" si="6"/>
        <v>1.4500000000000001E-2</v>
      </c>
      <c r="I147" s="302">
        <f t="shared" si="6"/>
        <v>2.5000000000000001E-2</v>
      </c>
      <c r="J147" s="302">
        <f t="shared" si="6"/>
        <v>2.5000000000000001E-2</v>
      </c>
      <c r="K147" s="302">
        <f t="shared" si="6"/>
        <v>2.5000000000000001E-2</v>
      </c>
      <c r="L147" s="302">
        <f t="shared" si="6"/>
        <v>2.5000000000000001E-2</v>
      </c>
      <c r="M147" s="302">
        <f t="shared" si="6"/>
        <v>2.5000000000000001E-2</v>
      </c>
      <c r="N147" s="302">
        <f t="shared" si="6"/>
        <v>0.05</v>
      </c>
      <c r="O147" s="302">
        <f t="shared" si="6"/>
        <v>2.5000000000000001E-2</v>
      </c>
      <c r="P147" s="302">
        <f t="shared" si="6"/>
        <v>0.25</v>
      </c>
      <c r="Q147" s="302">
        <f t="shared" si="6"/>
        <v>0.1</v>
      </c>
      <c r="R147" s="302">
        <f t="shared" si="6"/>
        <v>0.25</v>
      </c>
      <c r="S147" s="302">
        <f t="shared" si="6"/>
        <v>0.25</v>
      </c>
      <c r="T147" s="302">
        <f t="shared" si="6"/>
        <v>0.25</v>
      </c>
      <c r="U147" s="302">
        <f t="shared" si="6"/>
        <v>5</v>
      </c>
      <c r="V147" s="302">
        <f t="shared" si="6"/>
        <v>25</v>
      </c>
      <c r="W147" s="302">
        <f t="shared" si="6"/>
        <v>5</v>
      </c>
      <c r="X147" s="302">
        <f t="shared" si="6"/>
        <v>25</v>
      </c>
      <c r="Y147" s="302">
        <f t="shared" si="6"/>
        <v>50</v>
      </c>
      <c r="Z147" s="302">
        <f t="shared" si="6"/>
        <v>50</v>
      </c>
      <c r="AA147" s="302">
        <f t="shared" si="6"/>
        <v>25</v>
      </c>
      <c r="AB147" s="302">
        <f t="shared" si="6"/>
        <v>0.25</v>
      </c>
      <c r="AC147" s="302">
        <f t="shared" si="6"/>
        <v>0.25</v>
      </c>
      <c r="AD147" s="302">
        <f t="shared" si="6"/>
        <v>0.25</v>
      </c>
      <c r="AE147" s="302">
        <f t="shared" si="6"/>
        <v>0.25</v>
      </c>
      <c r="AF147" s="302">
        <f t="shared" si="6"/>
        <v>2.5</v>
      </c>
      <c r="AG147" s="302">
        <f t="shared" si="6"/>
        <v>0.5</v>
      </c>
      <c r="AH147" s="302">
        <f t="shared" si="6"/>
        <v>14</v>
      </c>
      <c r="AI147" s="302">
        <f t="shared" si="6"/>
        <v>12</v>
      </c>
      <c r="AJ147" s="302">
        <f t="shared" si="6"/>
        <v>18</v>
      </c>
      <c r="AK147" s="302">
        <f t="shared" si="6"/>
        <v>0.05</v>
      </c>
      <c r="AL147" s="302">
        <f t="shared" si="6"/>
        <v>6</v>
      </c>
      <c r="AM147" s="302">
        <f t="shared" si="6"/>
        <v>38</v>
      </c>
      <c r="AN147" s="302">
        <f t="shared" si="6"/>
        <v>4</v>
      </c>
      <c r="AO147" s="302">
        <f t="shared" si="6"/>
        <v>100</v>
      </c>
      <c r="AP147" s="302" t="s">
        <v>35</v>
      </c>
      <c r="AQ147" s="303">
        <f t="shared" ref="AQ147:AR147" si="7">MIN(AQ111:AQ140)</f>
        <v>0</v>
      </c>
      <c r="AR147" s="303">
        <f t="shared" si="7"/>
        <v>0</v>
      </c>
      <c r="AS147" s="303">
        <f t="shared" si="6"/>
        <v>2.5000000000000001E-2</v>
      </c>
      <c r="AT147" s="58" t="s">
        <v>35</v>
      </c>
      <c r="AU147" s="57" t="s">
        <v>35</v>
      </c>
      <c r="AV147" s="368"/>
      <c r="AW147" s="368"/>
    </row>
    <row r="148" spans="1:50" x14ac:dyDescent="0.25">
      <c r="B148" s="304"/>
      <c r="C148" s="305"/>
      <c r="D148" s="305"/>
      <c r="E148" s="306"/>
      <c r="F148" s="307" t="s">
        <v>184</v>
      </c>
      <c r="G148" s="307" t="s">
        <v>184</v>
      </c>
      <c r="H148" s="307" t="s">
        <v>184</v>
      </c>
      <c r="I148" s="307" t="s">
        <v>184</v>
      </c>
      <c r="J148" s="307" t="s">
        <v>184</v>
      </c>
      <c r="K148" s="307" t="s">
        <v>184</v>
      </c>
      <c r="L148" s="307" t="s">
        <v>184</v>
      </c>
      <c r="M148" s="307" t="s">
        <v>184</v>
      </c>
      <c r="N148" s="307" t="s">
        <v>184</v>
      </c>
      <c r="O148" s="307" t="s">
        <v>184</v>
      </c>
      <c r="P148" s="307" t="s">
        <v>184</v>
      </c>
      <c r="Q148" s="307" t="s">
        <v>184</v>
      </c>
      <c r="R148" s="307" t="s">
        <v>184</v>
      </c>
      <c r="S148" s="307" t="s">
        <v>184</v>
      </c>
      <c r="T148" s="307" t="s">
        <v>184</v>
      </c>
      <c r="U148" s="307" t="s">
        <v>184</v>
      </c>
      <c r="V148" s="307" t="s">
        <v>184</v>
      </c>
      <c r="W148" s="307" t="s">
        <v>184</v>
      </c>
      <c r="X148" s="307" t="s">
        <v>184</v>
      </c>
      <c r="Y148" s="307" t="s">
        <v>184</v>
      </c>
      <c r="Z148" s="307" t="s">
        <v>184</v>
      </c>
      <c r="AA148" s="307" t="s">
        <v>184</v>
      </c>
      <c r="AB148" s="307" t="s">
        <v>184</v>
      </c>
      <c r="AC148" s="307" t="s">
        <v>184</v>
      </c>
      <c r="AD148" s="307" t="s">
        <v>184</v>
      </c>
      <c r="AE148" s="307" t="s">
        <v>184</v>
      </c>
      <c r="AF148" s="307" t="s">
        <v>184</v>
      </c>
      <c r="AG148" s="307" t="s">
        <v>184</v>
      </c>
      <c r="AH148" s="307" t="s">
        <v>184</v>
      </c>
      <c r="AI148" s="307" t="s">
        <v>184</v>
      </c>
      <c r="AJ148" s="307" t="s">
        <v>184</v>
      </c>
      <c r="AK148" s="307" t="s">
        <v>184</v>
      </c>
      <c r="AL148" s="307" t="s">
        <v>184</v>
      </c>
      <c r="AM148" s="307" t="s">
        <v>184</v>
      </c>
      <c r="AN148" s="300" t="str">
        <f>IF(AND(AN147 &gt; 4.5, AN147 &lt; 10), "Pass", "Exceeds")</f>
        <v>Exceeds</v>
      </c>
      <c r="AO148" s="307" t="s">
        <v>184</v>
      </c>
      <c r="AP148" s="307" t="s">
        <v>184</v>
      </c>
      <c r="AQ148" s="307" t="s">
        <v>184</v>
      </c>
      <c r="AR148" s="307" t="s">
        <v>184</v>
      </c>
      <c r="AS148" s="307" t="s">
        <v>184</v>
      </c>
      <c r="AT148" s="58"/>
      <c r="AU148" s="57"/>
      <c r="AV148" s="368"/>
      <c r="AW148" s="368"/>
    </row>
    <row r="149" spans="1:50" x14ac:dyDescent="0.25">
      <c r="B149" s="448" t="s">
        <v>48</v>
      </c>
      <c r="C149" s="449"/>
      <c r="D149" s="449"/>
      <c r="E149" s="450"/>
      <c r="F149" s="218">
        <f t="shared" ref="F149" si="8">MAX(F111:F140)</f>
        <v>2.0000000000000001E-4</v>
      </c>
      <c r="G149" s="218">
        <f t="shared" ref="G149:AS149" si="9">MAX(G111:G140)</f>
        <v>1.6400000000000001E-2</v>
      </c>
      <c r="H149" s="218">
        <f t="shared" si="9"/>
        <v>1.77E-2</v>
      </c>
      <c r="I149" s="218">
        <f t="shared" si="9"/>
        <v>2.5000000000000001E-2</v>
      </c>
      <c r="J149" s="218">
        <f t="shared" si="9"/>
        <v>2.5000000000000001E-2</v>
      </c>
      <c r="K149" s="218">
        <f t="shared" si="9"/>
        <v>2.5000000000000001E-2</v>
      </c>
      <c r="L149" s="218">
        <f t="shared" si="9"/>
        <v>2.5000000000000001E-2</v>
      </c>
      <c r="M149" s="218">
        <f t="shared" si="9"/>
        <v>2.5000000000000001E-2</v>
      </c>
      <c r="N149" s="218">
        <f t="shared" si="9"/>
        <v>0.05</v>
      </c>
      <c r="O149" s="218">
        <f t="shared" si="9"/>
        <v>2.5000000000000001E-2</v>
      </c>
      <c r="P149" s="218">
        <f t="shared" si="9"/>
        <v>0.25</v>
      </c>
      <c r="Q149" s="218">
        <f t="shared" si="9"/>
        <v>0.1</v>
      </c>
      <c r="R149" s="218">
        <f t="shared" si="9"/>
        <v>0.25</v>
      </c>
      <c r="S149" s="218">
        <f t="shared" si="9"/>
        <v>0.25</v>
      </c>
      <c r="T149" s="218">
        <f t="shared" si="9"/>
        <v>0.25</v>
      </c>
      <c r="U149" s="218">
        <f t="shared" si="9"/>
        <v>5</v>
      </c>
      <c r="V149" s="218">
        <f t="shared" si="9"/>
        <v>25</v>
      </c>
      <c r="W149" s="218">
        <f t="shared" si="9"/>
        <v>5</v>
      </c>
      <c r="X149" s="218">
        <f t="shared" si="9"/>
        <v>25</v>
      </c>
      <c r="Y149" s="218">
        <f t="shared" si="9"/>
        <v>50</v>
      </c>
      <c r="Z149" s="218">
        <f t="shared" si="9"/>
        <v>50</v>
      </c>
      <c r="AA149" s="218">
        <f t="shared" si="9"/>
        <v>25</v>
      </c>
      <c r="AB149" s="218">
        <f t="shared" si="9"/>
        <v>0.25</v>
      </c>
      <c r="AC149" s="218">
        <f t="shared" si="9"/>
        <v>0.25</v>
      </c>
      <c r="AD149" s="218">
        <f t="shared" si="9"/>
        <v>0.25</v>
      </c>
      <c r="AE149" s="218">
        <f t="shared" si="9"/>
        <v>0.25</v>
      </c>
      <c r="AF149" s="218">
        <f t="shared" si="9"/>
        <v>6</v>
      </c>
      <c r="AG149" s="218">
        <f t="shared" si="9"/>
        <v>0.5</v>
      </c>
      <c r="AH149" s="218">
        <f t="shared" si="9"/>
        <v>15</v>
      </c>
      <c r="AI149" s="218">
        <f t="shared" si="9"/>
        <v>18</v>
      </c>
      <c r="AJ149" s="218">
        <f t="shared" si="9"/>
        <v>23</v>
      </c>
      <c r="AK149" s="218">
        <f t="shared" si="9"/>
        <v>0.05</v>
      </c>
      <c r="AL149" s="218">
        <f t="shared" si="9"/>
        <v>8</v>
      </c>
      <c r="AM149" s="218">
        <f t="shared" si="9"/>
        <v>47</v>
      </c>
      <c r="AN149" s="299">
        <f t="shared" si="9"/>
        <v>9.6</v>
      </c>
      <c r="AO149" s="218">
        <f t="shared" si="9"/>
        <v>100</v>
      </c>
      <c r="AP149" s="218">
        <f t="shared" si="9"/>
        <v>0</v>
      </c>
      <c r="AQ149" s="218">
        <f t="shared" si="9"/>
        <v>0</v>
      </c>
      <c r="AR149" s="218">
        <f t="shared" si="9"/>
        <v>0</v>
      </c>
      <c r="AS149" s="218">
        <f t="shared" si="9"/>
        <v>2.5000000000000001E-2</v>
      </c>
      <c r="AT149" s="58" t="s">
        <v>35</v>
      </c>
      <c r="AU149" s="57" t="s">
        <v>35</v>
      </c>
      <c r="AV149" s="368"/>
      <c r="AW149" s="368"/>
    </row>
    <row r="150" spans="1:50" x14ac:dyDescent="0.25">
      <c r="B150" s="200"/>
      <c r="C150" s="201"/>
      <c r="D150" s="201"/>
      <c r="E150" s="202"/>
      <c r="F150" s="215" t="str">
        <f>IF(ISNUMBER(F149), IF(ISNUMBER(F54), IF(F149 &lt; F54, "Pass", "Exceeds"), "N/A"), "N/A")</f>
        <v>N/A</v>
      </c>
      <c r="G150" s="215" t="str">
        <f t="shared" ref="G150:AS150" si="10">IF(ISNUMBER(G149), IF(ISNUMBER(G54), IF(G149 &lt; G54, "Pass", "Exceeds"), "N/A"), "N/A")</f>
        <v>N/A</v>
      </c>
      <c r="H150" s="215" t="str">
        <f t="shared" si="10"/>
        <v>N/A</v>
      </c>
      <c r="I150" s="215" t="str">
        <f t="shared" si="10"/>
        <v>N/A</v>
      </c>
      <c r="J150" s="215" t="str">
        <f t="shared" si="10"/>
        <v>N/A</v>
      </c>
      <c r="K150" s="215" t="str">
        <f t="shared" si="10"/>
        <v>N/A</v>
      </c>
      <c r="L150" s="215" t="str">
        <f t="shared" si="10"/>
        <v>N/A</v>
      </c>
      <c r="M150" s="215" t="str">
        <f t="shared" si="10"/>
        <v>N/A</v>
      </c>
      <c r="N150" s="215" t="str">
        <f t="shared" si="10"/>
        <v>N/A</v>
      </c>
      <c r="O150" s="215" t="str">
        <f t="shared" si="10"/>
        <v>N/A</v>
      </c>
      <c r="P150" s="215" t="str">
        <f t="shared" si="10"/>
        <v>N/A</v>
      </c>
      <c r="Q150" s="215" t="str">
        <f t="shared" si="10"/>
        <v>Pass</v>
      </c>
      <c r="R150" s="215" t="str">
        <f t="shared" si="10"/>
        <v>Pass</v>
      </c>
      <c r="S150" s="215" t="str">
        <f t="shared" si="10"/>
        <v>Pass</v>
      </c>
      <c r="T150" s="215" t="str">
        <f t="shared" si="10"/>
        <v>Pass</v>
      </c>
      <c r="U150" s="215" t="str">
        <f t="shared" si="10"/>
        <v>N/A</v>
      </c>
      <c r="V150" s="215" t="str">
        <f t="shared" si="10"/>
        <v>Pass</v>
      </c>
      <c r="W150" s="215" t="str">
        <f t="shared" si="10"/>
        <v>N/A</v>
      </c>
      <c r="X150" s="215" t="str">
        <f t="shared" si="10"/>
        <v>N/A</v>
      </c>
      <c r="Y150" s="215" t="str">
        <f t="shared" si="10"/>
        <v>N/A</v>
      </c>
      <c r="Z150" s="215" t="str">
        <f t="shared" si="10"/>
        <v>N/A</v>
      </c>
      <c r="AA150" s="215" t="str">
        <f t="shared" si="10"/>
        <v>N/A</v>
      </c>
      <c r="AB150" s="215" t="str">
        <f t="shared" si="10"/>
        <v>N/A</v>
      </c>
      <c r="AC150" s="215" t="str">
        <f t="shared" si="10"/>
        <v>Pass</v>
      </c>
      <c r="AD150" s="215" t="str">
        <f t="shared" si="10"/>
        <v>N/A</v>
      </c>
      <c r="AE150" s="215" t="str">
        <f t="shared" si="10"/>
        <v>Pass</v>
      </c>
      <c r="AF150" s="215" t="str">
        <f t="shared" si="10"/>
        <v>Pass</v>
      </c>
      <c r="AG150" s="215" t="str">
        <f t="shared" si="10"/>
        <v>Pass</v>
      </c>
      <c r="AH150" s="215" t="str">
        <f t="shared" si="10"/>
        <v>Pass</v>
      </c>
      <c r="AI150" s="215" t="str">
        <f t="shared" si="10"/>
        <v>Pass</v>
      </c>
      <c r="AJ150" s="215" t="str">
        <f t="shared" si="10"/>
        <v>Pass</v>
      </c>
      <c r="AK150" s="215" t="str">
        <f t="shared" si="10"/>
        <v>Pass</v>
      </c>
      <c r="AL150" s="215" t="str">
        <f t="shared" si="10"/>
        <v>Pass</v>
      </c>
      <c r="AM150" s="215" t="str">
        <f t="shared" si="10"/>
        <v>Pass</v>
      </c>
      <c r="AN150" s="300" t="str">
        <f>IF(AND(AN149 &gt; 4.5, AN149 &lt; 10), "Pass", "Exceeds")</f>
        <v>Pass</v>
      </c>
      <c r="AO150" s="215" t="str">
        <f t="shared" si="10"/>
        <v>Pass</v>
      </c>
      <c r="AP150" s="215" t="str">
        <f t="shared" si="10"/>
        <v>N/A</v>
      </c>
      <c r="AQ150" s="215" t="str">
        <f t="shared" si="10"/>
        <v>Pass</v>
      </c>
      <c r="AR150" s="215" t="str">
        <f t="shared" si="10"/>
        <v>Pass</v>
      </c>
      <c r="AS150" s="215" t="str">
        <f t="shared" si="10"/>
        <v>Pass</v>
      </c>
      <c r="AT150" s="58" t="s">
        <v>35</v>
      </c>
      <c r="AU150" s="57" t="s">
        <v>35</v>
      </c>
      <c r="AV150" s="368"/>
      <c r="AW150" s="368"/>
    </row>
    <row r="151" spans="1:50" s="104" customFormat="1" x14ac:dyDescent="0.25">
      <c r="A151" s="213" t="s">
        <v>101</v>
      </c>
      <c r="B151" s="363" t="s">
        <v>100</v>
      </c>
      <c r="C151" s="364"/>
      <c r="D151" s="364"/>
      <c r="E151" s="365"/>
      <c r="F151" s="219">
        <f t="shared" ref="F151" si="11">AVERAGE(F111:F140)</f>
        <v>1.6666666666666666E-4</v>
      </c>
      <c r="G151" s="219">
        <f t="shared" ref="G151:AS151" si="12">AVERAGE(G111:G140)</f>
        <v>1.4733333333333334E-2</v>
      </c>
      <c r="H151" s="219">
        <f t="shared" si="12"/>
        <v>1.6433333333333331E-2</v>
      </c>
      <c r="I151" s="219">
        <f t="shared" si="12"/>
        <v>2.5000000000000005E-2</v>
      </c>
      <c r="J151" s="219">
        <f t="shared" si="12"/>
        <v>2.5000000000000005E-2</v>
      </c>
      <c r="K151" s="219">
        <f t="shared" si="12"/>
        <v>2.5000000000000005E-2</v>
      </c>
      <c r="L151" s="219">
        <f t="shared" si="12"/>
        <v>2.5000000000000005E-2</v>
      </c>
      <c r="M151" s="219">
        <f t="shared" si="12"/>
        <v>2.5000000000000005E-2</v>
      </c>
      <c r="N151" s="219">
        <f t="shared" si="12"/>
        <v>5.000000000000001E-2</v>
      </c>
      <c r="O151" s="219">
        <f t="shared" si="12"/>
        <v>2.5000000000000005E-2</v>
      </c>
      <c r="P151" s="219">
        <f t="shared" si="12"/>
        <v>0.25</v>
      </c>
      <c r="Q151" s="219">
        <f t="shared" si="12"/>
        <v>0.10000000000000002</v>
      </c>
      <c r="R151" s="219">
        <f t="shared" si="12"/>
        <v>0.25</v>
      </c>
      <c r="S151" s="219">
        <f t="shared" si="12"/>
        <v>0.25</v>
      </c>
      <c r="T151" s="219">
        <f t="shared" si="12"/>
        <v>0.25</v>
      </c>
      <c r="U151" s="219">
        <f t="shared" si="12"/>
        <v>5</v>
      </c>
      <c r="V151" s="219">
        <f t="shared" si="12"/>
        <v>25</v>
      </c>
      <c r="W151" s="219">
        <f t="shared" si="12"/>
        <v>5</v>
      </c>
      <c r="X151" s="219">
        <f t="shared" si="12"/>
        <v>25</v>
      </c>
      <c r="Y151" s="219">
        <f t="shared" si="12"/>
        <v>50</v>
      </c>
      <c r="Z151" s="219">
        <f t="shared" si="12"/>
        <v>50</v>
      </c>
      <c r="AA151" s="219">
        <f t="shared" si="12"/>
        <v>25</v>
      </c>
      <c r="AB151" s="219">
        <f t="shared" si="12"/>
        <v>0.25</v>
      </c>
      <c r="AC151" s="219">
        <f t="shared" si="12"/>
        <v>0.25</v>
      </c>
      <c r="AD151" s="219">
        <f t="shared" si="12"/>
        <v>0.25</v>
      </c>
      <c r="AE151" s="219">
        <f t="shared" si="12"/>
        <v>0.25</v>
      </c>
      <c r="AF151" s="219">
        <f t="shared" si="12"/>
        <v>4.5</v>
      </c>
      <c r="AG151" s="219">
        <f t="shared" si="12"/>
        <v>0.5</v>
      </c>
      <c r="AH151" s="219">
        <f t="shared" si="12"/>
        <v>14.666666666666666</v>
      </c>
      <c r="AI151" s="219">
        <f t="shared" si="12"/>
        <v>15</v>
      </c>
      <c r="AJ151" s="219">
        <f t="shared" si="12"/>
        <v>20</v>
      </c>
      <c r="AK151" s="219">
        <f t="shared" si="12"/>
        <v>5.000000000000001E-2</v>
      </c>
      <c r="AL151" s="219">
        <f t="shared" si="12"/>
        <v>7</v>
      </c>
      <c r="AM151" s="219">
        <f t="shared" si="12"/>
        <v>43.333333333333336</v>
      </c>
      <c r="AN151" s="301">
        <f t="shared" si="12"/>
        <v>7.6333333333333329</v>
      </c>
      <c r="AO151" s="219">
        <f t="shared" si="12"/>
        <v>100</v>
      </c>
      <c r="AP151" s="219" t="e">
        <f t="shared" si="12"/>
        <v>#DIV/0!</v>
      </c>
      <c r="AQ151" s="219">
        <f t="shared" si="12"/>
        <v>0</v>
      </c>
      <c r="AR151" s="219">
        <f t="shared" si="12"/>
        <v>0</v>
      </c>
      <c r="AS151" s="219">
        <f t="shared" si="12"/>
        <v>2.5000000000000005E-2</v>
      </c>
      <c r="AT151" s="142" t="s">
        <v>35</v>
      </c>
      <c r="AU151" s="57" t="s">
        <v>35</v>
      </c>
      <c r="AV151" s="368"/>
      <c r="AW151" s="368"/>
      <c r="AX151" s="178"/>
    </row>
    <row r="152" spans="1:50" s="104" customFormat="1" x14ac:dyDescent="0.25">
      <c r="A152" s="213"/>
      <c r="B152" s="207"/>
      <c r="C152" s="208"/>
      <c r="D152" s="208"/>
      <c r="E152" s="202"/>
      <c r="F152" s="215" t="str">
        <f>IF(ISNUMBER(F151), IF(ISNUMBER(F55), IF(F151 &lt; F55, "Pass", "Exceeds"), "N/A"), "N/A")</f>
        <v>N/A</v>
      </c>
      <c r="G152" s="215" t="str">
        <f t="shared" ref="G152:AS152" si="13">IF(ISNUMBER(G151), IF(ISNUMBER(G55), IF(G151 &lt; G55, "Pass", "Exceeds"), "N/A"), "N/A")</f>
        <v>N/A</v>
      </c>
      <c r="H152" s="215" t="str">
        <f t="shared" si="13"/>
        <v>N/A</v>
      </c>
      <c r="I152" s="215" t="str">
        <f t="shared" si="13"/>
        <v>N/A</v>
      </c>
      <c r="J152" s="215" t="str">
        <f t="shared" si="13"/>
        <v>N/A</v>
      </c>
      <c r="K152" s="215" t="str">
        <f t="shared" si="13"/>
        <v>N/A</v>
      </c>
      <c r="L152" s="215" t="str">
        <f t="shared" si="13"/>
        <v>N/A</v>
      </c>
      <c r="M152" s="215" t="str">
        <f t="shared" si="13"/>
        <v>N/A</v>
      </c>
      <c r="N152" s="215" t="str">
        <f t="shared" si="13"/>
        <v>N/A</v>
      </c>
      <c r="O152" s="215" t="str">
        <f t="shared" si="13"/>
        <v>N/A</v>
      </c>
      <c r="P152" s="215" t="str">
        <f t="shared" si="13"/>
        <v>N/A</v>
      </c>
      <c r="Q152" s="215" t="str">
        <f t="shared" si="13"/>
        <v>N/A</v>
      </c>
      <c r="R152" s="215" t="str">
        <f t="shared" si="13"/>
        <v>N/A</v>
      </c>
      <c r="S152" s="215" t="str">
        <f t="shared" si="13"/>
        <v>N/A</v>
      </c>
      <c r="T152" s="215" t="str">
        <f t="shared" si="13"/>
        <v>N/A</v>
      </c>
      <c r="U152" s="215" t="str">
        <f t="shared" si="13"/>
        <v>N/A</v>
      </c>
      <c r="V152" s="215" t="str">
        <f t="shared" si="13"/>
        <v>Pass</v>
      </c>
      <c r="W152" s="215" t="str">
        <f t="shared" si="13"/>
        <v>N/A</v>
      </c>
      <c r="X152" s="215" t="str">
        <f t="shared" si="13"/>
        <v>N/A</v>
      </c>
      <c r="Y152" s="215" t="str">
        <f t="shared" si="13"/>
        <v>N/A</v>
      </c>
      <c r="Z152" s="215" t="str">
        <f t="shared" si="13"/>
        <v>N/A</v>
      </c>
      <c r="AA152" s="215" t="str">
        <f t="shared" si="13"/>
        <v>N/A</v>
      </c>
      <c r="AB152" s="215" t="str">
        <f t="shared" si="13"/>
        <v>N/A</v>
      </c>
      <c r="AC152" s="215" t="str">
        <f t="shared" si="13"/>
        <v>Pass</v>
      </c>
      <c r="AD152" s="215" t="str">
        <f t="shared" si="13"/>
        <v>N/A</v>
      </c>
      <c r="AE152" s="215" t="str">
        <f t="shared" si="13"/>
        <v>Pass</v>
      </c>
      <c r="AF152" s="215" t="str">
        <f t="shared" si="13"/>
        <v>Pass</v>
      </c>
      <c r="AG152" s="215" t="str">
        <f>IF(ISNUMBER(AG151), IF(ISNUMBER(AG55), IF(AG151 &lt;= AG55, "Pass", "Exceeds"), "N/A"), "N/A")</f>
        <v>Pass</v>
      </c>
      <c r="AH152" s="215" t="str">
        <f t="shared" si="13"/>
        <v>Pass</v>
      </c>
      <c r="AI152" s="215" t="str">
        <f t="shared" si="13"/>
        <v>Pass</v>
      </c>
      <c r="AJ152" s="215" t="str">
        <f t="shared" si="13"/>
        <v>Pass</v>
      </c>
      <c r="AK152" s="215" t="str">
        <f t="shared" si="13"/>
        <v>Pass</v>
      </c>
      <c r="AL152" s="215" t="str">
        <f t="shared" si="13"/>
        <v>Pass</v>
      </c>
      <c r="AM152" s="215" t="str">
        <f t="shared" si="13"/>
        <v>Pass</v>
      </c>
      <c r="AN152" s="300" t="str">
        <f>IF(AND(AN151 &gt; 5, AN151 &lt; 9), "Pass", "Exceeds")</f>
        <v>Pass</v>
      </c>
      <c r="AO152" s="215" t="str">
        <f t="shared" si="13"/>
        <v>Pass</v>
      </c>
      <c r="AP152" s="215" t="str">
        <f t="shared" si="13"/>
        <v>N/A</v>
      </c>
      <c r="AQ152" s="215" t="str">
        <f t="shared" si="13"/>
        <v>Pass</v>
      </c>
      <c r="AR152" s="215" t="str">
        <f t="shared" si="13"/>
        <v>Pass</v>
      </c>
      <c r="AS152" s="215" t="str">
        <f t="shared" si="13"/>
        <v>Pass</v>
      </c>
      <c r="AT152" s="142" t="s">
        <v>35</v>
      </c>
      <c r="AU152" s="57" t="s">
        <v>35</v>
      </c>
      <c r="AV152" s="368"/>
      <c r="AW152" s="369"/>
      <c r="AX152" s="178"/>
    </row>
    <row r="153" spans="1:50" x14ac:dyDescent="0.25">
      <c r="A153" s="213" t="s">
        <v>127</v>
      </c>
      <c r="B153" s="363" t="s">
        <v>102</v>
      </c>
      <c r="C153" s="364"/>
      <c r="D153" s="364"/>
      <c r="E153" s="365"/>
      <c r="F153" s="218">
        <f t="shared" ref="F153" si="14">F151+(F146*F144/SQRT(F143))</f>
        <v>2.6399951934512426E-4</v>
      </c>
      <c r="G153" s="218">
        <f t="shared" ref="G153:AS153" si="15">G151+(G146*G144/SQRT(G143))</f>
        <v>1.7368520333588877E-2</v>
      </c>
      <c r="H153" s="218">
        <f t="shared" si="15"/>
        <v>1.9300938238953499E-2</v>
      </c>
      <c r="I153" s="218">
        <f t="shared" si="15"/>
        <v>2.5000000000000012E-2</v>
      </c>
      <c r="J153" s="218">
        <f t="shared" si="15"/>
        <v>2.5000000000000012E-2</v>
      </c>
      <c r="K153" s="218">
        <f t="shared" si="15"/>
        <v>2.5000000000000012E-2</v>
      </c>
      <c r="L153" s="218">
        <f t="shared" si="15"/>
        <v>2.5000000000000012E-2</v>
      </c>
      <c r="M153" s="218">
        <f t="shared" si="15"/>
        <v>2.5000000000000012E-2</v>
      </c>
      <c r="N153" s="218">
        <f t="shared" si="15"/>
        <v>5.0000000000000024E-2</v>
      </c>
      <c r="O153" s="218">
        <f t="shared" si="15"/>
        <v>2.5000000000000012E-2</v>
      </c>
      <c r="P153" s="218">
        <f t="shared" si="15"/>
        <v>0.25</v>
      </c>
      <c r="Q153" s="218">
        <f t="shared" si="15"/>
        <v>0.10000000000000005</v>
      </c>
      <c r="R153" s="218">
        <f t="shared" si="15"/>
        <v>0.25</v>
      </c>
      <c r="S153" s="218">
        <f t="shared" si="15"/>
        <v>0.25</v>
      </c>
      <c r="T153" s="218">
        <f t="shared" si="15"/>
        <v>0.25</v>
      </c>
      <c r="U153" s="218">
        <f t="shared" si="15"/>
        <v>5</v>
      </c>
      <c r="V153" s="218">
        <f t="shared" si="15"/>
        <v>25</v>
      </c>
      <c r="W153" s="218">
        <f t="shared" si="15"/>
        <v>5</v>
      </c>
      <c r="X153" s="218">
        <f t="shared" si="15"/>
        <v>25</v>
      </c>
      <c r="Y153" s="218">
        <f t="shared" si="15"/>
        <v>50</v>
      </c>
      <c r="Z153" s="218">
        <f t="shared" si="15"/>
        <v>50</v>
      </c>
      <c r="AA153" s="218">
        <f t="shared" si="15"/>
        <v>25</v>
      </c>
      <c r="AB153" s="218">
        <f t="shared" si="15"/>
        <v>0.25</v>
      </c>
      <c r="AC153" s="218">
        <f t="shared" si="15"/>
        <v>0.25</v>
      </c>
      <c r="AD153" s="218">
        <f t="shared" si="15"/>
        <v>0.25</v>
      </c>
      <c r="AE153" s="218">
        <f t="shared" si="15"/>
        <v>0.25</v>
      </c>
      <c r="AF153" s="218">
        <f t="shared" si="15"/>
        <v>7.5392173507768678</v>
      </c>
      <c r="AG153" s="218">
        <f t="shared" si="15"/>
        <v>0.5</v>
      </c>
      <c r="AH153" s="218">
        <f t="shared" si="15"/>
        <v>15.639995193451242</v>
      </c>
      <c r="AI153" s="218">
        <f t="shared" si="15"/>
        <v>20.057563382541151</v>
      </c>
      <c r="AJ153" s="218">
        <f t="shared" si="15"/>
        <v>24.460351650050171</v>
      </c>
      <c r="AK153" s="218">
        <f t="shared" si="15"/>
        <v>5.0000000000000024E-2</v>
      </c>
      <c r="AL153" s="218">
        <f t="shared" si="15"/>
        <v>8.6858544608470503</v>
      </c>
      <c r="AM153" s="218">
        <f t="shared" si="15"/>
        <v>51.300370687991993</v>
      </c>
      <c r="AN153" s="299">
        <f t="shared" si="15"/>
        <v>12.943997876941495</v>
      </c>
      <c r="AO153" s="218">
        <f t="shared" si="15"/>
        <v>100</v>
      </c>
      <c r="AP153" s="218" t="e">
        <f t="shared" si="15"/>
        <v>#DIV/0!</v>
      </c>
      <c r="AQ153" s="218">
        <f t="shared" si="15"/>
        <v>0</v>
      </c>
      <c r="AR153" s="218">
        <f t="shared" si="15"/>
        <v>0</v>
      </c>
      <c r="AS153" s="218">
        <f t="shared" si="15"/>
        <v>2.5000000000000012E-2</v>
      </c>
      <c r="AT153" s="142" t="s">
        <v>35</v>
      </c>
      <c r="AU153" s="58" t="s">
        <v>35</v>
      </c>
      <c r="AV153" s="368"/>
      <c r="AW153" s="308"/>
    </row>
    <row r="154" spans="1:50" x14ac:dyDescent="0.25">
      <c r="A154" s="213"/>
      <c r="B154" s="207"/>
      <c r="C154" s="208"/>
      <c r="D154" s="208"/>
      <c r="E154" s="202"/>
      <c r="F154" s="209" t="str">
        <f>IF(ISNUMBER(F153), IF(ISNUMBER(F55), IF(F153 &lt; F55, "Pass", "Exceeds"), "N/A"), "N/A")</f>
        <v>N/A</v>
      </c>
      <c r="G154" s="209" t="str">
        <f t="shared" ref="G154:AS154" si="16">IF(ISNUMBER(G153), IF(ISNUMBER(G55), IF(G153 &lt; G55, "Pass", "Exceeds"), "N/A"), "N/A")</f>
        <v>N/A</v>
      </c>
      <c r="H154" s="209" t="str">
        <f t="shared" si="16"/>
        <v>N/A</v>
      </c>
      <c r="I154" s="209" t="str">
        <f t="shared" si="16"/>
        <v>N/A</v>
      </c>
      <c r="J154" s="209" t="str">
        <f t="shared" si="16"/>
        <v>N/A</v>
      </c>
      <c r="K154" s="209" t="str">
        <f t="shared" si="16"/>
        <v>N/A</v>
      </c>
      <c r="L154" s="209" t="str">
        <f t="shared" si="16"/>
        <v>N/A</v>
      </c>
      <c r="M154" s="209" t="str">
        <f t="shared" si="16"/>
        <v>N/A</v>
      </c>
      <c r="N154" s="209" t="str">
        <f t="shared" si="16"/>
        <v>N/A</v>
      </c>
      <c r="O154" s="209" t="str">
        <f t="shared" si="16"/>
        <v>N/A</v>
      </c>
      <c r="P154" s="209" t="str">
        <f t="shared" si="16"/>
        <v>N/A</v>
      </c>
      <c r="Q154" s="209" t="str">
        <f t="shared" si="16"/>
        <v>N/A</v>
      </c>
      <c r="R154" s="209" t="str">
        <f t="shared" si="16"/>
        <v>N/A</v>
      </c>
      <c r="S154" s="209" t="str">
        <f t="shared" si="16"/>
        <v>N/A</v>
      </c>
      <c r="T154" s="209" t="str">
        <f t="shared" si="16"/>
        <v>N/A</v>
      </c>
      <c r="U154" s="209" t="str">
        <f t="shared" si="16"/>
        <v>N/A</v>
      </c>
      <c r="V154" s="209" t="str">
        <f t="shared" si="16"/>
        <v>Pass</v>
      </c>
      <c r="W154" s="209" t="str">
        <f t="shared" si="16"/>
        <v>N/A</v>
      </c>
      <c r="X154" s="209" t="str">
        <f t="shared" si="16"/>
        <v>N/A</v>
      </c>
      <c r="Y154" s="209" t="str">
        <f t="shared" si="16"/>
        <v>N/A</v>
      </c>
      <c r="Z154" s="209" t="str">
        <f t="shared" si="16"/>
        <v>N/A</v>
      </c>
      <c r="AA154" s="209" t="str">
        <f t="shared" si="16"/>
        <v>N/A</v>
      </c>
      <c r="AB154" s="209" t="str">
        <f t="shared" si="16"/>
        <v>N/A</v>
      </c>
      <c r="AC154" s="209" t="str">
        <f t="shared" si="16"/>
        <v>Pass</v>
      </c>
      <c r="AD154" s="209" t="str">
        <f t="shared" si="16"/>
        <v>N/A</v>
      </c>
      <c r="AE154" s="209" t="str">
        <f t="shared" si="16"/>
        <v>Pass</v>
      </c>
      <c r="AF154" s="209" t="str">
        <f t="shared" si="16"/>
        <v>Pass</v>
      </c>
      <c r="AG154" s="209" t="str">
        <f>IF(ISNUMBER(AG153), IF(ISNUMBER(AG55), IF(AG153 &lt;= AG55, "Pass", "Exceeds"), "N/A"), "N/A")</f>
        <v>Pass</v>
      </c>
      <c r="AH154" s="209" t="str">
        <f t="shared" si="16"/>
        <v>Pass</v>
      </c>
      <c r="AI154" s="209" t="str">
        <f t="shared" si="16"/>
        <v>Pass</v>
      </c>
      <c r="AJ154" s="209" t="str">
        <f t="shared" si="16"/>
        <v>Pass</v>
      </c>
      <c r="AK154" s="209" t="str">
        <f t="shared" si="16"/>
        <v>Pass</v>
      </c>
      <c r="AL154" s="209" t="str">
        <f t="shared" si="16"/>
        <v>Pass</v>
      </c>
      <c r="AM154" s="209" t="str">
        <f t="shared" si="16"/>
        <v>Pass</v>
      </c>
      <c r="AN154" s="300" t="str">
        <f>IF(AND(AN153 &gt; 5, AN153 &lt; 9), "Pass", "Exceeds")</f>
        <v>Exceeds</v>
      </c>
      <c r="AO154" s="209" t="str">
        <f t="shared" si="16"/>
        <v>Pass</v>
      </c>
      <c r="AP154" s="209" t="str">
        <f t="shared" si="16"/>
        <v>N/A</v>
      </c>
      <c r="AQ154" s="209" t="str">
        <f t="shared" si="16"/>
        <v>Pass</v>
      </c>
      <c r="AR154" s="209" t="str">
        <f t="shared" si="16"/>
        <v>Pass</v>
      </c>
      <c r="AS154" s="209" t="str">
        <f t="shared" si="16"/>
        <v>Pass</v>
      </c>
      <c r="AT154" s="142" t="s">
        <v>35</v>
      </c>
      <c r="AU154" s="58" t="s">
        <v>35</v>
      </c>
      <c r="AV154" s="369"/>
      <c r="AW154" s="309"/>
    </row>
    <row r="155" spans="1:50" s="116" customFormat="1" ht="11.25" x14ac:dyDescent="0.2">
      <c r="B155" s="212" t="s">
        <v>98</v>
      </c>
      <c r="C155" s="116" t="s">
        <v>124</v>
      </c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T155" s="117"/>
      <c r="AU155" s="117"/>
      <c r="AV155" s="179"/>
      <c r="AW155" s="179"/>
      <c r="AX155" s="180"/>
    </row>
    <row r="156" spans="1:50" x14ac:dyDescent="0.25">
      <c r="S156" s="216"/>
      <c r="T156" s="216"/>
      <c r="U156" s="217"/>
      <c r="V156" s="217"/>
      <c r="Y156" s="217"/>
      <c r="Z156" s="217"/>
      <c r="AA156" s="217"/>
      <c r="AQ156">
        <f t="shared" ref="AQ156:AS156" si="17">AVERAGE(AQ111:AQ140) + 1.645 * _xlfn.STDEV.P(AQ111:AQ140) / SQRT(COUNT(AQ111:AQ140))</f>
        <v>0</v>
      </c>
      <c r="AR156">
        <f t="shared" si="17"/>
        <v>0</v>
      </c>
      <c r="AS156">
        <f t="shared" si="17"/>
        <v>2.5000000000000008E-2</v>
      </c>
    </row>
    <row r="157" spans="1:50" ht="19.5" x14ac:dyDescent="0.4">
      <c r="B157" s="110" t="s">
        <v>125</v>
      </c>
    </row>
    <row r="158" spans="1:50" s="140" customFormat="1" x14ac:dyDescent="0.25">
      <c r="B158" s="191" t="s">
        <v>58</v>
      </c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  <c r="AA158" s="192"/>
      <c r="AB158" s="192"/>
      <c r="AC158" s="192"/>
      <c r="AD158" s="192"/>
      <c r="AE158" s="192"/>
      <c r="AF158" s="192"/>
      <c r="AG158" s="192"/>
      <c r="AH158" s="192"/>
      <c r="AI158" s="192"/>
      <c r="AJ158" s="192"/>
      <c r="AK158" s="192"/>
      <c r="AL158" s="192"/>
      <c r="AM158" s="192"/>
      <c r="AN158" s="192"/>
      <c r="AO158" s="192"/>
      <c r="AP158" s="192"/>
      <c r="AQ158" s="192"/>
      <c r="AR158" s="192"/>
      <c r="AS158" s="192"/>
      <c r="AT158" s="146"/>
      <c r="AU158" s="146"/>
      <c r="AV158" s="146"/>
      <c r="AW158" s="193"/>
    </row>
    <row r="159" spans="1:50" x14ac:dyDescent="0.25">
      <c r="B159" s="181" t="s">
        <v>37</v>
      </c>
      <c r="C159" s="182"/>
      <c r="D159" s="183"/>
      <c r="E159" s="90" t="s">
        <v>96</v>
      </c>
      <c r="F159" s="265">
        <v>0.5</v>
      </c>
      <c r="G159" s="265" t="s">
        <v>35</v>
      </c>
      <c r="H159" s="265">
        <v>0.05</v>
      </c>
      <c r="I159" s="185" t="s">
        <v>35</v>
      </c>
      <c r="J159" s="186" t="s">
        <v>35</v>
      </c>
      <c r="K159" s="186" t="s">
        <v>35</v>
      </c>
      <c r="L159" s="186" t="s">
        <v>35</v>
      </c>
      <c r="M159" s="186" t="s">
        <v>35</v>
      </c>
      <c r="N159" s="186" t="s">
        <v>35</v>
      </c>
      <c r="O159" s="91" t="s">
        <v>35</v>
      </c>
      <c r="P159" s="186">
        <v>14.4</v>
      </c>
      <c r="Q159" s="86">
        <v>0.5</v>
      </c>
      <c r="R159" s="86">
        <v>14.4</v>
      </c>
      <c r="S159" s="86">
        <v>30</v>
      </c>
      <c r="T159" s="86">
        <v>50</v>
      </c>
      <c r="U159" s="86" t="s">
        <v>35</v>
      </c>
      <c r="V159" s="86" t="s">
        <v>35</v>
      </c>
      <c r="W159" s="86" t="s">
        <v>35</v>
      </c>
      <c r="X159" s="186" t="s">
        <v>35</v>
      </c>
      <c r="Y159" s="186" t="s">
        <v>35</v>
      </c>
      <c r="Z159" s="186" t="s">
        <v>35</v>
      </c>
      <c r="AA159" s="86" t="s">
        <v>35</v>
      </c>
      <c r="AB159" s="86" t="s">
        <v>35</v>
      </c>
      <c r="AC159" s="86">
        <v>0.04</v>
      </c>
      <c r="AD159" s="86" t="s">
        <v>35</v>
      </c>
      <c r="AE159" s="86" t="s">
        <v>35</v>
      </c>
      <c r="AF159" s="86">
        <v>5</v>
      </c>
      <c r="AG159" s="86">
        <v>1</v>
      </c>
      <c r="AH159" s="86">
        <v>5</v>
      </c>
      <c r="AI159" s="86" t="s">
        <v>35</v>
      </c>
      <c r="AJ159" s="86">
        <v>5</v>
      </c>
      <c r="AK159" s="86">
        <v>0.2</v>
      </c>
      <c r="AL159" s="86">
        <v>2</v>
      </c>
      <c r="AM159" s="86" t="s">
        <v>35</v>
      </c>
      <c r="AN159" s="86" t="s">
        <v>35</v>
      </c>
      <c r="AO159" s="86" t="s">
        <v>35</v>
      </c>
      <c r="AP159" s="86" t="s">
        <v>35</v>
      </c>
      <c r="AQ159" s="86" t="s">
        <v>35</v>
      </c>
      <c r="AR159" s="86" t="s">
        <v>35</v>
      </c>
      <c r="AS159" s="86" t="s">
        <v>35</v>
      </c>
      <c r="AT159" s="86" t="s">
        <v>35</v>
      </c>
      <c r="AU159" s="86" t="s">
        <v>35</v>
      </c>
      <c r="AV159" s="196" t="s">
        <v>35</v>
      </c>
      <c r="AW159" s="194"/>
    </row>
    <row r="160" spans="1:50" x14ac:dyDescent="0.25">
      <c r="B160" s="413" t="s">
        <v>40</v>
      </c>
      <c r="C160" s="414"/>
      <c r="D160" s="415"/>
      <c r="E160" s="84" t="s">
        <v>97</v>
      </c>
      <c r="F160" s="230">
        <v>2</v>
      </c>
      <c r="G160" s="230" t="s">
        <v>35</v>
      </c>
      <c r="H160" s="230">
        <v>0.2</v>
      </c>
      <c r="I160" s="83" t="s">
        <v>35</v>
      </c>
      <c r="J160" s="83" t="s">
        <v>35</v>
      </c>
      <c r="K160" s="83" t="s">
        <v>35</v>
      </c>
      <c r="L160" s="83" t="s">
        <v>35</v>
      </c>
      <c r="M160" s="83" t="s">
        <v>35</v>
      </c>
      <c r="N160" s="83" t="s">
        <v>35</v>
      </c>
      <c r="O160" s="83" t="s">
        <v>35</v>
      </c>
      <c r="P160" s="85">
        <v>57.6</v>
      </c>
      <c r="Q160" s="79">
        <v>2</v>
      </c>
      <c r="R160" s="79">
        <v>57.6</v>
      </c>
      <c r="S160" s="79">
        <v>120</v>
      </c>
      <c r="T160" s="79">
        <v>200</v>
      </c>
      <c r="U160" s="79" t="s">
        <v>35</v>
      </c>
      <c r="V160" s="79" t="s">
        <v>35</v>
      </c>
      <c r="W160" s="79" t="s">
        <v>35</v>
      </c>
      <c r="X160" s="82" t="s">
        <v>35</v>
      </c>
      <c r="Y160" s="82" t="s">
        <v>35</v>
      </c>
      <c r="Z160" s="82" t="s">
        <v>35</v>
      </c>
      <c r="AA160" s="79" t="s">
        <v>35</v>
      </c>
      <c r="AB160" s="79" t="s">
        <v>35</v>
      </c>
      <c r="AC160" s="79">
        <v>0.16</v>
      </c>
      <c r="AD160" s="79" t="s">
        <v>35</v>
      </c>
      <c r="AE160" s="79" t="s">
        <v>35</v>
      </c>
      <c r="AF160" s="79">
        <v>20</v>
      </c>
      <c r="AG160" s="79">
        <v>4</v>
      </c>
      <c r="AH160" s="79">
        <v>20</v>
      </c>
      <c r="AI160" s="79" t="s">
        <v>35</v>
      </c>
      <c r="AJ160" s="79">
        <v>20</v>
      </c>
      <c r="AK160" s="80">
        <v>0.8</v>
      </c>
      <c r="AL160" s="79">
        <v>8</v>
      </c>
      <c r="AM160" s="79" t="s">
        <v>35</v>
      </c>
      <c r="AN160" s="79" t="s">
        <v>35</v>
      </c>
      <c r="AO160" s="79" t="s">
        <v>35</v>
      </c>
      <c r="AP160" s="79" t="s">
        <v>35</v>
      </c>
      <c r="AQ160" s="79" t="s">
        <v>35</v>
      </c>
      <c r="AR160" s="79" t="s">
        <v>35</v>
      </c>
      <c r="AS160" s="79" t="s">
        <v>35</v>
      </c>
      <c r="AT160" s="79" t="s">
        <v>35</v>
      </c>
      <c r="AU160" s="79" t="s">
        <v>35</v>
      </c>
      <c r="AV160" s="196" t="s">
        <v>35</v>
      </c>
      <c r="AW160" s="195"/>
    </row>
    <row r="161" spans="2:50" s="140" customFormat="1" x14ac:dyDescent="0.25">
      <c r="B161" s="135" t="s">
        <v>107</v>
      </c>
      <c r="C161" s="136"/>
      <c r="D161" s="136"/>
      <c r="E161" s="137" t="s">
        <v>108</v>
      </c>
      <c r="F161" s="138" t="s">
        <v>35</v>
      </c>
      <c r="G161" s="138" t="s">
        <v>35</v>
      </c>
      <c r="H161" s="138" t="s">
        <v>35</v>
      </c>
      <c r="I161" s="138" t="s">
        <v>35</v>
      </c>
      <c r="J161" s="138" t="s">
        <v>35</v>
      </c>
      <c r="K161" s="138" t="s">
        <v>35</v>
      </c>
      <c r="L161" s="138" t="s">
        <v>35</v>
      </c>
      <c r="M161" s="138" t="s">
        <v>35</v>
      </c>
      <c r="N161" s="138" t="s">
        <v>35</v>
      </c>
      <c r="O161" s="138" t="s">
        <v>35</v>
      </c>
      <c r="P161" s="102" t="s">
        <v>35</v>
      </c>
      <c r="Q161" s="102" t="s">
        <v>35</v>
      </c>
      <c r="R161" s="102" t="s">
        <v>35</v>
      </c>
      <c r="S161" s="102" t="s">
        <v>35</v>
      </c>
      <c r="T161" s="102" t="s">
        <v>35</v>
      </c>
      <c r="U161" s="66" t="s">
        <v>35</v>
      </c>
      <c r="V161" s="66" t="s">
        <v>35</v>
      </c>
      <c r="W161" s="66" t="s">
        <v>35</v>
      </c>
      <c r="X161" s="66" t="s">
        <v>35</v>
      </c>
      <c r="Y161" s="66" t="s">
        <v>35</v>
      </c>
      <c r="Z161" s="66" t="s">
        <v>35</v>
      </c>
      <c r="AA161" s="66" t="s">
        <v>35</v>
      </c>
      <c r="AB161" s="66" t="s">
        <v>35</v>
      </c>
      <c r="AC161" s="102" t="s">
        <v>35</v>
      </c>
      <c r="AD161" s="66" t="s">
        <v>35</v>
      </c>
      <c r="AE161" s="66" t="s">
        <v>35</v>
      </c>
      <c r="AF161" s="102" t="s">
        <v>35</v>
      </c>
      <c r="AG161" s="102" t="s">
        <v>35</v>
      </c>
      <c r="AH161" s="102" t="s">
        <v>35</v>
      </c>
      <c r="AI161" s="66" t="s">
        <v>35</v>
      </c>
      <c r="AJ161" s="102" t="s">
        <v>35</v>
      </c>
      <c r="AK161" s="102" t="s">
        <v>35</v>
      </c>
      <c r="AL161" s="102" t="s">
        <v>35</v>
      </c>
      <c r="AM161" s="66" t="s">
        <v>35</v>
      </c>
      <c r="AN161" s="66" t="s">
        <v>35</v>
      </c>
      <c r="AO161" s="66" t="s">
        <v>35</v>
      </c>
      <c r="AP161" s="66" t="s">
        <v>35</v>
      </c>
      <c r="AQ161" s="66" t="s">
        <v>35</v>
      </c>
      <c r="AR161" s="66" t="s">
        <v>35</v>
      </c>
      <c r="AS161" s="66" t="s">
        <v>35</v>
      </c>
      <c r="AT161" s="198" t="s">
        <v>35</v>
      </c>
      <c r="AU161" s="198" t="s">
        <v>35</v>
      </c>
      <c r="AV161" s="196" t="s">
        <v>35</v>
      </c>
      <c r="AW161" s="195"/>
    </row>
    <row r="162" spans="2:50" s="140" customFormat="1" x14ac:dyDescent="0.25">
      <c r="B162" s="66" t="s">
        <v>43</v>
      </c>
      <c r="C162" s="66" t="s">
        <v>106</v>
      </c>
      <c r="D162" s="66" t="s">
        <v>53</v>
      </c>
      <c r="E162" s="66" t="s">
        <v>44</v>
      </c>
      <c r="F162" s="58" t="s">
        <v>110</v>
      </c>
      <c r="G162" s="66" t="s">
        <v>35</v>
      </c>
      <c r="H162" s="58" t="s">
        <v>110</v>
      </c>
      <c r="I162" s="58" t="s">
        <v>35</v>
      </c>
      <c r="J162" s="58" t="s">
        <v>35</v>
      </c>
      <c r="K162" s="58" t="s">
        <v>35</v>
      </c>
      <c r="L162" s="58" t="s">
        <v>35</v>
      </c>
      <c r="M162" s="58" t="s">
        <v>35</v>
      </c>
      <c r="N162" s="58" t="s">
        <v>35</v>
      </c>
      <c r="O162" s="58" t="s">
        <v>35</v>
      </c>
      <c r="P162" s="58" t="s">
        <v>110</v>
      </c>
      <c r="Q162" s="58" t="s">
        <v>110</v>
      </c>
      <c r="R162" s="58" t="s">
        <v>110</v>
      </c>
      <c r="S162" s="58" t="s">
        <v>110</v>
      </c>
      <c r="T162" s="58" t="s">
        <v>110</v>
      </c>
      <c r="U162" s="58" t="s">
        <v>35</v>
      </c>
      <c r="V162" s="58" t="s">
        <v>35</v>
      </c>
      <c r="W162" s="58" t="s">
        <v>35</v>
      </c>
      <c r="X162" s="58" t="s">
        <v>35</v>
      </c>
      <c r="Y162" s="58" t="s">
        <v>35</v>
      </c>
      <c r="Z162" s="58" t="s">
        <v>35</v>
      </c>
      <c r="AA162" s="58" t="s">
        <v>35</v>
      </c>
      <c r="AB162" s="58" t="s">
        <v>35</v>
      </c>
      <c r="AC162" s="58" t="s">
        <v>110</v>
      </c>
      <c r="AD162" s="58" t="s">
        <v>35</v>
      </c>
      <c r="AE162" s="58" t="s">
        <v>35</v>
      </c>
      <c r="AF162" s="58" t="s">
        <v>110</v>
      </c>
      <c r="AG162" s="58" t="s">
        <v>110</v>
      </c>
      <c r="AH162" s="58" t="s">
        <v>110</v>
      </c>
      <c r="AI162" s="58" t="s">
        <v>35</v>
      </c>
      <c r="AJ162" s="58" t="s">
        <v>110</v>
      </c>
      <c r="AK162" s="58" t="s">
        <v>110</v>
      </c>
      <c r="AL162" s="58" t="s">
        <v>110</v>
      </c>
      <c r="AM162" s="58" t="s">
        <v>35</v>
      </c>
      <c r="AN162" s="58" t="s">
        <v>35</v>
      </c>
      <c r="AO162" s="58" t="s">
        <v>35</v>
      </c>
      <c r="AP162" s="58" t="s">
        <v>35</v>
      </c>
      <c r="AQ162" s="58" t="s">
        <v>35</v>
      </c>
      <c r="AR162" s="58" t="s">
        <v>35</v>
      </c>
      <c r="AS162" s="58" t="s">
        <v>35</v>
      </c>
      <c r="AT162" s="58" t="s">
        <v>35</v>
      </c>
      <c r="AU162" s="58" t="s">
        <v>35</v>
      </c>
      <c r="AV162" s="196" t="s">
        <v>35</v>
      </c>
      <c r="AW162" s="197"/>
    </row>
    <row r="163" spans="2:50" s="35" customFormat="1" ht="12.75" customHeight="1" x14ac:dyDescent="0.25">
      <c r="B163" s="221"/>
      <c r="C163" s="111" t="s">
        <v>141</v>
      </c>
      <c r="D163" s="111"/>
      <c r="E163" s="112" t="s">
        <v>150</v>
      </c>
      <c r="F163" s="113" t="s">
        <v>35</v>
      </c>
      <c r="G163" s="113" t="s">
        <v>35</v>
      </c>
      <c r="H163" s="113" t="s">
        <v>35</v>
      </c>
      <c r="I163" s="113" t="s">
        <v>35</v>
      </c>
      <c r="J163" s="113" t="s">
        <v>35</v>
      </c>
      <c r="K163" s="113" t="s">
        <v>35</v>
      </c>
      <c r="L163" s="113" t="s">
        <v>35</v>
      </c>
      <c r="M163" s="113" t="s">
        <v>35</v>
      </c>
      <c r="N163" s="113" t="s">
        <v>35</v>
      </c>
      <c r="O163" s="113" t="s">
        <v>35</v>
      </c>
      <c r="P163" s="113" t="s">
        <v>35</v>
      </c>
      <c r="Q163" s="113" t="s">
        <v>35</v>
      </c>
      <c r="R163" s="113" t="s">
        <v>35</v>
      </c>
      <c r="S163" s="113" t="s">
        <v>35</v>
      </c>
      <c r="T163" s="113" t="s">
        <v>35</v>
      </c>
      <c r="U163" s="113" t="s">
        <v>35</v>
      </c>
      <c r="V163" s="113" t="s">
        <v>35</v>
      </c>
      <c r="W163" s="113" t="s">
        <v>35</v>
      </c>
      <c r="X163" s="113" t="s">
        <v>35</v>
      </c>
      <c r="Y163" s="113" t="s">
        <v>35</v>
      </c>
      <c r="Z163" s="113" t="s">
        <v>35</v>
      </c>
      <c r="AA163" s="113" t="s">
        <v>35</v>
      </c>
      <c r="AB163" s="113" t="s">
        <v>35</v>
      </c>
      <c r="AC163" s="113" t="s">
        <v>35</v>
      </c>
      <c r="AD163" s="113" t="s">
        <v>35</v>
      </c>
      <c r="AE163" s="113" t="s">
        <v>35</v>
      </c>
      <c r="AF163" s="113" t="s">
        <v>35</v>
      </c>
      <c r="AG163" s="113" t="s">
        <v>35</v>
      </c>
      <c r="AH163" s="113" t="s">
        <v>35</v>
      </c>
      <c r="AI163" s="113" t="s">
        <v>35</v>
      </c>
      <c r="AJ163" s="113" t="s">
        <v>35</v>
      </c>
      <c r="AK163" s="113" t="s">
        <v>35</v>
      </c>
      <c r="AL163" s="113" t="s">
        <v>35</v>
      </c>
      <c r="AM163" s="113" t="s">
        <v>35</v>
      </c>
      <c r="AN163" s="113" t="s">
        <v>35</v>
      </c>
      <c r="AO163" s="113" t="s">
        <v>35</v>
      </c>
      <c r="AP163" s="113" t="s">
        <v>35</v>
      </c>
      <c r="AQ163" s="113" t="s">
        <v>35</v>
      </c>
      <c r="AR163" s="113" t="s">
        <v>35</v>
      </c>
      <c r="AS163" s="113" t="s">
        <v>35</v>
      </c>
      <c r="AT163" s="114" t="s">
        <v>35</v>
      </c>
      <c r="AU163" s="115" t="s">
        <v>35</v>
      </c>
      <c r="AV163" s="175" t="s">
        <v>35</v>
      </c>
      <c r="AW163" s="175" t="s">
        <v>111</v>
      </c>
      <c r="AX163" s="176"/>
    </row>
    <row r="164" spans="2:50" s="35" customFormat="1" x14ac:dyDescent="0.25">
      <c r="B164" s="221"/>
      <c r="C164" s="69" t="s">
        <v>142</v>
      </c>
      <c r="D164" s="69"/>
      <c r="E164" s="112" t="s">
        <v>150</v>
      </c>
      <c r="F164" s="64" t="s">
        <v>35</v>
      </c>
      <c r="G164" s="64" t="s">
        <v>35</v>
      </c>
      <c r="H164" s="64" t="s">
        <v>35</v>
      </c>
      <c r="I164" s="64" t="s">
        <v>35</v>
      </c>
      <c r="J164" s="64" t="s">
        <v>35</v>
      </c>
      <c r="K164" s="64" t="s">
        <v>35</v>
      </c>
      <c r="L164" s="64" t="s">
        <v>35</v>
      </c>
      <c r="M164" s="64" t="s">
        <v>35</v>
      </c>
      <c r="N164" s="64" t="s">
        <v>35</v>
      </c>
      <c r="O164" s="64" t="s">
        <v>35</v>
      </c>
      <c r="P164" s="64" t="s">
        <v>35</v>
      </c>
      <c r="Q164" s="64" t="s">
        <v>35</v>
      </c>
      <c r="R164" s="64" t="s">
        <v>35</v>
      </c>
      <c r="S164" s="64" t="s">
        <v>35</v>
      </c>
      <c r="T164" s="64" t="s">
        <v>35</v>
      </c>
      <c r="U164" s="64" t="s">
        <v>35</v>
      </c>
      <c r="V164" s="64" t="s">
        <v>35</v>
      </c>
      <c r="W164" s="64" t="s">
        <v>35</v>
      </c>
      <c r="X164" s="64" t="s">
        <v>35</v>
      </c>
      <c r="Y164" s="64" t="s">
        <v>35</v>
      </c>
      <c r="Z164" s="64" t="s">
        <v>35</v>
      </c>
      <c r="AA164" s="64" t="s">
        <v>35</v>
      </c>
      <c r="AB164" s="64" t="s">
        <v>35</v>
      </c>
      <c r="AC164" s="64" t="s">
        <v>35</v>
      </c>
      <c r="AD164" s="64" t="s">
        <v>35</v>
      </c>
      <c r="AE164" s="64" t="s">
        <v>35</v>
      </c>
      <c r="AF164" s="64" t="s">
        <v>35</v>
      </c>
      <c r="AG164" s="64" t="s">
        <v>35</v>
      </c>
      <c r="AH164" s="64" t="s">
        <v>35</v>
      </c>
      <c r="AI164" s="64" t="s">
        <v>35</v>
      </c>
      <c r="AJ164" s="64" t="s">
        <v>35</v>
      </c>
      <c r="AK164" s="64" t="s">
        <v>35</v>
      </c>
      <c r="AL164" s="64" t="s">
        <v>35</v>
      </c>
      <c r="AM164" s="64" t="s">
        <v>35</v>
      </c>
      <c r="AN164" s="64" t="s">
        <v>35</v>
      </c>
      <c r="AO164" s="64" t="s">
        <v>35</v>
      </c>
      <c r="AP164" s="64" t="s">
        <v>35</v>
      </c>
      <c r="AQ164" s="64" t="s">
        <v>35</v>
      </c>
      <c r="AR164" s="64" t="s">
        <v>35</v>
      </c>
      <c r="AS164" s="64" t="s">
        <v>35</v>
      </c>
      <c r="AT164" s="102" t="s">
        <v>35</v>
      </c>
      <c r="AU164" s="103" t="s">
        <v>35</v>
      </c>
      <c r="AV164" s="175" t="s">
        <v>35</v>
      </c>
      <c r="AW164" s="175" t="s">
        <v>111</v>
      </c>
      <c r="AX164" s="176"/>
    </row>
    <row r="165" spans="2:50" s="35" customFormat="1" x14ac:dyDescent="0.25">
      <c r="B165" s="221"/>
      <c r="C165" s="69" t="s">
        <v>143</v>
      </c>
      <c r="D165" s="69"/>
      <c r="E165" s="112" t="s">
        <v>150</v>
      </c>
      <c r="F165" s="64" t="s">
        <v>35</v>
      </c>
      <c r="G165" s="64" t="s">
        <v>35</v>
      </c>
      <c r="H165" s="64" t="s">
        <v>35</v>
      </c>
      <c r="I165" s="64" t="s">
        <v>35</v>
      </c>
      <c r="J165" s="64" t="s">
        <v>35</v>
      </c>
      <c r="K165" s="64" t="s">
        <v>35</v>
      </c>
      <c r="L165" s="64" t="s">
        <v>35</v>
      </c>
      <c r="M165" s="64" t="s">
        <v>35</v>
      </c>
      <c r="N165" s="64" t="s">
        <v>35</v>
      </c>
      <c r="O165" s="64" t="s">
        <v>35</v>
      </c>
      <c r="P165" s="64" t="s">
        <v>35</v>
      </c>
      <c r="Q165" s="64" t="s">
        <v>35</v>
      </c>
      <c r="R165" s="64" t="s">
        <v>35</v>
      </c>
      <c r="S165" s="64" t="s">
        <v>35</v>
      </c>
      <c r="T165" s="64" t="s">
        <v>35</v>
      </c>
      <c r="U165" s="64" t="s">
        <v>35</v>
      </c>
      <c r="V165" s="64" t="s">
        <v>35</v>
      </c>
      <c r="W165" s="64" t="s">
        <v>35</v>
      </c>
      <c r="X165" s="64" t="s">
        <v>35</v>
      </c>
      <c r="Y165" s="64" t="s">
        <v>35</v>
      </c>
      <c r="Z165" s="64" t="s">
        <v>35</v>
      </c>
      <c r="AA165" s="64" t="s">
        <v>35</v>
      </c>
      <c r="AB165" s="64" t="s">
        <v>35</v>
      </c>
      <c r="AC165" s="64" t="s">
        <v>35</v>
      </c>
      <c r="AD165" s="64" t="s">
        <v>35</v>
      </c>
      <c r="AE165" s="64" t="s">
        <v>35</v>
      </c>
      <c r="AF165" s="64" t="s">
        <v>35</v>
      </c>
      <c r="AG165" s="64" t="s">
        <v>35</v>
      </c>
      <c r="AH165" s="64" t="s">
        <v>35</v>
      </c>
      <c r="AI165" s="64" t="s">
        <v>35</v>
      </c>
      <c r="AJ165" s="64" t="s">
        <v>35</v>
      </c>
      <c r="AK165" s="64" t="s">
        <v>35</v>
      </c>
      <c r="AL165" s="64" t="s">
        <v>35</v>
      </c>
      <c r="AM165" s="64" t="s">
        <v>35</v>
      </c>
      <c r="AN165" s="64" t="s">
        <v>35</v>
      </c>
      <c r="AO165" s="64" t="s">
        <v>35</v>
      </c>
      <c r="AP165" s="64" t="s">
        <v>35</v>
      </c>
      <c r="AQ165" s="64" t="s">
        <v>35</v>
      </c>
      <c r="AR165" s="64" t="s">
        <v>35</v>
      </c>
      <c r="AS165" s="64" t="s">
        <v>35</v>
      </c>
      <c r="AT165" s="102" t="s">
        <v>35</v>
      </c>
      <c r="AU165" s="103" t="s">
        <v>35</v>
      </c>
      <c r="AV165" s="175" t="s">
        <v>35</v>
      </c>
      <c r="AW165" s="175" t="s">
        <v>111</v>
      </c>
      <c r="AX165" s="176"/>
    </row>
    <row r="166" spans="2:50" s="35" customFormat="1" x14ac:dyDescent="0.25">
      <c r="B166" s="221"/>
      <c r="C166" s="69" t="s">
        <v>144</v>
      </c>
      <c r="D166" s="69"/>
      <c r="E166" s="112" t="s">
        <v>150</v>
      </c>
      <c r="F166" s="64" t="s">
        <v>35</v>
      </c>
      <c r="G166" s="64" t="s">
        <v>35</v>
      </c>
      <c r="H166" s="64" t="s">
        <v>35</v>
      </c>
      <c r="I166" s="64" t="s">
        <v>35</v>
      </c>
      <c r="J166" s="64" t="s">
        <v>35</v>
      </c>
      <c r="K166" s="64" t="s">
        <v>35</v>
      </c>
      <c r="L166" s="64" t="s">
        <v>35</v>
      </c>
      <c r="M166" s="64" t="s">
        <v>35</v>
      </c>
      <c r="N166" s="64" t="s">
        <v>35</v>
      </c>
      <c r="O166" s="64" t="s">
        <v>35</v>
      </c>
      <c r="P166" s="64" t="s">
        <v>35</v>
      </c>
      <c r="Q166" s="64" t="s">
        <v>35</v>
      </c>
      <c r="R166" s="64" t="s">
        <v>35</v>
      </c>
      <c r="S166" s="64" t="s">
        <v>35</v>
      </c>
      <c r="T166" s="64" t="s">
        <v>35</v>
      </c>
      <c r="U166" s="64" t="s">
        <v>35</v>
      </c>
      <c r="V166" s="64" t="s">
        <v>35</v>
      </c>
      <c r="W166" s="64" t="s">
        <v>35</v>
      </c>
      <c r="X166" s="64" t="s">
        <v>35</v>
      </c>
      <c r="Y166" s="64" t="s">
        <v>35</v>
      </c>
      <c r="Z166" s="64" t="s">
        <v>35</v>
      </c>
      <c r="AA166" s="64" t="s">
        <v>35</v>
      </c>
      <c r="AB166" s="64" t="s">
        <v>35</v>
      </c>
      <c r="AC166" s="64" t="s">
        <v>35</v>
      </c>
      <c r="AD166" s="64" t="s">
        <v>35</v>
      </c>
      <c r="AE166" s="64" t="s">
        <v>35</v>
      </c>
      <c r="AF166" s="64" t="s">
        <v>35</v>
      </c>
      <c r="AG166" s="64" t="s">
        <v>35</v>
      </c>
      <c r="AH166" s="64" t="s">
        <v>35</v>
      </c>
      <c r="AI166" s="64" t="s">
        <v>35</v>
      </c>
      <c r="AJ166" s="64" t="s">
        <v>35</v>
      </c>
      <c r="AK166" s="64" t="s">
        <v>35</v>
      </c>
      <c r="AL166" s="64" t="s">
        <v>35</v>
      </c>
      <c r="AM166" s="64" t="s">
        <v>35</v>
      </c>
      <c r="AN166" s="64" t="s">
        <v>35</v>
      </c>
      <c r="AO166" s="64" t="s">
        <v>35</v>
      </c>
      <c r="AP166" s="64" t="s">
        <v>35</v>
      </c>
      <c r="AQ166" s="64" t="s">
        <v>35</v>
      </c>
      <c r="AR166" s="64" t="s">
        <v>35</v>
      </c>
      <c r="AS166" s="64" t="s">
        <v>35</v>
      </c>
      <c r="AT166" s="102" t="s">
        <v>35</v>
      </c>
      <c r="AU166" s="103" t="s">
        <v>35</v>
      </c>
      <c r="AV166" s="175" t="s">
        <v>35</v>
      </c>
      <c r="AW166" s="175" t="s">
        <v>111</v>
      </c>
      <c r="AX166" s="176"/>
    </row>
    <row r="167" spans="2:50" s="35" customFormat="1" x14ac:dyDescent="0.25">
      <c r="B167" s="221"/>
      <c r="C167" s="69" t="s">
        <v>145</v>
      </c>
      <c r="D167" s="69"/>
      <c r="E167" s="112" t="s">
        <v>150</v>
      </c>
      <c r="F167" s="64" t="s">
        <v>35</v>
      </c>
      <c r="G167" s="64" t="s">
        <v>35</v>
      </c>
      <c r="H167" s="64" t="s">
        <v>35</v>
      </c>
      <c r="I167" s="64" t="s">
        <v>35</v>
      </c>
      <c r="J167" s="64" t="s">
        <v>35</v>
      </c>
      <c r="K167" s="64" t="s">
        <v>35</v>
      </c>
      <c r="L167" s="64" t="s">
        <v>35</v>
      </c>
      <c r="M167" s="64" t="s">
        <v>35</v>
      </c>
      <c r="N167" s="64" t="s">
        <v>35</v>
      </c>
      <c r="O167" s="64" t="s">
        <v>35</v>
      </c>
      <c r="P167" s="64" t="s">
        <v>35</v>
      </c>
      <c r="Q167" s="64" t="s">
        <v>35</v>
      </c>
      <c r="R167" s="64" t="s">
        <v>35</v>
      </c>
      <c r="S167" s="64" t="s">
        <v>35</v>
      </c>
      <c r="T167" s="64" t="s">
        <v>35</v>
      </c>
      <c r="U167" s="64" t="s">
        <v>35</v>
      </c>
      <c r="V167" s="64" t="s">
        <v>35</v>
      </c>
      <c r="W167" s="64" t="s">
        <v>35</v>
      </c>
      <c r="X167" s="64" t="s">
        <v>35</v>
      </c>
      <c r="Y167" s="64" t="s">
        <v>35</v>
      </c>
      <c r="Z167" s="64" t="s">
        <v>35</v>
      </c>
      <c r="AA167" s="64" t="s">
        <v>35</v>
      </c>
      <c r="AB167" s="64" t="s">
        <v>35</v>
      </c>
      <c r="AC167" s="64" t="s">
        <v>35</v>
      </c>
      <c r="AD167" s="64" t="s">
        <v>35</v>
      </c>
      <c r="AE167" s="64" t="s">
        <v>35</v>
      </c>
      <c r="AF167" s="64" t="s">
        <v>35</v>
      </c>
      <c r="AG167" s="64" t="s">
        <v>35</v>
      </c>
      <c r="AH167" s="64" t="s">
        <v>35</v>
      </c>
      <c r="AI167" s="64" t="s">
        <v>35</v>
      </c>
      <c r="AJ167" s="64" t="s">
        <v>35</v>
      </c>
      <c r="AK167" s="64" t="s">
        <v>35</v>
      </c>
      <c r="AL167" s="64" t="s">
        <v>35</v>
      </c>
      <c r="AM167" s="64" t="s">
        <v>35</v>
      </c>
      <c r="AN167" s="64" t="s">
        <v>35</v>
      </c>
      <c r="AO167" s="64" t="s">
        <v>35</v>
      </c>
      <c r="AP167" s="64" t="s">
        <v>35</v>
      </c>
      <c r="AQ167" s="64" t="s">
        <v>35</v>
      </c>
      <c r="AR167" s="64" t="s">
        <v>35</v>
      </c>
      <c r="AS167" s="64" t="s">
        <v>35</v>
      </c>
      <c r="AT167" s="102" t="s">
        <v>35</v>
      </c>
      <c r="AU167" s="103" t="s">
        <v>35</v>
      </c>
      <c r="AV167" s="175" t="s">
        <v>35</v>
      </c>
      <c r="AW167" s="175" t="s">
        <v>111</v>
      </c>
      <c r="AX167" s="176"/>
    </row>
    <row r="168" spans="2:50" s="35" customFormat="1" x14ac:dyDescent="0.25">
      <c r="B168" s="221"/>
      <c r="C168" s="69" t="s">
        <v>146</v>
      </c>
      <c r="D168" s="69"/>
      <c r="E168" s="112" t="s">
        <v>150</v>
      </c>
      <c r="F168" s="64" t="s">
        <v>35</v>
      </c>
      <c r="G168" s="64" t="s">
        <v>35</v>
      </c>
      <c r="H168" s="64" t="s">
        <v>35</v>
      </c>
      <c r="I168" s="64" t="s">
        <v>35</v>
      </c>
      <c r="J168" s="64" t="s">
        <v>35</v>
      </c>
      <c r="K168" s="64" t="s">
        <v>35</v>
      </c>
      <c r="L168" s="64" t="s">
        <v>35</v>
      </c>
      <c r="M168" s="64" t="s">
        <v>35</v>
      </c>
      <c r="N168" s="64" t="s">
        <v>35</v>
      </c>
      <c r="O168" s="64" t="s">
        <v>35</v>
      </c>
      <c r="P168" s="64" t="s">
        <v>35</v>
      </c>
      <c r="Q168" s="64" t="s">
        <v>35</v>
      </c>
      <c r="R168" s="64" t="s">
        <v>35</v>
      </c>
      <c r="S168" s="64" t="s">
        <v>35</v>
      </c>
      <c r="T168" s="64" t="s">
        <v>35</v>
      </c>
      <c r="U168" s="64" t="s">
        <v>35</v>
      </c>
      <c r="V168" s="64" t="s">
        <v>35</v>
      </c>
      <c r="W168" s="64" t="s">
        <v>35</v>
      </c>
      <c r="X168" s="64" t="s">
        <v>35</v>
      </c>
      <c r="Y168" s="64" t="s">
        <v>35</v>
      </c>
      <c r="Z168" s="64" t="s">
        <v>35</v>
      </c>
      <c r="AA168" s="64" t="s">
        <v>35</v>
      </c>
      <c r="AB168" s="64" t="s">
        <v>35</v>
      </c>
      <c r="AC168" s="64" t="s">
        <v>35</v>
      </c>
      <c r="AD168" s="64" t="s">
        <v>35</v>
      </c>
      <c r="AE168" s="64" t="s">
        <v>35</v>
      </c>
      <c r="AF168" s="64" t="s">
        <v>35</v>
      </c>
      <c r="AG168" s="64" t="s">
        <v>35</v>
      </c>
      <c r="AH168" s="64" t="s">
        <v>35</v>
      </c>
      <c r="AI168" s="64" t="s">
        <v>35</v>
      </c>
      <c r="AJ168" s="64" t="s">
        <v>35</v>
      </c>
      <c r="AK168" s="64" t="s">
        <v>35</v>
      </c>
      <c r="AL168" s="64" t="s">
        <v>35</v>
      </c>
      <c r="AM168" s="64" t="s">
        <v>35</v>
      </c>
      <c r="AN168" s="64" t="s">
        <v>35</v>
      </c>
      <c r="AO168" s="64" t="s">
        <v>35</v>
      </c>
      <c r="AP168" s="64" t="s">
        <v>35</v>
      </c>
      <c r="AQ168" s="64" t="s">
        <v>35</v>
      </c>
      <c r="AR168" s="64" t="s">
        <v>35</v>
      </c>
      <c r="AS168" s="64" t="s">
        <v>35</v>
      </c>
      <c r="AT168" s="102" t="s">
        <v>35</v>
      </c>
      <c r="AU168" s="103" t="s">
        <v>35</v>
      </c>
      <c r="AV168" s="175" t="s">
        <v>35</v>
      </c>
      <c r="AW168" s="175" t="s">
        <v>111</v>
      </c>
      <c r="AX168" s="176"/>
    </row>
    <row r="169" spans="2:50" s="35" customFormat="1" x14ac:dyDescent="0.25">
      <c r="B169" s="221"/>
      <c r="C169" s="69" t="s">
        <v>147</v>
      </c>
      <c r="D169" s="69"/>
      <c r="E169" s="112" t="s">
        <v>150</v>
      </c>
      <c r="F169" s="64" t="s">
        <v>35</v>
      </c>
      <c r="G169" s="64" t="s">
        <v>35</v>
      </c>
      <c r="H169" s="64" t="s">
        <v>35</v>
      </c>
      <c r="I169" s="64" t="s">
        <v>35</v>
      </c>
      <c r="J169" s="64" t="s">
        <v>35</v>
      </c>
      <c r="K169" s="64" t="s">
        <v>35</v>
      </c>
      <c r="L169" s="64" t="s">
        <v>35</v>
      </c>
      <c r="M169" s="64" t="s">
        <v>35</v>
      </c>
      <c r="N169" s="64" t="s">
        <v>35</v>
      </c>
      <c r="O169" s="64" t="s">
        <v>35</v>
      </c>
      <c r="P169" s="64" t="s">
        <v>35</v>
      </c>
      <c r="Q169" s="64" t="s">
        <v>35</v>
      </c>
      <c r="R169" s="64" t="s">
        <v>35</v>
      </c>
      <c r="S169" s="64" t="s">
        <v>35</v>
      </c>
      <c r="T169" s="64" t="s">
        <v>35</v>
      </c>
      <c r="U169" s="64" t="s">
        <v>35</v>
      </c>
      <c r="V169" s="64" t="s">
        <v>35</v>
      </c>
      <c r="W169" s="64" t="s">
        <v>35</v>
      </c>
      <c r="X169" s="64" t="s">
        <v>35</v>
      </c>
      <c r="Y169" s="64" t="s">
        <v>35</v>
      </c>
      <c r="Z169" s="64" t="s">
        <v>35</v>
      </c>
      <c r="AA169" s="64" t="s">
        <v>35</v>
      </c>
      <c r="AB169" s="64" t="s">
        <v>35</v>
      </c>
      <c r="AC169" s="64" t="s">
        <v>35</v>
      </c>
      <c r="AD169" s="64" t="s">
        <v>35</v>
      </c>
      <c r="AE169" s="64" t="s">
        <v>35</v>
      </c>
      <c r="AF169" s="64" t="s">
        <v>35</v>
      </c>
      <c r="AG169" s="64" t="s">
        <v>35</v>
      </c>
      <c r="AH169" s="64" t="s">
        <v>35</v>
      </c>
      <c r="AI169" s="64" t="s">
        <v>35</v>
      </c>
      <c r="AJ169" s="64" t="s">
        <v>35</v>
      </c>
      <c r="AK169" s="64" t="s">
        <v>35</v>
      </c>
      <c r="AL169" s="64" t="s">
        <v>35</v>
      </c>
      <c r="AM169" s="64" t="s">
        <v>35</v>
      </c>
      <c r="AN169" s="64" t="s">
        <v>35</v>
      </c>
      <c r="AO169" s="64" t="s">
        <v>35</v>
      </c>
      <c r="AP169" s="64" t="s">
        <v>35</v>
      </c>
      <c r="AQ169" s="64" t="s">
        <v>35</v>
      </c>
      <c r="AR169" s="64" t="s">
        <v>35</v>
      </c>
      <c r="AS169" s="64" t="s">
        <v>35</v>
      </c>
      <c r="AT169" s="102" t="s">
        <v>35</v>
      </c>
      <c r="AU169" s="103" t="s">
        <v>35</v>
      </c>
      <c r="AV169" s="175" t="s">
        <v>35</v>
      </c>
      <c r="AW169" s="175" t="s">
        <v>111</v>
      </c>
      <c r="AX169" s="176"/>
    </row>
  </sheetData>
  <mergeCells count="73">
    <mergeCell ref="AO4:AO5"/>
    <mergeCell ref="B4:E6"/>
    <mergeCell ref="F4:H4"/>
    <mergeCell ref="I4:M4"/>
    <mergeCell ref="N4:N5"/>
    <mergeCell ref="O4:O5"/>
    <mergeCell ref="P4:P5"/>
    <mergeCell ref="B28:E28"/>
    <mergeCell ref="AP4:AS4"/>
    <mergeCell ref="AT4:AU4"/>
    <mergeCell ref="AV4:AV5"/>
    <mergeCell ref="AW4:AW5"/>
    <mergeCell ref="B8:D9"/>
    <mergeCell ref="B10:E10"/>
    <mergeCell ref="AT10:AT26"/>
    <mergeCell ref="AU10:AU26"/>
    <mergeCell ref="B11:B22"/>
    <mergeCell ref="C11:D14"/>
    <mergeCell ref="Q4:T4"/>
    <mergeCell ref="U4:AA4"/>
    <mergeCell ref="AB4:AE4"/>
    <mergeCell ref="AF4:AM4"/>
    <mergeCell ref="AN4:AN5"/>
    <mergeCell ref="C15:D18"/>
    <mergeCell ref="C19:D22"/>
    <mergeCell ref="B23:D24"/>
    <mergeCell ref="B25:D26"/>
    <mergeCell ref="B27:E27"/>
    <mergeCell ref="B29:E29"/>
    <mergeCell ref="AT29:AT45"/>
    <mergeCell ref="AU29:AU45"/>
    <mergeCell ref="B30:B41"/>
    <mergeCell ref="C30:D33"/>
    <mergeCell ref="C34:D37"/>
    <mergeCell ref="C38:D41"/>
    <mergeCell ref="B42:D43"/>
    <mergeCell ref="B44:D45"/>
    <mergeCell ref="B61:C61"/>
    <mergeCell ref="B46:E46"/>
    <mergeCell ref="B47:E47"/>
    <mergeCell ref="B49:D50"/>
    <mergeCell ref="B51:D52"/>
    <mergeCell ref="B54:D54"/>
    <mergeCell ref="B55:D55"/>
    <mergeCell ref="B57:D57"/>
    <mergeCell ref="AP57:AP58"/>
    <mergeCell ref="AT57:AU58"/>
    <mergeCell ref="B58:D58"/>
    <mergeCell ref="B60:C60"/>
    <mergeCell ref="B76:D77"/>
    <mergeCell ref="B62:C62"/>
    <mergeCell ref="B63:C63"/>
    <mergeCell ref="B64:C64"/>
    <mergeCell ref="B66:D66"/>
    <mergeCell ref="B67:D67"/>
    <mergeCell ref="B68:C68"/>
    <mergeCell ref="B69:C69"/>
    <mergeCell ref="B70:C70"/>
    <mergeCell ref="B71:C71"/>
    <mergeCell ref="B72:D73"/>
    <mergeCell ref="B74:D75"/>
    <mergeCell ref="B160:D160"/>
    <mergeCell ref="B80:B109"/>
    <mergeCell ref="B143:E143"/>
    <mergeCell ref="AV143:AV154"/>
    <mergeCell ref="AW143:AW152"/>
    <mergeCell ref="B144:E144"/>
    <mergeCell ref="B145:E145"/>
    <mergeCell ref="B146:E146"/>
    <mergeCell ref="B147:E147"/>
    <mergeCell ref="B149:E149"/>
    <mergeCell ref="B151:E151"/>
    <mergeCell ref="B153:E153"/>
  </mergeCells>
  <conditionalFormatting sqref="F80:AS109">
    <cfRule type="containsText" dxfId="4" priority="4" operator="containsText" text="&lt;*">
      <formula>NOT(ISERROR(SEARCH("&lt;*",F80)))</formula>
    </cfRule>
  </conditionalFormatting>
  <conditionalFormatting sqref="F149:AS154">
    <cfRule type="containsText" dxfId="3" priority="2" operator="containsText" text="Exceeds">
      <formula>NOT(ISERROR(SEARCH("Exceeds",F149)))</formula>
    </cfRule>
  </conditionalFormatting>
  <conditionalFormatting sqref="AN148">
    <cfRule type="containsText" dxfId="2" priority="1" operator="containsText" text="Exceeds">
      <formula>NOT(ISERROR(SEARCH("Exceeds",AN148)))</formula>
    </cfRule>
  </conditionalFormatting>
  <printOptions horizontalCentered="1"/>
  <pageMargins left="0.59055118110236227" right="0.59055118110236227" top="0.70866141732283472" bottom="0.59055118110236227" header="0.31496062992125984" footer="0.31496062992125984"/>
  <pageSetup paperSize="9" scale="55" fitToHeight="0" orientation="landscape" horizontalDpi="1200" verticalDpi="1200" r:id="rId1"/>
  <headerFooter>
    <oddHeader>&amp;L&amp;G</oddHeader>
    <oddFooter>&amp;RPage &amp;P of 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D31B-FDCE-4D16-9573-DEE0CF9C69E5}">
  <sheetPr>
    <tabColor rgb="FFFFC000"/>
    <pageSetUpPr fitToPage="1"/>
  </sheetPr>
  <dimension ref="A2:AX168"/>
  <sheetViews>
    <sheetView view="pageBreakPreview" topLeftCell="A56" zoomScale="85" zoomScaleNormal="100" zoomScaleSheetLayoutView="85" workbookViewId="0">
      <selection activeCell="AG90" sqref="AG90"/>
    </sheetView>
  </sheetViews>
  <sheetFormatPr defaultRowHeight="15" x14ac:dyDescent="0.25"/>
  <cols>
    <col min="2" max="2" width="16.42578125" customWidth="1"/>
    <col min="3" max="3" width="15" customWidth="1"/>
    <col min="4" max="4" width="9.5703125" customWidth="1"/>
    <col min="5" max="5" width="11.85546875" bestFit="1" customWidth="1"/>
    <col min="6" max="8" width="11.85546875" hidden="1" customWidth="1"/>
    <col min="9" max="14" width="7" hidden="1" customWidth="1"/>
    <col min="15" max="15" width="7.140625" hidden="1" customWidth="1"/>
    <col min="16" max="16" width="7" hidden="1" customWidth="1"/>
    <col min="17" max="17" width="6.140625" hidden="1" customWidth="1"/>
    <col min="18" max="18" width="7" hidden="1" customWidth="1"/>
    <col min="19" max="19" width="6.140625" hidden="1" customWidth="1"/>
    <col min="20" max="20" width="7" hidden="1" customWidth="1"/>
    <col min="21" max="23" width="6.140625" hidden="1" customWidth="1"/>
    <col min="24" max="24" width="8.42578125" hidden="1" customWidth="1"/>
    <col min="25" max="25" width="6.5703125" hidden="1" customWidth="1"/>
    <col min="26" max="26" width="7" hidden="1" customWidth="1"/>
    <col min="27" max="31" width="6.140625" hidden="1" customWidth="1"/>
    <col min="32" max="33" width="6.140625" bestFit="1" customWidth="1"/>
    <col min="34" max="34" width="6.5703125" bestFit="1" customWidth="1"/>
    <col min="35" max="35" width="7" bestFit="1" customWidth="1"/>
    <col min="36" max="38" width="6.140625" bestFit="1" customWidth="1"/>
    <col min="39" max="39" width="7" bestFit="1" customWidth="1"/>
    <col min="40" max="44" width="9.140625" customWidth="1"/>
    <col min="45" max="45" width="12.42578125" customWidth="1"/>
    <col min="46" max="46" width="21.42578125" customWidth="1"/>
    <col min="47" max="47" width="21.7109375" customWidth="1"/>
    <col min="48" max="48" width="13.85546875" style="140" customWidth="1"/>
    <col min="49" max="49" width="15.42578125" style="140" bestFit="1" customWidth="1"/>
    <col min="50" max="50" width="9.140625" style="140"/>
  </cols>
  <sheetData>
    <row r="2" spans="1:49" s="140" customFormat="1" ht="20.25" x14ac:dyDescent="0.3">
      <c r="B2" s="187" t="s">
        <v>105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9"/>
    </row>
    <row r="3" spans="1:49" s="140" customFormat="1" ht="20.25" x14ac:dyDescent="0.3">
      <c r="B3" s="187" t="s">
        <v>133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9"/>
    </row>
    <row r="4" spans="1:49" s="140" customFormat="1" ht="36" customHeight="1" x14ac:dyDescent="0.25">
      <c r="B4" s="376" t="s">
        <v>0</v>
      </c>
      <c r="C4" s="377"/>
      <c r="D4" s="377"/>
      <c r="E4" s="378"/>
      <c r="F4" s="389" t="s">
        <v>154</v>
      </c>
      <c r="G4" s="390"/>
      <c r="H4" s="349"/>
      <c r="I4" s="349" t="s">
        <v>1</v>
      </c>
      <c r="J4" s="350"/>
      <c r="K4" s="350"/>
      <c r="L4" s="350"/>
      <c r="M4" s="350"/>
      <c r="N4" s="336" t="s">
        <v>2</v>
      </c>
      <c r="O4" s="338" t="s">
        <v>3</v>
      </c>
      <c r="P4" s="336" t="s">
        <v>4</v>
      </c>
      <c r="Q4" s="388" t="s">
        <v>5</v>
      </c>
      <c r="R4" s="388"/>
      <c r="S4" s="388"/>
      <c r="T4" s="388"/>
      <c r="U4" s="505" t="s">
        <v>6</v>
      </c>
      <c r="V4" s="505"/>
      <c r="W4" s="505"/>
      <c r="X4" s="505"/>
      <c r="Y4" s="505"/>
      <c r="Z4" s="505"/>
      <c r="AA4" s="505"/>
      <c r="AB4" s="389" t="s">
        <v>7</v>
      </c>
      <c r="AC4" s="390"/>
      <c r="AD4" s="390"/>
      <c r="AE4" s="349"/>
      <c r="AF4" s="389" t="s">
        <v>64</v>
      </c>
      <c r="AG4" s="390"/>
      <c r="AH4" s="390"/>
      <c r="AI4" s="390"/>
      <c r="AJ4" s="390"/>
      <c r="AK4" s="390"/>
      <c r="AL4" s="390"/>
      <c r="AM4" s="349"/>
      <c r="AN4" s="397" t="s">
        <v>33</v>
      </c>
      <c r="AO4" s="399" t="s">
        <v>34</v>
      </c>
      <c r="AP4" s="331" t="s">
        <v>120</v>
      </c>
      <c r="AQ4" s="332"/>
      <c r="AR4" s="332"/>
      <c r="AS4" s="333"/>
      <c r="AT4" s="371" t="s">
        <v>8</v>
      </c>
      <c r="AU4" s="372"/>
      <c r="AV4" s="339" t="s">
        <v>91</v>
      </c>
      <c r="AW4" s="339" t="s">
        <v>89</v>
      </c>
    </row>
    <row r="5" spans="1:49" s="140" customFormat="1" ht="109.5" customHeight="1" x14ac:dyDescent="0.25">
      <c r="A5" s="152" t="s">
        <v>94</v>
      </c>
      <c r="B5" s="379"/>
      <c r="C5" s="380"/>
      <c r="D5" s="380"/>
      <c r="E5" s="381"/>
      <c r="F5" s="153" t="s">
        <v>155</v>
      </c>
      <c r="G5" s="153" t="s">
        <v>154</v>
      </c>
      <c r="H5" s="153" t="s">
        <v>156</v>
      </c>
      <c r="I5" s="153" t="s">
        <v>9</v>
      </c>
      <c r="J5" s="154" t="s">
        <v>10</v>
      </c>
      <c r="K5" s="154" t="s">
        <v>11</v>
      </c>
      <c r="L5" s="154" t="s">
        <v>12</v>
      </c>
      <c r="M5" s="154" t="s">
        <v>13</v>
      </c>
      <c r="N5" s="337"/>
      <c r="O5" s="339"/>
      <c r="P5" s="337"/>
      <c r="Q5" s="155" t="s">
        <v>14</v>
      </c>
      <c r="R5" s="155" t="s">
        <v>15</v>
      </c>
      <c r="S5" s="154" t="s">
        <v>16</v>
      </c>
      <c r="T5" s="154" t="s">
        <v>138</v>
      </c>
      <c r="U5" s="298" t="s">
        <v>17</v>
      </c>
      <c r="V5" s="298" t="s">
        <v>18</v>
      </c>
      <c r="W5" s="298" t="s">
        <v>19</v>
      </c>
      <c r="X5" s="298" t="s">
        <v>20</v>
      </c>
      <c r="Y5" s="298" t="s">
        <v>21</v>
      </c>
      <c r="Z5" s="298" t="s">
        <v>22</v>
      </c>
      <c r="AA5" s="298" t="s">
        <v>23</v>
      </c>
      <c r="AB5" s="156" t="s">
        <v>24</v>
      </c>
      <c r="AC5" s="157" t="s">
        <v>60</v>
      </c>
      <c r="AD5" s="157" t="s">
        <v>61</v>
      </c>
      <c r="AE5" s="157" t="s">
        <v>62</v>
      </c>
      <c r="AF5" s="190" t="s">
        <v>25</v>
      </c>
      <c r="AG5" s="150" t="s">
        <v>26</v>
      </c>
      <c r="AH5" s="150" t="s">
        <v>27</v>
      </c>
      <c r="AI5" s="150" t="s">
        <v>28</v>
      </c>
      <c r="AJ5" s="150" t="s">
        <v>29</v>
      </c>
      <c r="AK5" s="150" t="s">
        <v>30</v>
      </c>
      <c r="AL5" s="150" t="s">
        <v>31</v>
      </c>
      <c r="AM5" s="150" t="s">
        <v>32</v>
      </c>
      <c r="AN5" s="398"/>
      <c r="AO5" s="400"/>
      <c r="AP5" s="151" t="s">
        <v>117</v>
      </c>
      <c r="AQ5" s="151" t="s">
        <v>118</v>
      </c>
      <c r="AR5" s="151" t="s">
        <v>119</v>
      </c>
      <c r="AS5" s="151" t="s">
        <v>179</v>
      </c>
      <c r="AT5" s="154" t="s">
        <v>66</v>
      </c>
      <c r="AU5" s="158" t="s">
        <v>65</v>
      </c>
      <c r="AV5" s="370"/>
      <c r="AW5" s="370"/>
    </row>
    <row r="6" spans="1:49" s="159" customFormat="1" ht="5.25" x14ac:dyDescent="0.15">
      <c r="B6" s="382"/>
      <c r="C6" s="383"/>
      <c r="D6" s="383"/>
      <c r="E6" s="384"/>
      <c r="F6" s="160"/>
      <c r="G6" s="160"/>
      <c r="H6" s="160"/>
      <c r="I6" s="160"/>
      <c r="J6" s="161"/>
      <c r="K6" s="161"/>
      <c r="L6" s="161"/>
      <c r="M6" s="161"/>
      <c r="N6" s="162"/>
      <c r="O6" s="161"/>
      <c r="P6" s="162"/>
      <c r="Q6" s="162"/>
      <c r="R6" s="162"/>
      <c r="S6" s="161"/>
      <c r="T6" s="161"/>
      <c r="U6" s="162"/>
      <c r="V6" s="162"/>
      <c r="W6" s="162"/>
      <c r="X6" s="162"/>
      <c r="Y6" s="162"/>
      <c r="Z6" s="162"/>
      <c r="AA6" s="162"/>
      <c r="AB6" s="163"/>
      <c r="AC6" s="163"/>
      <c r="AD6" s="163"/>
      <c r="AE6" s="163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2"/>
      <c r="AU6" s="165"/>
      <c r="AV6" s="165"/>
      <c r="AW6" s="161"/>
    </row>
    <row r="7" spans="1:49" s="140" customFormat="1" ht="16.5" hidden="1" customHeight="1" x14ac:dyDescent="0.25">
      <c r="B7" s="291" t="s">
        <v>178</v>
      </c>
      <c r="C7" s="166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  <c r="T7" s="170"/>
      <c r="U7" s="171"/>
      <c r="V7" s="171"/>
      <c r="W7" s="171"/>
      <c r="X7" s="171"/>
      <c r="Y7" s="171"/>
      <c r="Z7" s="171"/>
      <c r="AA7" s="171"/>
      <c r="AB7" s="171"/>
      <c r="AC7" s="172"/>
      <c r="AD7" s="171"/>
      <c r="AE7" s="171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4"/>
    </row>
    <row r="8" spans="1:49" ht="16.5" hidden="1" customHeight="1" x14ac:dyDescent="0.25">
      <c r="A8" s="52"/>
      <c r="B8" s="401" t="s">
        <v>123</v>
      </c>
      <c r="C8" s="402"/>
      <c r="D8" s="403"/>
      <c r="E8" s="41" t="s">
        <v>76</v>
      </c>
      <c r="F8" s="231">
        <v>10</v>
      </c>
      <c r="G8" s="231">
        <v>1</v>
      </c>
      <c r="H8" s="231" t="s">
        <v>35</v>
      </c>
      <c r="I8" s="39" t="s">
        <v>35</v>
      </c>
      <c r="J8" s="39" t="s">
        <v>35</v>
      </c>
      <c r="K8" s="39" t="s">
        <v>35</v>
      </c>
      <c r="L8" s="39">
        <v>3</v>
      </c>
      <c r="M8" s="39" t="s">
        <v>35</v>
      </c>
      <c r="N8" s="39" t="s">
        <v>35</v>
      </c>
      <c r="O8" s="39" t="s">
        <v>35</v>
      </c>
      <c r="P8" s="39" t="s">
        <v>35</v>
      </c>
      <c r="Q8" s="106">
        <v>10</v>
      </c>
      <c r="R8" s="106">
        <v>10</v>
      </c>
      <c r="S8" s="106">
        <v>1.5</v>
      </c>
      <c r="T8" s="106">
        <v>10</v>
      </c>
      <c r="U8" s="39" t="s">
        <v>35</v>
      </c>
      <c r="V8" s="39" t="s">
        <v>35</v>
      </c>
      <c r="W8" s="106">
        <v>125</v>
      </c>
      <c r="X8" s="39">
        <v>25</v>
      </c>
      <c r="Y8" s="39" t="s">
        <v>35</v>
      </c>
      <c r="Z8" s="39" t="s">
        <v>35</v>
      </c>
      <c r="AA8" s="39" t="s">
        <v>35</v>
      </c>
      <c r="AB8" s="39">
        <v>10</v>
      </c>
      <c r="AC8" s="106">
        <v>3</v>
      </c>
      <c r="AD8" s="39" t="s">
        <v>35</v>
      </c>
      <c r="AE8" s="39" t="s">
        <v>35</v>
      </c>
      <c r="AF8" s="39">
        <v>40</v>
      </c>
      <c r="AG8" s="39" t="s">
        <v>35</v>
      </c>
      <c r="AH8" s="39" t="s">
        <v>35</v>
      </c>
      <c r="AI8" s="39" t="s">
        <v>35</v>
      </c>
      <c r="AJ8" s="39" t="s">
        <v>35</v>
      </c>
      <c r="AK8" s="39" t="s">
        <v>35</v>
      </c>
      <c r="AL8" s="39" t="s">
        <v>35</v>
      </c>
      <c r="AM8" s="39" t="s">
        <v>35</v>
      </c>
      <c r="AN8" s="39" t="s">
        <v>35</v>
      </c>
      <c r="AO8" s="39" t="s">
        <v>35</v>
      </c>
      <c r="AP8" s="39" t="s">
        <v>35</v>
      </c>
      <c r="AQ8" s="39" t="s">
        <v>35</v>
      </c>
      <c r="AR8" s="39" t="s">
        <v>35</v>
      </c>
      <c r="AS8" s="39" t="s">
        <v>35</v>
      </c>
      <c r="AT8" s="39" t="s">
        <v>35</v>
      </c>
      <c r="AU8" s="39" t="s">
        <v>35</v>
      </c>
      <c r="AV8" s="147"/>
      <c r="AW8" s="134"/>
    </row>
    <row r="9" spans="1:49" ht="16.5" hidden="1" customHeight="1" x14ac:dyDescent="0.25">
      <c r="B9" s="404"/>
      <c r="C9" s="405"/>
      <c r="D9" s="406"/>
      <c r="E9" s="40" t="s">
        <v>77</v>
      </c>
      <c r="F9" s="231">
        <v>10</v>
      </c>
      <c r="G9" s="231">
        <v>1</v>
      </c>
      <c r="H9" s="231" t="s">
        <v>35</v>
      </c>
      <c r="I9" s="39" t="s">
        <v>35</v>
      </c>
      <c r="J9" s="39" t="s">
        <v>35</v>
      </c>
      <c r="K9" s="39" t="s">
        <v>35</v>
      </c>
      <c r="L9" s="39">
        <v>3</v>
      </c>
      <c r="M9" s="39" t="s">
        <v>35</v>
      </c>
      <c r="N9" s="39" t="s">
        <v>35</v>
      </c>
      <c r="O9" s="39" t="s">
        <v>35</v>
      </c>
      <c r="P9" s="39" t="s">
        <v>35</v>
      </c>
      <c r="Q9" s="106">
        <v>10</v>
      </c>
      <c r="R9" s="106">
        <v>65</v>
      </c>
      <c r="S9" s="106">
        <v>40</v>
      </c>
      <c r="T9" s="106">
        <v>1.6</v>
      </c>
      <c r="U9" s="39" t="s">
        <v>35</v>
      </c>
      <c r="V9" s="39" t="s">
        <v>35</v>
      </c>
      <c r="W9" s="106">
        <v>125</v>
      </c>
      <c r="X9" s="39">
        <v>25</v>
      </c>
      <c r="Y9" s="39" t="s">
        <v>35</v>
      </c>
      <c r="Z9" s="39" t="s">
        <v>35</v>
      </c>
      <c r="AA9" s="39" t="s">
        <v>35</v>
      </c>
      <c r="AB9" s="39">
        <v>10</v>
      </c>
      <c r="AC9" s="106">
        <v>3</v>
      </c>
      <c r="AD9" s="39" t="s">
        <v>35</v>
      </c>
      <c r="AE9" s="39" t="s">
        <v>35</v>
      </c>
      <c r="AF9" s="39">
        <v>40</v>
      </c>
      <c r="AG9" s="39" t="s">
        <v>35</v>
      </c>
      <c r="AH9" s="39" t="s">
        <v>35</v>
      </c>
      <c r="AI9" s="39" t="s">
        <v>35</v>
      </c>
      <c r="AJ9" s="39" t="s">
        <v>35</v>
      </c>
      <c r="AK9" s="39" t="s">
        <v>35</v>
      </c>
      <c r="AL9" s="39" t="s">
        <v>35</v>
      </c>
      <c r="AM9" s="39" t="s">
        <v>35</v>
      </c>
      <c r="AN9" s="39" t="s">
        <v>35</v>
      </c>
      <c r="AO9" s="39" t="s">
        <v>35</v>
      </c>
      <c r="AP9" s="39" t="s">
        <v>35</v>
      </c>
      <c r="AQ9" s="39" t="s">
        <v>35</v>
      </c>
      <c r="AR9" s="39" t="s">
        <v>35</v>
      </c>
      <c r="AS9" s="39" t="s">
        <v>35</v>
      </c>
      <c r="AT9" s="39" t="s">
        <v>35</v>
      </c>
      <c r="AU9" s="39" t="s">
        <v>35</v>
      </c>
      <c r="AV9" s="147"/>
      <c r="AW9" s="134"/>
    </row>
    <row r="10" spans="1:49" ht="21" hidden="1" customHeight="1" x14ac:dyDescent="0.25">
      <c r="B10" s="468" t="s">
        <v>80</v>
      </c>
      <c r="C10" s="468"/>
      <c r="D10" s="468"/>
      <c r="E10" s="468"/>
      <c r="F10" s="232">
        <v>0.1</v>
      </c>
      <c r="G10" s="232" t="s">
        <v>35</v>
      </c>
      <c r="H10" s="232">
        <v>0.01</v>
      </c>
      <c r="I10" s="1">
        <v>6</v>
      </c>
      <c r="J10" s="2">
        <v>6</v>
      </c>
      <c r="K10" s="2">
        <v>50</v>
      </c>
      <c r="L10" s="2">
        <v>240</v>
      </c>
      <c r="M10" s="2">
        <v>6</v>
      </c>
      <c r="N10" s="2">
        <v>1</v>
      </c>
      <c r="O10" s="2" t="s">
        <v>35</v>
      </c>
      <c r="P10" s="2">
        <v>3000</v>
      </c>
      <c r="Q10" s="2" t="s">
        <v>35</v>
      </c>
      <c r="R10" s="2" t="s">
        <v>35</v>
      </c>
      <c r="S10" s="2" t="s">
        <v>35</v>
      </c>
      <c r="T10" s="2" t="s">
        <v>35</v>
      </c>
      <c r="U10" s="2" t="s">
        <v>35</v>
      </c>
      <c r="V10" s="2" t="s">
        <v>35</v>
      </c>
      <c r="W10" s="2" t="s">
        <v>35</v>
      </c>
      <c r="X10" s="2" t="s">
        <v>35</v>
      </c>
      <c r="Y10" s="2" t="s">
        <v>35</v>
      </c>
      <c r="Z10" s="2" t="s">
        <v>35</v>
      </c>
      <c r="AA10" s="2" t="s">
        <v>35</v>
      </c>
      <c r="AB10" s="2" t="s">
        <v>35</v>
      </c>
      <c r="AC10" s="101" t="s">
        <v>35</v>
      </c>
      <c r="AD10" s="101">
        <v>3</v>
      </c>
      <c r="AE10" s="101">
        <v>300</v>
      </c>
      <c r="AF10" s="101">
        <v>100</v>
      </c>
      <c r="AG10" s="101">
        <v>20</v>
      </c>
      <c r="AH10" s="32">
        <v>100</v>
      </c>
      <c r="AI10" s="101">
        <v>6000</v>
      </c>
      <c r="AJ10" s="101">
        <v>300</v>
      </c>
      <c r="AK10" s="101">
        <v>40</v>
      </c>
      <c r="AL10" s="101">
        <v>400</v>
      </c>
      <c r="AM10" s="101">
        <v>7400</v>
      </c>
      <c r="AN10" s="1" t="s">
        <v>35</v>
      </c>
      <c r="AO10" s="1" t="s">
        <v>35</v>
      </c>
      <c r="AP10" s="1" t="s">
        <v>35</v>
      </c>
      <c r="AQ10" s="1" t="s">
        <v>35</v>
      </c>
      <c r="AR10" s="1" t="s">
        <v>35</v>
      </c>
      <c r="AS10" s="1" t="s">
        <v>35</v>
      </c>
      <c r="AT10" s="391">
        <v>1.0000000000000001E-5</v>
      </c>
      <c r="AU10" s="385">
        <v>1E-4</v>
      </c>
      <c r="AV10" s="147"/>
      <c r="AW10" s="134"/>
    </row>
    <row r="11" spans="1:49" ht="16.5" hidden="1" customHeight="1" x14ac:dyDescent="0.25">
      <c r="B11" s="469" t="s">
        <v>81</v>
      </c>
      <c r="C11" s="407" t="s">
        <v>72</v>
      </c>
      <c r="D11" s="408"/>
      <c r="E11" s="37" t="s">
        <v>68</v>
      </c>
      <c r="F11" s="232" t="s">
        <v>35</v>
      </c>
      <c r="G11" s="232" t="s">
        <v>35</v>
      </c>
      <c r="H11" s="232" t="s">
        <v>35</v>
      </c>
      <c r="I11" s="1" t="s">
        <v>35</v>
      </c>
      <c r="J11" s="1" t="s">
        <v>35</v>
      </c>
      <c r="K11" s="1" t="s">
        <v>35</v>
      </c>
      <c r="L11" s="1" t="s">
        <v>35</v>
      </c>
      <c r="M11" s="1" t="s">
        <v>35</v>
      </c>
      <c r="N11" s="1" t="s">
        <v>35</v>
      </c>
      <c r="O11" s="1" t="s">
        <v>35</v>
      </c>
      <c r="P11" s="1" t="s">
        <v>35</v>
      </c>
      <c r="Q11" s="1">
        <v>0.5</v>
      </c>
      <c r="R11" s="1">
        <v>160</v>
      </c>
      <c r="S11" s="1">
        <v>55</v>
      </c>
      <c r="T11" s="1">
        <v>40</v>
      </c>
      <c r="U11" s="1" t="s">
        <v>35</v>
      </c>
      <c r="V11" s="1" t="s">
        <v>35</v>
      </c>
      <c r="W11" s="1">
        <v>45</v>
      </c>
      <c r="X11" s="1">
        <v>110</v>
      </c>
      <c r="Y11" s="1" t="s">
        <v>35</v>
      </c>
      <c r="Z11" s="1" t="s">
        <v>35</v>
      </c>
      <c r="AA11" s="1" t="s">
        <v>35</v>
      </c>
      <c r="AB11" s="1">
        <v>3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 t="s">
        <v>35</v>
      </c>
      <c r="AJ11" s="1" t="s">
        <v>35</v>
      </c>
      <c r="AK11" s="1" t="s">
        <v>35</v>
      </c>
      <c r="AL11" s="1" t="s">
        <v>35</v>
      </c>
      <c r="AM11" s="1" t="s">
        <v>35</v>
      </c>
      <c r="AN11" s="1" t="s">
        <v>35</v>
      </c>
      <c r="AO11" s="1" t="s">
        <v>35</v>
      </c>
      <c r="AP11" s="1" t="s">
        <v>35</v>
      </c>
      <c r="AQ11" s="1" t="s">
        <v>35</v>
      </c>
      <c r="AR11" s="1" t="s">
        <v>35</v>
      </c>
      <c r="AS11" s="1" t="s">
        <v>35</v>
      </c>
      <c r="AT11" s="392"/>
      <c r="AU11" s="386"/>
      <c r="AV11" s="147"/>
      <c r="AW11" s="134"/>
    </row>
    <row r="12" spans="1:49" ht="16.5" hidden="1" customHeight="1" x14ac:dyDescent="0.25">
      <c r="B12" s="470"/>
      <c r="C12" s="409"/>
      <c r="D12" s="410"/>
      <c r="E12" s="37" t="s">
        <v>69</v>
      </c>
      <c r="F12" s="232" t="s">
        <v>35</v>
      </c>
      <c r="G12" s="232" t="s">
        <v>35</v>
      </c>
      <c r="H12" s="232" t="s">
        <v>35</v>
      </c>
      <c r="I12" s="1" t="s">
        <v>35</v>
      </c>
      <c r="J12" s="1" t="s">
        <v>35</v>
      </c>
      <c r="K12" s="1" t="s">
        <v>35</v>
      </c>
      <c r="L12" s="1" t="s">
        <v>35</v>
      </c>
      <c r="M12" s="1" t="s">
        <v>35</v>
      </c>
      <c r="N12" s="1" t="s">
        <v>35</v>
      </c>
      <c r="O12" s="1" t="s">
        <v>35</v>
      </c>
      <c r="P12" s="1" t="s">
        <v>35</v>
      </c>
      <c r="Q12" s="1">
        <v>0.5</v>
      </c>
      <c r="R12" s="1">
        <v>220</v>
      </c>
      <c r="S12" s="1" t="s">
        <v>75</v>
      </c>
      <c r="T12" s="1">
        <v>60</v>
      </c>
      <c r="U12" s="1" t="s">
        <v>35</v>
      </c>
      <c r="V12" s="1" t="s">
        <v>35</v>
      </c>
      <c r="W12" s="1">
        <v>70</v>
      </c>
      <c r="X12" s="1">
        <v>240</v>
      </c>
      <c r="Y12" s="1" t="s">
        <v>35</v>
      </c>
      <c r="Z12" s="1" t="s">
        <v>35</v>
      </c>
      <c r="AA12" s="1" t="s">
        <v>35</v>
      </c>
      <c r="AB12" s="1" t="s">
        <v>75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  <c r="AO12" s="1" t="s">
        <v>35</v>
      </c>
      <c r="AP12" s="1" t="s">
        <v>35</v>
      </c>
      <c r="AQ12" s="1" t="s">
        <v>35</v>
      </c>
      <c r="AR12" s="1" t="s">
        <v>35</v>
      </c>
      <c r="AS12" s="1" t="s">
        <v>35</v>
      </c>
      <c r="AT12" s="392"/>
      <c r="AU12" s="386"/>
      <c r="AV12" s="147"/>
      <c r="AW12" s="134"/>
    </row>
    <row r="13" spans="1:49" ht="16.5" hidden="1" customHeight="1" x14ac:dyDescent="0.25">
      <c r="B13" s="470"/>
      <c r="C13" s="409"/>
      <c r="D13" s="410"/>
      <c r="E13" s="37" t="s">
        <v>70</v>
      </c>
      <c r="F13" s="232" t="s">
        <v>35</v>
      </c>
      <c r="G13" s="232" t="s">
        <v>35</v>
      </c>
      <c r="H13" s="232" t="s">
        <v>35</v>
      </c>
      <c r="I13" s="1" t="s">
        <v>35</v>
      </c>
      <c r="J13" s="1" t="s">
        <v>35</v>
      </c>
      <c r="K13" s="1" t="s">
        <v>35</v>
      </c>
      <c r="L13" s="1" t="s">
        <v>35</v>
      </c>
      <c r="M13" s="1" t="s">
        <v>35</v>
      </c>
      <c r="N13" s="1" t="s">
        <v>35</v>
      </c>
      <c r="O13" s="1" t="s">
        <v>35</v>
      </c>
      <c r="P13" s="1" t="s">
        <v>35</v>
      </c>
      <c r="Q13" s="1">
        <v>0.5</v>
      </c>
      <c r="R13" s="1">
        <v>310</v>
      </c>
      <c r="S13" s="1" t="s">
        <v>75</v>
      </c>
      <c r="T13" s="1">
        <v>95</v>
      </c>
      <c r="U13" s="1" t="s">
        <v>35</v>
      </c>
      <c r="V13" s="1" t="s">
        <v>35</v>
      </c>
      <c r="W13" s="1">
        <v>110</v>
      </c>
      <c r="X13" s="1">
        <v>440</v>
      </c>
      <c r="Y13" s="1" t="s">
        <v>35</v>
      </c>
      <c r="Z13" s="1" t="s">
        <v>35</v>
      </c>
      <c r="AA13" s="1" t="s">
        <v>35</v>
      </c>
      <c r="AB13" s="1" t="s">
        <v>75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 t="s">
        <v>35</v>
      </c>
      <c r="AJ13" s="1" t="s">
        <v>35</v>
      </c>
      <c r="AK13" s="1" t="s">
        <v>35</v>
      </c>
      <c r="AL13" s="1" t="s">
        <v>35</v>
      </c>
      <c r="AM13" s="1" t="s">
        <v>35</v>
      </c>
      <c r="AN13" s="1" t="s">
        <v>35</v>
      </c>
      <c r="AO13" s="1" t="s">
        <v>35</v>
      </c>
      <c r="AP13" s="1" t="s">
        <v>35</v>
      </c>
      <c r="AQ13" s="1" t="s">
        <v>35</v>
      </c>
      <c r="AR13" s="1" t="s">
        <v>35</v>
      </c>
      <c r="AS13" s="1" t="s">
        <v>35</v>
      </c>
      <c r="AT13" s="392"/>
      <c r="AU13" s="386"/>
      <c r="AV13" s="147"/>
      <c r="AW13" s="134"/>
    </row>
    <row r="14" spans="1:49" ht="15" hidden="1" customHeight="1" x14ac:dyDescent="0.25">
      <c r="B14" s="470"/>
      <c r="C14" s="411"/>
      <c r="D14" s="412"/>
      <c r="E14" s="37" t="s">
        <v>71</v>
      </c>
      <c r="F14" s="232" t="s">
        <v>35</v>
      </c>
      <c r="G14" s="232" t="s">
        <v>35</v>
      </c>
      <c r="H14" s="232" t="s">
        <v>35</v>
      </c>
      <c r="I14" s="1" t="s">
        <v>35</v>
      </c>
      <c r="J14" s="1" t="s">
        <v>35</v>
      </c>
      <c r="K14" s="1" t="s">
        <v>35</v>
      </c>
      <c r="L14" s="1" t="s">
        <v>35</v>
      </c>
      <c r="M14" s="1" t="s">
        <v>35</v>
      </c>
      <c r="N14" s="1" t="s">
        <v>35</v>
      </c>
      <c r="O14" s="1" t="s">
        <v>35</v>
      </c>
      <c r="P14" s="1" t="s">
        <v>35</v>
      </c>
      <c r="Q14" s="1">
        <v>0.5</v>
      </c>
      <c r="R14" s="1">
        <v>540</v>
      </c>
      <c r="S14" s="1" t="s">
        <v>75</v>
      </c>
      <c r="T14" s="1">
        <v>170</v>
      </c>
      <c r="U14" s="1" t="s">
        <v>35</v>
      </c>
      <c r="V14" s="1" t="s">
        <v>35</v>
      </c>
      <c r="W14" s="1">
        <v>200</v>
      </c>
      <c r="X14" s="1" t="s">
        <v>75</v>
      </c>
      <c r="Y14" s="1" t="s">
        <v>35</v>
      </c>
      <c r="Z14" s="1" t="s">
        <v>35</v>
      </c>
      <c r="AA14" s="1" t="s">
        <v>35</v>
      </c>
      <c r="AB14" s="1" t="s">
        <v>75</v>
      </c>
      <c r="AC14" s="1" t="s">
        <v>35</v>
      </c>
      <c r="AD14" s="1" t="s">
        <v>35</v>
      </c>
      <c r="AE14" s="1" t="s">
        <v>35</v>
      </c>
      <c r="AF14" s="1" t="s">
        <v>35</v>
      </c>
      <c r="AG14" s="1" t="s">
        <v>35</v>
      </c>
      <c r="AH14" s="1" t="s">
        <v>35</v>
      </c>
      <c r="AI14" s="1" t="s">
        <v>35</v>
      </c>
      <c r="AJ14" s="1" t="s">
        <v>35</v>
      </c>
      <c r="AK14" s="1" t="s">
        <v>35</v>
      </c>
      <c r="AL14" s="1" t="s">
        <v>35</v>
      </c>
      <c r="AM14" s="1" t="s">
        <v>35</v>
      </c>
      <c r="AN14" s="1" t="s">
        <v>35</v>
      </c>
      <c r="AO14" s="1" t="s">
        <v>35</v>
      </c>
      <c r="AP14" s="1" t="s">
        <v>35</v>
      </c>
      <c r="AQ14" s="1" t="s">
        <v>35</v>
      </c>
      <c r="AR14" s="1" t="s">
        <v>35</v>
      </c>
      <c r="AS14" s="1" t="s">
        <v>35</v>
      </c>
      <c r="AT14" s="392"/>
      <c r="AU14" s="386"/>
      <c r="AV14" s="147"/>
      <c r="AW14" s="134"/>
    </row>
    <row r="15" spans="1:49" ht="15" hidden="1" customHeight="1" x14ac:dyDescent="0.25">
      <c r="B15" s="470"/>
      <c r="C15" s="407" t="s">
        <v>73</v>
      </c>
      <c r="D15" s="408"/>
      <c r="E15" s="37" t="s">
        <v>68</v>
      </c>
      <c r="F15" s="232" t="s">
        <v>35</v>
      </c>
      <c r="G15" s="232" t="s">
        <v>35</v>
      </c>
      <c r="H15" s="232" t="s">
        <v>35</v>
      </c>
      <c r="I15" s="1" t="s">
        <v>35</v>
      </c>
      <c r="J15" s="1" t="s">
        <v>35</v>
      </c>
      <c r="K15" s="1" t="s">
        <v>35</v>
      </c>
      <c r="L15" s="1" t="s">
        <v>35</v>
      </c>
      <c r="M15" s="1" t="s">
        <v>35</v>
      </c>
      <c r="N15" s="1" t="s">
        <v>35</v>
      </c>
      <c r="O15" s="1" t="s">
        <v>35</v>
      </c>
      <c r="P15" s="1" t="s">
        <v>35</v>
      </c>
      <c r="Q15" s="1">
        <v>0.6</v>
      </c>
      <c r="R15" s="1">
        <v>390</v>
      </c>
      <c r="S15" s="1">
        <v>95</v>
      </c>
      <c r="T15" s="1">
        <v>95</v>
      </c>
      <c r="U15" s="1" t="s">
        <v>35</v>
      </c>
      <c r="V15" s="1" t="s">
        <v>35</v>
      </c>
      <c r="W15" s="1">
        <v>40</v>
      </c>
      <c r="X15" s="1">
        <v>230</v>
      </c>
      <c r="Y15" s="1" t="s">
        <v>35</v>
      </c>
      <c r="Z15" s="1" t="s">
        <v>35</v>
      </c>
      <c r="AA15" s="1" t="s">
        <v>35</v>
      </c>
      <c r="AB15" s="1">
        <v>4</v>
      </c>
      <c r="AC15" s="1" t="s">
        <v>35</v>
      </c>
      <c r="AD15" s="1" t="s">
        <v>35</v>
      </c>
      <c r="AE15" s="1" t="s">
        <v>35</v>
      </c>
      <c r="AF15" s="1" t="s">
        <v>35</v>
      </c>
      <c r="AG15" s="1" t="s">
        <v>35</v>
      </c>
      <c r="AH15" s="1" t="s">
        <v>35</v>
      </c>
      <c r="AI15" s="1" t="s">
        <v>35</v>
      </c>
      <c r="AJ15" s="1" t="s">
        <v>35</v>
      </c>
      <c r="AK15" s="1" t="s">
        <v>35</v>
      </c>
      <c r="AL15" s="1" t="s">
        <v>35</v>
      </c>
      <c r="AM15" s="1" t="s">
        <v>35</v>
      </c>
      <c r="AN15" s="1" t="s">
        <v>35</v>
      </c>
      <c r="AO15" s="1" t="s">
        <v>35</v>
      </c>
      <c r="AP15" s="1" t="s">
        <v>35</v>
      </c>
      <c r="AQ15" s="1" t="s">
        <v>35</v>
      </c>
      <c r="AR15" s="1" t="s">
        <v>35</v>
      </c>
      <c r="AS15" s="1" t="s">
        <v>35</v>
      </c>
      <c r="AT15" s="392"/>
      <c r="AU15" s="386"/>
      <c r="AV15" s="147"/>
      <c r="AW15" s="134"/>
    </row>
    <row r="16" spans="1:49" ht="15" hidden="1" customHeight="1" x14ac:dyDescent="0.25">
      <c r="B16" s="470"/>
      <c r="C16" s="409"/>
      <c r="D16" s="410"/>
      <c r="E16" s="37" t="s">
        <v>69</v>
      </c>
      <c r="F16" s="232" t="s">
        <v>35</v>
      </c>
      <c r="G16" s="232" t="s">
        <v>35</v>
      </c>
      <c r="H16" s="232" t="s">
        <v>35</v>
      </c>
      <c r="I16" s="1" t="s">
        <v>35</v>
      </c>
      <c r="J16" s="1" t="s">
        <v>35</v>
      </c>
      <c r="K16" s="1" t="s">
        <v>35</v>
      </c>
      <c r="L16" s="1" t="s">
        <v>35</v>
      </c>
      <c r="M16" s="1" t="s">
        <v>35</v>
      </c>
      <c r="N16" s="1" t="s">
        <v>35</v>
      </c>
      <c r="O16" s="1" t="s">
        <v>35</v>
      </c>
      <c r="P16" s="1" t="s">
        <v>35</v>
      </c>
      <c r="Q16" s="1">
        <v>0.7</v>
      </c>
      <c r="R16" s="1" t="s">
        <v>75</v>
      </c>
      <c r="S16" s="1">
        <v>210</v>
      </c>
      <c r="T16" s="1">
        <v>210</v>
      </c>
      <c r="U16" s="1" t="s">
        <v>35</v>
      </c>
      <c r="V16" s="1" t="s">
        <v>35</v>
      </c>
      <c r="W16" s="1">
        <v>65</v>
      </c>
      <c r="X16" s="1" t="s">
        <v>75</v>
      </c>
      <c r="Y16" s="1" t="s">
        <v>35</v>
      </c>
      <c r="Z16" s="1" t="s">
        <v>35</v>
      </c>
      <c r="AA16" s="1" t="s">
        <v>35</v>
      </c>
      <c r="AB16" s="1" t="s">
        <v>75</v>
      </c>
      <c r="AC16" s="1" t="s">
        <v>35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35</v>
      </c>
      <c r="AK16" s="1" t="s">
        <v>35</v>
      </c>
      <c r="AL16" s="1" t="s">
        <v>35</v>
      </c>
      <c r="AM16" s="1" t="s">
        <v>35</v>
      </c>
      <c r="AN16" s="1" t="s">
        <v>35</v>
      </c>
      <c r="AO16" s="1" t="s">
        <v>35</v>
      </c>
      <c r="AP16" s="1" t="s">
        <v>35</v>
      </c>
      <c r="AQ16" s="1" t="s">
        <v>35</v>
      </c>
      <c r="AR16" s="1" t="s">
        <v>35</v>
      </c>
      <c r="AS16" s="1" t="s">
        <v>35</v>
      </c>
      <c r="AT16" s="392"/>
      <c r="AU16" s="386"/>
      <c r="AV16" s="147"/>
      <c r="AW16" s="134"/>
    </row>
    <row r="17" spans="2:49" ht="15" hidden="1" customHeight="1" x14ac:dyDescent="0.25">
      <c r="B17" s="470"/>
      <c r="C17" s="409"/>
      <c r="D17" s="410"/>
      <c r="E17" s="37" t="s">
        <v>70</v>
      </c>
      <c r="F17" s="232" t="s">
        <v>35</v>
      </c>
      <c r="G17" s="232" t="s">
        <v>35</v>
      </c>
      <c r="H17" s="232" t="s">
        <v>35</v>
      </c>
      <c r="I17" s="1" t="s">
        <v>35</v>
      </c>
      <c r="J17" s="1" t="s">
        <v>35</v>
      </c>
      <c r="K17" s="1" t="s">
        <v>35</v>
      </c>
      <c r="L17" s="1" t="s">
        <v>35</v>
      </c>
      <c r="M17" s="1" t="s">
        <v>35</v>
      </c>
      <c r="N17" s="1" t="s">
        <v>35</v>
      </c>
      <c r="O17" s="1" t="s">
        <v>35</v>
      </c>
      <c r="P17" s="1" t="s">
        <v>35</v>
      </c>
      <c r="Q17" s="1">
        <v>1</v>
      </c>
      <c r="R17" s="1" t="s">
        <v>75</v>
      </c>
      <c r="S17" s="1" t="s">
        <v>75</v>
      </c>
      <c r="T17" s="1" t="s">
        <v>75</v>
      </c>
      <c r="U17" s="1" t="s">
        <v>35</v>
      </c>
      <c r="V17" s="1" t="s">
        <v>35</v>
      </c>
      <c r="W17" s="1">
        <v>100</v>
      </c>
      <c r="X17" s="1" t="s">
        <v>75</v>
      </c>
      <c r="Y17" s="1" t="s">
        <v>35</v>
      </c>
      <c r="Z17" s="1" t="s">
        <v>35</v>
      </c>
      <c r="AA17" s="1" t="s">
        <v>35</v>
      </c>
      <c r="AB17" s="1" t="s">
        <v>75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  <c r="AP17" s="1" t="s">
        <v>35</v>
      </c>
      <c r="AQ17" s="1" t="s">
        <v>35</v>
      </c>
      <c r="AR17" s="1" t="s">
        <v>35</v>
      </c>
      <c r="AS17" s="1" t="s">
        <v>35</v>
      </c>
      <c r="AT17" s="392"/>
      <c r="AU17" s="386"/>
      <c r="AV17" s="147"/>
      <c r="AW17" s="134"/>
    </row>
    <row r="18" spans="2:49" ht="15" hidden="1" customHeight="1" x14ac:dyDescent="0.25">
      <c r="B18" s="470"/>
      <c r="C18" s="411"/>
      <c r="D18" s="412"/>
      <c r="E18" s="37" t="s">
        <v>71</v>
      </c>
      <c r="F18" s="232" t="s">
        <v>35</v>
      </c>
      <c r="G18" s="232" t="s">
        <v>35</v>
      </c>
      <c r="H18" s="232" t="s">
        <v>35</v>
      </c>
      <c r="I18" s="1" t="s">
        <v>35</v>
      </c>
      <c r="J18" s="1" t="s">
        <v>35</v>
      </c>
      <c r="K18" s="1" t="s">
        <v>35</v>
      </c>
      <c r="L18" s="1" t="s">
        <v>35</v>
      </c>
      <c r="M18" s="1" t="s">
        <v>35</v>
      </c>
      <c r="N18" s="1" t="s">
        <v>35</v>
      </c>
      <c r="O18" s="1" t="s">
        <v>35</v>
      </c>
      <c r="P18" s="1" t="s">
        <v>35</v>
      </c>
      <c r="Q18" s="1">
        <v>2</v>
      </c>
      <c r="R18" s="1" t="s">
        <v>75</v>
      </c>
      <c r="S18" s="1" t="s">
        <v>75</v>
      </c>
      <c r="T18" s="1" t="s">
        <v>75</v>
      </c>
      <c r="U18" s="1" t="s">
        <v>35</v>
      </c>
      <c r="V18" s="1" t="s">
        <v>35</v>
      </c>
      <c r="W18" s="1">
        <v>190</v>
      </c>
      <c r="X18" s="1" t="s">
        <v>75</v>
      </c>
      <c r="Y18" s="1" t="s">
        <v>35</v>
      </c>
      <c r="Z18" s="1" t="s">
        <v>35</v>
      </c>
      <c r="AA18" s="1" t="s">
        <v>35</v>
      </c>
      <c r="AB18" s="1" t="s">
        <v>75</v>
      </c>
      <c r="AC18" s="1" t="s">
        <v>35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  <c r="AO18" s="1" t="s">
        <v>35</v>
      </c>
      <c r="AP18" s="1" t="s">
        <v>35</v>
      </c>
      <c r="AQ18" s="1" t="s">
        <v>35</v>
      </c>
      <c r="AR18" s="1" t="s">
        <v>35</v>
      </c>
      <c r="AS18" s="1" t="s">
        <v>35</v>
      </c>
      <c r="AT18" s="392"/>
      <c r="AU18" s="386"/>
      <c r="AV18" s="147"/>
      <c r="AW18" s="134"/>
    </row>
    <row r="19" spans="2:49" ht="15" hidden="1" customHeight="1" x14ac:dyDescent="0.25">
      <c r="B19" s="470"/>
      <c r="C19" s="407" t="s">
        <v>74</v>
      </c>
      <c r="D19" s="408"/>
      <c r="E19" s="37" t="s">
        <v>68</v>
      </c>
      <c r="F19" s="232" t="s">
        <v>35</v>
      </c>
      <c r="G19" s="232" t="s">
        <v>35</v>
      </c>
      <c r="H19" s="232" t="s">
        <v>35</v>
      </c>
      <c r="I19" s="1" t="s">
        <v>35</v>
      </c>
      <c r="J19" s="1" t="s">
        <v>35</v>
      </c>
      <c r="K19" s="1" t="s">
        <v>35</v>
      </c>
      <c r="L19" s="1" t="s">
        <v>35</v>
      </c>
      <c r="M19" s="1" t="s">
        <v>35</v>
      </c>
      <c r="N19" s="1" t="s">
        <v>35</v>
      </c>
      <c r="O19" s="1" t="s">
        <v>35</v>
      </c>
      <c r="P19" s="1" t="s">
        <v>35</v>
      </c>
      <c r="Q19" s="1">
        <v>0.7</v>
      </c>
      <c r="R19" s="1">
        <v>480</v>
      </c>
      <c r="S19" s="1" t="s">
        <v>75</v>
      </c>
      <c r="T19" s="1">
        <v>110</v>
      </c>
      <c r="U19" s="1" t="s">
        <v>35</v>
      </c>
      <c r="V19" s="1" t="s">
        <v>35</v>
      </c>
      <c r="W19" s="1">
        <v>50</v>
      </c>
      <c r="X19" s="1">
        <v>280</v>
      </c>
      <c r="Y19" s="1" t="s">
        <v>35</v>
      </c>
      <c r="Z19" s="1" t="s">
        <v>35</v>
      </c>
      <c r="AA19" s="1" t="s">
        <v>35</v>
      </c>
      <c r="AB19" s="1">
        <v>5</v>
      </c>
      <c r="AC19" s="1" t="s">
        <v>35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  <c r="AO19" s="1" t="s">
        <v>35</v>
      </c>
      <c r="AP19" s="1" t="s">
        <v>35</v>
      </c>
      <c r="AQ19" s="1" t="s">
        <v>35</v>
      </c>
      <c r="AR19" s="1" t="s">
        <v>35</v>
      </c>
      <c r="AS19" s="1" t="s">
        <v>35</v>
      </c>
      <c r="AT19" s="392"/>
      <c r="AU19" s="386"/>
      <c r="AV19" s="147"/>
      <c r="AW19" s="134"/>
    </row>
    <row r="20" spans="2:49" ht="15" hidden="1" customHeight="1" x14ac:dyDescent="0.25">
      <c r="B20" s="470"/>
      <c r="C20" s="409"/>
      <c r="D20" s="410"/>
      <c r="E20" s="37" t="s">
        <v>69</v>
      </c>
      <c r="F20" s="232" t="s">
        <v>35</v>
      </c>
      <c r="G20" s="232" t="s">
        <v>35</v>
      </c>
      <c r="H20" s="232" t="s">
        <v>35</v>
      </c>
      <c r="I20" s="1" t="s">
        <v>35</v>
      </c>
      <c r="J20" s="1" t="s">
        <v>35</v>
      </c>
      <c r="K20" s="1" t="s">
        <v>35</v>
      </c>
      <c r="L20" s="1" t="s">
        <v>35</v>
      </c>
      <c r="M20" s="1" t="s">
        <v>35</v>
      </c>
      <c r="N20" s="1" t="s">
        <v>35</v>
      </c>
      <c r="O20" s="1" t="s">
        <v>35</v>
      </c>
      <c r="P20" s="1" t="s">
        <v>35</v>
      </c>
      <c r="Q20" s="1">
        <v>1</v>
      </c>
      <c r="R20" s="1" t="s">
        <v>75</v>
      </c>
      <c r="S20" s="1" t="s">
        <v>75</v>
      </c>
      <c r="T20" s="1">
        <v>310</v>
      </c>
      <c r="U20" s="1" t="s">
        <v>35</v>
      </c>
      <c r="V20" s="1" t="s">
        <v>35</v>
      </c>
      <c r="W20" s="1">
        <v>90</v>
      </c>
      <c r="X20" s="1" t="s">
        <v>75</v>
      </c>
      <c r="Y20" s="1" t="s">
        <v>35</v>
      </c>
      <c r="Z20" s="1" t="s">
        <v>35</v>
      </c>
      <c r="AA20" s="1" t="s">
        <v>35</v>
      </c>
      <c r="AB20" s="1" t="s">
        <v>75</v>
      </c>
      <c r="AC20" s="1" t="s">
        <v>35</v>
      </c>
      <c r="AD20" s="1" t="s">
        <v>35</v>
      </c>
      <c r="AE20" s="1" t="s">
        <v>35</v>
      </c>
      <c r="AF20" s="1" t="s">
        <v>35</v>
      </c>
      <c r="AG20" s="1" t="s">
        <v>35</v>
      </c>
      <c r="AH20" s="1" t="s">
        <v>35</v>
      </c>
      <c r="AI20" s="1" t="s">
        <v>35</v>
      </c>
      <c r="AJ20" s="1" t="s">
        <v>35</v>
      </c>
      <c r="AK20" s="1" t="s">
        <v>35</v>
      </c>
      <c r="AL20" s="1" t="s">
        <v>35</v>
      </c>
      <c r="AM20" s="1" t="s">
        <v>35</v>
      </c>
      <c r="AN20" s="1" t="s">
        <v>35</v>
      </c>
      <c r="AO20" s="1" t="s">
        <v>35</v>
      </c>
      <c r="AP20" s="1" t="s">
        <v>35</v>
      </c>
      <c r="AQ20" s="1" t="s">
        <v>35</v>
      </c>
      <c r="AR20" s="1" t="s">
        <v>35</v>
      </c>
      <c r="AS20" s="1" t="s">
        <v>35</v>
      </c>
      <c r="AT20" s="392"/>
      <c r="AU20" s="386"/>
      <c r="AV20" s="147"/>
      <c r="AW20" s="134"/>
    </row>
    <row r="21" spans="2:49" ht="15" hidden="1" customHeight="1" x14ac:dyDescent="0.25">
      <c r="B21" s="470"/>
      <c r="C21" s="409"/>
      <c r="D21" s="410"/>
      <c r="E21" s="37" t="s">
        <v>70</v>
      </c>
      <c r="F21" s="232" t="s">
        <v>35</v>
      </c>
      <c r="G21" s="232" t="s">
        <v>35</v>
      </c>
      <c r="H21" s="232" t="s">
        <v>35</v>
      </c>
      <c r="I21" s="1" t="s">
        <v>35</v>
      </c>
      <c r="J21" s="1" t="s">
        <v>35</v>
      </c>
      <c r="K21" s="1" t="s">
        <v>35</v>
      </c>
      <c r="L21" s="1" t="s">
        <v>35</v>
      </c>
      <c r="M21" s="1" t="s">
        <v>35</v>
      </c>
      <c r="N21" s="1" t="s">
        <v>35</v>
      </c>
      <c r="O21" s="1" t="s">
        <v>35</v>
      </c>
      <c r="P21" s="1" t="s">
        <v>35</v>
      </c>
      <c r="Q21" s="1">
        <v>2</v>
      </c>
      <c r="R21" s="1" t="s">
        <v>75</v>
      </c>
      <c r="S21" s="1" t="s">
        <v>75</v>
      </c>
      <c r="T21" s="1" t="s">
        <v>75</v>
      </c>
      <c r="U21" s="1" t="s">
        <v>35</v>
      </c>
      <c r="V21" s="1" t="s">
        <v>35</v>
      </c>
      <c r="W21" s="1">
        <v>150</v>
      </c>
      <c r="X21" s="1" t="s">
        <v>75</v>
      </c>
      <c r="Y21" s="1" t="s">
        <v>35</v>
      </c>
      <c r="Z21" s="1" t="s">
        <v>35</v>
      </c>
      <c r="AA21" s="1" t="s">
        <v>35</v>
      </c>
      <c r="AB21" s="1" t="s">
        <v>75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 t="s">
        <v>35</v>
      </c>
      <c r="AJ21" s="1" t="s">
        <v>35</v>
      </c>
      <c r="AK21" s="1" t="s">
        <v>35</v>
      </c>
      <c r="AL21" s="1" t="s">
        <v>35</v>
      </c>
      <c r="AM21" s="1" t="s">
        <v>35</v>
      </c>
      <c r="AN21" s="1" t="s">
        <v>35</v>
      </c>
      <c r="AO21" s="1" t="s">
        <v>35</v>
      </c>
      <c r="AP21" s="1" t="s">
        <v>35</v>
      </c>
      <c r="AQ21" s="1" t="s">
        <v>35</v>
      </c>
      <c r="AR21" s="1" t="s">
        <v>35</v>
      </c>
      <c r="AS21" s="1" t="s">
        <v>35</v>
      </c>
      <c r="AT21" s="392"/>
      <c r="AU21" s="386"/>
      <c r="AV21" s="147"/>
      <c r="AW21" s="134"/>
    </row>
    <row r="22" spans="2:49" ht="15" hidden="1" customHeight="1" x14ac:dyDescent="0.25">
      <c r="B22" s="471"/>
      <c r="C22" s="411"/>
      <c r="D22" s="412"/>
      <c r="E22" s="37" t="s">
        <v>71</v>
      </c>
      <c r="F22" s="232" t="s">
        <v>35</v>
      </c>
      <c r="G22" s="232" t="s">
        <v>35</v>
      </c>
      <c r="H22" s="232" t="s">
        <v>35</v>
      </c>
      <c r="I22" s="1" t="s">
        <v>35</v>
      </c>
      <c r="J22" s="1" t="s">
        <v>35</v>
      </c>
      <c r="K22" s="1" t="s">
        <v>35</v>
      </c>
      <c r="L22" s="1" t="s">
        <v>35</v>
      </c>
      <c r="M22" s="1" t="s">
        <v>35</v>
      </c>
      <c r="N22" s="1" t="s">
        <v>35</v>
      </c>
      <c r="O22" s="1" t="s">
        <v>35</v>
      </c>
      <c r="P22" s="1" t="s">
        <v>35</v>
      </c>
      <c r="Q22" s="1">
        <v>3</v>
      </c>
      <c r="R22" s="1" t="s">
        <v>75</v>
      </c>
      <c r="S22" s="1" t="s">
        <v>75</v>
      </c>
      <c r="T22" s="1" t="s">
        <v>75</v>
      </c>
      <c r="U22" s="1" t="s">
        <v>35</v>
      </c>
      <c r="V22" s="1" t="s">
        <v>35</v>
      </c>
      <c r="W22" s="1">
        <v>290</v>
      </c>
      <c r="X22" s="1" t="s">
        <v>75</v>
      </c>
      <c r="Y22" s="1" t="s">
        <v>35</v>
      </c>
      <c r="Z22" s="1" t="s">
        <v>35</v>
      </c>
      <c r="AA22" s="1" t="s">
        <v>35</v>
      </c>
      <c r="AB22" s="1" t="s">
        <v>75</v>
      </c>
      <c r="AC22" s="1" t="s">
        <v>35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  <c r="AO22" s="1" t="s">
        <v>35</v>
      </c>
      <c r="AP22" s="1" t="s">
        <v>35</v>
      </c>
      <c r="AQ22" s="1" t="s">
        <v>35</v>
      </c>
      <c r="AR22" s="1" t="s">
        <v>35</v>
      </c>
      <c r="AS22" s="1" t="s">
        <v>35</v>
      </c>
      <c r="AT22" s="392"/>
      <c r="AU22" s="386"/>
      <c r="AV22" s="147"/>
      <c r="AW22" s="134"/>
    </row>
    <row r="23" spans="2:49" ht="15" hidden="1" customHeight="1" x14ac:dyDescent="0.25">
      <c r="B23" s="462" t="s">
        <v>79</v>
      </c>
      <c r="C23" s="463"/>
      <c r="D23" s="464"/>
      <c r="E23" s="42" t="s">
        <v>76</v>
      </c>
      <c r="F23" s="232" t="s">
        <v>35</v>
      </c>
      <c r="G23" s="232" t="s">
        <v>35</v>
      </c>
      <c r="H23" s="232" t="s">
        <v>35</v>
      </c>
      <c r="I23" s="1" t="s">
        <v>35</v>
      </c>
      <c r="J23" s="1" t="s">
        <v>35</v>
      </c>
      <c r="K23" s="1" t="s">
        <v>35</v>
      </c>
      <c r="L23" s="1" t="s">
        <v>35</v>
      </c>
      <c r="M23" s="1" t="s">
        <v>35</v>
      </c>
      <c r="N23" s="1" t="s">
        <v>35</v>
      </c>
      <c r="O23" s="1" t="s">
        <v>35</v>
      </c>
      <c r="P23" s="1" t="s">
        <v>35</v>
      </c>
      <c r="Q23" s="1" t="s">
        <v>35</v>
      </c>
      <c r="R23" s="1" t="s">
        <v>35</v>
      </c>
      <c r="S23" s="1" t="s">
        <v>35</v>
      </c>
      <c r="T23" s="1" t="s">
        <v>35</v>
      </c>
      <c r="U23" s="1" t="s">
        <v>35</v>
      </c>
      <c r="V23" s="1" t="s">
        <v>35</v>
      </c>
      <c r="W23" s="1">
        <v>700</v>
      </c>
      <c r="X23" s="1">
        <v>1000</v>
      </c>
      <c r="Y23" s="1">
        <v>2500</v>
      </c>
      <c r="Z23" s="1">
        <v>10000</v>
      </c>
      <c r="AA23" s="1" t="s">
        <v>35</v>
      </c>
      <c r="AB23" s="1" t="s">
        <v>35</v>
      </c>
      <c r="AC23" s="1" t="s">
        <v>35</v>
      </c>
      <c r="AD23" s="1" t="s">
        <v>35</v>
      </c>
      <c r="AE23" s="1" t="s">
        <v>35</v>
      </c>
      <c r="AF23" s="1" t="s">
        <v>35</v>
      </c>
      <c r="AG23" s="1" t="s">
        <v>35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 t="s">
        <v>35</v>
      </c>
      <c r="AO23" s="1" t="s">
        <v>35</v>
      </c>
      <c r="AP23" s="1" t="s">
        <v>35</v>
      </c>
      <c r="AQ23" s="1" t="s">
        <v>35</v>
      </c>
      <c r="AR23" s="1" t="s">
        <v>35</v>
      </c>
      <c r="AS23" s="1" t="s">
        <v>35</v>
      </c>
      <c r="AT23" s="392"/>
      <c r="AU23" s="386"/>
      <c r="AV23" s="147"/>
      <c r="AW23" s="134"/>
    </row>
    <row r="24" spans="2:49" ht="15" hidden="1" customHeight="1" x14ac:dyDescent="0.25">
      <c r="B24" s="465"/>
      <c r="C24" s="466"/>
      <c r="D24" s="467"/>
      <c r="E24" s="55" t="s">
        <v>77</v>
      </c>
      <c r="F24" s="232" t="s">
        <v>35</v>
      </c>
      <c r="G24" s="232" t="s">
        <v>35</v>
      </c>
      <c r="H24" s="232" t="s">
        <v>35</v>
      </c>
      <c r="I24" s="1" t="s">
        <v>35</v>
      </c>
      <c r="J24" s="1" t="s">
        <v>35</v>
      </c>
      <c r="K24" s="1" t="s">
        <v>35</v>
      </c>
      <c r="L24" s="1" t="s">
        <v>35</v>
      </c>
      <c r="M24" s="1" t="s">
        <v>35</v>
      </c>
      <c r="N24" s="1" t="s">
        <v>35</v>
      </c>
      <c r="O24" s="1" t="s">
        <v>35</v>
      </c>
      <c r="P24" s="1" t="s">
        <v>35</v>
      </c>
      <c r="Q24" s="1" t="s">
        <v>35</v>
      </c>
      <c r="R24" s="1" t="s">
        <v>35</v>
      </c>
      <c r="S24" s="1" t="s">
        <v>35</v>
      </c>
      <c r="T24" s="1" t="s">
        <v>35</v>
      </c>
      <c r="U24" s="1" t="s">
        <v>35</v>
      </c>
      <c r="V24" s="1" t="s">
        <v>35</v>
      </c>
      <c r="W24" s="1">
        <v>800</v>
      </c>
      <c r="X24" s="1">
        <v>1000</v>
      </c>
      <c r="Y24" s="1">
        <v>3500</v>
      </c>
      <c r="Z24" s="1">
        <v>10000</v>
      </c>
      <c r="AA24" s="1" t="s">
        <v>35</v>
      </c>
      <c r="AB24" s="1" t="s">
        <v>35</v>
      </c>
      <c r="AC24" s="1" t="s">
        <v>35</v>
      </c>
      <c r="AD24" s="1" t="s">
        <v>35</v>
      </c>
      <c r="AE24" s="1" t="s">
        <v>35</v>
      </c>
      <c r="AF24" s="1" t="s">
        <v>35</v>
      </c>
      <c r="AG24" s="1" t="s">
        <v>35</v>
      </c>
      <c r="AH24" s="1" t="s">
        <v>35</v>
      </c>
      <c r="AI24" s="1" t="s">
        <v>35</v>
      </c>
      <c r="AJ24" s="1" t="s">
        <v>35</v>
      </c>
      <c r="AK24" s="1" t="s">
        <v>35</v>
      </c>
      <c r="AL24" s="1" t="s">
        <v>35</v>
      </c>
      <c r="AM24" s="1" t="s">
        <v>35</v>
      </c>
      <c r="AN24" s="1" t="s">
        <v>35</v>
      </c>
      <c r="AO24" s="1" t="s">
        <v>35</v>
      </c>
      <c r="AP24" s="1" t="s">
        <v>35</v>
      </c>
      <c r="AQ24" s="1" t="s">
        <v>35</v>
      </c>
      <c r="AR24" s="1" t="s">
        <v>35</v>
      </c>
      <c r="AS24" s="1" t="s">
        <v>35</v>
      </c>
      <c r="AT24" s="392"/>
      <c r="AU24" s="386"/>
      <c r="AV24" s="147"/>
      <c r="AW24" s="134"/>
    </row>
    <row r="25" spans="2:49" ht="15" hidden="1" customHeight="1" x14ac:dyDescent="0.25">
      <c r="B25" s="422" t="s">
        <v>104</v>
      </c>
      <c r="C25" s="423"/>
      <c r="D25" s="424"/>
      <c r="E25" s="42" t="s">
        <v>76</v>
      </c>
      <c r="F25" s="232" t="s">
        <v>35</v>
      </c>
      <c r="G25" s="232" t="s">
        <v>35</v>
      </c>
      <c r="H25" s="232" t="s">
        <v>35</v>
      </c>
      <c r="I25" s="1" t="s">
        <v>35</v>
      </c>
      <c r="J25" s="1" t="s">
        <v>35</v>
      </c>
      <c r="K25" s="1" t="s">
        <v>35</v>
      </c>
      <c r="L25" s="1">
        <v>180</v>
      </c>
      <c r="M25" s="1" t="s">
        <v>35</v>
      </c>
      <c r="N25" s="1" t="s">
        <v>35</v>
      </c>
      <c r="O25" s="1" t="s">
        <v>35</v>
      </c>
      <c r="P25" s="1" t="s">
        <v>35</v>
      </c>
      <c r="Q25" s="107">
        <v>50</v>
      </c>
      <c r="R25" s="107">
        <v>85</v>
      </c>
      <c r="S25" s="107">
        <v>70</v>
      </c>
      <c r="T25" s="107">
        <v>105</v>
      </c>
      <c r="U25" s="1" t="s">
        <v>35</v>
      </c>
      <c r="V25" s="1" t="s">
        <v>35</v>
      </c>
      <c r="W25" s="107">
        <v>180</v>
      </c>
      <c r="X25" s="107">
        <v>120</v>
      </c>
      <c r="Y25" s="107">
        <v>300</v>
      </c>
      <c r="Z25" s="107">
        <v>2800</v>
      </c>
      <c r="AA25" s="1" t="s">
        <v>35</v>
      </c>
      <c r="AB25" s="1">
        <v>170</v>
      </c>
      <c r="AC25" s="107">
        <v>3</v>
      </c>
      <c r="AD25" s="1" t="s">
        <v>35</v>
      </c>
      <c r="AE25" s="1">
        <v>300</v>
      </c>
      <c r="AF25" s="1">
        <v>100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  <c r="AO25" s="1" t="s">
        <v>35</v>
      </c>
      <c r="AP25" s="1" t="s">
        <v>35</v>
      </c>
      <c r="AQ25" s="1" t="s">
        <v>35</v>
      </c>
      <c r="AR25" s="1" t="s">
        <v>35</v>
      </c>
      <c r="AS25" s="1" t="s">
        <v>35</v>
      </c>
      <c r="AT25" s="392"/>
      <c r="AU25" s="386"/>
      <c r="AV25" s="147"/>
      <c r="AW25" s="134"/>
    </row>
    <row r="26" spans="2:49" ht="15" hidden="1" customHeight="1" x14ac:dyDescent="0.25">
      <c r="B26" s="425"/>
      <c r="C26" s="426"/>
      <c r="D26" s="427"/>
      <c r="E26" s="55" t="s">
        <v>77</v>
      </c>
      <c r="F26" s="232" t="s">
        <v>35</v>
      </c>
      <c r="G26" s="232" t="s">
        <v>35</v>
      </c>
      <c r="H26" s="232" t="s">
        <v>35</v>
      </c>
      <c r="I26" s="1" t="s">
        <v>35</v>
      </c>
      <c r="J26" s="1" t="s">
        <v>35</v>
      </c>
      <c r="K26" s="1" t="s">
        <v>35</v>
      </c>
      <c r="L26" s="1">
        <v>180</v>
      </c>
      <c r="M26" s="1" t="s">
        <v>35</v>
      </c>
      <c r="N26" s="1" t="s">
        <v>35</v>
      </c>
      <c r="O26" s="1" t="s">
        <v>35</v>
      </c>
      <c r="P26" s="1" t="s">
        <v>35</v>
      </c>
      <c r="Q26" s="107">
        <v>65</v>
      </c>
      <c r="R26" s="107">
        <v>105</v>
      </c>
      <c r="S26" s="107">
        <v>125</v>
      </c>
      <c r="T26" s="107">
        <v>45</v>
      </c>
      <c r="U26" s="1" t="s">
        <v>35</v>
      </c>
      <c r="V26" s="1" t="s">
        <v>35</v>
      </c>
      <c r="W26" s="107">
        <v>180</v>
      </c>
      <c r="X26" s="107">
        <v>120</v>
      </c>
      <c r="Y26" s="107">
        <v>1300</v>
      </c>
      <c r="Z26" s="107">
        <v>5600</v>
      </c>
      <c r="AA26" s="1" t="s">
        <v>35</v>
      </c>
      <c r="AB26" s="1">
        <v>170</v>
      </c>
      <c r="AC26" s="107">
        <v>3</v>
      </c>
      <c r="AD26" s="1" t="s">
        <v>35</v>
      </c>
      <c r="AE26" s="1">
        <v>300</v>
      </c>
      <c r="AF26" s="1">
        <v>100</v>
      </c>
      <c r="AG26" s="1" t="s">
        <v>35</v>
      </c>
      <c r="AH26" s="1" t="s">
        <v>35</v>
      </c>
      <c r="AI26" s="1" t="s">
        <v>35</v>
      </c>
      <c r="AJ26" s="1" t="s">
        <v>35</v>
      </c>
      <c r="AK26" s="1" t="s">
        <v>35</v>
      </c>
      <c r="AL26" s="1" t="s">
        <v>35</v>
      </c>
      <c r="AM26" s="1" t="s">
        <v>35</v>
      </c>
      <c r="AN26" s="1" t="s">
        <v>35</v>
      </c>
      <c r="AO26" s="1" t="s">
        <v>35</v>
      </c>
      <c r="AP26" s="1" t="s">
        <v>35</v>
      </c>
      <c r="AQ26" s="1" t="s">
        <v>35</v>
      </c>
      <c r="AR26" s="1" t="s">
        <v>35</v>
      </c>
      <c r="AS26" s="1" t="s">
        <v>35</v>
      </c>
      <c r="AT26" s="393"/>
      <c r="AU26" s="387"/>
      <c r="AV26" s="147"/>
      <c r="AW26" s="134"/>
    </row>
    <row r="27" spans="2:49" ht="15" hidden="1" customHeight="1" x14ac:dyDescent="0.25">
      <c r="B27" s="348" t="s">
        <v>83</v>
      </c>
      <c r="C27" s="348"/>
      <c r="D27" s="348"/>
      <c r="E27" s="348"/>
      <c r="F27" s="233">
        <v>20</v>
      </c>
      <c r="G27" s="233" t="s">
        <v>35</v>
      </c>
      <c r="H27" s="233">
        <v>2</v>
      </c>
      <c r="I27" s="3">
        <v>10</v>
      </c>
      <c r="J27" s="4">
        <v>10</v>
      </c>
      <c r="K27" s="4">
        <v>90</v>
      </c>
      <c r="L27" s="4">
        <v>600</v>
      </c>
      <c r="M27" s="4">
        <v>10</v>
      </c>
      <c r="N27" s="4">
        <v>1</v>
      </c>
      <c r="O27" s="4" t="s">
        <v>35</v>
      </c>
      <c r="P27" s="4">
        <v>45000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100" t="s">
        <v>35</v>
      </c>
      <c r="AD27" s="100">
        <v>4</v>
      </c>
      <c r="AE27" s="100">
        <v>400</v>
      </c>
      <c r="AF27" s="100">
        <v>500</v>
      </c>
      <c r="AG27" s="100">
        <v>150</v>
      </c>
      <c r="AH27" s="33">
        <v>500</v>
      </c>
      <c r="AI27" s="100">
        <v>30000</v>
      </c>
      <c r="AJ27" s="100">
        <v>1200</v>
      </c>
      <c r="AK27" s="100">
        <v>120</v>
      </c>
      <c r="AL27" s="100">
        <v>1200</v>
      </c>
      <c r="AM27" s="100">
        <v>60000</v>
      </c>
      <c r="AN27" s="100" t="s">
        <v>35</v>
      </c>
      <c r="AO27" s="100" t="s">
        <v>35</v>
      </c>
      <c r="AP27" s="100" t="s">
        <v>35</v>
      </c>
      <c r="AQ27" s="100" t="s">
        <v>35</v>
      </c>
      <c r="AR27" s="100" t="s">
        <v>35</v>
      </c>
      <c r="AS27" s="100" t="s">
        <v>35</v>
      </c>
      <c r="AT27" s="99">
        <v>1.0000000000000001E-5</v>
      </c>
      <c r="AU27" s="98">
        <v>4.0000000000000002E-4</v>
      </c>
      <c r="AV27" s="147"/>
      <c r="AW27" s="134"/>
    </row>
    <row r="28" spans="2:49" ht="15" hidden="1" customHeight="1" x14ac:dyDescent="0.25">
      <c r="B28" s="346" t="s">
        <v>82</v>
      </c>
      <c r="C28" s="346"/>
      <c r="D28" s="347"/>
      <c r="E28" s="347"/>
      <c r="F28" s="234">
        <v>10</v>
      </c>
      <c r="G28" s="234" t="s">
        <v>35</v>
      </c>
      <c r="H28" s="234">
        <v>1</v>
      </c>
      <c r="I28" s="5">
        <v>10</v>
      </c>
      <c r="J28" s="6">
        <v>10</v>
      </c>
      <c r="K28" s="6">
        <v>70</v>
      </c>
      <c r="L28" s="6">
        <v>400</v>
      </c>
      <c r="M28" s="6">
        <v>10</v>
      </c>
      <c r="N28" s="6">
        <v>1</v>
      </c>
      <c r="O28" s="6" t="s">
        <v>35</v>
      </c>
      <c r="P28" s="6">
        <v>40000</v>
      </c>
      <c r="Q28" s="6" t="s">
        <v>35</v>
      </c>
      <c r="R28" s="6" t="s">
        <v>35</v>
      </c>
      <c r="S28" s="6" t="s">
        <v>35</v>
      </c>
      <c r="T28" s="6" t="s">
        <v>35</v>
      </c>
      <c r="U28" s="6" t="s">
        <v>35</v>
      </c>
      <c r="V28" s="6" t="s">
        <v>35</v>
      </c>
      <c r="W28" s="6" t="s">
        <v>35</v>
      </c>
      <c r="X28" s="6" t="s">
        <v>35</v>
      </c>
      <c r="Y28" s="6" t="s">
        <v>35</v>
      </c>
      <c r="Z28" s="6" t="s">
        <v>35</v>
      </c>
      <c r="AA28" s="6" t="s">
        <v>35</v>
      </c>
      <c r="AB28" s="6" t="s">
        <v>35</v>
      </c>
      <c r="AC28" s="97" t="s">
        <v>35</v>
      </c>
      <c r="AD28" s="97">
        <v>3</v>
      </c>
      <c r="AE28" s="97">
        <v>300</v>
      </c>
      <c r="AF28" s="97">
        <v>300</v>
      </c>
      <c r="AG28" s="97">
        <v>90</v>
      </c>
      <c r="AH28" s="7">
        <v>300</v>
      </c>
      <c r="AI28" s="97">
        <v>17000</v>
      </c>
      <c r="AJ28" s="97">
        <v>600</v>
      </c>
      <c r="AK28" s="97">
        <v>80</v>
      </c>
      <c r="AL28" s="97">
        <v>1200</v>
      </c>
      <c r="AM28" s="97">
        <v>30000</v>
      </c>
      <c r="AN28" s="97" t="s">
        <v>35</v>
      </c>
      <c r="AO28" s="97" t="s">
        <v>35</v>
      </c>
      <c r="AP28" s="97" t="s">
        <v>35</v>
      </c>
      <c r="AQ28" s="97" t="s">
        <v>35</v>
      </c>
      <c r="AR28" s="97" t="s">
        <v>35</v>
      </c>
      <c r="AS28" s="97" t="s">
        <v>35</v>
      </c>
      <c r="AT28" s="96">
        <v>1.0000000000000001E-5</v>
      </c>
      <c r="AU28" s="95">
        <v>2.0000000000000001E-4</v>
      </c>
      <c r="AV28" s="147"/>
      <c r="AW28" s="134"/>
    </row>
    <row r="29" spans="2:49" hidden="1" x14ac:dyDescent="0.25">
      <c r="B29" s="344" t="s">
        <v>84</v>
      </c>
      <c r="C29" s="344"/>
      <c r="D29" s="345"/>
      <c r="E29" s="345"/>
      <c r="F29" s="13">
        <v>50</v>
      </c>
      <c r="G29" s="13" t="s">
        <v>35</v>
      </c>
      <c r="H29" s="13">
        <v>20</v>
      </c>
      <c r="I29" s="8">
        <v>45</v>
      </c>
      <c r="J29" s="9">
        <v>45</v>
      </c>
      <c r="K29" s="9">
        <v>530</v>
      </c>
      <c r="L29" s="9">
        <v>3600</v>
      </c>
      <c r="M29" s="9">
        <v>50</v>
      </c>
      <c r="N29" s="9">
        <v>7</v>
      </c>
      <c r="O29" s="9" t="s">
        <v>35</v>
      </c>
      <c r="P29" s="9">
        <v>240000</v>
      </c>
      <c r="Q29" s="10" t="s">
        <v>35</v>
      </c>
      <c r="R29" s="9" t="s">
        <v>35</v>
      </c>
      <c r="S29" s="9" t="s">
        <v>35</v>
      </c>
      <c r="T29" s="9" t="s">
        <v>35</v>
      </c>
      <c r="U29" s="9" t="s">
        <v>35</v>
      </c>
      <c r="V29" s="9" t="s">
        <v>35</v>
      </c>
      <c r="W29" s="9" t="s">
        <v>35</v>
      </c>
      <c r="X29" s="9" t="s">
        <v>35</v>
      </c>
      <c r="Y29" s="9" t="s">
        <v>35</v>
      </c>
      <c r="Z29" s="9" t="s">
        <v>35</v>
      </c>
      <c r="AA29" s="9" t="s">
        <v>35</v>
      </c>
      <c r="AB29" s="9" t="s">
        <v>35</v>
      </c>
      <c r="AC29" s="94" t="s">
        <v>35</v>
      </c>
      <c r="AD29" s="94">
        <v>40</v>
      </c>
      <c r="AE29" s="94">
        <v>4000</v>
      </c>
      <c r="AF29" s="94">
        <v>3000</v>
      </c>
      <c r="AG29" s="94">
        <v>900</v>
      </c>
      <c r="AH29" s="11">
        <v>3600</v>
      </c>
      <c r="AI29" s="94">
        <v>240000</v>
      </c>
      <c r="AJ29" s="94">
        <v>1500</v>
      </c>
      <c r="AK29" s="94">
        <v>730</v>
      </c>
      <c r="AL29" s="94">
        <v>6000</v>
      </c>
      <c r="AM29" s="94">
        <v>400000</v>
      </c>
      <c r="AN29" s="94" t="s">
        <v>35</v>
      </c>
      <c r="AO29" s="94" t="s">
        <v>35</v>
      </c>
      <c r="AP29" s="94" t="s">
        <v>35</v>
      </c>
      <c r="AQ29" s="94" t="s">
        <v>35</v>
      </c>
      <c r="AR29" s="94" t="s">
        <v>35</v>
      </c>
      <c r="AS29" s="94" t="s">
        <v>35</v>
      </c>
      <c r="AT29" s="394">
        <v>1.0000000000000001E-5</v>
      </c>
      <c r="AU29" s="373">
        <v>5.0000000000000001E-4</v>
      </c>
      <c r="AV29" s="147"/>
      <c r="AW29" s="134"/>
    </row>
    <row r="30" spans="2:49" hidden="1" x14ac:dyDescent="0.25">
      <c r="B30" s="440" t="s">
        <v>85</v>
      </c>
      <c r="C30" s="428" t="s">
        <v>72</v>
      </c>
      <c r="D30" s="429"/>
      <c r="E30" s="38" t="s">
        <v>68</v>
      </c>
      <c r="F30" s="13" t="s">
        <v>35</v>
      </c>
      <c r="G30" s="13" t="s">
        <v>35</v>
      </c>
      <c r="H30" s="13" t="s">
        <v>35</v>
      </c>
      <c r="I30" s="13" t="s">
        <v>35</v>
      </c>
      <c r="J30" s="12" t="s">
        <v>35</v>
      </c>
      <c r="K30" s="12" t="s">
        <v>35</v>
      </c>
      <c r="L30" s="12" t="s">
        <v>35</v>
      </c>
      <c r="M30" s="12" t="s">
        <v>35</v>
      </c>
      <c r="N30" s="12" t="s">
        <v>35</v>
      </c>
      <c r="O30" s="12" t="s">
        <v>35</v>
      </c>
      <c r="P30" s="12" t="s">
        <v>35</v>
      </c>
      <c r="Q30" s="12">
        <v>3</v>
      </c>
      <c r="R30" s="12" t="s">
        <v>75</v>
      </c>
      <c r="S30" s="12" t="s">
        <v>75</v>
      </c>
      <c r="T30" s="12">
        <v>230</v>
      </c>
      <c r="U30" s="12" t="s">
        <v>35</v>
      </c>
      <c r="V30" s="12" t="s">
        <v>35</v>
      </c>
      <c r="W30" s="12">
        <v>260</v>
      </c>
      <c r="X30" s="12" t="s">
        <v>35</v>
      </c>
      <c r="Y30" s="12" t="s">
        <v>35</v>
      </c>
      <c r="Z30" s="12" t="s">
        <v>35</v>
      </c>
      <c r="AA30" s="12" t="s">
        <v>35</v>
      </c>
      <c r="AB30" s="12" t="s">
        <v>35</v>
      </c>
      <c r="AC30" s="12" t="s">
        <v>35</v>
      </c>
      <c r="AD30" s="12" t="s">
        <v>35</v>
      </c>
      <c r="AE30" s="12" t="s">
        <v>35</v>
      </c>
      <c r="AF30" s="12" t="s">
        <v>35</v>
      </c>
      <c r="AG30" s="12" t="s">
        <v>35</v>
      </c>
      <c r="AH30" s="12" t="s">
        <v>35</v>
      </c>
      <c r="AI30" s="12" t="s">
        <v>35</v>
      </c>
      <c r="AJ30" s="12" t="s">
        <v>35</v>
      </c>
      <c r="AK30" s="12" t="s">
        <v>35</v>
      </c>
      <c r="AL30" s="12" t="s">
        <v>35</v>
      </c>
      <c r="AM30" s="12" t="s">
        <v>35</v>
      </c>
      <c r="AN30" s="12" t="s">
        <v>35</v>
      </c>
      <c r="AO30" s="12" t="s">
        <v>35</v>
      </c>
      <c r="AP30" s="12" t="s">
        <v>35</v>
      </c>
      <c r="AQ30" s="12" t="s">
        <v>35</v>
      </c>
      <c r="AR30" s="12" t="s">
        <v>35</v>
      </c>
      <c r="AS30" s="12" t="s">
        <v>35</v>
      </c>
      <c r="AT30" s="395"/>
      <c r="AU30" s="374"/>
      <c r="AV30" s="147"/>
      <c r="AW30" s="134"/>
    </row>
    <row r="31" spans="2:49" hidden="1" x14ac:dyDescent="0.25">
      <c r="B31" s="441"/>
      <c r="C31" s="430"/>
      <c r="D31" s="431"/>
      <c r="E31" s="56" t="s">
        <v>69</v>
      </c>
      <c r="F31" s="13" t="s">
        <v>35</v>
      </c>
      <c r="G31" s="13" t="s">
        <v>35</v>
      </c>
      <c r="H31" s="13" t="s">
        <v>35</v>
      </c>
      <c r="I31" s="13" t="s">
        <v>35</v>
      </c>
      <c r="J31" s="12" t="s">
        <v>35</v>
      </c>
      <c r="K31" s="12" t="s">
        <v>35</v>
      </c>
      <c r="L31" s="12" t="s">
        <v>35</v>
      </c>
      <c r="M31" s="12" t="s">
        <v>35</v>
      </c>
      <c r="N31" s="12" t="s">
        <v>35</v>
      </c>
      <c r="O31" s="12" t="s">
        <v>35</v>
      </c>
      <c r="P31" s="12" t="s">
        <v>35</v>
      </c>
      <c r="Q31" s="12">
        <v>3</v>
      </c>
      <c r="R31" s="12" t="s">
        <v>75</v>
      </c>
      <c r="S31" s="12" t="s">
        <v>75</v>
      </c>
      <c r="T31" s="12" t="s">
        <v>75</v>
      </c>
      <c r="U31" s="12" t="s">
        <v>35</v>
      </c>
      <c r="V31" s="12" t="s">
        <v>35</v>
      </c>
      <c r="W31" s="12">
        <v>370</v>
      </c>
      <c r="X31" s="9" t="s">
        <v>35</v>
      </c>
      <c r="Y31" s="9" t="s">
        <v>35</v>
      </c>
      <c r="Z31" s="9" t="s">
        <v>35</v>
      </c>
      <c r="AA31" s="9" t="s">
        <v>35</v>
      </c>
      <c r="AB31" s="9" t="s">
        <v>35</v>
      </c>
      <c r="AC31" s="94" t="s">
        <v>35</v>
      </c>
      <c r="AD31" s="12" t="s">
        <v>35</v>
      </c>
      <c r="AE31" s="12" t="s">
        <v>35</v>
      </c>
      <c r="AF31" s="12" t="s">
        <v>35</v>
      </c>
      <c r="AG31" s="12" t="s">
        <v>35</v>
      </c>
      <c r="AH31" s="12" t="s">
        <v>35</v>
      </c>
      <c r="AI31" s="12" t="s">
        <v>35</v>
      </c>
      <c r="AJ31" s="12" t="s">
        <v>35</v>
      </c>
      <c r="AK31" s="12" t="s">
        <v>35</v>
      </c>
      <c r="AL31" s="12" t="s">
        <v>35</v>
      </c>
      <c r="AM31" s="12" t="s">
        <v>35</v>
      </c>
      <c r="AN31" s="94" t="s">
        <v>35</v>
      </c>
      <c r="AO31" s="94" t="s">
        <v>35</v>
      </c>
      <c r="AP31" s="94" t="s">
        <v>35</v>
      </c>
      <c r="AQ31" s="94" t="s">
        <v>35</v>
      </c>
      <c r="AR31" s="94" t="s">
        <v>35</v>
      </c>
      <c r="AS31" s="94" t="s">
        <v>35</v>
      </c>
      <c r="AT31" s="395"/>
      <c r="AU31" s="374"/>
      <c r="AV31" s="147"/>
      <c r="AW31" s="134"/>
    </row>
    <row r="32" spans="2:49" hidden="1" x14ac:dyDescent="0.25">
      <c r="B32" s="441"/>
      <c r="C32" s="430"/>
      <c r="D32" s="431"/>
      <c r="E32" s="56" t="s">
        <v>70</v>
      </c>
      <c r="F32" s="13" t="s">
        <v>35</v>
      </c>
      <c r="G32" s="13" t="s">
        <v>35</v>
      </c>
      <c r="H32" s="13" t="s">
        <v>35</v>
      </c>
      <c r="I32" s="13" t="s">
        <v>35</v>
      </c>
      <c r="J32" s="12" t="s">
        <v>35</v>
      </c>
      <c r="K32" s="12" t="s">
        <v>35</v>
      </c>
      <c r="L32" s="12" t="s">
        <v>35</v>
      </c>
      <c r="M32" s="12" t="s">
        <v>35</v>
      </c>
      <c r="N32" s="12" t="s">
        <v>35</v>
      </c>
      <c r="O32" s="12" t="s">
        <v>35</v>
      </c>
      <c r="P32" s="12" t="s">
        <v>35</v>
      </c>
      <c r="Q32" s="12">
        <v>3</v>
      </c>
      <c r="R32" s="12" t="s">
        <v>75</v>
      </c>
      <c r="S32" s="12" t="s">
        <v>75</v>
      </c>
      <c r="T32" s="12" t="s">
        <v>75</v>
      </c>
      <c r="U32" s="12" t="s">
        <v>35</v>
      </c>
      <c r="V32" s="12" t="s">
        <v>35</v>
      </c>
      <c r="W32" s="12">
        <v>630</v>
      </c>
      <c r="X32" s="12" t="s">
        <v>35</v>
      </c>
      <c r="Y32" s="12" t="s">
        <v>35</v>
      </c>
      <c r="Z32" s="12" t="s">
        <v>35</v>
      </c>
      <c r="AA32" s="12" t="s">
        <v>35</v>
      </c>
      <c r="AB32" s="12" t="s">
        <v>35</v>
      </c>
      <c r="AC32" s="12" t="s">
        <v>35</v>
      </c>
      <c r="AD32" s="12" t="s">
        <v>35</v>
      </c>
      <c r="AE32" s="12" t="s">
        <v>35</v>
      </c>
      <c r="AF32" s="12" t="s">
        <v>35</v>
      </c>
      <c r="AG32" s="12" t="s">
        <v>35</v>
      </c>
      <c r="AH32" s="12" t="s">
        <v>35</v>
      </c>
      <c r="AI32" s="12" t="s">
        <v>35</v>
      </c>
      <c r="AJ32" s="12" t="s">
        <v>35</v>
      </c>
      <c r="AK32" s="12" t="s">
        <v>35</v>
      </c>
      <c r="AL32" s="12" t="s">
        <v>35</v>
      </c>
      <c r="AM32" s="12" t="s">
        <v>35</v>
      </c>
      <c r="AN32" s="12" t="s">
        <v>35</v>
      </c>
      <c r="AO32" s="12" t="s">
        <v>35</v>
      </c>
      <c r="AP32" s="12" t="s">
        <v>35</v>
      </c>
      <c r="AQ32" s="12" t="s">
        <v>35</v>
      </c>
      <c r="AR32" s="12" t="s">
        <v>35</v>
      </c>
      <c r="AS32" s="12" t="s">
        <v>35</v>
      </c>
      <c r="AT32" s="395"/>
      <c r="AU32" s="374"/>
      <c r="AV32" s="147"/>
      <c r="AW32" s="134"/>
    </row>
    <row r="33" spans="2:49" hidden="1" x14ac:dyDescent="0.25">
      <c r="B33" s="441"/>
      <c r="C33" s="432"/>
      <c r="D33" s="433"/>
      <c r="E33" s="56" t="s">
        <v>71</v>
      </c>
      <c r="F33" s="13" t="s">
        <v>35</v>
      </c>
      <c r="G33" s="13" t="s">
        <v>35</v>
      </c>
      <c r="H33" s="13" t="s">
        <v>35</v>
      </c>
      <c r="I33" s="13" t="s">
        <v>35</v>
      </c>
      <c r="J33" s="12" t="s">
        <v>35</v>
      </c>
      <c r="K33" s="12" t="s">
        <v>35</v>
      </c>
      <c r="L33" s="12" t="s">
        <v>35</v>
      </c>
      <c r="M33" s="12" t="s">
        <v>35</v>
      </c>
      <c r="N33" s="12" t="s">
        <v>35</v>
      </c>
      <c r="O33" s="12" t="s">
        <v>35</v>
      </c>
      <c r="P33" s="12" t="s">
        <v>35</v>
      </c>
      <c r="Q33" s="12">
        <v>3</v>
      </c>
      <c r="R33" s="12" t="s">
        <v>75</v>
      </c>
      <c r="S33" s="12" t="s">
        <v>75</v>
      </c>
      <c r="T33" s="12" t="s">
        <v>75</v>
      </c>
      <c r="U33" s="12" t="s">
        <v>35</v>
      </c>
      <c r="V33" s="12" t="s">
        <v>35</v>
      </c>
      <c r="W33" s="12" t="s">
        <v>75</v>
      </c>
      <c r="X33" s="9" t="s">
        <v>35</v>
      </c>
      <c r="Y33" s="9" t="s">
        <v>35</v>
      </c>
      <c r="Z33" s="9" t="s">
        <v>35</v>
      </c>
      <c r="AA33" s="9" t="s">
        <v>35</v>
      </c>
      <c r="AB33" s="9" t="s">
        <v>35</v>
      </c>
      <c r="AC33" s="94" t="s">
        <v>35</v>
      </c>
      <c r="AD33" s="12" t="s">
        <v>35</v>
      </c>
      <c r="AE33" s="12" t="s">
        <v>35</v>
      </c>
      <c r="AF33" s="12" t="s">
        <v>35</v>
      </c>
      <c r="AG33" s="12" t="s">
        <v>35</v>
      </c>
      <c r="AH33" s="12" t="s">
        <v>35</v>
      </c>
      <c r="AI33" s="12" t="s">
        <v>35</v>
      </c>
      <c r="AJ33" s="12" t="s">
        <v>35</v>
      </c>
      <c r="AK33" s="12" t="s">
        <v>35</v>
      </c>
      <c r="AL33" s="12" t="s">
        <v>35</v>
      </c>
      <c r="AM33" s="12" t="s">
        <v>35</v>
      </c>
      <c r="AN33" s="94" t="s">
        <v>35</v>
      </c>
      <c r="AO33" s="94" t="s">
        <v>35</v>
      </c>
      <c r="AP33" s="94" t="s">
        <v>35</v>
      </c>
      <c r="AQ33" s="94" t="s">
        <v>35</v>
      </c>
      <c r="AR33" s="94" t="s">
        <v>35</v>
      </c>
      <c r="AS33" s="94" t="s">
        <v>35</v>
      </c>
      <c r="AT33" s="395"/>
      <c r="AU33" s="374"/>
      <c r="AV33" s="147"/>
      <c r="AW33" s="134"/>
    </row>
    <row r="34" spans="2:49" hidden="1" x14ac:dyDescent="0.25">
      <c r="B34" s="441"/>
      <c r="C34" s="428" t="s">
        <v>73</v>
      </c>
      <c r="D34" s="429"/>
      <c r="E34" s="56" t="s">
        <v>68</v>
      </c>
      <c r="F34" s="13" t="s">
        <v>35</v>
      </c>
      <c r="G34" s="13" t="s">
        <v>35</v>
      </c>
      <c r="H34" s="13" t="s">
        <v>35</v>
      </c>
      <c r="I34" s="13" t="s">
        <v>35</v>
      </c>
      <c r="J34" s="12" t="s">
        <v>35</v>
      </c>
      <c r="K34" s="12" t="s">
        <v>35</v>
      </c>
      <c r="L34" s="12" t="s">
        <v>35</v>
      </c>
      <c r="M34" s="12" t="s">
        <v>35</v>
      </c>
      <c r="N34" s="12" t="s">
        <v>35</v>
      </c>
      <c r="O34" s="12" t="s">
        <v>35</v>
      </c>
      <c r="P34" s="12" t="s">
        <v>35</v>
      </c>
      <c r="Q34" s="12">
        <v>4</v>
      </c>
      <c r="R34" s="12" t="s">
        <v>75</v>
      </c>
      <c r="S34" s="12" t="s">
        <v>75</v>
      </c>
      <c r="T34" s="12" t="s">
        <v>75</v>
      </c>
      <c r="U34" s="12" t="s">
        <v>35</v>
      </c>
      <c r="V34" s="12" t="s">
        <v>35</v>
      </c>
      <c r="W34" s="12">
        <v>250</v>
      </c>
      <c r="X34" s="12" t="s">
        <v>35</v>
      </c>
      <c r="Y34" s="12" t="s">
        <v>35</v>
      </c>
      <c r="Z34" s="12" t="s">
        <v>35</v>
      </c>
      <c r="AA34" s="12" t="s">
        <v>35</v>
      </c>
      <c r="AB34" s="12" t="s">
        <v>35</v>
      </c>
      <c r="AC34" s="12" t="s">
        <v>35</v>
      </c>
      <c r="AD34" s="12" t="s">
        <v>35</v>
      </c>
      <c r="AE34" s="12" t="s">
        <v>35</v>
      </c>
      <c r="AF34" s="12" t="s">
        <v>35</v>
      </c>
      <c r="AG34" s="12" t="s">
        <v>35</v>
      </c>
      <c r="AH34" s="12" t="s">
        <v>35</v>
      </c>
      <c r="AI34" s="12" t="s">
        <v>35</v>
      </c>
      <c r="AJ34" s="12" t="s">
        <v>35</v>
      </c>
      <c r="AK34" s="12" t="s">
        <v>35</v>
      </c>
      <c r="AL34" s="12" t="s">
        <v>35</v>
      </c>
      <c r="AM34" s="12" t="s">
        <v>35</v>
      </c>
      <c r="AN34" s="12" t="s">
        <v>35</v>
      </c>
      <c r="AO34" s="12" t="s">
        <v>35</v>
      </c>
      <c r="AP34" s="12" t="s">
        <v>35</v>
      </c>
      <c r="AQ34" s="12" t="s">
        <v>35</v>
      </c>
      <c r="AR34" s="12" t="s">
        <v>35</v>
      </c>
      <c r="AS34" s="12" t="s">
        <v>35</v>
      </c>
      <c r="AT34" s="395"/>
      <c r="AU34" s="374"/>
      <c r="AV34" s="147"/>
      <c r="AW34" s="134"/>
    </row>
    <row r="35" spans="2:49" hidden="1" x14ac:dyDescent="0.25">
      <c r="B35" s="441"/>
      <c r="C35" s="430"/>
      <c r="D35" s="431"/>
      <c r="E35" s="56" t="s">
        <v>69</v>
      </c>
      <c r="F35" s="13" t="s">
        <v>35</v>
      </c>
      <c r="G35" s="13" t="s">
        <v>35</v>
      </c>
      <c r="H35" s="13" t="s">
        <v>35</v>
      </c>
      <c r="I35" s="13" t="s">
        <v>35</v>
      </c>
      <c r="J35" s="12" t="s">
        <v>35</v>
      </c>
      <c r="K35" s="12" t="s">
        <v>35</v>
      </c>
      <c r="L35" s="12" t="s">
        <v>35</v>
      </c>
      <c r="M35" s="12" t="s">
        <v>35</v>
      </c>
      <c r="N35" s="12" t="s">
        <v>35</v>
      </c>
      <c r="O35" s="12" t="s">
        <v>35</v>
      </c>
      <c r="P35" s="12" t="s">
        <v>35</v>
      </c>
      <c r="Q35" s="12">
        <v>4</v>
      </c>
      <c r="R35" s="12" t="s">
        <v>75</v>
      </c>
      <c r="S35" s="12" t="s">
        <v>75</v>
      </c>
      <c r="T35" s="12" t="s">
        <v>75</v>
      </c>
      <c r="U35" s="12" t="s">
        <v>35</v>
      </c>
      <c r="V35" s="12" t="s">
        <v>35</v>
      </c>
      <c r="W35" s="12">
        <v>360</v>
      </c>
      <c r="X35" s="9" t="s">
        <v>35</v>
      </c>
      <c r="Y35" s="9" t="s">
        <v>35</v>
      </c>
      <c r="Z35" s="9" t="s">
        <v>35</v>
      </c>
      <c r="AA35" s="9" t="s">
        <v>35</v>
      </c>
      <c r="AB35" s="9" t="s">
        <v>35</v>
      </c>
      <c r="AC35" s="94" t="s">
        <v>35</v>
      </c>
      <c r="AD35" s="12" t="s">
        <v>35</v>
      </c>
      <c r="AE35" s="12" t="s">
        <v>35</v>
      </c>
      <c r="AF35" s="12" t="s">
        <v>35</v>
      </c>
      <c r="AG35" s="12" t="s">
        <v>35</v>
      </c>
      <c r="AH35" s="12" t="s">
        <v>35</v>
      </c>
      <c r="AI35" s="12" t="s">
        <v>35</v>
      </c>
      <c r="AJ35" s="12" t="s">
        <v>35</v>
      </c>
      <c r="AK35" s="12" t="s">
        <v>35</v>
      </c>
      <c r="AL35" s="12" t="s">
        <v>35</v>
      </c>
      <c r="AM35" s="12" t="s">
        <v>35</v>
      </c>
      <c r="AN35" s="94" t="s">
        <v>35</v>
      </c>
      <c r="AO35" s="94" t="s">
        <v>35</v>
      </c>
      <c r="AP35" s="94" t="s">
        <v>35</v>
      </c>
      <c r="AQ35" s="94" t="s">
        <v>35</v>
      </c>
      <c r="AR35" s="94" t="s">
        <v>35</v>
      </c>
      <c r="AS35" s="94" t="s">
        <v>35</v>
      </c>
      <c r="AT35" s="395"/>
      <c r="AU35" s="374"/>
      <c r="AV35" s="147"/>
      <c r="AW35" s="134"/>
    </row>
    <row r="36" spans="2:49" hidden="1" x14ac:dyDescent="0.25">
      <c r="B36" s="441"/>
      <c r="C36" s="430"/>
      <c r="D36" s="431"/>
      <c r="E36" s="56" t="s">
        <v>70</v>
      </c>
      <c r="F36" s="13" t="s">
        <v>35</v>
      </c>
      <c r="G36" s="13" t="s">
        <v>35</v>
      </c>
      <c r="H36" s="13" t="s">
        <v>35</v>
      </c>
      <c r="I36" s="13" t="s">
        <v>35</v>
      </c>
      <c r="J36" s="12" t="s">
        <v>35</v>
      </c>
      <c r="K36" s="12" t="s">
        <v>35</v>
      </c>
      <c r="L36" s="12" t="s">
        <v>35</v>
      </c>
      <c r="M36" s="12" t="s">
        <v>35</v>
      </c>
      <c r="N36" s="12" t="s">
        <v>35</v>
      </c>
      <c r="O36" s="12" t="s">
        <v>35</v>
      </c>
      <c r="P36" s="12" t="s">
        <v>35</v>
      </c>
      <c r="Q36" s="12">
        <v>6</v>
      </c>
      <c r="R36" s="12" t="s">
        <v>75</v>
      </c>
      <c r="S36" s="12" t="s">
        <v>75</v>
      </c>
      <c r="T36" s="12" t="s">
        <v>75</v>
      </c>
      <c r="U36" s="12" t="s">
        <v>35</v>
      </c>
      <c r="V36" s="12" t="s">
        <v>35</v>
      </c>
      <c r="W36" s="12">
        <v>590</v>
      </c>
      <c r="X36" s="12" t="s">
        <v>35</v>
      </c>
      <c r="Y36" s="12" t="s">
        <v>35</v>
      </c>
      <c r="Z36" s="12" t="s">
        <v>35</v>
      </c>
      <c r="AA36" s="12" t="s">
        <v>35</v>
      </c>
      <c r="AB36" s="12" t="s">
        <v>35</v>
      </c>
      <c r="AC36" s="12" t="s">
        <v>35</v>
      </c>
      <c r="AD36" s="12" t="s">
        <v>35</v>
      </c>
      <c r="AE36" s="12" t="s">
        <v>35</v>
      </c>
      <c r="AF36" s="12" t="s">
        <v>35</v>
      </c>
      <c r="AG36" s="12" t="s">
        <v>35</v>
      </c>
      <c r="AH36" s="12" t="s">
        <v>35</v>
      </c>
      <c r="AI36" s="12" t="s">
        <v>35</v>
      </c>
      <c r="AJ36" s="12" t="s">
        <v>35</v>
      </c>
      <c r="AK36" s="12" t="s">
        <v>35</v>
      </c>
      <c r="AL36" s="12" t="s">
        <v>35</v>
      </c>
      <c r="AM36" s="12" t="s">
        <v>35</v>
      </c>
      <c r="AN36" s="12" t="s">
        <v>35</v>
      </c>
      <c r="AO36" s="12" t="s">
        <v>35</v>
      </c>
      <c r="AP36" s="12" t="s">
        <v>35</v>
      </c>
      <c r="AQ36" s="12" t="s">
        <v>35</v>
      </c>
      <c r="AR36" s="12" t="s">
        <v>35</v>
      </c>
      <c r="AS36" s="12" t="s">
        <v>35</v>
      </c>
      <c r="AT36" s="395"/>
      <c r="AU36" s="374"/>
      <c r="AV36" s="147"/>
      <c r="AW36" s="134"/>
    </row>
    <row r="37" spans="2:49" hidden="1" x14ac:dyDescent="0.25">
      <c r="B37" s="441"/>
      <c r="C37" s="432"/>
      <c r="D37" s="433"/>
      <c r="E37" s="56" t="s">
        <v>71</v>
      </c>
      <c r="F37" s="13" t="s">
        <v>35</v>
      </c>
      <c r="G37" s="13" t="s">
        <v>35</v>
      </c>
      <c r="H37" s="13" t="s">
        <v>35</v>
      </c>
      <c r="I37" s="13" t="s">
        <v>35</v>
      </c>
      <c r="J37" s="12" t="s">
        <v>35</v>
      </c>
      <c r="K37" s="12" t="s">
        <v>35</v>
      </c>
      <c r="L37" s="12" t="s">
        <v>35</v>
      </c>
      <c r="M37" s="12" t="s">
        <v>35</v>
      </c>
      <c r="N37" s="12" t="s">
        <v>35</v>
      </c>
      <c r="O37" s="12" t="s">
        <v>35</v>
      </c>
      <c r="P37" s="12" t="s">
        <v>35</v>
      </c>
      <c r="Q37" s="12">
        <v>10</v>
      </c>
      <c r="R37" s="12" t="s">
        <v>75</v>
      </c>
      <c r="S37" s="12" t="s">
        <v>75</v>
      </c>
      <c r="T37" s="12" t="s">
        <v>75</v>
      </c>
      <c r="U37" s="12" t="s">
        <v>35</v>
      </c>
      <c r="V37" s="12" t="s">
        <v>35</v>
      </c>
      <c r="W37" s="12" t="s">
        <v>75</v>
      </c>
      <c r="X37" s="9" t="s">
        <v>35</v>
      </c>
      <c r="Y37" s="9" t="s">
        <v>35</v>
      </c>
      <c r="Z37" s="9" t="s">
        <v>35</v>
      </c>
      <c r="AA37" s="9" t="s">
        <v>35</v>
      </c>
      <c r="AB37" s="9" t="s">
        <v>35</v>
      </c>
      <c r="AC37" s="94" t="s">
        <v>35</v>
      </c>
      <c r="AD37" s="12" t="s">
        <v>35</v>
      </c>
      <c r="AE37" s="12" t="s">
        <v>35</v>
      </c>
      <c r="AF37" s="12" t="s">
        <v>35</v>
      </c>
      <c r="AG37" s="12" t="s">
        <v>35</v>
      </c>
      <c r="AH37" s="12" t="s">
        <v>35</v>
      </c>
      <c r="AI37" s="12" t="s">
        <v>35</v>
      </c>
      <c r="AJ37" s="12" t="s">
        <v>35</v>
      </c>
      <c r="AK37" s="12" t="s">
        <v>35</v>
      </c>
      <c r="AL37" s="12" t="s">
        <v>35</v>
      </c>
      <c r="AM37" s="12" t="s">
        <v>35</v>
      </c>
      <c r="AN37" s="94" t="s">
        <v>35</v>
      </c>
      <c r="AO37" s="94" t="s">
        <v>35</v>
      </c>
      <c r="AP37" s="94" t="s">
        <v>35</v>
      </c>
      <c r="AQ37" s="94" t="s">
        <v>35</v>
      </c>
      <c r="AR37" s="94" t="s">
        <v>35</v>
      </c>
      <c r="AS37" s="94" t="s">
        <v>35</v>
      </c>
      <c r="AT37" s="395"/>
      <c r="AU37" s="374"/>
      <c r="AV37" s="147"/>
      <c r="AW37" s="134"/>
    </row>
    <row r="38" spans="2:49" hidden="1" x14ac:dyDescent="0.25">
      <c r="B38" s="441"/>
      <c r="C38" s="428" t="s">
        <v>74</v>
      </c>
      <c r="D38" s="429"/>
      <c r="E38" s="56" t="s">
        <v>68</v>
      </c>
      <c r="F38" s="13" t="s">
        <v>35</v>
      </c>
      <c r="G38" s="13" t="s">
        <v>35</v>
      </c>
      <c r="H38" s="13" t="s">
        <v>35</v>
      </c>
      <c r="I38" s="13" t="s">
        <v>35</v>
      </c>
      <c r="J38" s="12" t="s">
        <v>35</v>
      </c>
      <c r="K38" s="12" t="s">
        <v>35</v>
      </c>
      <c r="L38" s="12" t="s">
        <v>35</v>
      </c>
      <c r="M38" s="12" t="s">
        <v>35</v>
      </c>
      <c r="N38" s="12" t="s">
        <v>35</v>
      </c>
      <c r="O38" s="12" t="s">
        <v>35</v>
      </c>
      <c r="P38" s="12" t="s">
        <v>35</v>
      </c>
      <c r="Q38" s="12">
        <v>4</v>
      </c>
      <c r="R38" s="12" t="s">
        <v>75</v>
      </c>
      <c r="S38" s="12" t="s">
        <v>75</v>
      </c>
      <c r="T38" s="12" t="s">
        <v>75</v>
      </c>
      <c r="U38" s="12" t="s">
        <v>35</v>
      </c>
      <c r="V38" s="12" t="s">
        <v>35</v>
      </c>
      <c r="W38" s="12">
        <v>310</v>
      </c>
      <c r="X38" s="12" t="s">
        <v>35</v>
      </c>
      <c r="Y38" s="12" t="s">
        <v>35</v>
      </c>
      <c r="Z38" s="12" t="s">
        <v>35</v>
      </c>
      <c r="AA38" s="12" t="s">
        <v>35</v>
      </c>
      <c r="AB38" s="12" t="s">
        <v>35</v>
      </c>
      <c r="AC38" s="12" t="s">
        <v>35</v>
      </c>
      <c r="AD38" s="12" t="s">
        <v>35</v>
      </c>
      <c r="AE38" s="12" t="s">
        <v>35</v>
      </c>
      <c r="AF38" s="12" t="s">
        <v>35</v>
      </c>
      <c r="AG38" s="12" t="s">
        <v>35</v>
      </c>
      <c r="AH38" s="12" t="s">
        <v>35</v>
      </c>
      <c r="AI38" s="12" t="s">
        <v>35</v>
      </c>
      <c r="AJ38" s="12" t="s">
        <v>35</v>
      </c>
      <c r="AK38" s="12" t="s">
        <v>35</v>
      </c>
      <c r="AL38" s="12" t="s">
        <v>35</v>
      </c>
      <c r="AM38" s="12" t="s">
        <v>35</v>
      </c>
      <c r="AN38" s="12" t="s">
        <v>35</v>
      </c>
      <c r="AO38" s="12" t="s">
        <v>35</v>
      </c>
      <c r="AP38" s="12" t="s">
        <v>35</v>
      </c>
      <c r="AQ38" s="12" t="s">
        <v>35</v>
      </c>
      <c r="AR38" s="12" t="s">
        <v>35</v>
      </c>
      <c r="AS38" s="12" t="s">
        <v>35</v>
      </c>
      <c r="AT38" s="395"/>
      <c r="AU38" s="374"/>
      <c r="AV38" s="147"/>
      <c r="AW38" s="134"/>
    </row>
    <row r="39" spans="2:49" hidden="1" x14ac:dyDescent="0.25">
      <c r="B39" s="441"/>
      <c r="C39" s="430"/>
      <c r="D39" s="431"/>
      <c r="E39" s="56" t="s">
        <v>69</v>
      </c>
      <c r="F39" s="13" t="s">
        <v>35</v>
      </c>
      <c r="G39" s="13" t="s">
        <v>35</v>
      </c>
      <c r="H39" s="13" t="s">
        <v>35</v>
      </c>
      <c r="I39" s="13" t="s">
        <v>35</v>
      </c>
      <c r="J39" s="12" t="s">
        <v>35</v>
      </c>
      <c r="K39" s="12" t="s">
        <v>35</v>
      </c>
      <c r="L39" s="12" t="s">
        <v>35</v>
      </c>
      <c r="M39" s="12" t="s">
        <v>35</v>
      </c>
      <c r="N39" s="12" t="s">
        <v>35</v>
      </c>
      <c r="O39" s="12" t="s">
        <v>35</v>
      </c>
      <c r="P39" s="12" t="s">
        <v>35</v>
      </c>
      <c r="Q39" s="12">
        <v>6</v>
      </c>
      <c r="R39" s="12" t="s">
        <v>75</v>
      </c>
      <c r="S39" s="12" t="s">
        <v>75</v>
      </c>
      <c r="T39" s="12" t="s">
        <v>75</v>
      </c>
      <c r="U39" s="12" t="s">
        <v>35</v>
      </c>
      <c r="V39" s="12" t="s">
        <v>35</v>
      </c>
      <c r="W39" s="12">
        <v>480</v>
      </c>
      <c r="X39" s="9" t="s">
        <v>35</v>
      </c>
      <c r="Y39" s="9" t="s">
        <v>35</v>
      </c>
      <c r="Z39" s="9" t="s">
        <v>35</v>
      </c>
      <c r="AA39" s="9" t="s">
        <v>35</v>
      </c>
      <c r="AB39" s="9" t="s">
        <v>35</v>
      </c>
      <c r="AC39" s="94" t="s">
        <v>35</v>
      </c>
      <c r="AD39" s="12" t="s">
        <v>35</v>
      </c>
      <c r="AE39" s="12" t="s">
        <v>35</v>
      </c>
      <c r="AF39" s="12" t="s">
        <v>35</v>
      </c>
      <c r="AG39" s="12" t="s">
        <v>35</v>
      </c>
      <c r="AH39" s="12" t="s">
        <v>35</v>
      </c>
      <c r="AI39" s="12" t="s">
        <v>35</v>
      </c>
      <c r="AJ39" s="12" t="s">
        <v>35</v>
      </c>
      <c r="AK39" s="12" t="s">
        <v>35</v>
      </c>
      <c r="AL39" s="12" t="s">
        <v>35</v>
      </c>
      <c r="AM39" s="12" t="s">
        <v>35</v>
      </c>
      <c r="AN39" s="94" t="s">
        <v>35</v>
      </c>
      <c r="AO39" s="94" t="s">
        <v>35</v>
      </c>
      <c r="AP39" s="94" t="s">
        <v>35</v>
      </c>
      <c r="AQ39" s="94" t="s">
        <v>35</v>
      </c>
      <c r="AR39" s="94" t="s">
        <v>35</v>
      </c>
      <c r="AS39" s="94" t="s">
        <v>35</v>
      </c>
      <c r="AT39" s="395"/>
      <c r="AU39" s="374"/>
      <c r="AV39" s="147"/>
      <c r="AW39" s="134"/>
    </row>
    <row r="40" spans="2:49" hidden="1" x14ac:dyDescent="0.25">
      <c r="B40" s="441"/>
      <c r="C40" s="430"/>
      <c r="D40" s="431"/>
      <c r="E40" s="56" t="s">
        <v>70</v>
      </c>
      <c r="F40" s="13" t="s">
        <v>35</v>
      </c>
      <c r="G40" s="13" t="s">
        <v>35</v>
      </c>
      <c r="H40" s="13" t="s">
        <v>35</v>
      </c>
      <c r="I40" s="13" t="s">
        <v>35</v>
      </c>
      <c r="J40" s="12" t="s">
        <v>35</v>
      </c>
      <c r="K40" s="12" t="s">
        <v>35</v>
      </c>
      <c r="L40" s="12" t="s">
        <v>35</v>
      </c>
      <c r="M40" s="12" t="s">
        <v>35</v>
      </c>
      <c r="N40" s="12" t="s">
        <v>35</v>
      </c>
      <c r="O40" s="12" t="s">
        <v>35</v>
      </c>
      <c r="P40" s="12" t="s">
        <v>35</v>
      </c>
      <c r="Q40" s="12">
        <v>9</v>
      </c>
      <c r="R40" s="12" t="s">
        <v>75</v>
      </c>
      <c r="S40" s="12" t="s">
        <v>75</v>
      </c>
      <c r="T40" s="12" t="s">
        <v>75</v>
      </c>
      <c r="U40" s="12" t="s">
        <v>35</v>
      </c>
      <c r="V40" s="12" t="s">
        <v>35</v>
      </c>
      <c r="W40" s="12" t="s">
        <v>75</v>
      </c>
      <c r="X40" s="12" t="s">
        <v>35</v>
      </c>
      <c r="Y40" s="12" t="s">
        <v>35</v>
      </c>
      <c r="Z40" s="12" t="s">
        <v>35</v>
      </c>
      <c r="AA40" s="12" t="s">
        <v>35</v>
      </c>
      <c r="AB40" s="12" t="s">
        <v>35</v>
      </c>
      <c r="AC40" s="12" t="s">
        <v>35</v>
      </c>
      <c r="AD40" s="12" t="s">
        <v>35</v>
      </c>
      <c r="AE40" s="12" t="s">
        <v>35</v>
      </c>
      <c r="AF40" s="12" t="s">
        <v>35</v>
      </c>
      <c r="AG40" s="12" t="s">
        <v>35</v>
      </c>
      <c r="AH40" s="12" t="s">
        <v>35</v>
      </c>
      <c r="AI40" s="12" t="s">
        <v>35</v>
      </c>
      <c r="AJ40" s="12" t="s">
        <v>35</v>
      </c>
      <c r="AK40" s="12" t="s">
        <v>35</v>
      </c>
      <c r="AL40" s="12" t="s">
        <v>35</v>
      </c>
      <c r="AM40" s="12" t="s">
        <v>35</v>
      </c>
      <c r="AN40" s="12" t="s">
        <v>35</v>
      </c>
      <c r="AO40" s="12" t="s">
        <v>35</v>
      </c>
      <c r="AP40" s="12" t="s">
        <v>35</v>
      </c>
      <c r="AQ40" s="12" t="s">
        <v>35</v>
      </c>
      <c r="AR40" s="12" t="s">
        <v>35</v>
      </c>
      <c r="AS40" s="12" t="s">
        <v>35</v>
      </c>
      <c r="AT40" s="395"/>
      <c r="AU40" s="374"/>
      <c r="AV40" s="147"/>
      <c r="AW40" s="134"/>
    </row>
    <row r="41" spans="2:49" hidden="1" x14ac:dyDescent="0.25">
      <c r="B41" s="442"/>
      <c r="C41" s="432"/>
      <c r="D41" s="433"/>
      <c r="E41" s="56" t="s">
        <v>71</v>
      </c>
      <c r="F41" s="13" t="s">
        <v>35</v>
      </c>
      <c r="G41" s="13" t="s">
        <v>35</v>
      </c>
      <c r="H41" s="13" t="s">
        <v>35</v>
      </c>
      <c r="I41" s="13" t="s">
        <v>35</v>
      </c>
      <c r="J41" s="12" t="s">
        <v>35</v>
      </c>
      <c r="K41" s="12" t="s">
        <v>35</v>
      </c>
      <c r="L41" s="12" t="s">
        <v>35</v>
      </c>
      <c r="M41" s="12" t="s">
        <v>35</v>
      </c>
      <c r="N41" s="12" t="s">
        <v>35</v>
      </c>
      <c r="O41" s="12" t="s">
        <v>35</v>
      </c>
      <c r="P41" s="12" t="s">
        <v>35</v>
      </c>
      <c r="Q41" s="12">
        <v>20</v>
      </c>
      <c r="R41" s="12" t="s">
        <v>75</v>
      </c>
      <c r="S41" s="12" t="s">
        <v>75</v>
      </c>
      <c r="T41" s="12" t="s">
        <v>75</v>
      </c>
      <c r="U41" s="12" t="s">
        <v>35</v>
      </c>
      <c r="V41" s="12" t="s">
        <v>35</v>
      </c>
      <c r="W41" s="12" t="s">
        <v>75</v>
      </c>
      <c r="X41" s="9" t="s">
        <v>35</v>
      </c>
      <c r="Y41" s="9" t="s">
        <v>35</v>
      </c>
      <c r="Z41" s="9" t="s">
        <v>35</v>
      </c>
      <c r="AA41" s="9" t="s">
        <v>35</v>
      </c>
      <c r="AB41" s="9" t="s">
        <v>35</v>
      </c>
      <c r="AC41" s="94" t="s">
        <v>35</v>
      </c>
      <c r="AD41" s="12" t="s">
        <v>35</v>
      </c>
      <c r="AE41" s="12" t="s">
        <v>35</v>
      </c>
      <c r="AF41" s="12" t="s">
        <v>35</v>
      </c>
      <c r="AG41" s="12" t="s">
        <v>35</v>
      </c>
      <c r="AH41" s="12" t="s">
        <v>35</v>
      </c>
      <c r="AI41" s="12" t="s">
        <v>35</v>
      </c>
      <c r="AJ41" s="12" t="s">
        <v>35</v>
      </c>
      <c r="AK41" s="12" t="s">
        <v>35</v>
      </c>
      <c r="AL41" s="12" t="s">
        <v>35</v>
      </c>
      <c r="AM41" s="12" t="s">
        <v>35</v>
      </c>
      <c r="AN41" s="94" t="s">
        <v>35</v>
      </c>
      <c r="AO41" s="94" t="s">
        <v>35</v>
      </c>
      <c r="AP41" s="94" t="s">
        <v>35</v>
      </c>
      <c r="AQ41" s="94" t="s">
        <v>35</v>
      </c>
      <c r="AR41" s="94" t="s">
        <v>35</v>
      </c>
      <c r="AS41" s="94" t="s">
        <v>35</v>
      </c>
      <c r="AT41" s="395"/>
      <c r="AU41" s="374"/>
      <c r="AV41" s="147"/>
      <c r="AW41" s="134"/>
    </row>
    <row r="42" spans="2:49" hidden="1" x14ac:dyDescent="0.25">
      <c r="B42" s="434" t="s">
        <v>78</v>
      </c>
      <c r="C42" s="435"/>
      <c r="D42" s="436"/>
      <c r="E42" s="56" t="s">
        <v>76</v>
      </c>
      <c r="F42" s="13" t="s">
        <v>35</v>
      </c>
      <c r="G42" s="13" t="s">
        <v>35</v>
      </c>
      <c r="H42" s="13" t="s">
        <v>35</v>
      </c>
      <c r="I42" s="13" t="s">
        <v>35</v>
      </c>
      <c r="J42" s="12" t="s">
        <v>35</v>
      </c>
      <c r="K42" s="12" t="s">
        <v>35</v>
      </c>
      <c r="L42" s="12" t="s">
        <v>35</v>
      </c>
      <c r="M42" s="12" t="s">
        <v>35</v>
      </c>
      <c r="N42" s="12" t="s">
        <v>35</v>
      </c>
      <c r="O42" s="12" t="s">
        <v>35</v>
      </c>
      <c r="P42" s="12" t="s">
        <v>35</v>
      </c>
      <c r="Q42" s="13" t="s">
        <v>35</v>
      </c>
      <c r="R42" s="13" t="s">
        <v>35</v>
      </c>
      <c r="S42" s="13" t="s">
        <v>35</v>
      </c>
      <c r="T42" s="13" t="s">
        <v>35</v>
      </c>
      <c r="U42" s="13" t="s">
        <v>35</v>
      </c>
      <c r="V42" s="13" t="s">
        <v>35</v>
      </c>
      <c r="W42" s="12">
        <v>700</v>
      </c>
      <c r="X42" s="12">
        <v>1000</v>
      </c>
      <c r="Y42" s="12">
        <v>3500</v>
      </c>
      <c r="Z42" s="12">
        <v>10000</v>
      </c>
      <c r="AA42" s="12" t="s">
        <v>35</v>
      </c>
      <c r="AB42" s="12" t="s">
        <v>35</v>
      </c>
      <c r="AC42" s="12" t="s">
        <v>35</v>
      </c>
      <c r="AD42" s="12" t="s">
        <v>35</v>
      </c>
      <c r="AE42" s="12" t="s">
        <v>35</v>
      </c>
      <c r="AF42" s="12" t="s">
        <v>35</v>
      </c>
      <c r="AG42" s="12" t="s">
        <v>35</v>
      </c>
      <c r="AH42" s="12" t="s">
        <v>35</v>
      </c>
      <c r="AI42" s="12" t="s">
        <v>35</v>
      </c>
      <c r="AJ42" s="12" t="s">
        <v>35</v>
      </c>
      <c r="AK42" s="12" t="s">
        <v>35</v>
      </c>
      <c r="AL42" s="12" t="s">
        <v>35</v>
      </c>
      <c r="AM42" s="12" t="s">
        <v>35</v>
      </c>
      <c r="AN42" s="12" t="s">
        <v>35</v>
      </c>
      <c r="AO42" s="12" t="s">
        <v>35</v>
      </c>
      <c r="AP42" s="12" t="s">
        <v>35</v>
      </c>
      <c r="AQ42" s="12" t="s">
        <v>35</v>
      </c>
      <c r="AR42" s="12" t="s">
        <v>35</v>
      </c>
      <c r="AS42" s="12" t="s">
        <v>35</v>
      </c>
      <c r="AT42" s="395"/>
      <c r="AU42" s="374"/>
      <c r="AV42" s="147"/>
      <c r="AW42" s="134"/>
    </row>
    <row r="43" spans="2:49" hidden="1" x14ac:dyDescent="0.25">
      <c r="B43" s="437"/>
      <c r="C43" s="438"/>
      <c r="D43" s="439"/>
      <c r="E43" s="38" t="s">
        <v>77</v>
      </c>
      <c r="F43" s="13" t="s">
        <v>35</v>
      </c>
      <c r="G43" s="13" t="s">
        <v>35</v>
      </c>
      <c r="H43" s="13" t="s">
        <v>35</v>
      </c>
      <c r="I43" s="13" t="s">
        <v>35</v>
      </c>
      <c r="J43" s="12" t="s">
        <v>35</v>
      </c>
      <c r="K43" s="12" t="s">
        <v>35</v>
      </c>
      <c r="L43" s="12" t="s">
        <v>35</v>
      </c>
      <c r="M43" s="12" t="s">
        <v>35</v>
      </c>
      <c r="N43" s="12" t="s">
        <v>35</v>
      </c>
      <c r="O43" s="12" t="s">
        <v>35</v>
      </c>
      <c r="P43" s="12" t="s">
        <v>35</v>
      </c>
      <c r="Q43" s="12" t="s">
        <v>35</v>
      </c>
      <c r="R43" s="12" t="s">
        <v>35</v>
      </c>
      <c r="S43" s="12" t="s">
        <v>35</v>
      </c>
      <c r="T43" s="12" t="s">
        <v>35</v>
      </c>
      <c r="U43" s="12" t="s">
        <v>35</v>
      </c>
      <c r="V43" s="12" t="s">
        <v>35</v>
      </c>
      <c r="W43" s="12">
        <v>800</v>
      </c>
      <c r="X43" s="12">
        <v>1000</v>
      </c>
      <c r="Y43" s="12">
        <v>5000</v>
      </c>
      <c r="Z43" s="12">
        <v>10000</v>
      </c>
      <c r="AA43" s="12" t="s">
        <v>35</v>
      </c>
      <c r="AB43" s="12" t="s">
        <v>35</v>
      </c>
      <c r="AC43" s="12" t="s">
        <v>35</v>
      </c>
      <c r="AD43" s="12" t="s">
        <v>35</v>
      </c>
      <c r="AE43" s="12" t="s">
        <v>35</v>
      </c>
      <c r="AF43" s="12" t="s">
        <v>35</v>
      </c>
      <c r="AG43" s="12" t="s">
        <v>35</v>
      </c>
      <c r="AH43" s="12" t="s">
        <v>35</v>
      </c>
      <c r="AI43" s="12" t="s">
        <v>35</v>
      </c>
      <c r="AJ43" s="12" t="s">
        <v>35</v>
      </c>
      <c r="AK43" s="12" t="s">
        <v>35</v>
      </c>
      <c r="AL43" s="12" t="s">
        <v>35</v>
      </c>
      <c r="AM43" s="12" t="s">
        <v>35</v>
      </c>
      <c r="AN43" s="94" t="s">
        <v>35</v>
      </c>
      <c r="AO43" s="94" t="s">
        <v>35</v>
      </c>
      <c r="AP43" s="94" t="s">
        <v>35</v>
      </c>
      <c r="AQ43" s="94" t="s">
        <v>35</v>
      </c>
      <c r="AR43" s="94" t="s">
        <v>35</v>
      </c>
      <c r="AS43" s="94" t="s">
        <v>35</v>
      </c>
      <c r="AT43" s="395"/>
      <c r="AU43" s="374"/>
      <c r="AV43" s="147"/>
      <c r="AW43" s="134"/>
    </row>
    <row r="44" spans="2:49" ht="15" hidden="1" customHeight="1" x14ac:dyDescent="0.25">
      <c r="B44" s="416" t="s">
        <v>148</v>
      </c>
      <c r="C44" s="417"/>
      <c r="D44" s="418"/>
      <c r="E44" s="56" t="s">
        <v>76</v>
      </c>
      <c r="F44" s="13" t="s">
        <v>35</v>
      </c>
      <c r="G44" s="13" t="s">
        <v>35</v>
      </c>
      <c r="H44" s="13" t="s">
        <v>35</v>
      </c>
      <c r="I44" s="13" t="s">
        <v>35</v>
      </c>
      <c r="J44" s="12" t="s">
        <v>35</v>
      </c>
      <c r="K44" s="12" t="s">
        <v>35</v>
      </c>
      <c r="L44" s="12">
        <v>640</v>
      </c>
      <c r="M44" s="12" t="s">
        <v>35</v>
      </c>
      <c r="N44" s="12" t="s">
        <v>35</v>
      </c>
      <c r="O44" s="12" t="s">
        <v>35</v>
      </c>
      <c r="P44" s="12" t="s">
        <v>35</v>
      </c>
      <c r="Q44" s="108">
        <v>75</v>
      </c>
      <c r="R44" s="108">
        <v>135</v>
      </c>
      <c r="S44" s="108">
        <v>165</v>
      </c>
      <c r="T44" s="108">
        <v>180</v>
      </c>
      <c r="U44" s="13" t="s">
        <v>35</v>
      </c>
      <c r="V44" s="13" t="s">
        <v>35</v>
      </c>
      <c r="W44" s="109">
        <v>215</v>
      </c>
      <c r="X44" s="109">
        <v>170</v>
      </c>
      <c r="Y44" s="109">
        <v>1700</v>
      </c>
      <c r="Z44" s="109">
        <v>3300</v>
      </c>
      <c r="AA44" s="12" t="s">
        <v>35</v>
      </c>
      <c r="AB44" s="12">
        <v>370</v>
      </c>
      <c r="AC44" s="109">
        <v>3</v>
      </c>
      <c r="AD44" s="12" t="s">
        <v>35</v>
      </c>
      <c r="AE44" s="12" t="s">
        <v>35</v>
      </c>
      <c r="AF44" s="12">
        <v>160</v>
      </c>
      <c r="AG44" s="12" t="s">
        <v>35</v>
      </c>
      <c r="AH44" s="12" t="s">
        <v>35</v>
      </c>
      <c r="AI44" s="12" t="s">
        <v>35</v>
      </c>
      <c r="AJ44" s="12" t="s">
        <v>35</v>
      </c>
      <c r="AK44" s="12" t="s">
        <v>35</v>
      </c>
      <c r="AL44" s="12" t="s">
        <v>35</v>
      </c>
      <c r="AM44" s="12" t="s">
        <v>35</v>
      </c>
      <c r="AN44" s="12" t="s">
        <v>35</v>
      </c>
      <c r="AO44" s="12" t="s">
        <v>35</v>
      </c>
      <c r="AP44" s="12" t="s">
        <v>35</v>
      </c>
      <c r="AQ44" s="12" t="s">
        <v>35</v>
      </c>
      <c r="AR44" s="12" t="s">
        <v>35</v>
      </c>
      <c r="AS44" s="12" t="s">
        <v>35</v>
      </c>
      <c r="AT44" s="395"/>
      <c r="AU44" s="374"/>
      <c r="AV44" s="147"/>
      <c r="AW44" s="134"/>
    </row>
    <row r="45" spans="2:49" hidden="1" x14ac:dyDescent="0.25">
      <c r="B45" s="419"/>
      <c r="C45" s="420"/>
      <c r="D45" s="421"/>
      <c r="E45" s="38" t="s">
        <v>77</v>
      </c>
      <c r="F45" s="13" t="s">
        <v>35</v>
      </c>
      <c r="G45" s="13" t="s">
        <v>35</v>
      </c>
      <c r="H45" s="13" t="s">
        <v>35</v>
      </c>
      <c r="I45" s="13" t="s">
        <v>35</v>
      </c>
      <c r="J45" s="12" t="s">
        <v>35</v>
      </c>
      <c r="K45" s="12" t="s">
        <v>35</v>
      </c>
      <c r="L45" s="12">
        <v>640</v>
      </c>
      <c r="M45" s="12" t="s">
        <v>35</v>
      </c>
      <c r="N45" s="12" t="s">
        <v>35</v>
      </c>
      <c r="O45" s="12" t="s">
        <v>35</v>
      </c>
      <c r="P45" s="12" t="s">
        <v>35</v>
      </c>
      <c r="Q45" s="109">
        <v>95</v>
      </c>
      <c r="R45" s="109">
        <v>135</v>
      </c>
      <c r="S45" s="109">
        <v>185</v>
      </c>
      <c r="T45" s="109">
        <v>95</v>
      </c>
      <c r="U45" s="12" t="s">
        <v>35</v>
      </c>
      <c r="V45" s="12" t="s">
        <v>35</v>
      </c>
      <c r="W45" s="109">
        <v>215</v>
      </c>
      <c r="X45" s="109">
        <v>170</v>
      </c>
      <c r="Y45" s="109">
        <v>2500</v>
      </c>
      <c r="Z45" s="109">
        <v>6600</v>
      </c>
      <c r="AA45" s="12" t="s">
        <v>35</v>
      </c>
      <c r="AB45" s="12">
        <v>370</v>
      </c>
      <c r="AC45" s="109">
        <v>3</v>
      </c>
      <c r="AD45" s="12" t="s">
        <v>35</v>
      </c>
      <c r="AE45" s="12" t="s">
        <v>35</v>
      </c>
      <c r="AF45" s="12">
        <v>160</v>
      </c>
      <c r="AG45" s="12" t="s">
        <v>35</v>
      </c>
      <c r="AH45" s="12" t="s">
        <v>35</v>
      </c>
      <c r="AI45" s="12" t="s">
        <v>35</v>
      </c>
      <c r="AJ45" s="12" t="s">
        <v>35</v>
      </c>
      <c r="AK45" s="12" t="s">
        <v>35</v>
      </c>
      <c r="AL45" s="12" t="s">
        <v>35</v>
      </c>
      <c r="AM45" s="12" t="s">
        <v>35</v>
      </c>
      <c r="AN45" s="12" t="s">
        <v>35</v>
      </c>
      <c r="AO45" s="12" t="s">
        <v>35</v>
      </c>
      <c r="AP45" s="12" t="s">
        <v>35</v>
      </c>
      <c r="AQ45" s="12" t="s">
        <v>35</v>
      </c>
      <c r="AR45" s="12" t="s">
        <v>35</v>
      </c>
      <c r="AS45" s="12" t="s">
        <v>35</v>
      </c>
      <c r="AT45" s="396"/>
      <c r="AU45" s="375"/>
      <c r="AV45" s="147"/>
      <c r="AW45" s="134"/>
    </row>
    <row r="46" spans="2:49" hidden="1" x14ac:dyDescent="0.25">
      <c r="B46" s="340" t="s">
        <v>36</v>
      </c>
      <c r="C46" s="340"/>
      <c r="D46" s="341"/>
      <c r="E46" s="341"/>
      <c r="F46" s="235" t="s">
        <v>35</v>
      </c>
      <c r="G46" s="235" t="s">
        <v>35</v>
      </c>
      <c r="H46" s="235" t="s">
        <v>35</v>
      </c>
      <c r="I46" s="15" t="s">
        <v>35</v>
      </c>
      <c r="J46" s="14" t="s">
        <v>35</v>
      </c>
      <c r="K46" s="14" t="s">
        <v>35</v>
      </c>
      <c r="L46" s="14" t="s">
        <v>35</v>
      </c>
      <c r="M46" s="14" t="s">
        <v>35</v>
      </c>
      <c r="N46" s="14" t="s">
        <v>35</v>
      </c>
      <c r="O46" s="14" t="s">
        <v>35</v>
      </c>
      <c r="P46" s="14" t="s">
        <v>35</v>
      </c>
      <c r="Q46" s="16">
        <v>430</v>
      </c>
      <c r="R46" s="16">
        <v>99000</v>
      </c>
      <c r="S46" s="16">
        <v>27000</v>
      </c>
      <c r="T46" s="16">
        <v>81000</v>
      </c>
      <c r="U46" s="16" t="s">
        <v>35</v>
      </c>
      <c r="V46" s="16" t="s">
        <v>35</v>
      </c>
      <c r="W46" s="16">
        <v>26000</v>
      </c>
      <c r="X46" s="16">
        <v>20000</v>
      </c>
      <c r="Y46" s="16">
        <v>27000</v>
      </c>
      <c r="Z46" s="16">
        <v>38000</v>
      </c>
      <c r="AA46" s="16" t="s">
        <v>35</v>
      </c>
      <c r="AB46" s="16">
        <v>11000</v>
      </c>
      <c r="AC46" s="17" t="s">
        <v>35</v>
      </c>
      <c r="AD46" s="17" t="s">
        <v>35</v>
      </c>
      <c r="AE46" s="17" t="s">
        <v>35</v>
      </c>
      <c r="AF46" s="17" t="s">
        <v>35</v>
      </c>
      <c r="AG46" s="17" t="s">
        <v>35</v>
      </c>
      <c r="AH46" s="17" t="s">
        <v>35</v>
      </c>
      <c r="AI46" s="17" t="s">
        <v>35</v>
      </c>
      <c r="AJ46" s="17" t="s">
        <v>35</v>
      </c>
      <c r="AK46" s="17" t="s">
        <v>35</v>
      </c>
      <c r="AL46" s="17" t="s">
        <v>35</v>
      </c>
      <c r="AM46" s="17" t="s">
        <v>35</v>
      </c>
      <c r="AN46" s="17" t="s">
        <v>35</v>
      </c>
      <c r="AO46" s="17" t="s">
        <v>35</v>
      </c>
      <c r="AP46" s="17" t="s">
        <v>35</v>
      </c>
      <c r="AQ46" s="17" t="s">
        <v>35</v>
      </c>
      <c r="AR46" s="17" t="s">
        <v>35</v>
      </c>
      <c r="AS46" s="17" t="s">
        <v>35</v>
      </c>
      <c r="AT46" s="17" t="s">
        <v>35</v>
      </c>
      <c r="AU46" s="17" t="s">
        <v>35</v>
      </c>
      <c r="AV46" s="147"/>
      <c r="AW46" s="134"/>
    </row>
    <row r="47" spans="2:49" hidden="1" x14ac:dyDescent="0.25">
      <c r="B47" s="342" t="s">
        <v>92</v>
      </c>
      <c r="C47" s="342"/>
      <c r="D47" s="343"/>
      <c r="E47" s="343"/>
      <c r="F47" s="236" t="s">
        <v>35</v>
      </c>
      <c r="G47" s="236" t="s">
        <v>35</v>
      </c>
      <c r="H47" s="236" t="s">
        <v>35</v>
      </c>
      <c r="I47" s="19" t="s">
        <v>35</v>
      </c>
      <c r="J47" s="18" t="s">
        <v>35</v>
      </c>
      <c r="K47" s="18" t="s">
        <v>35</v>
      </c>
      <c r="L47" s="18" t="s">
        <v>35</v>
      </c>
      <c r="M47" s="18" t="s">
        <v>35</v>
      </c>
      <c r="N47" s="18" t="s">
        <v>35</v>
      </c>
      <c r="O47" s="18" t="s">
        <v>35</v>
      </c>
      <c r="P47" s="18" t="s">
        <v>35</v>
      </c>
      <c r="Q47" s="20">
        <v>1100</v>
      </c>
      <c r="R47" s="20">
        <v>120000</v>
      </c>
      <c r="S47" s="20">
        <v>85000</v>
      </c>
      <c r="T47" s="20">
        <v>130000</v>
      </c>
      <c r="U47" s="20" t="s">
        <v>35</v>
      </c>
      <c r="V47" s="20" t="s">
        <v>35</v>
      </c>
      <c r="W47" s="20">
        <v>82000</v>
      </c>
      <c r="X47" s="20">
        <v>62000</v>
      </c>
      <c r="Y47" s="20">
        <v>85000</v>
      </c>
      <c r="Z47" s="20">
        <v>120000</v>
      </c>
      <c r="AA47" s="20" t="s">
        <v>35</v>
      </c>
      <c r="AB47" s="20">
        <v>29000</v>
      </c>
      <c r="AC47" s="20" t="s">
        <v>35</v>
      </c>
      <c r="AD47" s="20" t="s">
        <v>35</v>
      </c>
      <c r="AE47" s="20" t="s">
        <v>35</v>
      </c>
      <c r="AF47" s="20" t="s">
        <v>35</v>
      </c>
      <c r="AG47" s="20" t="s">
        <v>35</v>
      </c>
      <c r="AH47" s="20" t="s">
        <v>35</v>
      </c>
      <c r="AI47" s="20" t="s">
        <v>35</v>
      </c>
      <c r="AJ47" s="20" t="s">
        <v>35</v>
      </c>
      <c r="AK47" s="20" t="s">
        <v>35</v>
      </c>
      <c r="AL47" s="20" t="s">
        <v>35</v>
      </c>
      <c r="AM47" s="20" t="s">
        <v>35</v>
      </c>
      <c r="AN47" s="20" t="s">
        <v>35</v>
      </c>
      <c r="AO47" s="20" t="s">
        <v>35</v>
      </c>
      <c r="AP47" s="20" t="s">
        <v>35</v>
      </c>
      <c r="AQ47" s="20" t="s">
        <v>35</v>
      </c>
      <c r="AR47" s="20" t="s">
        <v>35</v>
      </c>
      <c r="AS47" s="20" t="s">
        <v>35</v>
      </c>
      <c r="AT47" s="20" t="s">
        <v>35</v>
      </c>
      <c r="AU47" s="20" t="s">
        <v>35</v>
      </c>
      <c r="AV47" s="147"/>
      <c r="AW47" s="134"/>
    </row>
    <row r="48" spans="2:49" s="140" customFormat="1" hidden="1" x14ac:dyDescent="0.25">
      <c r="B48" s="145" t="s">
        <v>58</v>
      </c>
      <c r="C48" s="146"/>
      <c r="D48" s="146"/>
      <c r="E48" s="146"/>
      <c r="F48" s="237"/>
      <c r="G48" s="237"/>
      <c r="H48" s="23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7"/>
      <c r="AW48" s="149"/>
    </row>
    <row r="49" spans="2:50" hidden="1" x14ac:dyDescent="0.25">
      <c r="B49" s="357" t="s">
        <v>37</v>
      </c>
      <c r="C49" s="358"/>
      <c r="D49" s="359"/>
      <c r="E49" s="90" t="s">
        <v>38</v>
      </c>
      <c r="F49" s="238" t="s">
        <v>35</v>
      </c>
      <c r="G49" s="238" t="s">
        <v>35</v>
      </c>
      <c r="H49" s="238" t="s">
        <v>35</v>
      </c>
      <c r="I49" s="92" t="s">
        <v>35</v>
      </c>
      <c r="J49" s="89" t="s">
        <v>35</v>
      </c>
      <c r="K49" s="89" t="s">
        <v>35</v>
      </c>
      <c r="L49" s="89" t="s">
        <v>35</v>
      </c>
      <c r="M49" s="89" t="s">
        <v>35</v>
      </c>
      <c r="N49" s="89" t="s">
        <v>35</v>
      </c>
      <c r="O49" s="91" t="s">
        <v>35</v>
      </c>
      <c r="P49" s="89">
        <v>288</v>
      </c>
      <c r="Q49" s="93">
        <v>10</v>
      </c>
      <c r="R49" s="93">
        <v>288</v>
      </c>
      <c r="S49" s="93">
        <v>600</v>
      </c>
      <c r="T49" s="34">
        <v>1000</v>
      </c>
      <c r="U49" s="86" t="s">
        <v>35</v>
      </c>
      <c r="V49" s="86" t="s">
        <v>35</v>
      </c>
      <c r="W49" s="86" t="s">
        <v>35</v>
      </c>
      <c r="X49" s="89" t="s">
        <v>35</v>
      </c>
      <c r="Y49" s="89" t="s">
        <v>35</v>
      </c>
      <c r="Z49" s="89" t="s">
        <v>35</v>
      </c>
      <c r="AA49" s="86" t="s">
        <v>35</v>
      </c>
      <c r="AB49" s="86" t="s">
        <v>35</v>
      </c>
      <c r="AC49" s="86">
        <v>0.8</v>
      </c>
      <c r="AD49" s="86" t="s">
        <v>35</v>
      </c>
      <c r="AE49" s="86">
        <v>200</v>
      </c>
      <c r="AF49" s="22">
        <v>100</v>
      </c>
      <c r="AG49" s="22">
        <v>20</v>
      </c>
      <c r="AH49" s="23">
        <v>100</v>
      </c>
      <c r="AI49" s="23" t="s">
        <v>35</v>
      </c>
      <c r="AJ49" s="22">
        <v>100</v>
      </c>
      <c r="AK49" s="24">
        <v>4</v>
      </c>
      <c r="AL49" s="22">
        <v>40</v>
      </c>
      <c r="AM49" s="36" t="s">
        <v>35</v>
      </c>
      <c r="AN49" s="87" t="s">
        <v>35</v>
      </c>
      <c r="AO49" s="86" t="s">
        <v>35</v>
      </c>
      <c r="AP49" s="86" t="s">
        <v>35</v>
      </c>
      <c r="AQ49" s="86" t="s">
        <v>35</v>
      </c>
      <c r="AR49" s="86" t="s">
        <v>35</v>
      </c>
      <c r="AS49" s="86" t="s">
        <v>35</v>
      </c>
      <c r="AT49" s="86" t="s">
        <v>35</v>
      </c>
      <c r="AU49" s="86" t="s">
        <v>35</v>
      </c>
      <c r="AV49" s="147"/>
      <c r="AW49" s="148"/>
    </row>
    <row r="50" spans="2:50" hidden="1" x14ac:dyDescent="0.25">
      <c r="B50" s="360"/>
      <c r="C50" s="361"/>
      <c r="D50" s="362"/>
      <c r="E50" s="90" t="s">
        <v>39</v>
      </c>
      <c r="F50" s="239">
        <v>18</v>
      </c>
      <c r="G50" s="239" t="s">
        <v>35</v>
      </c>
      <c r="H50" s="239">
        <v>1.8</v>
      </c>
      <c r="I50" s="89">
        <v>50</v>
      </c>
      <c r="J50" s="89">
        <v>50</v>
      </c>
      <c r="K50" s="89">
        <v>50</v>
      </c>
      <c r="L50" s="89">
        <v>50</v>
      </c>
      <c r="M50" s="89">
        <v>50</v>
      </c>
      <c r="N50" s="89">
        <v>50</v>
      </c>
      <c r="O50" s="89">
        <v>50</v>
      </c>
      <c r="P50" s="89">
        <v>518</v>
      </c>
      <c r="Q50" s="86">
        <v>18</v>
      </c>
      <c r="R50" s="21">
        <v>518</v>
      </c>
      <c r="S50" s="21">
        <v>1080</v>
      </c>
      <c r="T50" s="21">
        <v>1800</v>
      </c>
      <c r="U50" s="21">
        <v>650</v>
      </c>
      <c r="V50" s="21">
        <v>10000</v>
      </c>
      <c r="W50" s="21" t="s">
        <v>35</v>
      </c>
      <c r="X50" s="89" t="s">
        <v>35</v>
      </c>
      <c r="Y50" s="89" t="s">
        <v>35</v>
      </c>
      <c r="Z50" s="89" t="s">
        <v>35</v>
      </c>
      <c r="AA50" s="21" t="s">
        <v>35</v>
      </c>
      <c r="AB50" s="25" t="s">
        <v>35</v>
      </c>
      <c r="AC50" s="25">
        <v>10</v>
      </c>
      <c r="AD50" s="25" t="s">
        <v>35</v>
      </c>
      <c r="AE50" s="25">
        <v>200</v>
      </c>
      <c r="AF50" s="86">
        <v>500</v>
      </c>
      <c r="AG50" s="86">
        <v>100</v>
      </c>
      <c r="AH50" s="21">
        <v>1900</v>
      </c>
      <c r="AI50" s="25" t="s">
        <v>35</v>
      </c>
      <c r="AJ50" s="21">
        <v>1500</v>
      </c>
      <c r="AK50" s="88">
        <v>50</v>
      </c>
      <c r="AL50" s="21">
        <v>1050</v>
      </c>
      <c r="AM50" s="86" t="s">
        <v>35</v>
      </c>
      <c r="AN50" s="87" t="s">
        <v>35</v>
      </c>
      <c r="AO50" s="86" t="s">
        <v>35</v>
      </c>
      <c r="AP50" s="86" t="s">
        <v>35</v>
      </c>
      <c r="AQ50" s="86" t="s">
        <v>35</v>
      </c>
      <c r="AR50" s="86" t="s">
        <v>35</v>
      </c>
      <c r="AS50" s="86" t="s">
        <v>35</v>
      </c>
      <c r="AT50" s="86" t="s">
        <v>35</v>
      </c>
      <c r="AU50" s="86" t="s">
        <v>35</v>
      </c>
      <c r="AV50" s="147"/>
      <c r="AW50" s="148"/>
    </row>
    <row r="51" spans="2:50" hidden="1" x14ac:dyDescent="0.25">
      <c r="B51" s="351" t="s">
        <v>40</v>
      </c>
      <c r="C51" s="352"/>
      <c r="D51" s="353"/>
      <c r="E51" s="84" t="s">
        <v>41</v>
      </c>
      <c r="F51" s="230" t="s">
        <v>35</v>
      </c>
      <c r="G51" s="230" t="s">
        <v>35</v>
      </c>
      <c r="H51" s="230" t="s">
        <v>35</v>
      </c>
      <c r="I51" s="83" t="s">
        <v>35</v>
      </c>
      <c r="J51" s="83" t="s">
        <v>35</v>
      </c>
      <c r="K51" s="83" t="s">
        <v>35</v>
      </c>
      <c r="L51" s="83" t="s">
        <v>35</v>
      </c>
      <c r="M51" s="83" t="s">
        <v>35</v>
      </c>
      <c r="N51" s="83" t="s">
        <v>35</v>
      </c>
      <c r="O51" s="83" t="s">
        <v>35</v>
      </c>
      <c r="P51" s="83">
        <v>1152</v>
      </c>
      <c r="Q51" s="79">
        <v>40</v>
      </c>
      <c r="R51" s="79">
        <v>1152</v>
      </c>
      <c r="S51" s="79">
        <v>2400</v>
      </c>
      <c r="T51" s="79">
        <v>4000</v>
      </c>
      <c r="U51" s="79" t="s">
        <v>35</v>
      </c>
      <c r="V51" s="79" t="s">
        <v>35</v>
      </c>
      <c r="W51" s="79" t="s">
        <v>35</v>
      </c>
      <c r="X51" s="82" t="s">
        <v>35</v>
      </c>
      <c r="Y51" s="82" t="s">
        <v>35</v>
      </c>
      <c r="Z51" s="82" t="s">
        <v>35</v>
      </c>
      <c r="AA51" s="79" t="s">
        <v>35</v>
      </c>
      <c r="AB51" s="79" t="s">
        <v>35</v>
      </c>
      <c r="AC51" s="79">
        <v>3.2</v>
      </c>
      <c r="AD51" s="79" t="s">
        <v>35</v>
      </c>
      <c r="AE51" s="79">
        <v>800</v>
      </c>
      <c r="AF51" s="26">
        <v>400</v>
      </c>
      <c r="AG51" s="26">
        <v>80</v>
      </c>
      <c r="AH51" s="27">
        <v>400</v>
      </c>
      <c r="AI51" s="27" t="s">
        <v>35</v>
      </c>
      <c r="AJ51" s="26">
        <v>400</v>
      </c>
      <c r="AK51" s="28">
        <v>16</v>
      </c>
      <c r="AL51" s="26">
        <v>160</v>
      </c>
      <c r="AM51" s="27" t="s">
        <v>35</v>
      </c>
      <c r="AN51" s="80" t="s">
        <v>35</v>
      </c>
      <c r="AO51" s="79" t="s">
        <v>35</v>
      </c>
      <c r="AP51" s="79" t="s">
        <v>35</v>
      </c>
      <c r="AQ51" s="79" t="s">
        <v>35</v>
      </c>
      <c r="AR51" s="79" t="s">
        <v>35</v>
      </c>
      <c r="AS51" s="79" t="s">
        <v>35</v>
      </c>
      <c r="AT51" s="79" t="s">
        <v>35</v>
      </c>
      <c r="AU51" s="79" t="s">
        <v>35</v>
      </c>
      <c r="AV51" s="147"/>
      <c r="AW51" s="148"/>
    </row>
    <row r="52" spans="2:50" hidden="1" x14ac:dyDescent="0.25">
      <c r="B52" s="354"/>
      <c r="C52" s="355"/>
      <c r="D52" s="356"/>
      <c r="E52" s="84" t="s">
        <v>42</v>
      </c>
      <c r="F52" s="230">
        <v>72</v>
      </c>
      <c r="G52" s="230" t="s">
        <v>35</v>
      </c>
      <c r="H52" s="230">
        <v>7.2</v>
      </c>
      <c r="I52" s="83">
        <v>50</v>
      </c>
      <c r="J52" s="83">
        <v>50</v>
      </c>
      <c r="K52" s="83">
        <v>50</v>
      </c>
      <c r="L52" s="83">
        <v>50</v>
      </c>
      <c r="M52" s="83">
        <v>50</v>
      </c>
      <c r="N52" s="83">
        <v>50</v>
      </c>
      <c r="O52" s="83">
        <v>50</v>
      </c>
      <c r="P52" s="29">
        <v>2073</v>
      </c>
      <c r="Q52" s="79">
        <v>72</v>
      </c>
      <c r="R52" s="29">
        <v>2073</v>
      </c>
      <c r="S52" s="29">
        <v>4320</v>
      </c>
      <c r="T52" s="29">
        <v>7200</v>
      </c>
      <c r="U52" s="29">
        <v>2600</v>
      </c>
      <c r="V52" s="29">
        <v>40000</v>
      </c>
      <c r="W52" s="29" t="s">
        <v>35</v>
      </c>
      <c r="X52" s="82" t="s">
        <v>35</v>
      </c>
      <c r="Y52" s="82" t="s">
        <v>35</v>
      </c>
      <c r="Z52" s="82" t="s">
        <v>35</v>
      </c>
      <c r="AA52" s="29" t="s">
        <v>35</v>
      </c>
      <c r="AB52" s="30" t="s">
        <v>35</v>
      </c>
      <c r="AC52" s="30">
        <v>23</v>
      </c>
      <c r="AD52" s="30" t="s">
        <v>35</v>
      </c>
      <c r="AE52" s="30">
        <v>800</v>
      </c>
      <c r="AF52" s="79">
        <v>2000</v>
      </c>
      <c r="AG52" s="79">
        <v>400</v>
      </c>
      <c r="AH52" s="29">
        <v>7600</v>
      </c>
      <c r="AI52" s="30" t="s">
        <v>35</v>
      </c>
      <c r="AJ52" s="29">
        <v>6000</v>
      </c>
      <c r="AK52" s="81">
        <v>200</v>
      </c>
      <c r="AL52" s="29">
        <v>4200</v>
      </c>
      <c r="AM52" s="79" t="s">
        <v>35</v>
      </c>
      <c r="AN52" s="80" t="s">
        <v>35</v>
      </c>
      <c r="AO52" s="79" t="s">
        <v>35</v>
      </c>
      <c r="AP52" s="79" t="s">
        <v>35</v>
      </c>
      <c r="AQ52" s="79" t="s">
        <v>35</v>
      </c>
      <c r="AR52" s="79" t="s">
        <v>35</v>
      </c>
      <c r="AS52" s="79" t="s">
        <v>35</v>
      </c>
      <c r="AT52" s="79" t="s">
        <v>35</v>
      </c>
      <c r="AU52" s="79" t="s">
        <v>35</v>
      </c>
      <c r="AV52" s="147"/>
      <c r="AW52" s="148"/>
    </row>
    <row r="53" spans="2:50" s="140" customFormat="1" hidden="1" x14ac:dyDescent="0.25">
      <c r="B53" s="145" t="s">
        <v>86</v>
      </c>
      <c r="C53" s="146"/>
      <c r="D53" s="146"/>
      <c r="E53" s="146"/>
      <c r="F53" s="237"/>
      <c r="G53" s="237"/>
      <c r="H53" s="23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7"/>
      <c r="AW53" s="148"/>
    </row>
    <row r="54" spans="2:50" ht="21.75" hidden="1" customHeight="1" x14ac:dyDescent="0.25">
      <c r="B54" s="444" t="s">
        <v>112</v>
      </c>
      <c r="C54" s="444"/>
      <c r="D54" s="444"/>
      <c r="E54" s="74" t="s">
        <v>45</v>
      </c>
      <c r="F54" s="72" t="s">
        <v>180</v>
      </c>
      <c r="G54" s="72" t="s">
        <v>35</v>
      </c>
      <c r="H54" s="72" t="s">
        <v>180</v>
      </c>
      <c r="I54" s="72" t="s">
        <v>35</v>
      </c>
      <c r="J54" s="73" t="s">
        <v>35</v>
      </c>
      <c r="K54" s="73" t="s">
        <v>35</v>
      </c>
      <c r="L54" s="73" t="s">
        <v>35</v>
      </c>
      <c r="M54" s="73" t="s">
        <v>35</v>
      </c>
      <c r="N54" s="73" t="s">
        <v>35</v>
      </c>
      <c r="O54" s="73" t="s">
        <v>35</v>
      </c>
      <c r="P54" s="43" t="s">
        <v>35</v>
      </c>
      <c r="Q54" s="73">
        <v>0.5</v>
      </c>
      <c r="R54" s="73">
        <v>65</v>
      </c>
      <c r="S54" s="73">
        <v>25</v>
      </c>
      <c r="T54" s="73">
        <v>15</v>
      </c>
      <c r="U54" s="73" t="s">
        <v>35</v>
      </c>
      <c r="V54" s="73">
        <v>500</v>
      </c>
      <c r="W54" s="73" t="s">
        <v>35</v>
      </c>
      <c r="X54" s="73" t="s">
        <v>35</v>
      </c>
      <c r="Y54" s="73" t="s">
        <v>35</v>
      </c>
      <c r="Z54" s="73" t="s">
        <v>35</v>
      </c>
      <c r="AA54" s="73" t="s">
        <v>35</v>
      </c>
      <c r="AB54" s="73" t="s">
        <v>35</v>
      </c>
      <c r="AC54" s="44">
        <v>1</v>
      </c>
      <c r="AD54" s="44" t="s">
        <v>35</v>
      </c>
      <c r="AE54" s="44">
        <v>40</v>
      </c>
      <c r="AF54" s="71">
        <v>40</v>
      </c>
      <c r="AG54" s="71">
        <v>1</v>
      </c>
      <c r="AH54" s="43">
        <v>150</v>
      </c>
      <c r="AI54" s="44">
        <v>200</v>
      </c>
      <c r="AJ54" s="43">
        <v>100</v>
      </c>
      <c r="AK54" s="72">
        <v>1</v>
      </c>
      <c r="AL54" s="43">
        <v>60</v>
      </c>
      <c r="AM54" s="71">
        <v>300</v>
      </c>
      <c r="AN54" s="47" t="s">
        <v>87</v>
      </c>
      <c r="AO54" s="44">
        <v>3000</v>
      </c>
      <c r="AP54" s="44" t="s">
        <v>35</v>
      </c>
      <c r="AQ54" s="44">
        <v>0.1</v>
      </c>
      <c r="AR54" s="44">
        <v>0.1</v>
      </c>
      <c r="AS54" s="44">
        <v>0.1</v>
      </c>
      <c r="AT54" s="44" t="s">
        <v>35</v>
      </c>
      <c r="AU54" s="44" t="s">
        <v>35</v>
      </c>
      <c r="AV54" s="147"/>
      <c r="AW54" s="148"/>
    </row>
    <row r="55" spans="2:50" ht="21.75" hidden="1" customHeight="1" x14ac:dyDescent="0.25">
      <c r="B55" s="443" t="s">
        <v>113</v>
      </c>
      <c r="C55" s="443"/>
      <c r="D55" s="443"/>
      <c r="E55" s="78" t="s">
        <v>45</v>
      </c>
      <c r="F55" s="76" t="s">
        <v>35</v>
      </c>
      <c r="G55" s="76" t="s">
        <v>35</v>
      </c>
      <c r="H55" s="76" t="s">
        <v>35</v>
      </c>
      <c r="I55" s="76" t="s">
        <v>35</v>
      </c>
      <c r="J55" s="77" t="s">
        <v>35</v>
      </c>
      <c r="K55" s="77" t="s">
        <v>35</v>
      </c>
      <c r="L55" s="77" t="s">
        <v>35</v>
      </c>
      <c r="M55" s="77" t="s">
        <v>35</v>
      </c>
      <c r="N55" s="77" t="s">
        <v>35</v>
      </c>
      <c r="O55" s="77" t="s">
        <v>35</v>
      </c>
      <c r="P55" s="45" t="s">
        <v>35</v>
      </c>
      <c r="Q55" s="77" t="s">
        <v>35</v>
      </c>
      <c r="R55" s="77" t="s">
        <v>35</v>
      </c>
      <c r="S55" s="77" t="s">
        <v>35</v>
      </c>
      <c r="T55" s="77" t="s">
        <v>35</v>
      </c>
      <c r="U55" s="77" t="s">
        <v>35</v>
      </c>
      <c r="V55" s="77">
        <v>250</v>
      </c>
      <c r="W55" s="77" t="s">
        <v>35</v>
      </c>
      <c r="X55" s="77" t="s">
        <v>35</v>
      </c>
      <c r="Y55" s="77" t="s">
        <v>35</v>
      </c>
      <c r="Z55" s="77" t="s">
        <v>35</v>
      </c>
      <c r="AA55" s="77" t="s">
        <v>35</v>
      </c>
      <c r="AB55" s="77" t="s">
        <v>35</v>
      </c>
      <c r="AC55" s="46">
        <v>0.5</v>
      </c>
      <c r="AD55" s="46" t="s">
        <v>35</v>
      </c>
      <c r="AE55" s="46">
        <v>20</v>
      </c>
      <c r="AF55" s="75">
        <v>20</v>
      </c>
      <c r="AG55" s="75">
        <v>0.5</v>
      </c>
      <c r="AH55" s="45">
        <v>75</v>
      </c>
      <c r="AI55" s="46">
        <v>100</v>
      </c>
      <c r="AJ55" s="45">
        <v>50</v>
      </c>
      <c r="AK55" s="76">
        <v>0.5</v>
      </c>
      <c r="AL55" s="45">
        <v>30</v>
      </c>
      <c r="AM55" s="75">
        <v>150</v>
      </c>
      <c r="AN55" s="46" t="s">
        <v>88</v>
      </c>
      <c r="AO55" s="46">
        <v>1500</v>
      </c>
      <c r="AP55" s="46" t="s">
        <v>35</v>
      </c>
      <c r="AQ55" s="46">
        <v>0.05</v>
      </c>
      <c r="AR55" s="46">
        <v>0.05</v>
      </c>
      <c r="AS55" s="46">
        <v>0.05</v>
      </c>
      <c r="AT55" s="46" t="s">
        <v>35</v>
      </c>
      <c r="AU55" s="46" t="s">
        <v>35</v>
      </c>
      <c r="AV55" s="147"/>
      <c r="AW55" s="148"/>
    </row>
    <row r="56" spans="2:50" s="140" customFormat="1" x14ac:dyDescent="0.25">
      <c r="B56" s="145" t="s">
        <v>114</v>
      </c>
      <c r="C56" s="146"/>
      <c r="D56" s="146"/>
      <c r="E56" s="146"/>
      <c r="F56" s="237"/>
      <c r="G56" s="237"/>
      <c r="H56" s="23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7"/>
      <c r="AW56" s="148"/>
    </row>
    <row r="57" spans="2:50" ht="26.25" customHeight="1" x14ac:dyDescent="0.25">
      <c r="B57" s="325" t="s">
        <v>115</v>
      </c>
      <c r="C57" s="326"/>
      <c r="D57" s="327"/>
      <c r="E57" s="118" t="s">
        <v>45</v>
      </c>
      <c r="F57" s="130" t="s">
        <v>35</v>
      </c>
      <c r="G57" s="130" t="s">
        <v>35</v>
      </c>
      <c r="H57" s="130" t="s">
        <v>35</v>
      </c>
      <c r="I57" s="130" t="s">
        <v>35</v>
      </c>
      <c r="J57" s="130" t="s">
        <v>35</v>
      </c>
      <c r="K57" s="130" t="s">
        <v>35</v>
      </c>
      <c r="L57" s="130" t="s">
        <v>35</v>
      </c>
      <c r="M57" s="130" t="s">
        <v>35</v>
      </c>
      <c r="N57" s="130" t="s">
        <v>35</v>
      </c>
      <c r="O57" s="130" t="s">
        <v>35</v>
      </c>
      <c r="P57" s="130" t="s">
        <v>35</v>
      </c>
      <c r="Q57" s="130" t="s">
        <v>35</v>
      </c>
      <c r="R57" s="130" t="s">
        <v>35</v>
      </c>
      <c r="S57" s="130" t="s">
        <v>35</v>
      </c>
      <c r="T57" s="130" t="s">
        <v>35</v>
      </c>
      <c r="U57" s="130" t="s">
        <v>35</v>
      </c>
      <c r="V57" s="130" t="s">
        <v>35</v>
      </c>
      <c r="W57" s="130" t="s">
        <v>35</v>
      </c>
      <c r="X57" s="130" t="s">
        <v>35</v>
      </c>
      <c r="Y57" s="130" t="s">
        <v>35</v>
      </c>
      <c r="Z57" s="130" t="s">
        <v>35</v>
      </c>
      <c r="AA57" s="130" t="s">
        <v>35</v>
      </c>
      <c r="AB57" s="130" t="s">
        <v>35</v>
      </c>
      <c r="AC57" s="130" t="s">
        <v>35</v>
      </c>
      <c r="AD57" s="130" t="s">
        <v>35</v>
      </c>
      <c r="AE57" s="130" t="s">
        <v>35</v>
      </c>
      <c r="AF57" s="120">
        <v>40</v>
      </c>
      <c r="AG57" s="120">
        <v>1.5</v>
      </c>
      <c r="AH57" s="121">
        <v>120</v>
      </c>
      <c r="AI57" s="122">
        <v>150</v>
      </c>
      <c r="AJ57" s="121">
        <v>150</v>
      </c>
      <c r="AK57" s="121">
        <v>1</v>
      </c>
      <c r="AL57" s="121">
        <v>80</v>
      </c>
      <c r="AM57" s="120">
        <v>350</v>
      </c>
      <c r="AN57" s="131" t="s">
        <v>35</v>
      </c>
      <c r="AO57" s="122">
        <v>3000</v>
      </c>
      <c r="AP57" s="334" t="s">
        <v>130</v>
      </c>
      <c r="AQ57" s="318">
        <v>2</v>
      </c>
      <c r="AR57" s="316">
        <v>0.5</v>
      </c>
      <c r="AS57" s="313">
        <v>0.3</v>
      </c>
      <c r="AT57" s="321" t="s">
        <v>130</v>
      </c>
      <c r="AU57" s="322"/>
      <c r="AV57" s="147"/>
      <c r="AW57" s="148"/>
    </row>
    <row r="58" spans="2:50" ht="26.25" customHeight="1" x14ac:dyDescent="0.25">
      <c r="B58" s="328" t="s">
        <v>116</v>
      </c>
      <c r="C58" s="329"/>
      <c r="D58" s="330"/>
      <c r="E58" s="119" t="s">
        <v>45</v>
      </c>
      <c r="F58" s="132" t="s">
        <v>35</v>
      </c>
      <c r="G58" s="132" t="s">
        <v>35</v>
      </c>
      <c r="H58" s="132" t="s">
        <v>35</v>
      </c>
      <c r="I58" s="132" t="s">
        <v>35</v>
      </c>
      <c r="J58" s="132" t="s">
        <v>35</v>
      </c>
      <c r="K58" s="132" t="s">
        <v>35</v>
      </c>
      <c r="L58" s="132" t="s">
        <v>35</v>
      </c>
      <c r="M58" s="132" t="s">
        <v>35</v>
      </c>
      <c r="N58" s="132" t="s">
        <v>35</v>
      </c>
      <c r="O58" s="132" t="s">
        <v>35</v>
      </c>
      <c r="P58" s="132" t="s">
        <v>35</v>
      </c>
      <c r="Q58" s="132" t="s">
        <v>35</v>
      </c>
      <c r="R58" s="132" t="s">
        <v>35</v>
      </c>
      <c r="S58" s="132" t="s">
        <v>35</v>
      </c>
      <c r="T58" s="132" t="s">
        <v>35</v>
      </c>
      <c r="U58" s="132" t="s">
        <v>35</v>
      </c>
      <c r="V58" s="132" t="s">
        <v>35</v>
      </c>
      <c r="W58" s="132" t="s">
        <v>35</v>
      </c>
      <c r="X58" s="132" t="s">
        <v>35</v>
      </c>
      <c r="Y58" s="132" t="s">
        <v>35</v>
      </c>
      <c r="Z58" s="132" t="s">
        <v>35</v>
      </c>
      <c r="AA58" s="132" t="s">
        <v>35</v>
      </c>
      <c r="AB58" s="132" t="s">
        <v>35</v>
      </c>
      <c r="AC58" s="132" t="s">
        <v>35</v>
      </c>
      <c r="AD58" s="132" t="s">
        <v>35</v>
      </c>
      <c r="AE58" s="132" t="s">
        <v>35</v>
      </c>
      <c r="AF58" s="123">
        <v>20</v>
      </c>
      <c r="AG58" s="123">
        <v>0.5</v>
      </c>
      <c r="AH58" s="124">
        <v>60</v>
      </c>
      <c r="AI58" s="125">
        <v>60</v>
      </c>
      <c r="AJ58" s="124">
        <v>75</v>
      </c>
      <c r="AK58" s="124">
        <v>0.5</v>
      </c>
      <c r="AL58" s="124">
        <v>40</v>
      </c>
      <c r="AM58" s="123">
        <v>200</v>
      </c>
      <c r="AN58" s="125" t="s">
        <v>35</v>
      </c>
      <c r="AO58" s="125">
        <v>1500</v>
      </c>
      <c r="AP58" s="335"/>
      <c r="AQ58" s="319">
        <v>1</v>
      </c>
      <c r="AR58" s="317">
        <v>0.3</v>
      </c>
      <c r="AS58" s="314">
        <v>0.2</v>
      </c>
      <c r="AT58" s="323"/>
      <c r="AU58" s="324"/>
      <c r="AV58" s="147"/>
      <c r="AW58" s="148"/>
    </row>
    <row r="59" spans="2:50" hidden="1" x14ac:dyDescent="0.25">
      <c r="B59" s="240" t="s">
        <v>157</v>
      </c>
      <c r="C59" s="241"/>
      <c r="D59" s="241"/>
      <c r="E59" s="241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  <c r="AR59" s="242"/>
      <c r="AS59" s="242"/>
      <c r="AV59"/>
      <c r="AW59"/>
      <c r="AX59"/>
    </row>
    <row r="60" spans="2:50" hidden="1" x14ac:dyDescent="0.25">
      <c r="B60" s="456" t="s">
        <v>158</v>
      </c>
      <c r="C60" s="457"/>
      <c r="D60" s="277"/>
      <c r="E60" s="243" t="s">
        <v>45</v>
      </c>
      <c r="F60" s="244" t="s">
        <v>35</v>
      </c>
      <c r="G60" s="243" t="s">
        <v>35</v>
      </c>
      <c r="H60" s="243" t="s">
        <v>159</v>
      </c>
      <c r="I60" s="243" t="s">
        <v>35</v>
      </c>
      <c r="J60" s="243" t="s">
        <v>35</v>
      </c>
      <c r="K60" s="243" t="s">
        <v>35</v>
      </c>
      <c r="L60" s="243" t="s">
        <v>35</v>
      </c>
      <c r="M60" s="243" t="s">
        <v>35</v>
      </c>
      <c r="N60" s="243" t="s">
        <v>35</v>
      </c>
      <c r="O60" s="243" t="s">
        <v>35</v>
      </c>
      <c r="P60" s="243" t="s">
        <v>35</v>
      </c>
      <c r="Q60" s="243" t="s">
        <v>35</v>
      </c>
      <c r="R60" s="243" t="s">
        <v>35</v>
      </c>
      <c r="S60" s="243" t="s">
        <v>35</v>
      </c>
      <c r="T60" s="243" t="s">
        <v>35</v>
      </c>
      <c r="U60" s="243" t="s">
        <v>35</v>
      </c>
      <c r="V60" s="243" t="s">
        <v>35</v>
      </c>
      <c r="W60" s="243" t="s">
        <v>35</v>
      </c>
      <c r="X60" s="243" t="s">
        <v>35</v>
      </c>
      <c r="Y60" s="243" t="s">
        <v>35</v>
      </c>
      <c r="Z60" s="243" t="s">
        <v>35</v>
      </c>
      <c r="AA60" s="243" t="s">
        <v>35</v>
      </c>
      <c r="AB60" s="243" t="s">
        <v>35</v>
      </c>
      <c r="AC60" s="243" t="s">
        <v>35</v>
      </c>
      <c r="AD60" s="243" t="s">
        <v>35</v>
      </c>
      <c r="AE60" s="243" t="s">
        <v>35</v>
      </c>
      <c r="AF60" s="243" t="s">
        <v>35</v>
      </c>
      <c r="AG60" s="243" t="s">
        <v>35</v>
      </c>
      <c r="AH60" s="243" t="s">
        <v>35</v>
      </c>
      <c r="AI60" s="243" t="s">
        <v>35</v>
      </c>
      <c r="AJ60" s="243" t="s">
        <v>35</v>
      </c>
      <c r="AK60" s="243" t="s">
        <v>35</v>
      </c>
      <c r="AL60" s="243" t="s">
        <v>35</v>
      </c>
      <c r="AM60" s="243" t="s">
        <v>35</v>
      </c>
      <c r="AN60" s="243" t="s">
        <v>35</v>
      </c>
      <c r="AO60" s="243" t="s">
        <v>35</v>
      </c>
      <c r="AP60" s="243" t="s">
        <v>35</v>
      </c>
      <c r="AQ60" s="243" t="s">
        <v>35</v>
      </c>
      <c r="AR60" s="243" t="s">
        <v>35</v>
      </c>
      <c r="AS60" s="243" t="s">
        <v>35</v>
      </c>
      <c r="AV60"/>
      <c r="AW60"/>
      <c r="AX60"/>
    </row>
    <row r="61" spans="2:50" hidden="1" x14ac:dyDescent="0.25">
      <c r="B61" s="458" t="s">
        <v>160</v>
      </c>
      <c r="C61" s="459"/>
      <c r="D61" s="278"/>
      <c r="E61" s="245" t="s">
        <v>45</v>
      </c>
      <c r="F61" s="246" t="s">
        <v>35</v>
      </c>
      <c r="G61" s="245" t="s">
        <v>35</v>
      </c>
      <c r="H61" s="245">
        <v>20</v>
      </c>
      <c r="I61" s="245" t="s">
        <v>35</v>
      </c>
      <c r="J61" s="245" t="s">
        <v>35</v>
      </c>
      <c r="K61" s="245" t="s">
        <v>35</v>
      </c>
      <c r="L61" s="245" t="s">
        <v>35</v>
      </c>
      <c r="M61" s="245" t="s">
        <v>35</v>
      </c>
      <c r="N61" s="245" t="s">
        <v>35</v>
      </c>
      <c r="O61" s="245" t="s">
        <v>35</v>
      </c>
      <c r="P61" s="245" t="s">
        <v>35</v>
      </c>
      <c r="Q61" s="245" t="s">
        <v>35</v>
      </c>
      <c r="R61" s="245" t="s">
        <v>35</v>
      </c>
      <c r="S61" s="245" t="s">
        <v>35</v>
      </c>
      <c r="T61" s="245" t="s">
        <v>35</v>
      </c>
      <c r="U61" s="245" t="s">
        <v>35</v>
      </c>
      <c r="V61" s="245" t="s">
        <v>35</v>
      </c>
      <c r="W61" s="245" t="s">
        <v>35</v>
      </c>
      <c r="X61" s="245" t="s">
        <v>35</v>
      </c>
      <c r="Y61" s="245" t="s">
        <v>35</v>
      </c>
      <c r="Z61" s="245" t="s">
        <v>35</v>
      </c>
      <c r="AA61" s="245" t="s">
        <v>35</v>
      </c>
      <c r="AB61" s="245" t="s">
        <v>35</v>
      </c>
      <c r="AC61" s="245" t="s">
        <v>35</v>
      </c>
      <c r="AD61" s="245" t="s">
        <v>35</v>
      </c>
      <c r="AE61" s="245" t="s">
        <v>35</v>
      </c>
      <c r="AF61" s="245" t="s">
        <v>35</v>
      </c>
      <c r="AG61" s="245" t="s">
        <v>35</v>
      </c>
      <c r="AH61" s="245" t="s">
        <v>35</v>
      </c>
      <c r="AI61" s="245" t="s">
        <v>35</v>
      </c>
      <c r="AJ61" s="245" t="s">
        <v>35</v>
      </c>
      <c r="AK61" s="245" t="s">
        <v>35</v>
      </c>
      <c r="AL61" s="245" t="s">
        <v>35</v>
      </c>
      <c r="AM61" s="245" t="s">
        <v>35</v>
      </c>
      <c r="AN61" s="245" t="s">
        <v>35</v>
      </c>
      <c r="AO61" s="245" t="s">
        <v>35</v>
      </c>
      <c r="AP61" s="245" t="s">
        <v>35</v>
      </c>
      <c r="AQ61" s="245" t="s">
        <v>35</v>
      </c>
      <c r="AR61" s="245" t="s">
        <v>35</v>
      </c>
      <c r="AS61" s="245" t="s">
        <v>35</v>
      </c>
      <c r="AV61"/>
      <c r="AW61"/>
      <c r="AX61"/>
    </row>
    <row r="62" spans="2:50" hidden="1" x14ac:dyDescent="0.25">
      <c r="B62" s="460" t="s">
        <v>161</v>
      </c>
      <c r="C62" s="461"/>
      <c r="D62" s="279"/>
      <c r="E62" s="247" t="s">
        <v>45</v>
      </c>
      <c r="F62" s="248" t="s">
        <v>35</v>
      </c>
      <c r="G62" s="247" t="s">
        <v>35</v>
      </c>
      <c r="H62" s="247">
        <v>1</v>
      </c>
      <c r="I62" s="247" t="s">
        <v>35</v>
      </c>
      <c r="J62" s="247" t="s">
        <v>35</v>
      </c>
      <c r="K62" s="247" t="s">
        <v>35</v>
      </c>
      <c r="L62" s="247" t="s">
        <v>35</v>
      </c>
      <c r="M62" s="247" t="s">
        <v>35</v>
      </c>
      <c r="N62" s="247" t="s">
        <v>35</v>
      </c>
      <c r="O62" s="247" t="s">
        <v>35</v>
      </c>
      <c r="P62" s="247" t="s">
        <v>35</v>
      </c>
      <c r="Q62" s="247" t="s">
        <v>35</v>
      </c>
      <c r="R62" s="247" t="s">
        <v>35</v>
      </c>
      <c r="S62" s="247" t="s">
        <v>35</v>
      </c>
      <c r="T62" s="247" t="s">
        <v>35</v>
      </c>
      <c r="U62" s="247" t="s">
        <v>35</v>
      </c>
      <c r="V62" s="247" t="s">
        <v>35</v>
      </c>
      <c r="W62" s="247" t="s">
        <v>35</v>
      </c>
      <c r="X62" s="247" t="s">
        <v>35</v>
      </c>
      <c r="Y62" s="247" t="s">
        <v>35</v>
      </c>
      <c r="Z62" s="247" t="s">
        <v>35</v>
      </c>
      <c r="AA62" s="247" t="s">
        <v>35</v>
      </c>
      <c r="AB62" s="247" t="s">
        <v>35</v>
      </c>
      <c r="AC62" s="247" t="s">
        <v>35</v>
      </c>
      <c r="AD62" s="247" t="s">
        <v>35</v>
      </c>
      <c r="AE62" s="247" t="s">
        <v>35</v>
      </c>
      <c r="AF62" s="247" t="s">
        <v>35</v>
      </c>
      <c r="AG62" s="247" t="s">
        <v>35</v>
      </c>
      <c r="AH62" s="247" t="s">
        <v>35</v>
      </c>
      <c r="AI62" s="247" t="s">
        <v>35</v>
      </c>
      <c r="AJ62" s="247" t="s">
        <v>35</v>
      </c>
      <c r="AK62" s="247" t="s">
        <v>35</v>
      </c>
      <c r="AL62" s="247" t="s">
        <v>35</v>
      </c>
      <c r="AM62" s="247" t="s">
        <v>35</v>
      </c>
      <c r="AN62" s="247" t="s">
        <v>35</v>
      </c>
      <c r="AO62" s="247" t="s">
        <v>35</v>
      </c>
      <c r="AP62" s="247" t="s">
        <v>35</v>
      </c>
      <c r="AQ62" s="247" t="s">
        <v>35</v>
      </c>
      <c r="AR62" s="247" t="s">
        <v>35</v>
      </c>
      <c r="AS62" s="247" t="s">
        <v>35</v>
      </c>
      <c r="AV62"/>
      <c r="AW62"/>
      <c r="AX62"/>
    </row>
    <row r="63" spans="2:50" hidden="1" x14ac:dyDescent="0.25">
      <c r="B63" s="325" t="s">
        <v>162</v>
      </c>
      <c r="C63" s="326"/>
      <c r="D63" s="280"/>
      <c r="E63" s="249" t="s">
        <v>45</v>
      </c>
      <c r="F63" s="250" t="s">
        <v>35</v>
      </c>
      <c r="G63" s="249" t="s">
        <v>35</v>
      </c>
      <c r="H63" s="249">
        <v>0.01</v>
      </c>
      <c r="I63" s="249" t="s">
        <v>35</v>
      </c>
      <c r="J63" s="249" t="s">
        <v>35</v>
      </c>
      <c r="K63" s="249" t="s">
        <v>35</v>
      </c>
      <c r="L63" s="249" t="s">
        <v>35</v>
      </c>
      <c r="M63" s="249" t="s">
        <v>35</v>
      </c>
      <c r="N63" s="249" t="s">
        <v>35</v>
      </c>
      <c r="O63" s="249" t="s">
        <v>35</v>
      </c>
      <c r="P63" s="249" t="s">
        <v>35</v>
      </c>
      <c r="Q63" s="249" t="s">
        <v>35</v>
      </c>
      <c r="R63" s="249" t="s">
        <v>35</v>
      </c>
      <c r="S63" s="249" t="s">
        <v>35</v>
      </c>
      <c r="T63" s="249" t="s">
        <v>35</v>
      </c>
      <c r="U63" s="249" t="s">
        <v>35</v>
      </c>
      <c r="V63" s="249" t="s">
        <v>35</v>
      </c>
      <c r="W63" s="249" t="s">
        <v>35</v>
      </c>
      <c r="X63" s="249" t="s">
        <v>35</v>
      </c>
      <c r="Y63" s="249" t="s">
        <v>35</v>
      </c>
      <c r="Z63" s="249" t="s">
        <v>35</v>
      </c>
      <c r="AA63" s="249" t="s">
        <v>35</v>
      </c>
      <c r="AB63" s="249" t="s">
        <v>35</v>
      </c>
      <c r="AC63" s="249" t="s">
        <v>35</v>
      </c>
      <c r="AD63" s="249" t="s">
        <v>35</v>
      </c>
      <c r="AE63" s="249" t="s">
        <v>35</v>
      </c>
      <c r="AF63" s="249" t="s">
        <v>35</v>
      </c>
      <c r="AG63" s="249" t="s">
        <v>35</v>
      </c>
      <c r="AH63" s="249" t="s">
        <v>35</v>
      </c>
      <c r="AI63" s="249" t="s">
        <v>35</v>
      </c>
      <c r="AJ63" s="249" t="s">
        <v>35</v>
      </c>
      <c r="AK63" s="249" t="s">
        <v>35</v>
      </c>
      <c r="AL63" s="249" t="s">
        <v>35</v>
      </c>
      <c r="AM63" s="249" t="s">
        <v>35</v>
      </c>
      <c r="AN63" s="249" t="s">
        <v>35</v>
      </c>
      <c r="AO63" s="249" t="s">
        <v>35</v>
      </c>
      <c r="AP63" s="249" t="s">
        <v>35</v>
      </c>
      <c r="AQ63" s="249" t="s">
        <v>35</v>
      </c>
      <c r="AR63" s="249" t="s">
        <v>35</v>
      </c>
      <c r="AS63" s="249" t="s">
        <v>35</v>
      </c>
      <c r="AV63"/>
      <c r="AW63"/>
      <c r="AX63"/>
    </row>
    <row r="64" spans="2:50" hidden="1" x14ac:dyDescent="0.25">
      <c r="B64" s="328" t="s">
        <v>163</v>
      </c>
      <c r="C64" s="329"/>
      <c r="D64" s="281"/>
      <c r="E64" s="251" t="s">
        <v>45</v>
      </c>
      <c r="F64" s="252" t="s">
        <v>35</v>
      </c>
      <c r="G64" s="251" t="s">
        <v>35</v>
      </c>
      <c r="H64" s="251" t="s">
        <v>164</v>
      </c>
      <c r="I64" s="251" t="s">
        <v>35</v>
      </c>
      <c r="J64" s="251" t="s">
        <v>35</v>
      </c>
      <c r="K64" s="251" t="s">
        <v>35</v>
      </c>
      <c r="L64" s="251" t="s">
        <v>35</v>
      </c>
      <c r="M64" s="251" t="s">
        <v>35</v>
      </c>
      <c r="N64" s="251" t="s">
        <v>35</v>
      </c>
      <c r="O64" s="251" t="s">
        <v>35</v>
      </c>
      <c r="P64" s="251" t="s">
        <v>35</v>
      </c>
      <c r="Q64" s="251" t="s">
        <v>35</v>
      </c>
      <c r="R64" s="251" t="s">
        <v>35</v>
      </c>
      <c r="S64" s="251" t="s">
        <v>35</v>
      </c>
      <c r="T64" s="251" t="s">
        <v>35</v>
      </c>
      <c r="U64" s="251" t="s">
        <v>35</v>
      </c>
      <c r="V64" s="251" t="s">
        <v>35</v>
      </c>
      <c r="W64" s="251" t="s">
        <v>35</v>
      </c>
      <c r="X64" s="251" t="s">
        <v>35</v>
      </c>
      <c r="Y64" s="251" t="s">
        <v>35</v>
      </c>
      <c r="Z64" s="251" t="s">
        <v>35</v>
      </c>
      <c r="AA64" s="251" t="s">
        <v>35</v>
      </c>
      <c r="AB64" s="251" t="s">
        <v>35</v>
      </c>
      <c r="AC64" s="251" t="s">
        <v>35</v>
      </c>
      <c r="AD64" s="251" t="s">
        <v>35</v>
      </c>
      <c r="AE64" s="251" t="s">
        <v>35</v>
      </c>
      <c r="AF64" s="251" t="s">
        <v>35</v>
      </c>
      <c r="AG64" s="251" t="s">
        <v>35</v>
      </c>
      <c r="AH64" s="251" t="s">
        <v>35</v>
      </c>
      <c r="AI64" s="251" t="s">
        <v>35</v>
      </c>
      <c r="AJ64" s="251" t="s">
        <v>35</v>
      </c>
      <c r="AK64" s="251" t="s">
        <v>35</v>
      </c>
      <c r="AL64" s="251" t="s">
        <v>35</v>
      </c>
      <c r="AM64" s="251" t="s">
        <v>35</v>
      </c>
      <c r="AN64" s="251" t="s">
        <v>35</v>
      </c>
      <c r="AO64" s="251" t="s">
        <v>35</v>
      </c>
      <c r="AP64" s="251" t="s">
        <v>35</v>
      </c>
      <c r="AQ64" s="251" t="s">
        <v>35</v>
      </c>
      <c r="AR64" s="251" t="s">
        <v>35</v>
      </c>
      <c r="AS64" s="251" t="s">
        <v>35</v>
      </c>
      <c r="AV64"/>
      <c r="AW64"/>
      <c r="AX64"/>
    </row>
    <row r="65" spans="2:50" hidden="1" x14ac:dyDescent="0.25">
      <c r="B65" s="240" t="s">
        <v>176</v>
      </c>
      <c r="C65" s="241"/>
      <c r="D65" s="241"/>
      <c r="E65" s="241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  <c r="AJ65" s="242"/>
      <c r="AK65" s="242"/>
      <c r="AL65" s="242"/>
      <c r="AM65" s="242"/>
      <c r="AN65" s="242"/>
      <c r="AO65" s="242"/>
      <c r="AP65" s="242"/>
      <c r="AQ65" s="242"/>
      <c r="AR65" s="242"/>
      <c r="AS65" s="242"/>
      <c r="AV65"/>
      <c r="AW65"/>
      <c r="AX65"/>
    </row>
    <row r="66" spans="2:50" ht="15" hidden="1" customHeight="1" x14ac:dyDescent="0.25">
      <c r="B66" s="476" t="s">
        <v>165</v>
      </c>
      <c r="C66" s="477"/>
      <c r="D66" s="478"/>
      <c r="E66" s="253" t="s">
        <v>45</v>
      </c>
      <c r="F66" s="254">
        <v>10</v>
      </c>
      <c r="G66" s="253">
        <v>1</v>
      </c>
      <c r="H66" s="253" t="s">
        <v>35</v>
      </c>
      <c r="I66" s="253" t="s">
        <v>35</v>
      </c>
      <c r="J66" s="253" t="s">
        <v>35</v>
      </c>
      <c r="K66" s="253" t="s">
        <v>35</v>
      </c>
      <c r="L66" s="253" t="s">
        <v>35</v>
      </c>
      <c r="M66" s="253" t="s">
        <v>35</v>
      </c>
      <c r="N66" s="253" t="s">
        <v>35</v>
      </c>
      <c r="O66" s="253" t="s">
        <v>35</v>
      </c>
      <c r="P66" s="253" t="s">
        <v>35</v>
      </c>
      <c r="Q66" s="253" t="s">
        <v>35</v>
      </c>
      <c r="R66" s="253" t="s">
        <v>35</v>
      </c>
      <c r="S66" s="253" t="s">
        <v>35</v>
      </c>
      <c r="T66" s="253" t="s">
        <v>35</v>
      </c>
      <c r="U66" s="253" t="s">
        <v>35</v>
      </c>
      <c r="V66" s="253" t="s">
        <v>35</v>
      </c>
      <c r="W66" s="253" t="s">
        <v>35</v>
      </c>
      <c r="X66" s="253" t="s">
        <v>35</v>
      </c>
      <c r="Y66" s="253" t="s">
        <v>35</v>
      </c>
      <c r="Z66" s="253" t="s">
        <v>35</v>
      </c>
      <c r="AA66" s="253" t="s">
        <v>35</v>
      </c>
      <c r="AB66" s="253" t="s">
        <v>35</v>
      </c>
      <c r="AC66" s="253" t="s">
        <v>35</v>
      </c>
      <c r="AD66" s="253" t="s">
        <v>35</v>
      </c>
      <c r="AE66" s="253" t="s">
        <v>35</v>
      </c>
      <c r="AF66" s="253" t="s">
        <v>35</v>
      </c>
      <c r="AG66" s="253" t="s">
        <v>35</v>
      </c>
      <c r="AH66" s="253" t="s">
        <v>35</v>
      </c>
      <c r="AI66" s="253" t="s">
        <v>35</v>
      </c>
      <c r="AJ66" s="253" t="s">
        <v>35</v>
      </c>
      <c r="AK66" s="253" t="s">
        <v>35</v>
      </c>
      <c r="AL66" s="253" t="s">
        <v>35</v>
      </c>
      <c r="AM66" s="253" t="s">
        <v>35</v>
      </c>
      <c r="AN66" s="253" t="s">
        <v>35</v>
      </c>
      <c r="AO66" s="253" t="s">
        <v>35</v>
      </c>
      <c r="AP66" s="253" t="s">
        <v>35</v>
      </c>
      <c r="AQ66" s="253" t="s">
        <v>35</v>
      </c>
      <c r="AR66" s="253" t="s">
        <v>35</v>
      </c>
      <c r="AS66" s="253" t="s">
        <v>35</v>
      </c>
      <c r="AV66"/>
      <c r="AW66"/>
      <c r="AX66"/>
    </row>
    <row r="67" spans="2:50" ht="15" hidden="1" customHeight="1" x14ac:dyDescent="0.25">
      <c r="B67" s="479" t="s">
        <v>166</v>
      </c>
      <c r="C67" s="480"/>
      <c r="D67" s="481"/>
      <c r="E67" s="255" t="s">
        <v>45</v>
      </c>
      <c r="F67" s="256">
        <v>0.01</v>
      </c>
      <c r="G67" s="255" t="s">
        <v>35</v>
      </c>
      <c r="H67" s="255" t="s">
        <v>35</v>
      </c>
      <c r="I67" s="255" t="s">
        <v>35</v>
      </c>
      <c r="J67" s="255" t="s">
        <v>35</v>
      </c>
      <c r="K67" s="255" t="s">
        <v>35</v>
      </c>
      <c r="L67" s="255" t="s">
        <v>35</v>
      </c>
      <c r="M67" s="255" t="s">
        <v>35</v>
      </c>
      <c r="N67" s="255" t="s">
        <v>35</v>
      </c>
      <c r="O67" s="255" t="s">
        <v>35</v>
      </c>
      <c r="P67" s="255" t="s">
        <v>35</v>
      </c>
      <c r="Q67" s="255" t="s">
        <v>35</v>
      </c>
      <c r="R67" s="255" t="s">
        <v>35</v>
      </c>
      <c r="S67" s="255" t="s">
        <v>35</v>
      </c>
      <c r="T67" s="255" t="s">
        <v>35</v>
      </c>
      <c r="U67" s="255" t="s">
        <v>35</v>
      </c>
      <c r="V67" s="255" t="s">
        <v>35</v>
      </c>
      <c r="W67" s="255" t="s">
        <v>35</v>
      </c>
      <c r="X67" s="255" t="s">
        <v>35</v>
      </c>
      <c r="Y67" s="255" t="s">
        <v>35</v>
      </c>
      <c r="Z67" s="255" t="s">
        <v>35</v>
      </c>
      <c r="AA67" s="255" t="s">
        <v>35</v>
      </c>
      <c r="AB67" s="255" t="s">
        <v>35</v>
      </c>
      <c r="AC67" s="255" t="s">
        <v>35</v>
      </c>
      <c r="AD67" s="255" t="s">
        <v>35</v>
      </c>
      <c r="AE67" s="255" t="s">
        <v>35</v>
      </c>
      <c r="AF67" s="255" t="s">
        <v>35</v>
      </c>
      <c r="AG67" s="255" t="s">
        <v>35</v>
      </c>
      <c r="AH67" s="255" t="s">
        <v>35</v>
      </c>
      <c r="AI67" s="255" t="s">
        <v>35</v>
      </c>
      <c r="AJ67" s="255" t="s">
        <v>35</v>
      </c>
      <c r="AK67" s="255" t="s">
        <v>35</v>
      </c>
      <c r="AL67" s="255" t="s">
        <v>35</v>
      </c>
      <c r="AM67" s="255" t="s">
        <v>35</v>
      </c>
      <c r="AN67" s="255" t="s">
        <v>35</v>
      </c>
      <c r="AO67" s="255" t="s">
        <v>35</v>
      </c>
      <c r="AP67" s="255" t="s">
        <v>35</v>
      </c>
      <c r="AQ67" s="255" t="s">
        <v>35</v>
      </c>
      <c r="AR67" s="255" t="s">
        <v>35</v>
      </c>
      <c r="AS67" s="255" t="s">
        <v>35</v>
      </c>
      <c r="AV67"/>
      <c r="AW67"/>
      <c r="AX67"/>
    </row>
    <row r="68" spans="2:50" ht="15" hidden="1" customHeight="1" x14ac:dyDescent="0.25">
      <c r="B68" s="472" t="s">
        <v>167</v>
      </c>
      <c r="C68" s="473"/>
      <c r="D68" s="292"/>
      <c r="E68" s="257" t="s">
        <v>45</v>
      </c>
      <c r="F68" s="258">
        <v>0.1</v>
      </c>
      <c r="G68" s="257" t="s">
        <v>35</v>
      </c>
      <c r="H68" s="257">
        <v>0.01</v>
      </c>
      <c r="I68" s="257" t="s">
        <v>35</v>
      </c>
      <c r="J68" s="257" t="s">
        <v>35</v>
      </c>
      <c r="K68" s="257" t="s">
        <v>35</v>
      </c>
      <c r="L68" s="257" t="s">
        <v>35</v>
      </c>
      <c r="M68" s="257" t="s">
        <v>35</v>
      </c>
      <c r="N68" s="257" t="s">
        <v>35</v>
      </c>
      <c r="O68" s="257" t="s">
        <v>35</v>
      </c>
      <c r="P68" s="257" t="s">
        <v>35</v>
      </c>
      <c r="Q68" s="257" t="s">
        <v>35</v>
      </c>
      <c r="R68" s="257" t="s">
        <v>35</v>
      </c>
      <c r="S68" s="257" t="s">
        <v>35</v>
      </c>
      <c r="T68" s="257" t="s">
        <v>35</v>
      </c>
      <c r="U68" s="257" t="s">
        <v>35</v>
      </c>
      <c r="V68" s="257" t="s">
        <v>35</v>
      </c>
      <c r="W68" s="257" t="s">
        <v>35</v>
      </c>
      <c r="X68" s="257" t="s">
        <v>35</v>
      </c>
      <c r="Y68" s="257" t="s">
        <v>35</v>
      </c>
      <c r="Z68" s="257" t="s">
        <v>35</v>
      </c>
      <c r="AA68" s="257" t="s">
        <v>35</v>
      </c>
      <c r="AB68" s="257" t="s">
        <v>35</v>
      </c>
      <c r="AC68" s="257" t="s">
        <v>35</v>
      </c>
      <c r="AD68" s="257" t="s">
        <v>35</v>
      </c>
      <c r="AE68" s="257" t="s">
        <v>35</v>
      </c>
      <c r="AF68" s="257" t="s">
        <v>35</v>
      </c>
      <c r="AG68" s="257" t="s">
        <v>35</v>
      </c>
      <c r="AH68" s="257" t="s">
        <v>35</v>
      </c>
      <c r="AI68" s="257" t="s">
        <v>35</v>
      </c>
      <c r="AJ68" s="257" t="s">
        <v>35</v>
      </c>
      <c r="AK68" s="257" t="s">
        <v>35</v>
      </c>
      <c r="AL68" s="257" t="s">
        <v>35</v>
      </c>
      <c r="AM68" s="257" t="s">
        <v>35</v>
      </c>
      <c r="AN68" s="257" t="s">
        <v>35</v>
      </c>
      <c r="AO68" s="257" t="s">
        <v>35</v>
      </c>
      <c r="AP68" s="257" t="s">
        <v>35</v>
      </c>
      <c r="AQ68" s="257" t="s">
        <v>35</v>
      </c>
      <c r="AR68" s="257" t="s">
        <v>35</v>
      </c>
      <c r="AS68" s="257" t="s">
        <v>35</v>
      </c>
      <c r="AV68"/>
      <c r="AW68"/>
      <c r="AX68"/>
    </row>
    <row r="69" spans="2:50" ht="15" hidden="1" customHeight="1" x14ac:dyDescent="0.25">
      <c r="B69" s="474" t="s">
        <v>168</v>
      </c>
      <c r="C69" s="475"/>
      <c r="D69" s="293"/>
      <c r="E69" s="259" t="s">
        <v>45</v>
      </c>
      <c r="F69" s="260">
        <v>20</v>
      </c>
      <c r="G69" s="259" t="s">
        <v>35</v>
      </c>
      <c r="H69" s="259">
        <v>2</v>
      </c>
      <c r="I69" s="259" t="s">
        <v>35</v>
      </c>
      <c r="J69" s="259" t="s">
        <v>35</v>
      </c>
      <c r="K69" s="259" t="s">
        <v>35</v>
      </c>
      <c r="L69" s="259" t="s">
        <v>35</v>
      </c>
      <c r="M69" s="259" t="s">
        <v>35</v>
      </c>
      <c r="N69" s="259" t="s">
        <v>35</v>
      </c>
      <c r="O69" s="259" t="s">
        <v>35</v>
      </c>
      <c r="P69" s="259" t="s">
        <v>35</v>
      </c>
      <c r="Q69" s="259" t="s">
        <v>35</v>
      </c>
      <c r="R69" s="259" t="s">
        <v>35</v>
      </c>
      <c r="S69" s="259" t="s">
        <v>35</v>
      </c>
      <c r="T69" s="259" t="s">
        <v>35</v>
      </c>
      <c r="U69" s="259" t="s">
        <v>35</v>
      </c>
      <c r="V69" s="259" t="s">
        <v>35</v>
      </c>
      <c r="W69" s="259" t="s">
        <v>35</v>
      </c>
      <c r="X69" s="259" t="s">
        <v>35</v>
      </c>
      <c r="Y69" s="259" t="s">
        <v>35</v>
      </c>
      <c r="Z69" s="259" t="s">
        <v>35</v>
      </c>
      <c r="AA69" s="259" t="s">
        <v>35</v>
      </c>
      <c r="AB69" s="259" t="s">
        <v>35</v>
      </c>
      <c r="AC69" s="259" t="s">
        <v>35</v>
      </c>
      <c r="AD69" s="259" t="s">
        <v>35</v>
      </c>
      <c r="AE69" s="259" t="s">
        <v>35</v>
      </c>
      <c r="AF69" s="259" t="s">
        <v>35</v>
      </c>
      <c r="AG69" s="259" t="s">
        <v>35</v>
      </c>
      <c r="AH69" s="259" t="s">
        <v>35</v>
      </c>
      <c r="AI69" s="259" t="s">
        <v>35</v>
      </c>
      <c r="AJ69" s="259" t="s">
        <v>35</v>
      </c>
      <c r="AK69" s="259" t="s">
        <v>35</v>
      </c>
      <c r="AL69" s="259" t="s">
        <v>35</v>
      </c>
      <c r="AM69" s="259" t="s">
        <v>35</v>
      </c>
      <c r="AN69" s="259" t="s">
        <v>35</v>
      </c>
      <c r="AO69" s="259" t="s">
        <v>35</v>
      </c>
      <c r="AP69" s="259" t="s">
        <v>35</v>
      </c>
      <c r="AQ69" s="259" t="s">
        <v>35</v>
      </c>
      <c r="AR69" s="259" t="s">
        <v>35</v>
      </c>
      <c r="AS69" s="259" t="s">
        <v>35</v>
      </c>
      <c r="AV69"/>
      <c r="AW69"/>
      <c r="AX69"/>
    </row>
    <row r="70" spans="2:50" ht="15" hidden="1" customHeight="1" x14ac:dyDescent="0.25">
      <c r="B70" s="482" t="s">
        <v>169</v>
      </c>
      <c r="C70" s="483"/>
      <c r="D70" s="294"/>
      <c r="E70" s="261" t="s">
        <v>45</v>
      </c>
      <c r="F70" s="262">
        <v>10</v>
      </c>
      <c r="G70" s="261" t="s">
        <v>35</v>
      </c>
      <c r="H70" s="261">
        <v>1</v>
      </c>
      <c r="I70" s="261" t="s">
        <v>35</v>
      </c>
      <c r="J70" s="261" t="s">
        <v>35</v>
      </c>
      <c r="K70" s="261" t="s">
        <v>35</v>
      </c>
      <c r="L70" s="261" t="s">
        <v>35</v>
      </c>
      <c r="M70" s="261" t="s">
        <v>35</v>
      </c>
      <c r="N70" s="261" t="s">
        <v>35</v>
      </c>
      <c r="O70" s="261" t="s">
        <v>35</v>
      </c>
      <c r="P70" s="261" t="s">
        <v>35</v>
      </c>
      <c r="Q70" s="261" t="s">
        <v>35</v>
      </c>
      <c r="R70" s="261" t="s">
        <v>35</v>
      </c>
      <c r="S70" s="261" t="s">
        <v>35</v>
      </c>
      <c r="T70" s="261" t="s">
        <v>35</v>
      </c>
      <c r="U70" s="261" t="s">
        <v>35</v>
      </c>
      <c r="V70" s="261" t="s">
        <v>35</v>
      </c>
      <c r="W70" s="261" t="s">
        <v>35</v>
      </c>
      <c r="X70" s="261" t="s">
        <v>35</v>
      </c>
      <c r="Y70" s="261" t="s">
        <v>35</v>
      </c>
      <c r="Z70" s="261" t="s">
        <v>35</v>
      </c>
      <c r="AA70" s="261" t="s">
        <v>35</v>
      </c>
      <c r="AB70" s="261" t="s">
        <v>35</v>
      </c>
      <c r="AC70" s="261" t="s">
        <v>35</v>
      </c>
      <c r="AD70" s="261" t="s">
        <v>35</v>
      </c>
      <c r="AE70" s="261" t="s">
        <v>35</v>
      </c>
      <c r="AF70" s="261" t="s">
        <v>35</v>
      </c>
      <c r="AG70" s="261" t="s">
        <v>35</v>
      </c>
      <c r="AH70" s="261" t="s">
        <v>35</v>
      </c>
      <c r="AI70" s="261" t="s">
        <v>35</v>
      </c>
      <c r="AJ70" s="261" t="s">
        <v>35</v>
      </c>
      <c r="AK70" s="261" t="s">
        <v>35</v>
      </c>
      <c r="AL70" s="261" t="s">
        <v>35</v>
      </c>
      <c r="AM70" s="261" t="s">
        <v>35</v>
      </c>
      <c r="AN70" s="261" t="s">
        <v>35</v>
      </c>
      <c r="AO70" s="261" t="s">
        <v>35</v>
      </c>
      <c r="AP70" s="261" t="s">
        <v>35</v>
      </c>
      <c r="AQ70" s="261" t="s">
        <v>35</v>
      </c>
      <c r="AR70" s="261" t="s">
        <v>35</v>
      </c>
      <c r="AS70" s="261" t="s">
        <v>35</v>
      </c>
      <c r="AV70"/>
      <c r="AW70"/>
      <c r="AX70"/>
    </row>
    <row r="71" spans="2:50" ht="15" hidden="1" customHeight="1" x14ac:dyDescent="0.25">
      <c r="B71" s="484" t="s">
        <v>170</v>
      </c>
      <c r="C71" s="485"/>
      <c r="D71" s="295"/>
      <c r="E71" s="263" t="s">
        <v>45</v>
      </c>
      <c r="F71" s="264">
        <v>50</v>
      </c>
      <c r="G71" s="263" t="s">
        <v>35</v>
      </c>
      <c r="H71" s="263">
        <v>20</v>
      </c>
      <c r="I71" s="263" t="s">
        <v>35</v>
      </c>
      <c r="J71" s="263" t="s">
        <v>35</v>
      </c>
      <c r="K71" s="263" t="s">
        <v>35</v>
      </c>
      <c r="L71" s="263" t="s">
        <v>35</v>
      </c>
      <c r="M71" s="263" t="s">
        <v>35</v>
      </c>
      <c r="N71" s="263" t="s">
        <v>35</v>
      </c>
      <c r="O71" s="263" t="s">
        <v>35</v>
      </c>
      <c r="P71" s="263" t="s">
        <v>35</v>
      </c>
      <c r="Q71" s="263" t="s">
        <v>35</v>
      </c>
      <c r="R71" s="263" t="s">
        <v>35</v>
      </c>
      <c r="S71" s="263" t="s">
        <v>35</v>
      </c>
      <c r="T71" s="263" t="s">
        <v>35</v>
      </c>
      <c r="U71" s="263" t="s">
        <v>35</v>
      </c>
      <c r="V71" s="263" t="s">
        <v>35</v>
      </c>
      <c r="W71" s="263" t="s">
        <v>35</v>
      </c>
      <c r="X71" s="263" t="s">
        <v>35</v>
      </c>
      <c r="Y71" s="263" t="s">
        <v>35</v>
      </c>
      <c r="Z71" s="263" t="s">
        <v>35</v>
      </c>
      <c r="AA71" s="263" t="s">
        <v>35</v>
      </c>
      <c r="AB71" s="263" t="s">
        <v>35</v>
      </c>
      <c r="AC71" s="263" t="s">
        <v>35</v>
      </c>
      <c r="AD71" s="263" t="s">
        <v>35</v>
      </c>
      <c r="AE71" s="263" t="s">
        <v>35</v>
      </c>
      <c r="AF71" s="263" t="s">
        <v>35</v>
      </c>
      <c r="AG71" s="263" t="s">
        <v>35</v>
      </c>
      <c r="AH71" s="263" t="s">
        <v>35</v>
      </c>
      <c r="AI71" s="263" t="s">
        <v>35</v>
      </c>
      <c r="AJ71" s="263" t="s">
        <v>35</v>
      </c>
      <c r="AK71" s="263" t="s">
        <v>35</v>
      </c>
      <c r="AL71" s="263" t="s">
        <v>35</v>
      </c>
      <c r="AM71" s="263" t="s">
        <v>35</v>
      </c>
      <c r="AN71" s="263" t="s">
        <v>35</v>
      </c>
      <c r="AO71" s="263" t="s">
        <v>35</v>
      </c>
      <c r="AP71" s="263" t="s">
        <v>35</v>
      </c>
      <c r="AQ71" s="263" t="s">
        <v>35</v>
      </c>
      <c r="AR71" s="263" t="s">
        <v>35</v>
      </c>
      <c r="AS71" s="263" t="s">
        <v>35</v>
      </c>
      <c r="AV71"/>
      <c r="AW71"/>
      <c r="AX71"/>
    </row>
    <row r="72" spans="2:50" hidden="1" x14ac:dyDescent="0.25">
      <c r="B72" s="486" t="s">
        <v>171</v>
      </c>
      <c r="C72" s="487"/>
      <c r="D72" s="488"/>
      <c r="E72" s="265" t="s">
        <v>172</v>
      </c>
      <c r="F72" s="266">
        <v>50</v>
      </c>
      <c r="G72" s="265" t="s">
        <v>35</v>
      </c>
      <c r="H72" s="265">
        <v>20</v>
      </c>
      <c r="I72" s="265" t="s">
        <v>35</v>
      </c>
      <c r="J72" s="265" t="s">
        <v>35</v>
      </c>
      <c r="K72" s="265" t="s">
        <v>35</v>
      </c>
      <c r="L72" s="265" t="s">
        <v>35</v>
      </c>
      <c r="M72" s="265" t="s">
        <v>35</v>
      </c>
      <c r="N72" s="265" t="s">
        <v>35</v>
      </c>
      <c r="O72" s="265" t="s">
        <v>35</v>
      </c>
      <c r="P72" s="265" t="s">
        <v>35</v>
      </c>
      <c r="Q72" s="265" t="s">
        <v>35</v>
      </c>
      <c r="R72" s="265" t="s">
        <v>35</v>
      </c>
      <c r="S72" s="265" t="s">
        <v>35</v>
      </c>
      <c r="T72" s="265" t="s">
        <v>35</v>
      </c>
      <c r="U72" s="265" t="s">
        <v>35</v>
      </c>
      <c r="V72" s="265" t="s">
        <v>35</v>
      </c>
      <c r="W72" s="265" t="s">
        <v>35</v>
      </c>
      <c r="X72" s="265" t="s">
        <v>35</v>
      </c>
      <c r="Y72" s="265" t="s">
        <v>35</v>
      </c>
      <c r="Z72" s="265" t="s">
        <v>35</v>
      </c>
      <c r="AA72" s="265" t="s">
        <v>35</v>
      </c>
      <c r="AB72" s="265" t="s">
        <v>35</v>
      </c>
      <c r="AC72" s="265" t="s">
        <v>35</v>
      </c>
      <c r="AD72" s="265" t="s">
        <v>35</v>
      </c>
      <c r="AE72" s="265" t="s">
        <v>35</v>
      </c>
      <c r="AF72" s="265" t="s">
        <v>35</v>
      </c>
      <c r="AG72" s="265" t="s">
        <v>35</v>
      </c>
      <c r="AH72" s="265" t="s">
        <v>35</v>
      </c>
      <c r="AI72" s="265" t="s">
        <v>35</v>
      </c>
      <c r="AJ72" s="265" t="s">
        <v>35</v>
      </c>
      <c r="AK72" s="265" t="s">
        <v>35</v>
      </c>
      <c r="AL72" s="265" t="s">
        <v>35</v>
      </c>
      <c r="AM72" s="265" t="s">
        <v>35</v>
      </c>
      <c r="AN72" s="265" t="s">
        <v>35</v>
      </c>
      <c r="AO72" s="265" t="s">
        <v>35</v>
      </c>
      <c r="AP72" s="265" t="s">
        <v>35</v>
      </c>
      <c r="AQ72" s="265" t="s">
        <v>35</v>
      </c>
      <c r="AR72" s="265" t="s">
        <v>35</v>
      </c>
      <c r="AS72" s="265" t="s">
        <v>35</v>
      </c>
      <c r="AV72"/>
      <c r="AW72"/>
      <c r="AX72"/>
    </row>
    <row r="73" spans="2:50" hidden="1" x14ac:dyDescent="0.25">
      <c r="B73" s="489"/>
      <c r="C73" s="490"/>
      <c r="D73" s="491"/>
      <c r="E73" s="267" t="s">
        <v>173</v>
      </c>
      <c r="F73" s="268">
        <v>5.6000000000000006E-4</v>
      </c>
      <c r="G73" s="267" t="s">
        <v>35</v>
      </c>
      <c r="H73" s="267">
        <v>7.0000000000000007E-5</v>
      </c>
      <c r="I73" s="265" t="s">
        <v>35</v>
      </c>
      <c r="J73" s="265" t="s">
        <v>35</v>
      </c>
      <c r="K73" s="265" t="s">
        <v>35</v>
      </c>
      <c r="L73" s="265" t="s">
        <v>35</v>
      </c>
      <c r="M73" s="265" t="s">
        <v>35</v>
      </c>
      <c r="N73" s="265" t="s">
        <v>35</v>
      </c>
      <c r="O73" s="265" t="s">
        <v>35</v>
      </c>
      <c r="P73" s="265" t="s">
        <v>35</v>
      </c>
      <c r="Q73" s="265" t="s">
        <v>35</v>
      </c>
      <c r="R73" s="265" t="s">
        <v>35</v>
      </c>
      <c r="S73" s="265" t="s">
        <v>35</v>
      </c>
      <c r="T73" s="265" t="s">
        <v>35</v>
      </c>
      <c r="U73" s="265" t="s">
        <v>35</v>
      </c>
      <c r="V73" s="265" t="s">
        <v>35</v>
      </c>
      <c r="W73" s="265" t="s">
        <v>35</v>
      </c>
      <c r="X73" s="265" t="s">
        <v>35</v>
      </c>
      <c r="Y73" s="265" t="s">
        <v>35</v>
      </c>
      <c r="Z73" s="265" t="s">
        <v>35</v>
      </c>
      <c r="AA73" s="265" t="s">
        <v>35</v>
      </c>
      <c r="AB73" s="265" t="s">
        <v>35</v>
      </c>
      <c r="AC73" s="265" t="s">
        <v>35</v>
      </c>
      <c r="AD73" s="265" t="s">
        <v>35</v>
      </c>
      <c r="AE73" s="265" t="s">
        <v>35</v>
      </c>
      <c r="AF73" s="265" t="s">
        <v>35</v>
      </c>
      <c r="AG73" s="265" t="s">
        <v>35</v>
      </c>
      <c r="AH73" s="265" t="s">
        <v>35</v>
      </c>
      <c r="AI73" s="265" t="s">
        <v>35</v>
      </c>
      <c r="AJ73" s="265" t="s">
        <v>35</v>
      </c>
      <c r="AK73" s="265" t="s">
        <v>35</v>
      </c>
      <c r="AL73" s="265" t="s">
        <v>35</v>
      </c>
      <c r="AM73" s="265" t="s">
        <v>35</v>
      </c>
      <c r="AN73" s="265" t="s">
        <v>35</v>
      </c>
      <c r="AO73" s="265" t="s">
        <v>35</v>
      </c>
      <c r="AP73" s="265" t="s">
        <v>35</v>
      </c>
      <c r="AQ73" s="265" t="s">
        <v>35</v>
      </c>
      <c r="AR73" s="265" t="s">
        <v>35</v>
      </c>
      <c r="AS73" s="265" t="s">
        <v>35</v>
      </c>
      <c r="AV73"/>
      <c r="AW73"/>
      <c r="AX73"/>
    </row>
    <row r="74" spans="2:50" ht="15" hidden="1" customHeight="1" x14ac:dyDescent="0.25">
      <c r="B74" s="492" t="s">
        <v>174</v>
      </c>
      <c r="C74" s="493"/>
      <c r="D74" s="494"/>
      <c r="E74" s="269" t="s">
        <v>172</v>
      </c>
      <c r="F74" s="270">
        <v>50</v>
      </c>
      <c r="G74" s="269" t="s">
        <v>35</v>
      </c>
      <c r="H74" s="269">
        <v>50</v>
      </c>
      <c r="I74" s="269" t="s">
        <v>35</v>
      </c>
      <c r="J74" s="269" t="s">
        <v>35</v>
      </c>
      <c r="K74" s="269" t="s">
        <v>35</v>
      </c>
      <c r="L74" s="269" t="s">
        <v>35</v>
      </c>
      <c r="M74" s="269" t="s">
        <v>35</v>
      </c>
      <c r="N74" s="269" t="s">
        <v>35</v>
      </c>
      <c r="O74" s="269" t="s">
        <v>35</v>
      </c>
      <c r="P74" s="269" t="s">
        <v>35</v>
      </c>
      <c r="Q74" s="269" t="s">
        <v>35</v>
      </c>
      <c r="R74" s="269" t="s">
        <v>35</v>
      </c>
      <c r="S74" s="269" t="s">
        <v>35</v>
      </c>
      <c r="T74" s="269" t="s">
        <v>35</v>
      </c>
      <c r="U74" s="269" t="s">
        <v>35</v>
      </c>
      <c r="V74" s="269" t="s">
        <v>35</v>
      </c>
      <c r="W74" s="269" t="s">
        <v>35</v>
      </c>
      <c r="X74" s="269" t="s">
        <v>35</v>
      </c>
      <c r="Y74" s="269" t="s">
        <v>35</v>
      </c>
      <c r="Z74" s="269" t="s">
        <v>35</v>
      </c>
      <c r="AA74" s="269" t="s">
        <v>35</v>
      </c>
      <c r="AB74" s="269" t="s">
        <v>35</v>
      </c>
      <c r="AC74" s="269" t="s">
        <v>35</v>
      </c>
      <c r="AD74" s="269" t="s">
        <v>35</v>
      </c>
      <c r="AE74" s="269" t="s">
        <v>35</v>
      </c>
      <c r="AF74" s="269" t="s">
        <v>35</v>
      </c>
      <c r="AG74" s="269" t="s">
        <v>35</v>
      </c>
      <c r="AH74" s="269" t="s">
        <v>35</v>
      </c>
      <c r="AI74" s="269" t="s">
        <v>35</v>
      </c>
      <c r="AJ74" s="269" t="s">
        <v>35</v>
      </c>
      <c r="AK74" s="269" t="s">
        <v>35</v>
      </c>
      <c r="AL74" s="269" t="s">
        <v>35</v>
      </c>
      <c r="AM74" s="269" t="s">
        <v>35</v>
      </c>
      <c r="AN74" s="269" t="s">
        <v>35</v>
      </c>
      <c r="AO74" s="269" t="s">
        <v>35</v>
      </c>
      <c r="AP74" s="269" t="s">
        <v>35</v>
      </c>
      <c r="AQ74" s="269" t="s">
        <v>35</v>
      </c>
      <c r="AR74" s="269" t="s">
        <v>35</v>
      </c>
      <c r="AS74" s="269" t="s">
        <v>35</v>
      </c>
      <c r="AV74"/>
      <c r="AW74"/>
      <c r="AX74"/>
    </row>
    <row r="75" spans="2:50" hidden="1" x14ac:dyDescent="0.25">
      <c r="B75" s="495"/>
      <c r="C75" s="496"/>
      <c r="D75" s="497"/>
      <c r="E75" s="271" t="s">
        <v>173</v>
      </c>
      <c r="F75" s="272">
        <v>5.5999999999999999E-3</v>
      </c>
      <c r="G75" s="271" t="s">
        <v>35</v>
      </c>
      <c r="H75" s="271">
        <v>6.9999999999999999E-4</v>
      </c>
      <c r="I75" s="269" t="s">
        <v>35</v>
      </c>
      <c r="J75" s="269" t="s">
        <v>35</v>
      </c>
      <c r="K75" s="269" t="s">
        <v>35</v>
      </c>
      <c r="L75" s="269" t="s">
        <v>35</v>
      </c>
      <c r="M75" s="269" t="s">
        <v>35</v>
      </c>
      <c r="N75" s="269" t="s">
        <v>35</v>
      </c>
      <c r="O75" s="269" t="s">
        <v>35</v>
      </c>
      <c r="P75" s="269" t="s">
        <v>35</v>
      </c>
      <c r="Q75" s="269" t="s">
        <v>35</v>
      </c>
      <c r="R75" s="269" t="s">
        <v>35</v>
      </c>
      <c r="S75" s="269" t="s">
        <v>35</v>
      </c>
      <c r="T75" s="269" t="s">
        <v>35</v>
      </c>
      <c r="U75" s="269" t="s">
        <v>35</v>
      </c>
      <c r="V75" s="269" t="s">
        <v>35</v>
      </c>
      <c r="W75" s="269" t="s">
        <v>35</v>
      </c>
      <c r="X75" s="269" t="s">
        <v>35</v>
      </c>
      <c r="Y75" s="269" t="s">
        <v>35</v>
      </c>
      <c r="Z75" s="269" t="s">
        <v>35</v>
      </c>
      <c r="AA75" s="269" t="s">
        <v>35</v>
      </c>
      <c r="AB75" s="269" t="s">
        <v>35</v>
      </c>
      <c r="AC75" s="269" t="s">
        <v>35</v>
      </c>
      <c r="AD75" s="269" t="s">
        <v>35</v>
      </c>
      <c r="AE75" s="269" t="s">
        <v>35</v>
      </c>
      <c r="AF75" s="269" t="s">
        <v>35</v>
      </c>
      <c r="AG75" s="269" t="s">
        <v>35</v>
      </c>
      <c r="AH75" s="269" t="s">
        <v>35</v>
      </c>
      <c r="AI75" s="269" t="s">
        <v>35</v>
      </c>
      <c r="AJ75" s="269" t="s">
        <v>35</v>
      </c>
      <c r="AK75" s="269" t="s">
        <v>35</v>
      </c>
      <c r="AL75" s="269" t="s">
        <v>35</v>
      </c>
      <c r="AM75" s="269" t="s">
        <v>35</v>
      </c>
      <c r="AN75" s="269" t="s">
        <v>35</v>
      </c>
      <c r="AO75" s="269" t="s">
        <v>35</v>
      </c>
      <c r="AP75" s="269" t="s">
        <v>35</v>
      </c>
      <c r="AQ75" s="269" t="s">
        <v>35</v>
      </c>
      <c r="AR75" s="269" t="s">
        <v>35</v>
      </c>
      <c r="AS75" s="269" t="s">
        <v>35</v>
      </c>
      <c r="AV75"/>
      <c r="AW75"/>
      <c r="AX75"/>
    </row>
    <row r="76" spans="2:50" ht="15" hidden="1" customHeight="1" x14ac:dyDescent="0.25">
      <c r="B76" s="498" t="s">
        <v>175</v>
      </c>
      <c r="C76" s="499"/>
      <c r="D76" s="500"/>
      <c r="E76" s="273" t="s">
        <v>172</v>
      </c>
      <c r="F76" s="274">
        <v>50</v>
      </c>
      <c r="G76" s="273" t="s">
        <v>35</v>
      </c>
      <c r="H76" s="273">
        <v>50</v>
      </c>
      <c r="I76" s="273" t="s">
        <v>35</v>
      </c>
      <c r="J76" s="273" t="s">
        <v>35</v>
      </c>
      <c r="K76" s="273" t="s">
        <v>35</v>
      </c>
      <c r="L76" s="273" t="s">
        <v>35</v>
      </c>
      <c r="M76" s="273" t="s">
        <v>35</v>
      </c>
      <c r="N76" s="273" t="s">
        <v>35</v>
      </c>
      <c r="O76" s="273" t="s">
        <v>35</v>
      </c>
      <c r="P76" s="273" t="s">
        <v>35</v>
      </c>
      <c r="Q76" s="273" t="s">
        <v>35</v>
      </c>
      <c r="R76" s="273" t="s">
        <v>35</v>
      </c>
      <c r="S76" s="273" t="s">
        <v>35</v>
      </c>
      <c r="T76" s="273" t="s">
        <v>35</v>
      </c>
      <c r="U76" s="273" t="s">
        <v>35</v>
      </c>
      <c r="V76" s="273" t="s">
        <v>35</v>
      </c>
      <c r="W76" s="273" t="s">
        <v>35</v>
      </c>
      <c r="X76" s="273" t="s">
        <v>35</v>
      </c>
      <c r="Y76" s="273" t="s">
        <v>35</v>
      </c>
      <c r="Z76" s="273" t="s">
        <v>35</v>
      </c>
      <c r="AA76" s="273" t="s">
        <v>35</v>
      </c>
      <c r="AB76" s="273" t="s">
        <v>35</v>
      </c>
      <c r="AC76" s="273" t="s">
        <v>35</v>
      </c>
      <c r="AD76" s="273" t="s">
        <v>35</v>
      </c>
      <c r="AE76" s="273" t="s">
        <v>35</v>
      </c>
      <c r="AF76" s="273" t="s">
        <v>35</v>
      </c>
      <c r="AG76" s="273" t="s">
        <v>35</v>
      </c>
      <c r="AH76" s="273" t="s">
        <v>35</v>
      </c>
      <c r="AI76" s="273" t="s">
        <v>35</v>
      </c>
      <c r="AJ76" s="273" t="s">
        <v>35</v>
      </c>
      <c r="AK76" s="273" t="s">
        <v>35</v>
      </c>
      <c r="AL76" s="273" t="s">
        <v>35</v>
      </c>
      <c r="AM76" s="273" t="s">
        <v>35</v>
      </c>
      <c r="AN76" s="273" t="s">
        <v>35</v>
      </c>
      <c r="AO76" s="273" t="s">
        <v>35</v>
      </c>
      <c r="AP76" s="273" t="s">
        <v>35</v>
      </c>
      <c r="AQ76" s="273" t="s">
        <v>35</v>
      </c>
      <c r="AR76" s="273" t="s">
        <v>35</v>
      </c>
      <c r="AS76" s="273" t="s">
        <v>35</v>
      </c>
      <c r="AV76"/>
      <c r="AW76"/>
      <c r="AX76"/>
    </row>
    <row r="77" spans="2:50" hidden="1" x14ac:dyDescent="0.25">
      <c r="B77" s="501"/>
      <c r="C77" s="502"/>
      <c r="D77" s="503"/>
      <c r="E77" s="275" t="s">
        <v>173</v>
      </c>
      <c r="F77" s="276">
        <v>5.6000000000000001E-2</v>
      </c>
      <c r="G77" s="275" t="s">
        <v>35</v>
      </c>
      <c r="H77" s="275">
        <v>7.0000000000000001E-3</v>
      </c>
      <c r="I77" s="273" t="s">
        <v>35</v>
      </c>
      <c r="J77" s="273" t="s">
        <v>35</v>
      </c>
      <c r="K77" s="273" t="s">
        <v>35</v>
      </c>
      <c r="L77" s="273" t="s">
        <v>35</v>
      </c>
      <c r="M77" s="273" t="s">
        <v>35</v>
      </c>
      <c r="N77" s="273" t="s">
        <v>35</v>
      </c>
      <c r="O77" s="273" t="s">
        <v>35</v>
      </c>
      <c r="P77" s="273" t="s">
        <v>35</v>
      </c>
      <c r="Q77" s="273" t="s">
        <v>35</v>
      </c>
      <c r="R77" s="273" t="s">
        <v>35</v>
      </c>
      <c r="S77" s="273" t="s">
        <v>35</v>
      </c>
      <c r="T77" s="273" t="s">
        <v>35</v>
      </c>
      <c r="U77" s="273" t="s">
        <v>35</v>
      </c>
      <c r="V77" s="273" t="s">
        <v>35</v>
      </c>
      <c r="W77" s="273" t="s">
        <v>35</v>
      </c>
      <c r="X77" s="273" t="s">
        <v>35</v>
      </c>
      <c r="Y77" s="273" t="s">
        <v>35</v>
      </c>
      <c r="Z77" s="273" t="s">
        <v>35</v>
      </c>
      <c r="AA77" s="273" t="s">
        <v>35</v>
      </c>
      <c r="AB77" s="273" t="s">
        <v>35</v>
      </c>
      <c r="AC77" s="273" t="s">
        <v>35</v>
      </c>
      <c r="AD77" s="273" t="s">
        <v>35</v>
      </c>
      <c r="AE77" s="273" t="s">
        <v>35</v>
      </c>
      <c r="AF77" s="273" t="s">
        <v>35</v>
      </c>
      <c r="AG77" s="273" t="s">
        <v>35</v>
      </c>
      <c r="AH77" s="273" t="s">
        <v>35</v>
      </c>
      <c r="AI77" s="273" t="s">
        <v>35</v>
      </c>
      <c r="AJ77" s="273" t="s">
        <v>35</v>
      </c>
      <c r="AK77" s="273" t="s">
        <v>35</v>
      </c>
      <c r="AL77" s="273" t="s">
        <v>35</v>
      </c>
      <c r="AM77" s="273" t="s">
        <v>35</v>
      </c>
      <c r="AN77" s="273" t="s">
        <v>35</v>
      </c>
      <c r="AO77" s="273" t="s">
        <v>35</v>
      </c>
      <c r="AP77" s="273" t="s">
        <v>35</v>
      </c>
      <c r="AQ77" s="273" t="s">
        <v>35</v>
      </c>
      <c r="AR77" s="273" t="s">
        <v>35</v>
      </c>
      <c r="AS77" s="273" t="s">
        <v>35</v>
      </c>
      <c r="AV77"/>
      <c r="AW77"/>
      <c r="AX77"/>
    </row>
    <row r="78" spans="2:50" s="140" customFormat="1" x14ac:dyDescent="0.25">
      <c r="B78" s="135" t="s">
        <v>109</v>
      </c>
      <c r="C78" s="136"/>
      <c r="D78" s="136"/>
      <c r="E78" s="137" t="s">
        <v>108</v>
      </c>
      <c r="F78" s="142">
        <v>2.0000000000000001E-4</v>
      </c>
      <c r="G78" s="142">
        <v>2.0000000000000001E-4</v>
      </c>
      <c r="H78" s="142">
        <v>2.0000000000000001E-4</v>
      </c>
      <c r="I78" s="142">
        <v>0.05</v>
      </c>
      <c r="J78" s="58">
        <v>0.05</v>
      </c>
      <c r="K78" s="58">
        <v>0.05</v>
      </c>
      <c r="L78" s="58">
        <v>0.05</v>
      </c>
      <c r="M78" s="58">
        <v>0.05</v>
      </c>
      <c r="N78" s="58">
        <v>0.1</v>
      </c>
      <c r="O78" s="58">
        <v>0.05</v>
      </c>
      <c r="P78" s="284">
        <v>0.5</v>
      </c>
      <c r="Q78" s="58">
        <v>0.2</v>
      </c>
      <c r="R78" s="58">
        <v>0.5</v>
      </c>
      <c r="S78" s="58">
        <v>0.5</v>
      </c>
      <c r="T78" s="58">
        <v>0.5</v>
      </c>
      <c r="U78" s="58">
        <v>10</v>
      </c>
      <c r="V78" s="58">
        <v>50</v>
      </c>
      <c r="W78" s="58">
        <v>10</v>
      </c>
      <c r="X78" s="58">
        <v>50</v>
      </c>
      <c r="Y78" s="58">
        <v>100</v>
      </c>
      <c r="Z78" s="58">
        <v>100</v>
      </c>
      <c r="AA78" s="58">
        <v>50</v>
      </c>
      <c r="AB78" s="285">
        <v>0.5</v>
      </c>
      <c r="AC78" s="285">
        <v>0.5</v>
      </c>
      <c r="AD78" s="285">
        <v>0.5</v>
      </c>
      <c r="AE78" s="285">
        <v>0.5</v>
      </c>
      <c r="AF78" s="286">
        <v>5</v>
      </c>
      <c r="AG78" s="287">
        <v>1</v>
      </c>
      <c r="AH78" s="286">
        <v>2</v>
      </c>
      <c r="AI78" s="286">
        <v>5</v>
      </c>
      <c r="AJ78" s="286">
        <v>5</v>
      </c>
      <c r="AK78" s="287">
        <v>0.1</v>
      </c>
      <c r="AL78" s="286">
        <v>2</v>
      </c>
      <c r="AM78" s="286">
        <v>5</v>
      </c>
      <c r="AN78" s="288">
        <v>0.1</v>
      </c>
      <c r="AO78" s="289">
        <v>1</v>
      </c>
      <c r="AP78" s="290" t="s">
        <v>122</v>
      </c>
      <c r="AQ78" s="290">
        <v>0.05</v>
      </c>
      <c r="AR78" s="290">
        <v>0.05</v>
      </c>
      <c r="AS78" s="290">
        <v>0.05</v>
      </c>
      <c r="AT78" s="66">
        <v>1E-3</v>
      </c>
      <c r="AU78" s="66">
        <v>0.01</v>
      </c>
      <c r="AV78" s="139"/>
      <c r="AW78" s="134"/>
    </row>
    <row r="79" spans="2:50" s="140" customFormat="1" x14ac:dyDescent="0.25">
      <c r="B79" s="141" t="s">
        <v>43</v>
      </c>
      <c r="C79" s="66" t="s">
        <v>106</v>
      </c>
      <c r="D79" s="66" t="s">
        <v>53</v>
      </c>
      <c r="E79" s="66" t="s">
        <v>44</v>
      </c>
      <c r="F79" s="142" t="s">
        <v>45</v>
      </c>
      <c r="G79" s="142" t="s">
        <v>45</v>
      </c>
      <c r="H79" s="142" t="s">
        <v>45</v>
      </c>
      <c r="I79" s="142" t="s">
        <v>45</v>
      </c>
      <c r="J79" s="58" t="s">
        <v>45</v>
      </c>
      <c r="K79" s="58" t="s">
        <v>45</v>
      </c>
      <c r="L79" s="58" t="s">
        <v>45</v>
      </c>
      <c r="M79" s="58" t="s">
        <v>45</v>
      </c>
      <c r="N79" s="58" t="s">
        <v>45</v>
      </c>
      <c r="O79" s="58" t="s">
        <v>45</v>
      </c>
      <c r="P79" s="58" t="s">
        <v>45</v>
      </c>
      <c r="Q79" s="58" t="s">
        <v>45</v>
      </c>
      <c r="R79" s="58" t="s">
        <v>45</v>
      </c>
      <c r="S79" s="58" t="s">
        <v>45</v>
      </c>
      <c r="T79" s="58" t="s">
        <v>45</v>
      </c>
      <c r="U79" s="58" t="s">
        <v>45</v>
      </c>
      <c r="V79" s="58" t="s">
        <v>45</v>
      </c>
      <c r="W79" s="58" t="s">
        <v>45</v>
      </c>
      <c r="X79" s="58" t="s">
        <v>45</v>
      </c>
      <c r="Y79" s="58" t="s">
        <v>45</v>
      </c>
      <c r="Z79" s="58" t="s">
        <v>45</v>
      </c>
      <c r="AA79" s="58" t="s">
        <v>45</v>
      </c>
      <c r="AB79" s="58" t="s">
        <v>45</v>
      </c>
      <c r="AC79" s="58" t="s">
        <v>45</v>
      </c>
      <c r="AD79" s="58" t="s">
        <v>45</v>
      </c>
      <c r="AE79" s="58" t="s">
        <v>45</v>
      </c>
      <c r="AF79" s="58" t="s">
        <v>45</v>
      </c>
      <c r="AG79" s="58" t="s">
        <v>45</v>
      </c>
      <c r="AH79" s="58" t="s">
        <v>45</v>
      </c>
      <c r="AI79" s="58" t="s">
        <v>45</v>
      </c>
      <c r="AJ79" s="58" t="s">
        <v>45</v>
      </c>
      <c r="AK79" s="58" t="s">
        <v>45</v>
      </c>
      <c r="AL79" s="58" t="s">
        <v>45</v>
      </c>
      <c r="AM79" s="58" t="s">
        <v>45</v>
      </c>
      <c r="AN79" s="58" t="s">
        <v>33</v>
      </c>
      <c r="AO79" s="58" t="s">
        <v>46</v>
      </c>
      <c r="AP79" s="58" t="s">
        <v>122</v>
      </c>
      <c r="AQ79" s="58" t="s">
        <v>99</v>
      </c>
      <c r="AR79" s="58" t="s">
        <v>99</v>
      </c>
      <c r="AS79" s="58" t="s">
        <v>99</v>
      </c>
      <c r="AT79" s="184" t="s">
        <v>67</v>
      </c>
      <c r="AU79" s="184" t="s">
        <v>67</v>
      </c>
      <c r="AV79" s="143"/>
      <c r="AW79" s="144"/>
    </row>
    <row r="80" spans="2:50" s="35" customFormat="1" ht="12.75" x14ac:dyDescent="0.2">
      <c r="B80" s="445" t="s">
        <v>140</v>
      </c>
      <c r="C80" s="69" t="s">
        <v>151</v>
      </c>
      <c r="D80" s="296" t="s">
        <v>126</v>
      </c>
      <c r="E80" s="112" t="s">
        <v>150</v>
      </c>
      <c r="F80" s="282">
        <v>2.0000000000000001E-4</v>
      </c>
      <c r="G80" s="282">
        <v>1.3299999999999999E-2</v>
      </c>
      <c r="H80" s="282">
        <v>1.4500000000000001E-2</v>
      </c>
      <c r="I80" s="64" t="s">
        <v>149</v>
      </c>
      <c r="J80" s="64" t="s">
        <v>149</v>
      </c>
      <c r="K80" s="64" t="s">
        <v>149</v>
      </c>
      <c r="L80" s="64" t="s">
        <v>149</v>
      </c>
      <c r="M80" s="64" t="s">
        <v>149</v>
      </c>
      <c r="N80" s="64" t="s">
        <v>54</v>
      </c>
      <c r="O80" s="64" t="s">
        <v>149</v>
      </c>
      <c r="P80" s="64" t="s">
        <v>55</v>
      </c>
      <c r="Q80" s="70" t="s">
        <v>57</v>
      </c>
      <c r="R80" s="70" t="s">
        <v>55</v>
      </c>
      <c r="S80" s="70" t="s">
        <v>55</v>
      </c>
      <c r="T80" s="70" t="s">
        <v>55</v>
      </c>
      <c r="U80" s="70" t="s">
        <v>63</v>
      </c>
      <c r="V80" s="67" t="s">
        <v>59</v>
      </c>
      <c r="W80" s="70" t="s">
        <v>63</v>
      </c>
      <c r="X80" s="65" t="s">
        <v>59</v>
      </c>
      <c r="Y80" s="65" t="s">
        <v>56</v>
      </c>
      <c r="Z80" s="65" t="s">
        <v>56</v>
      </c>
      <c r="AA80" s="65" t="s">
        <v>59</v>
      </c>
      <c r="AB80" s="65" t="s">
        <v>55</v>
      </c>
      <c r="AC80" s="65" t="s">
        <v>55</v>
      </c>
      <c r="AD80" s="65" t="s">
        <v>55</v>
      </c>
      <c r="AE80" s="65" t="s">
        <v>55</v>
      </c>
      <c r="AF80" s="65" t="s">
        <v>128</v>
      </c>
      <c r="AG80" s="65" t="s">
        <v>129</v>
      </c>
      <c r="AH80" s="65">
        <v>15</v>
      </c>
      <c r="AI80" s="65">
        <v>15</v>
      </c>
      <c r="AJ80" s="65">
        <v>19</v>
      </c>
      <c r="AK80" s="65" t="s">
        <v>54</v>
      </c>
      <c r="AL80" s="65">
        <v>8</v>
      </c>
      <c r="AM80" s="65">
        <v>45</v>
      </c>
      <c r="AN80" s="65">
        <v>4</v>
      </c>
      <c r="AO80" s="65">
        <v>100</v>
      </c>
      <c r="AP80" s="205" t="s">
        <v>130</v>
      </c>
      <c r="AQ80" s="315" t="s">
        <v>149</v>
      </c>
      <c r="AR80" s="315" t="s">
        <v>149</v>
      </c>
      <c r="AS80" s="315" t="s">
        <v>149</v>
      </c>
      <c r="AT80" s="220" t="s">
        <v>131</v>
      </c>
      <c r="AU80" s="220" t="s">
        <v>132</v>
      </c>
      <c r="AV80" s="175" t="s">
        <v>135</v>
      </c>
      <c r="AW80" s="175" t="s">
        <v>181</v>
      </c>
      <c r="AX80" s="176"/>
    </row>
    <row r="81" spans="2:50" s="35" customFormat="1" ht="12.75" x14ac:dyDescent="0.2">
      <c r="B81" s="446"/>
      <c r="C81" s="69" t="s">
        <v>152</v>
      </c>
      <c r="D81" s="69" t="s">
        <v>35</v>
      </c>
      <c r="E81" s="112" t="s">
        <v>150</v>
      </c>
      <c r="F81" s="282">
        <v>2.0000000000000001E-4</v>
      </c>
      <c r="G81" s="282">
        <v>1.6400000000000001E-2</v>
      </c>
      <c r="H81" s="282">
        <v>1.77E-2</v>
      </c>
      <c r="I81" s="64" t="s">
        <v>149</v>
      </c>
      <c r="J81" s="64" t="s">
        <v>149</v>
      </c>
      <c r="K81" s="64" t="s">
        <v>149</v>
      </c>
      <c r="L81" s="64" t="s">
        <v>149</v>
      </c>
      <c r="M81" s="64" t="s">
        <v>149</v>
      </c>
      <c r="N81" s="64" t="s">
        <v>54</v>
      </c>
      <c r="O81" s="64" t="s">
        <v>149</v>
      </c>
      <c r="P81" s="64" t="s">
        <v>55</v>
      </c>
      <c r="Q81" s="70" t="s">
        <v>57</v>
      </c>
      <c r="R81" s="70" t="s">
        <v>55</v>
      </c>
      <c r="S81" s="70" t="s">
        <v>55</v>
      </c>
      <c r="T81" s="70" t="s">
        <v>55</v>
      </c>
      <c r="U81" s="70" t="s">
        <v>63</v>
      </c>
      <c r="V81" s="67" t="s">
        <v>59</v>
      </c>
      <c r="W81" s="70" t="s">
        <v>63</v>
      </c>
      <c r="X81" s="65" t="s">
        <v>59</v>
      </c>
      <c r="Y81" s="65" t="s">
        <v>56</v>
      </c>
      <c r="Z81" s="65" t="s">
        <v>56</v>
      </c>
      <c r="AA81" s="65" t="s">
        <v>59</v>
      </c>
      <c r="AB81" s="65" t="s">
        <v>55</v>
      </c>
      <c r="AC81" s="65" t="s">
        <v>55</v>
      </c>
      <c r="AD81" s="65" t="s">
        <v>55</v>
      </c>
      <c r="AE81" s="65" t="s">
        <v>55</v>
      </c>
      <c r="AF81" s="65">
        <v>5</v>
      </c>
      <c r="AG81" s="65" t="s">
        <v>129</v>
      </c>
      <c r="AH81" s="65">
        <v>14</v>
      </c>
      <c r="AI81" s="65">
        <v>18</v>
      </c>
      <c r="AJ81" s="65">
        <v>23</v>
      </c>
      <c r="AK81" s="65" t="s">
        <v>54</v>
      </c>
      <c r="AL81" s="65">
        <v>6</v>
      </c>
      <c r="AM81" s="65">
        <v>47</v>
      </c>
      <c r="AN81" s="65">
        <v>9.3000000000000007</v>
      </c>
      <c r="AO81" s="65">
        <v>100</v>
      </c>
      <c r="AP81" s="205" t="s">
        <v>130</v>
      </c>
      <c r="AQ81" s="64" t="s">
        <v>149</v>
      </c>
      <c r="AR81" s="64" t="s">
        <v>149</v>
      </c>
      <c r="AS81" s="64" t="s">
        <v>149</v>
      </c>
      <c r="AT81" s="220" t="s">
        <v>131</v>
      </c>
      <c r="AU81" s="220" t="s">
        <v>132</v>
      </c>
      <c r="AV81" s="175"/>
      <c r="AW81" s="175"/>
      <c r="AX81" s="176"/>
    </row>
    <row r="82" spans="2:50" s="35" customFormat="1" ht="12.75" x14ac:dyDescent="0.2">
      <c r="B82" s="446"/>
      <c r="C82" s="69" t="s">
        <v>153</v>
      </c>
      <c r="D82" s="69" t="s">
        <v>35</v>
      </c>
      <c r="E82" s="112" t="s">
        <v>150</v>
      </c>
      <c r="F82" s="282" t="s">
        <v>177</v>
      </c>
      <c r="G82" s="282">
        <v>1.4500000000000001E-2</v>
      </c>
      <c r="H82" s="282">
        <v>1.7100000000000001E-2</v>
      </c>
      <c r="I82" s="64" t="s">
        <v>149</v>
      </c>
      <c r="J82" s="64" t="s">
        <v>149</v>
      </c>
      <c r="K82" s="64" t="s">
        <v>149</v>
      </c>
      <c r="L82" s="64" t="s">
        <v>149</v>
      </c>
      <c r="M82" s="64" t="s">
        <v>149</v>
      </c>
      <c r="N82" s="64" t="s">
        <v>54</v>
      </c>
      <c r="O82" s="64" t="s">
        <v>149</v>
      </c>
      <c r="P82" s="64" t="s">
        <v>55</v>
      </c>
      <c r="Q82" s="70" t="s">
        <v>57</v>
      </c>
      <c r="R82" s="70" t="s">
        <v>55</v>
      </c>
      <c r="S82" s="70" t="s">
        <v>55</v>
      </c>
      <c r="T82" s="70" t="s">
        <v>55</v>
      </c>
      <c r="U82" s="70" t="s">
        <v>63</v>
      </c>
      <c r="V82" s="67" t="s">
        <v>59</v>
      </c>
      <c r="W82" s="70" t="s">
        <v>63</v>
      </c>
      <c r="X82" s="65" t="s">
        <v>59</v>
      </c>
      <c r="Y82" s="65" t="s">
        <v>56</v>
      </c>
      <c r="Z82" s="65" t="s">
        <v>56</v>
      </c>
      <c r="AA82" s="65" t="s">
        <v>59</v>
      </c>
      <c r="AB82" s="65" t="s">
        <v>55</v>
      </c>
      <c r="AC82" s="65" t="s">
        <v>55</v>
      </c>
      <c r="AD82" s="65" t="s">
        <v>55</v>
      </c>
      <c r="AE82" s="65" t="s">
        <v>55</v>
      </c>
      <c r="AF82" s="65">
        <v>6</v>
      </c>
      <c r="AG82" s="65" t="s">
        <v>129</v>
      </c>
      <c r="AH82" s="65">
        <v>15</v>
      </c>
      <c r="AI82" s="65">
        <v>12</v>
      </c>
      <c r="AJ82" s="65">
        <v>18</v>
      </c>
      <c r="AK82" s="65" t="s">
        <v>54</v>
      </c>
      <c r="AL82" s="65">
        <v>7</v>
      </c>
      <c r="AM82" s="65">
        <v>38</v>
      </c>
      <c r="AN82" s="65">
        <v>9.6</v>
      </c>
      <c r="AO82" s="65">
        <v>100</v>
      </c>
      <c r="AP82" s="205" t="s">
        <v>130</v>
      </c>
      <c r="AQ82" s="64" t="s">
        <v>149</v>
      </c>
      <c r="AR82" s="64" t="s">
        <v>149</v>
      </c>
      <c r="AS82" s="64" t="s">
        <v>149</v>
      </c>
      <c r="AT82" s="220" t="s">
        <v>131</v>
      </c>
      <c r="AU82" s="220" t="s">
        <v>132</v>
      </c>
      <c r="AV82" s="175"/>
      <c r="AW82" s="175"/>
      <c r="AX82" s="176"/>
    </row>
    <row r="83" spans="2:50" s="35" customFormat="1" ht="12.75" x14ac:dyDescent="0.2">
      <c r="B83" s="446"/>
      <c r="C83" s="69"/>
      <c r="D83" s="69"/>
      <c r="E83" s="112"/>
      <c r="F83" s="112"/>
      <c r="G83" s="112"/>
      <c r="H83" s="112"/>
      <c r="I83" s="64"/>
      <c r="J83" s="64"/>
      <c r="K83" s="64"/>
      <c r="L83" s="64"/>
      <c r="M83" s="64"/>
      <c r="N83" s="64"/>
      <c r="O83" s="64"/>
      <c r="P83" s="64"/>
      <c r="Q83" s="70"/>
      <c r="R83" s="70"/>
      <c r="S83" s="70"/>
      <c r="T83" s="70"/>
      <c r="U83" s="70"/>
      <c r="V83" s="67"/>
      <c r="W83" s="70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205"/>
      <c r="AQ83" s="205"/>
      <c r="AR83" s="205"/>
      <c r="AS83" s="205"/>
      <c r="AT83" s="220"/>
      <c r="AU83" s="220"/>
      <c r="AV83" s="175"/>
      <c r="AW83" s="175"/>
      <c r="AX83" s="176"/>
    </row>
    <row r="84" spans="2:50" s="35" customFormat="1" ht="12.75" x14ac:dyDescent="0.2">
      <c r="B84" s="446"/>
      <c r="C84" s="69"/>
      <c r="D84" s="69"/>
      <c r="E84" s="112"/>
      <c r="F84" s="112"/>
      <c r="G84" s="112"/>
      <c r="H84" s="112"/>
      <c r="I84" s="64"/>
      <c r="J84" s="64"/>
      <c r="K84" s="64"/>
      <c r="L84" s="64"/>
      <c r="M84" s="64"/>
      <c r="N84" s="64"/>
      <c r="O84" s="64"/>
      <c r="P84" s="64"/>
      <c r="Q84" s="70"/>
      <c r="R84" s="70"/>
      <c r="S84" s="70"/>
      <c r="T84" s="70"/>
      <c r="U84" s="70"/>
      <c r="V84" s="67"/>
      <c r="W84" s="70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205"/>
      <c r="AQ84" s="205"/>
      <c r="AR84" s="205"/>
      <c r="AS84" s="205"/>
      <c r="AT84" s="220"/>
      <c r="AU84" s="220"/>
      <c r="AV84" s="175"/>
      <c r="AW84" s="175"/>
      <c r="AX84" s="176"/>
    </row>
    <row r="85" spans="2:50" s="35" customFormat="1" ht="12.75" x14ac:dyDescent="0.2">
      <c r="B85" s="446"/>
      <c r="C85" s="69"/>
      <c r="D85" s="69"/>
      <c r="E85" s="112"/>
      <c r="F85" s="112"/>
      <c r="G85" s="112"/>
      <c r="H85" s="112"/>
      <c r="I85" s="64"/>
      <c r="J85" s="64"/>
      <c r="K85" s="64"/>
      <c r="L85" s="64"/>
      <c r="M85" s="64"/>
      <c r="N85" s="64"/>
      <c r="O85" s="64"/>
      <c r="P85" s="64"/>
      <c r="Q85" s="70"/>
      <c r="R85" s="70"/>
      <c r="S85" s="70"/>
      <c r="T85" s="70"/>
      <c r="U85" s="70"/>
      <c r="V85" s="67"/>
      <c r="W85" s="70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205"/>
      <c r="AQ85" s="205"/>
      <c r="AR85" s="205"/>
      <c r="AS85" s="205"/>
      <c r="AT85" s="220"/>
      <c r="AU85" s="220"/>
      <c r="AV85" s="175"/>
      <c r="AW85" s="175"/>
      <c r="AX85" s="176"/>
    </row>
    <row r="86" spans="2:50" s="35" customFormat="1" ht="12.75" x14ac:dyDescent="0.2">
      <c r="B86" s="446"/>
      <c r="C86" s="69"/>
      <c r="D86" s="69"/>
      <c r="E86" s="112"/>
      <c r="F86" s="112"/>
      <c r="G86" s="112"/>
      <c r="H86" s="112"/>
      <c r="I86" s="64"/>
      <c r="J86" s="64"/>
      <c r="K86" s="64"/>
      <c r="L86" s="64"/>
      <c r="M86" s="64"/>
      <c r="N86" s="64"/>
      <c r="O86" s="64"/>
      <c r="P86" s="64"/>
      <c r="Q86" s="70"/>
      <c r="R86" s="70"/>
      <c r="S86" s="70"/>
      <c r="T86" s="70"/>
      <c r="U86" s="70"/>
      <c r="V86" s="67"/>
      <c r="W86" s="70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205"/>
      <c r="AQ86" s="205"/>
      <c r="AR86" s="205"/>
      <c r="AS86" s="205"/>
      <c r="AT86" s="220"/>
      <c r="AU86" s="220"/>
      <c r="AV86" s="175"/>
      <c r="AW86" s="175"/>
      <c r="AX86" s="176"/>
    </row>
    <row r="87" spans="2:50" s="35" customFormat="1" ht="12.75" x14ac:dyDescent="0.2">
      <c r="B87" s="446"/>
      <c r="C87" s="69"/>
      <c r="D87" s="69"/>
      <c r="E87" s="112"/>
      <c r="F87" s="112"/>
      <c r="G87" s="112"/>
      <c r="H87" s="112"/>
      <c r="I87" s="64"/>
      <c r="J87" s="64"/>
      <c r="K87" s="64"/>
      <c r="L87" s="64"/>
      <c r="M87" s="64"/>
      <c r="N87" s="64"/>
      <c r="O87" s="64"/>
      <c r="P87" s="64"/>
      <c r="Q87" s="70"/>
      <c r="R87" s="70"/>
      <c r="S87" s="70"/>
      <c r="T87" s="70"/>
      <c r="U87" s="70"/>
      <c r="V87" s="67"/>
      <c r="W87" s="70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205"/>
      <c r="AQ87" s="205"/>
      <c r="AR87" s="205"/>
      <c r="AS87" s="205"/>
      <c r="AT87" s="220"/>
      <c r="AU87" s="220"/>
      <c r="AV87" s="175"/>
      <c r="AW87" s="175"/>
      <c r="AX87" s="176"/>
    </row>
    <row r="88" spans="2:50" s="35" customFormat="1" ht="12.75" x14ac:dyDescent="0.2">
      <c r="B88" s="446"/>
      <c r="C88" s="69"/>
      <c r="D88" s="69"/>
      <c r="E88" s="112"/>
      <c r="F88" s="112"/>
      <c r="G88" s="112"/>
      <c r="H88" s="112"/>
      <c r="I88" s="64"/>
      <c r="J88" s="64"/>
      <c r="K88" s="64"/>
      <c r="L88" s="64"/>
      <c r="M88" s="64"/>
      <c r="N88" s="64"/>
      <c r="O88" s="64"/>
      <c r="P88" s="64"/>
      <c r="Q88" s="70"/>
      <c r="R88" s="70"/>
      <c r="S88" s="70"/>
      <c r="T88" s="70"/>
      <c r="U88" s="70"/>
      <c r="V88" s="67"/>
      <c r="W88" s="70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205"/>
      <c r="AQ88" s="205"/>
      <c r="AR88" s="205"/>
      <c r="AS88" s="205"/>
      <c r="AT88" s="220"/>
      <c r="AU88" s="220"/>
      <c r="AV88" s="175"/>
      <c r="AW88" s="175"/>
      <c r="AX88" s="176"/>
    </row>
    <row r="89" spans="2:50" s="35" customFormat="1" ht="12.75" x14ac:dyDescent="0.2">
      <c r="B89" s="446"/>
      <c r="C89" s="69"/>
      <c r="D89" s="69"/>
      <c r="E89" s="112"/>
      <c r="F89" s="112"/>
      <c r="G89" s="112"/>
      <c r="H89" s="112"/>
      <c r="I89" s="64"/>
      <c r="J89" s="64"/>
      <c r="K89" s="64"/>
      <c r="L89" s="64"/>
      <c r="M89" s="64"/>
      <c r="N89" s="64"/>
      <c r="O89" s="64"/>
      <c r="P89" s="64"/>
      <c r="Q89" s="70"/>
      <c r="R89" s="70"/>
      <c r="S89" s="70"/>
      <c r="T89" s="70"/>
      <c r="U89" s="70"/>
      <c r="V89" s="67"/>
      <c r="W89" s="70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205"/>
      <c r="AQ89" s="205"/>
      <c r="AR89" s="205"/>
      <c r="AS89" s="205"/>
      <c r="AT89" s="220"/>
      <c r="AU89" s="220"/>
      <c r="AV89" s="175"/>
      <c r="AW89" s="175"/>
      <c r="AX89" s="176"/>
    </row>
    <row r="90" spans="2:50" s="35" customFormat="1" ht="12.75" x14ac:dyDescent="0.2">
      <c r="B90" s="446"/>
      <c r="C90" s="69"/>
      <c r="D90" s="69"/>
      <c r="E90" s="68"/>
      <c r="F90" s="68"/>
      <c r="G90" s="68"/>
      <c r="H90" s="68"/>
      <c r="I90" s="64"/>
      <c r="J90" s="64"/>
      <c r="K90" s="64"/>
      <c r="L90" s="64"/>
      <c r="M90" s="64"/>
      <c r="N90" s="64"/>
      <c r="O90" s="64"/>
      <c r="P90" s="64"/>
      <c r="Q90" s="70"/>
      <c r="R90" s="70"/>
      <c r="S90" s="70"/>
      <c r="T90" s="70"/>
      <c r="U90" s="70"/>
      <c r="V90" s="67"/>
      <c r="W90" s="70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205"/>
      <c r="AQ90" s="205"/>
      <c r="AR90" s="205"/>
      <c r="AS90" s="205"/>
      <c r="AT90" s="220"/>
      <c r="AU90" s="220"/>
      <c r="AV90" s="175"/>
      <c r="AW90" s="175"/>
      <c r="AX90" s="176"/>
    </row>
    <row r="91" spans="2:50" s="35" customFormat="1" ht="12.75" x14ac:dyDescent="0.2">
      <c r="B91" s="446"/>
      <c r="C91" s="69"/>
      <c r="D91" s="69"/>
      <c r="E91" s="68"/>
      <c r="F91" s="68"/>
      <c r="G91" s="68"/>
      <c r="H91" s="68"/>
      <c r="I91" s="64"/>
      <c r="J91" s="64"/>
      <c r="K91" s="64"/>
      <c r="L91" s="64"/>
      <c r="M91" s="64"/>
      <c r="N91" s="64"/>
      <c r="O91" s="65"/>
      <c r="P91" s="64"/>
      <c r="Q91" s="70"/>
      <c r="R91" s="70"/>
      <c r="S91" s="70"/>
      <c r="T91" s="70"/>
      <c r="U91" s="70"/>
      <c r="V91" s="67"/>
      <c r="W91" s="70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205"/>
      <c r="AQ91" s="205"/>
      <c r="AR91" s="205"/>
      <c r="AS91" s="205"/>
      <c r="AT91" s="220"/>
      <c r="AU91" s="220"/>
      <c r="AV91" s="175"/>
      <c r="AW91" s="175"/>
      <c r="AX91" s="176"/>
    </row>
    <row r="92" spans="2:50" s="35" customFormat="1" ht="12.75" x14ac:dyDescent="0.2">
      <c r="B92" s="446"/>
      <c r="C92" s="69"/>
      <c r="D92" s="69"/>
      <c r="E92" s="68"/>
      <c r="F92" s="68"/>
      <c r="G92" s="68"/>
      <c r="H92" s="68"/>
      <c r="I92" s="64"/>
      <c r="J92" s="64"/>
      <c r="K92" s="64"/>
      <c r="L92" s="64"/>
      <c r="M92" s="64"/>
      <c r="N92" s="64"/>
      <c r="O92" s="65"/>
      <c r="P92" s="64"/>
      <c r="Q92" s="70"/>
      <c r="R92" s="70"/>
      <c r="S92" s="70"/>
      <c r="T92" s="70"/>
      <c r="U92" s="70"/>
      <c r="V92" s="67"/>
      <c r="W92" s="70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205"/>
      <c r="AQ92" s="205"/>
      <c r="AR92" s="205"/>
      <c r="AS92" s="205"/>
      <c r="AT92" s="220"/>
      <c r="AU92" s="220"/>
      <c r="AV92" s="175"/>
      <c r="AW92" s="175"/>
      <c r="AX92" s="176"/>
    </row>
    <row r="93" spans="2:50" s="35" customFormat="1" ht="12.75" x14ac:dyDescent="0.2">
      <c r="B93" s="446"/>
      <c r="C93" s="69"/>
      <c r="D93" s="69"/>
      <c r="E93" s="68"/>
      <c r="F93" s="68"/>
      <c r="G93" s="68"/>
      <c r="H93" s="68"/>
      <c r="I93" s="64"/>
      <c r="J93" s="64"/>
      <c r="K93" s="64"/>
      <c r="L93" s="64"/>
      <c r="M93" s="64"/>
      <c r="N93" s="64"/>
      <c r="O93" s="65"/>
      <c r="P93" s="64"/>
      <c r="Q93" s="70"/>
      <c r="R93" s="70"/>
      <c r="S93" s="70"/>
      <c r="T93" s="70"/>
      <c r="U93" s="70"/>
      <c r="V93" s="67"/>
      <c r="W93" s="70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205"/>
      <c r="AQ93" s="205"/>
      <c r="AR93" s="205"/>
      <c r="AS93" s="205"/>
      <c r="AT93" s="220"/>
      <c r="AU93" s="220"/>
      <c r="AV93" s="175"/>
      <c r="AW93" s="175"/>
      <c r="AX93" s="176"/>
    </row>
    <row r="94" spans="2:50" s="35" customFormat="1" ht="12.75" x14ac:dyDescent="0.2">
      <c r="B94" s="446"/>
      <c r="C94" s="69"/>
      <c r="D94" s="69"/>
      <c r="E94" s="68"/>
      <c r="F94" s="68"/>
      <c r="G94" s="68"/>
      <c r="H94" s="68"/>
      <c r="I94" s="64"/>
      <c r="J94" s="64"/>
      <c r="K94" s="64"/>
      <c r="L94" s="64"/>
      <c r="M94" s="64"/>
      <c r="N94" s="64"/>
      <c r="O94" s="65"/>
      <c r="P94" s="64"/>
      <c r="Q94" s="70"/>
      <c r="R94" s="70"/>
      <c r="S94" s="70"/>
      <c r="T94" s="70"/>
      <c r="U94" s="70"/>
      <c r="V94" s="67"/>
      <c r="W94" s="70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205"/>
      <c r="AQ94" s="205"/>
      <c r="AR94" s="205"/>
      <c r="AS94" s="205"/>
      <c r="AT94" s="220"/>
      <c r="AU94" s="220"/>
      <c r="AV94" s="175"/>
      <c r="AW94" s="175"/>
      <c r="AX94" s="176"/>
    </row>
    <row r="95" spans="2:50" s="35" customFormat="1" ht="12.75" x14ac:dyDescent="0.2">
      <c r="B95" s="446"/>
      <c r="C95" s="69"/>
      <c r="D95" s="69"/>
      <c r="E95" s="68"/>
      <c r="F95" s="68"/>
      <c r="G95" s="68"/>
      <c r="H95" s="68"/>
      <c r="I95" s="64"/>
      <c r="J95" s="64"/>
      <c r="K95" s="64"/>
      <c r="L95" s="64"/>
      <c r="M95" s="64"/>
      <c r="N95" s="64"/>
      <c r="O95" s="65"/>
      <c r="P95" s="64"/>
      <c r="Q95" s="70"/>
      <c r="R95" s="70"/>
      <c r="S95" s="70"/>
      <c r="T95" s="70"/>
      <c r="U95" s="70"/>
      <c r="V95" s="67"/>
      <c r="W95" s="70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205"/>
      <c r="AQ95" s="205"/>
      <c r="AR95" s="205"/>
      <c r="AS95" s="205"/>
      <c r="AT95" s="220"/>
      <c r="AU95" s="220"/>
      <c r="AV95" s="175"/>
      <c r="AW95" s="175"/>
      <c r="AX95" s="176"/>
    </row>
    <row r="96" spans="2:50" s="35" customFormat="1" ht="12.75" x14ac:dyDescent="0.2">
      <c r="B96" s="446"/>
      <c r="C96" s="69"/>
      <c r="D96" s="69"/>
      <c r="E96" s="68"/>
      <c r="F96" s="68"/>
      <c r="G96" s="68"/>
      <c r="H96" s="68"/>
      <c r="I96" s="64"/>
      <c r="J96" s="64"/>
      <c r="K96" s="64"/>
      <c r="L96" s="64"/>
      <c r="M96" s="64"/>
      <c r="N96" s="64"/>
      <c r="O96" s="65"/>
      <c r="P96" s="64"/>
      <c r="Q96" s="70"/>
      <c r="R96" s="70"/>
      <c r="S96" s="70"/>
      <c r="T96" s="70"/>
      <c r="U96" s="70"/>
      <c r="V96" s="67"/>
      <c r="W96" s="70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205"/>
      <c r="AQ96" s="205"/>
      <c r="AR96" s="205"/>
      <c r="AS96" s="205"/>
      <c r="AT96" s="220"/>
      <c r="AU96" s="220"/>
      <c r="AV96" s="175"/>
      <c r="AW96" s="175"/>
      <c r="AX96" s="176"/>
    </row>
    <row r="97" spans="1:50" s="35" customFormat="1" ht="12.75" customHeight="1" x14ac:dyDescent="0.2">
      <c r="B97" s="446"/>
      <c r="C97" s="69"/>
      <c r="D97" s="69"/>
      <c r="E97" s="68"/>
      <c r="F97" s="68"/>
      <c r="G97" s="68"/>
      <c r="H97" s="68"/>
      <c r="I97" s="64"/>
      <c r="J97" s="64"/>
      <c r="K97" s="64"/>
      <c r="L97" s="64"/>
      <c r="M97" s="64"/>
      <c r="N97" s="64"/>
      <c r="O97" s="65"/>
      <c r="P97" s="64"/>
      <c r="Q97" s="70"/>
      <c r="R97" s="70"/>
      <c r="S97" s="70"/>
      <c r="T97" s="70"/>
      <c r="U97" s="70"/>
      <c r="V97" s="67"/>
      <c r="W97" s="70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205"/>
      <c r="AQ97" s="205"/>
      <c r="AR97" s="205"/>
      <c r="AS97" s="205"/>
      <c r="AT97" s="220"/>
      <c r="AU97" s="220"/>
      <c r="AV97" s="175"/>
      <c r="AW97" s="175"/>
      <c r="AX97" s="176"/>
    </row>
    <row r="98" spans="1:50" s="35" customFormat="1" ht="12.75" customHeight="1" x14ac:dyDescent="0.2">
      <c r="B98" s="446"/>
      <c r="C98" s="69"/>
      <c r="D98" s="69"/>
      <c r="E98" s="68"/>
      <c r="F98" s="68"/>
      <c r="G98" s="68"/>
      <c r="H98" s="68"/>
      <c r="I98" s="64"/>
      <c r="J98" s="64"/>
      <c r="K98" s="64"/>
      <c r="L98" s="64"/>
      <c r="M98" s="64"/>
      <c r="N98" s="64"/>
      <c r="O98" s="65"/>
      <c r="P98" s="64"/>
      <c r="Q98" s="70"/>
      <c r="R98" s="70"/>
      <c r="S98" s="70"/>
      <c r="T98" s="70"/>
      <c r="U98" s="70"/>
      <c r="V98" s="67"/>
      <c r="W98" s="70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205"/>
      <c r="AQ98" s="205"/>
      <c r="AR98" s="205"/>
      <c r="AS98" s="205"/>
      <c r="AT98" s="220"/>
      <c r="AU98" s="220"/>
      <c r="AV98" s="175"/>
      <c r="AW98" s="175"/>
      <c r="AX98" s="176"/>
    </row>
    <row r="99" spans="1:50" s="35" customFormat="1" ht="12.75" customHeight="1" x14ac:dyDescent="0.2">
      <c r="B99" s="446"/>
      <c r="C99" s="69"/>
      <c r="D99" s="69"/>
      <c r="E99" s="68"/>
      <c r="F99" s="68"/>
      <c r="G99" s="68"/>
      <c r="H99" s="68"/>
      <c r="I99" s="64"/>
      <c r="J99" s="64"/>
      <c r="K99" s="64"/>
      <c r="L99" s="64"/>
      <c r="M99" s="64"/>
      <c r="N99" s="64"/>
      <c r="O99" s="65"/>
      <c r="P99" s="64"/>
      <c r="Q99" s="70"/>
      <c r="R99" s="70"/>
      <c r="S99" s="70"/>
      <c r="T99" s="70"/>
      <c r="U99" s="70"/>
      <c r="V99" s="67"/>
      <c r="W99" s="70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205"/>
      <c r="AQ99" s="205"/>
      <c r="AR99" s="205"/>
      <c r="AS99" s="205"/>
      <c r="AT99" s="220"/>
      <c r="AU99" s="220"/>
      <c r="AV99" s="175"/>
      <c r="AW99" s="175"/>
      <c r="AX99" s="176"/>
    </row>
    <row r="100" spans="1:50" s="35" customFormat="1" ht="12.75" customHeight="1" x14ac:dyDescent="0.2">
      <c r="B100" s="446"/>
      <c r="C100" s="69"/>
      <c r="D100" s="69"/>
      <c r="E100" s="68"/>
      <c r="F100" s="68"/>
      <c r="G100" s="68"/>
      <c r="H100" s="68"/>
      <c r="I100" s="64"/>
      <c r="J100" s="64"/>
      <c r="K100" s="64"/>
      <c r="L100" s="64"/>
      <c r="M100" s="64"/>
      <c r="N100" s="64"/>
      <c r="O100" s="65"/>
      <c r="P100" s="64"/>
      <c r="Q100" s="70"/>
      <c r="R100" s="70"/>
      <c r="S100" s="70"/>
      <c r="T100" s="70"/>
      <c r="U100" s="70"/>
      <c r="V100" s="67"/>
      <c r="W100" s="70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205"/>
      <c r="AQ100" s="205"/>
      <c r="AR100" s="205"/>
      <c r="AS100" s="205"/>
      <c r="AT100" s="220"/>
      <c r="AU100" s="220"/>
      <c r="AV100" s="175"/>
      <c r="AW100" s="175"/>
      <c r="AX100" s="176"/>
    </row>
    <row r="101" spans="1:50" s="35" customFormat="1" ht="12.75" customHeight="1" x14ac:dyDescent="0.2">
      <c r="B101" s="446"/>
      <c r="C101" s="69"/>
      <c r="D101" s="69"/>
      <c r="E101" s="68"/>
      <c r="F101" s="68"/>
      <c r="G101" s="68"/>
      <c r="H101" s="68"/>
      <c r="I101" s="64"/>
      <c r="J101" s="64"/>
      <c r="K101" s="64"/>
      <c r="L101" s="64"/>
      <c r="M101" s="64"/>
      <c r="N101" s="64"/>
      <c r="O101" s="65"/>
      <c r="P101" s="64"/>
      <c r="Q101" s="70"/>
      <c r="R101" s="70"/>
      <c r="S101" s="70"/>
      <c r="T101" s="70"/>
      <c r="U101" s="70"/>
      <c r="V101" s="67"/>
      <c r="W101" s="70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205"/>
      <c r="AQ101" s="205"/>
      <c r="AR101" s="205"/>
      <c r="AS101" s="205"/>
      <c r="AT101" s="220"/>
      <c r="AU101" s="220"/>
      <c r="AV101" s="175"/>
      <c r="AW101" s="175"/>
      <c r="AX101" s="176"/>
    </row>
    <row r="102" spans="1:50" s="35" customFormat="1" ht="12.75" customHeight="1" x14ac:dyDescent="0.2">
      <c r="B102" s="446"/>
      <c r="C102" s="69"/>
      <c r="D102" s="69"/>
      <c r="E102" s="68"/>
      <c r="F102" s="68"/>
      <c r="G102" s="68"/>
      <c r="H102" s="68"/>
      <c r="I102" s="64"/>
      <c r="J102" s="64"/>
      <c r="K102" s="64"/>
      <c r="L102" s="64"/>
      <c r="M102" s="64"/>
      <c r="N102" s="64"/>
      <c r="O102" s="65"/>
      <c r="P102" s="64"/>
      <c r="Q102" s="70"/>
      <c r="R102" s="70"/>
      <c r="S102" s="70"/>
      <c r="T102" s="70"/>
      <c r="U102" s="70"/>
      <c r="V102" s="67"/>
      <c r="W102" s="70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205"/>
      <c r="AQ102" s="205"/>
      <c r="AR102" s="205"/>
      <c r="AS102" s="205"/>
      <c r="AT102" s="220"/>
      <c r="AU102" s="220"/>
      <c r="AV102" s="175"/>
      <c r="AW102" s="175"/>
      <c r="AX102" s="176"/>
    </row>
    <row r="103" spans="1:50" s="35" customFormat="1" ht="12.75" customHeight="1" x14ac:dyDescent="0.2">
      <c r="B103" s="446"/>
      <c r="C103" s="69"/>
      <c r="D103" s="69"/>
      <c r="E103" s="68"/>
      <c r="F103" s="68"/>
      <c r="G103" s="68"/>
      <c r="H103" s="68"/>
      <c r="I103" s="64"/>
      <c r="J103" s="64"/>
      <c r="K103" s="64"/>
      <c r="L103" s="64"/>
      <c r="M103" s="64"/>
      <c r="N103" s="64"/>
      <c r="O103" s="65"/>
      <c r="P103" s="64"/>
      <c r="Q103" s="70"/>
      <c r="R103" s="70"/>
      <c r="S103" s="70"/>
      <c r="T103" s="70"/>
      <c r="U103" s="70"/>
      <c r="V103" s="67"/>
      <c r="W103" s="70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205"/>
      <c r="AQ103" s="205"/>
      <c r="AR103" s="205"/>
      <c r="AS103" s="205"/>
      <c r="AT103" s="220"/>
      <c r="AU103" s="220"/>
      <c r="AV103" s="175"/>
      <c r="AW103" s="175"/>
      <c r="AX103" s="176"/>
    </row>
    <row r="104" spans="1:50" s="35" customFormat="1" ht="12.75" customHeight="1" x14ac:dyDescent="0.2">
      <c r="B104" s="446"/>
      <c r="C104" s="69"/>
      <c r="D104" s="69"/>
      <c r="E104" s="68"/>
      <c r="F104" s="68"/>
      <c r="G104" s="68"/>
      <c r="H104" s="68"/>
      <c r="I104" s="64"/>
      <c r="J104" s="64"/>
      <c r="K104" s="64"/>
      <c r="L104" s="64"/>
      <c r="M104" s="64"/>
      <c r="N104" s="64"/>
      <c r="O104" s="65"/>
      <c r="P104" s="64"/>
      <c r="Q104" s="70"/>
      <c r="R104" s="70"/>
      <c r="S104" s="70"/>
      <c r="T104" s="70"/>
      <c r="U104" s="70"/>
      <c r="V104" s="67"/>
      <c r="W104" s="70"/>
      <c r="X104" s="67"/>
      <c r="Y104" s="67"/>
      <c r="Z104" s="67"/>
      <c r="AA104" s="67"/>
      <c r="AB104" s="65"/>
      <c r="AC104" s="65"/>
      <c r="AD104" s="65"/>
      <c r="AE104" s="65"/>
      <c r="AF104" s="65"/>
      <c r="AG104" s="65"/>
      <c r="AH104" s="65"/>
      <c r="AI104" s="65"/>
      <c r="AJ104" s="70"/>
      <c r="AK104" s="65"/>
      <c r="AL104" s="65"/>
      <c r="AM104" s="65"/>
      <c r="AN104" s="65"/>
      <c r="AO104" s="65"/>
      <c r="AP104" s="205"/>
      <c r="AQ104" s="205"/>
      <c r="AR104" s="205"/>
      <c r="AS104" s="205"/>
      <c r="AT104" s="220"/>
      <c r="AU104" s="220"/>
      <c r="AV104" s="175"/>
      <c r="AW104" s="175"/>
      <c r="AX104" s="176"/>
    </row>
    <row r="105" spans="1:50" s="35" customFormat="1" ht="12.75" customHeight="1" x14ac:dyDescent="0.2">
      <c r="B105" s="446"/>
      <c r="C105" s="69"/>
      <c r="D105" s="69"/>
      <c r="E105" s="68"/>
      <c r="F105" s="68"/>
      <c r="G105" s="68"/>
      <c r="H105" s="68"/>
      <c r="I105" s="64"/>
      <c r="J105" s="64"/>
      <c r="K105" s="64"/>
      <c r="L105" s="64"/>
      <c r="M105" s="64"/>
      <c r="N105" s="64"/>
      <c r="O105" s="65"/>
      <c r="P105" s="64"/>
      <c r="Q105" s="70"/>
      <c r="R105" s="70"/>
      <c r="S105" s="70"/>
      <c r="T105" s="70"/>
      <c r="U105" s="70"/>
      <c r="V105" s="67"/>
      <c r="W105" s="70"/>
      <c r="X105" s="67"/>
      <c r="Y105" s="67"/>
      <c r="Z105" s="67"/>
      <c r="AA105" s="67"/>
      <c r="AB105" s="65"/>
      <c r="AC105" s="65"/>
      <c r="AD105" s="65"/>
      <c r="AE105" s="65"/>
      <c r="AF105" s="70"/>
      <c r="AG105" s="70"/>
      <c r="AH105" s="70"/>
      <c r="AI105" s="70"/>
      <c r="AJ105" s="70"/>
      <c r="AK105" s="70"/>
      <c r="AL105" s="70"/>
      <c r="AM105" s="70"/>
      <c r="AN105" s="65"/>
      <c r="AO105" s="65"/>
      <c r="AP105" s="205"/>
      <c r="AQ105" s="205"/>
      <c r="AR105" s="205"/>
      <c r="AS105" s="205"/>
      <c r="AT105" s="220"/>
      <c r="AU105" s="220"/>
      <c r="AV105" s="175"/>
      <c r="AW105" s="175"/>
      <c r="AX105" s="176"/>
    </row>
    <row r="106" spans="1:50" s="35" customFormat="1" ht="12.75" customHeight="1" x14ac:dyDescent="0.2">
      <c r="B106" s="446"/>
      <c r="C106" s="69"/>
      <c r="D106" s="69"/>
      <c r="E106" s="68"/>
      <c r="F106" s="68"/>
      <c r="G106" s="68"/>
      <c r="H106" s="68"/>
      <c r="I106" s="64"/>
      <c r="J106" s="64"/>
      <c r="K106" s="64"/>
      <c r="L106" s="64"/>
      <c r="M106" s="64"/>
      <c r="N106" s="64"/>
      <c r="O106" s="65"/>
      <c r="P106" s="64"/>
      <c r="Q106" s="70"/>
      <c r="R106" s="70"/>
      <c r="S106" s="70"/>
      <c r="T106" s="70"/>
      <c r="U106" s="70"/>
      <c r="V106" s="67"/>
      <c r="W106" s="70"/>
      <c r="X106" s="67"/>
      <c r="Y106" s="67"/>
      <c r="Z106" s="67"/>
      <c r="AA106" s="67"/>
      <c r="AB106" s="65"/>
      <c r="AC106" s="65"/>
      <c r="AD106" s="65"/>
      <c r="AE106" s="65"/>
      <c r="AF106" s="65"/>
      <c r="AG106" s="65"/>
      <c r="AH106" s="65"/>
      <c r="AI106" s="65"/>
      <c r="AJ106" s="66"/>
      <c r="AK106" s="65"/>
      <c r="AL106" s="65"/>
      <c r="AM106" s="65"/>
      <c r="AN106" s="65"/>
      <c r="AO106" s="65"/>
      <c r="AP106" s="206"/>
      <c r="AQ106" s="206"/>
      <c r="AR106" s="206"/>
      <c r="AS106" s="206"/>
      <c r="AT106" s="133"/>
      <c r="AU106" s="133"/>
      <c r="AV106" s="175"/>
      <c r="AW106" s="175"/>
      <c r="AX106" s="176"/>
    </row>
    <row r="107" spans="1:50" s="35" customFormat="1" ht="12.75" customHeight="1" x14ac:dyDescent="0.2">
      <c r="B107" s="446"/>
      <c r="C107" s="69"/>
      <c r="D107" s="69"/>
      <c r="E107" s="68"/>
      <c r="F107" s="68"/>
      <c r="G107" s="68"/>
      <c r="H107" s="68"/>
      <c r="I107" s="64"/>
      <c r="J107" s="64"/>
      <c r="K107" s="64"/>
      <c r="L107" s="64"/>
      <c r="M107" s="64"/>
      <c r="N107" s="64"/>
      <c r="O107" s="65"/>
      <c r="P107" s="64"/>
      <c r="Q107" s="70"/>
      <c r="R107" s="70"/>
      <c r="S107" s="70"/>
      <c r="T107" s="70"/>
      <c r="U107" s="70"/>
      <c r="V107" s="67"/>
      <c r="W107" s="70"/>
      <c r="X107" s="67"/>
      <c r="Y107" s="67"/>
      <c r="Z107" s="67"/>
      <c r="AA107" s="67"/>
      <c r="AB107" s="65"/>
      <c r="AC107" s="65"/>
      <c r="AD107" s="65"/>
      <c r="AE107" s="65"/>
      <c r="AF107" s="65"/>
      <c r="AG107" s="65"/>
      <c r="AH107" s="65"/>
      <c r="AI107" s="65"/>
      <c r="AJ107" s="66"/>
      <c r="AK107" s="65"/>
      <c r="AL107" s="65"/>
      <c r="AM107" s="65"/>
      <c r="AN107" s="65"/>
      <c r="AO107" s="65"/>
      <c r="AP107" s="206"/>
      <c r="AQ107" s="206"/>
      <c r="AR107" s="206"/>
      <c r="AS107" s="206"/>
      <c r="AT107" s="133"/>
      <c r="AU107" s="133"/>
      <c r="AV107" s="175"/>
      <c r="AW107" s="175"/>
      <c r="AX107" s="176"/>
    </row>
    <row r="108" spans="1:50" s="35" customFormat="1" ht="12.75" customHeight="1" x14ac:dyDescent="0.2">
      <c r="B108" s="446"/>
      <c r="C108" s="69"/>
      <c r="D108" s="69"/>
      <c r="E108" s="68"/>
      <c r="F108" s="68"/>
      <c r="G108" s="68"/>
      <c r="H108" s="68"/>
      <c r="I108" s="64"/>
      <c r="J108" s="64"/>
      <c r="K108" s="64"/>
      <c r="L108" s="64"/>
      <c r="M108" s="64"/>
      <c r="N108" s="64"/>
      <c r="O108" s="65"/>
      <c r="P108" s="64"/>
      <c r="Q108" s="70"/>
      <c r="R108" s="70"/>
      <c r="S108" s="70"/>
      <c r="T108" s="70"/>
      <c r="U108" s="70"/>
      <c r="V108" s="67"/>
      <c r="W108" s="70"/>
      <c r="X108" s="67"/>
      <c r="Y108" s="67"/>
      <c r="Z108" s="67"/>
      <c r="AA108" s="67"/>
      <c r="AB108" s="65"/>
      <c r="AC108" s="65"/>
      <c r="AD108" s="65"/>
      <c r="AE108" s="65"/>
      <c r="AF108" s="65"/>
      <c r="AG108" s="65"/>
      <c r="AH108" s="65"/>
      <c r="AI108" s="65"/>
      <c r="AJ108" s="66"/>
      <c r="AK108" s="65"/>
      <c r="AL108" s="65"/>
      <c r="AM108" s="65"/>
      <c r="AN108" s="65"/>
      <c r="AO108" s="65"/>
      <c r="AP108" s="206"/>
      <c r="AQ108" s="206"/>
      <c r="AR108" s="206"/>
      <c r="AS108" s="206"/>
      <c r="AT108" s="133"/>
      <c r="AU108" s="133"/>
      <c r="AV108" s="175"/>
      <c r="AW108" s="175"/>
      <c r="AX108" s="176"/>
    </row>
    <row r="109" spans="1:50" s="35" customFormat="1" ht="12.75" customHeight="1" x14ac:dyDescent="0.2">
      <c r="B109" s="447"/>
      <c r="C109" s="69"/>
      <c r="D109" s="69"/>
      <c r="E109" s="68"/>
      <c r="F109" s="68"/>
      <c r="G109" s="68"/>
      <c r="H109" s="68"/>
      <c r="I109" s="64"/>
      <c r="J109" s="64"/>
      <c r="K109" s="64"/>
      <c r="L109" s="64"/>
      <c r="M109" s="64"/>
      <c r="N109" s="64"/>
      <c r="O109" s="65"/>
      <c r="P109" s="64"/>
      <c r="Q109" s="65"/>
      <c r="R109" s="65"/>
      <c r="S109" s="65"/>
      <c r="T109" s="65"/>
      <c r="U109" s="65"/>
      <c r="V109" s="67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6"/>
      <c r="AK109" s="65"/>
      <c r="AL109" s="65"/>
      <c r="AM109" s="65"/>
      <c r="AN109" s="65"/>
      <c r="AO109" s="65"/>
      <c r="AP109" s="206"/>
      <c r="AQ109" s="206"/>
      <c r="AR109" s="206"/>
      <c r="AS109" s="206"/>
      <c r="AT109" s="133"/>
      <c r="AU109" s="133"/>
      <c r="AV109" s="175"/>
      <c r="AW109" s="175"/>
      <c r="AX109" s="176"/>
    </row>
    <row r="110" spans="1:50" x14ac:dyDescent="0.25">
      <c r="A110" s="53" t="s">
        <v>95</v>
      </c>
      <c r="B110" s="51" t="s">
        <v>93</v>
      </c>
      <c r="C110" s="54" t="s">
        <v>90</v>
      </c>
      <c r="D110" s="49"/>
      <c r="E110" s="49"/>
      <c r="F110" s="48"/>
      <c r="G110" s="48"/>
      <c r="H110" s="48"/>
      <c r="I110" s="48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63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50"/>
      <c r="AK110" s="50"/>
      <c r="AL110" s="50"/>
      <c r="AM110" s="50"/>
      <c r="AN110" s="50"/>
      <c r="AO110" s="62"/>
      <c r="AP110" s="62"/>
      <c r="AQ110" s="62"/>
      <c r="AR110" s="62"/>
      <c r="AS110" s="62"/>
      <c r="AT110" s="50"/>
      <c r="AU110" s="50"/>
      <c r="AV110" s="50"/>
      <c r="AW110" s="50"/>
    </row>
    <row r="111" spans="1:50" x14ac:dyDescent="0.25">
      <c r="A111" s="53" t="s">
        <v>95</v>
      </c>
      <c r="B111" s="51" t="s">
        <v>93</v>
      </c>
      <c r="C111" s="31" t="str">
        <f t="shared" ref="C111:E113" si="0">C80</f>
        <v>SS01/0.1</v>
      </c>
      <c r="D111" s="31" t="str">
        <f t="shared" si="0"/>
        <v>hide this row if depth is in the sample ID</v>
      </c>
      <c r="E111" s="31" t="str">
        <f t="shared" si="0"/>
        <v>dd/mm/yyyy</v>
      </c>
      <c r="F111" s="61">
        <f t="shared" ref="F111:AR113" si="1">IF(ISNUMBER(FIND("&lt;",F80)),((VALUE(SUBSTITUTE(F80,"&lt;","")))/2), F80)</f>
        <v>2.0000000000000001E-4</v>
      </c>
      <c r="G111" s="61">
        <f t="shared" si="1"/>
        <v>1.3299999999999999E-2</v>
      </c>
      <c r="H111" s="61">
        <f t="shared" si="1"/>
        <v>1.4500000000000001E-2</v>
      </c>
      <c r="I111" s="61">
        <f t="shared" si="1"/>
        <v>2.5000000000000001E-2</v>
      </c>
      <c r="J111" s="61">
        <f t="shared" si="1"/>
        <v>2.5000000000000001E-2</v>
      </c>
      <c r="K111" s="61">
        <f t="shared" si="1"/>
        <v>2.5000000000000001E-2</v>
      </c>
      <c r="L111" s="61">
        <f t="shared" si="1"/>
        <v>2.5000000000000001E-2</v>
      </c>
      <c r="M111" s="61">
        <f t="shared" si="1"/>
        <v>2.5000000000000001E-2</v>
      </c>
      <c r="N111" s="61">
        <f t="shared" si="1"/>
        <v>0.05</v>
      </c>
      <c r="O111" s="61">
        <f t="shared" si="1"/>
        <v>2.5000000000000001E-2</v>
      </c>
      <c r="P111" s="61">
        <f t="shared" si="1"/>
        <v>0.25</v>
      </c>
      <c r="Q111" s="61">
        <f t="shared" si="1"/>
        <v>0.1</v>
      </c>
      <c r="R111" s="61">
        <f t="shared" si="1"/>
        <v>0.25</v>
      </c>
      <c r="S111" s="61">
        <f t="shared" si="1"/>
        <v>0.25</v>
      </c>
      <c r="T111" s="61">
        <f t="shared" si="1"/>
        <v>0.25</v>
      </c>
      <c r="U111" s="61">
        <f t="shared" si="1"/>
        <v>5</v>
      </c>
      <c r="V111" s="61">
        <f t="shared" si="1"/>
        <v>25</v>
      </c>
      <c r="W111" s="61">
        <f t="shared" si="1"/>
        <v>5</v>
      </c>
      <c r="X111" s="61">
        <f t="shared" si="1"/>
        <v>25</v>
      </c>
      <c r="Y111" s="61">
        <f t="shared" si="1"/>
        <v>50</v>
      </c>
      <c r="Z111" s="61">
        <f t="shared" si="1"/>
        <v>50</v>
      </c>
      <c r="AA111" s="61">
        <f t="shared" si="1"/>
        <v>25</v>
      </c>
      <c r="AB111" s="61">
        <f t="shared" si="1"/>
        <v>0.25</v>
      </c>
      <c r="AC111" s="61">
        <f t="shared" si="1"/>
        <v>0.25</v>
      </c>
      <c r="AD111" s="61">
        <f t="shared" si="1"/>
        <v>0.25</v>
      </c>
      <c r="AE111" s="61">
        <f t="shared" si="1"/>
        <v>0.25</v>
      </c>
      <c r="AF111" s="61">
        <f t="shared" si="1"/>
        <v>2.5</v>
      </c>
      <c r="AG111" s="61">
        <f t="shared" si="1"/>
        <v>0.5</v>
      </c>
      <c r="AH111" s="61">
        <f t="shared" si="1"/>
        <v>15</v>
      </c>
      <c r="AI111" s="61">
        <f t="shared" si="1"/>
        <v>15</v>
      </c>
      <c r="AJ111" s="61">
        <f t="shared" si="1"/>
        <v>19</v>
      </c>
      <c r="AK111" s="61">
        <f t="shared" si="1"/>
        <v>0.05</v>
      </c>
      <c r="AL111" s="61">
        <f t="shared" si="1"/>
        <v>8</v>
      </c>
      <c r="AM111" s="61">
        <f t="shared" si="1"/>
        <v>45</v>
      </c>
      <c r="AN111" s="61">
        <f t="shared" si="1"/>
        <v>4</v>
      </c>
      <c r="AO111" s="61">
        <f t="shared" si="1"/>
        <v>100</v>
      </c>
      <c r="AP111" s="61" t="str">
        <f t="shared" si="1"/>
        <v>Absent</v>
      </c>
      <c r="AQ111" s="61">
        <f t="shared" si="1"/>
        <v>2.5000000000000001E-2</v>
      </c>
      <c r="AR111" s="61">
        <f t="shared" si="1"/>
        <v>2.5000000000000001E-2</v>
      </c>
      <c r="AS111" s="61">
        <f t="shared" ref="AS111" si="2">IF(ISNUMBER(FIND("&lt;",AS80)),((VALUE(SUBSTITUTE(AS80,"&lt;","")))/2), AS80)</f>
        <v>2.5000000000000001E-2</v>
      </c>
      <c r="AT111" s="60"/>
      <c r="AU111" s="60"/>
      <c r="AV111" s="60"/>
      <c r="AW111" s="60"/>
    </row>
    <row r="112" spans="1:50" x14ac:dyDescent="0.25">
      <c r="A112" s="53" t="s">
        <v>95</v>
      </c>
      <c r="B112" s="51" t="s">
        <v>93</v>
      </c>
      <c r="C112" s="31" t="str">
        <f t="shared" si="0"/>
        <v>SS02/0.1</v>
      </c>
      <c r="D112" s="31" t="str">
        <f t="shared" si="0"/>
        <v>-</v>
      </c>
      <c r="E112" s="31" t="str">
        <f t="shared" si="0"/>
        <v>dd/mm/yyyy</v>
      </c>
      <c r="F112" s="61">
        <f t="shared" si="1"/>
        <v>2.0000000000000001E-4</v>
      </c>
      <c r="G112" s="61">
        <f t="shared" si="1"/>
        <v>1.6400000000000001E-2</v>
      </c>
      <c r="H112" s="61">
        <f t="shared" si="1"/>
        <v>1.77E-2</v>
      </c>
      <c r="I112" s="61">
        <f t="shared" si="1"/>
        <v>2.5000000000000001E-2</v>
      </c>
      <c r="J112" s="61">
        <f t="shared" si="1"/>
        <v>2.5000000000000001E-2</v>
      </c>
      <c r="K112" s="61">
        <f t="shared" si="1"/>
        <v>2.5000000000000001E-2</v>
      </c>
      <c r="L112" s="61">
        <f t="shared" si="1"/>
        <v>2.5000000000000001E-2</v>
      </c>
      <c r="M112" s="61">
        <f t="shared" si="1"/>
        <v>2.5000000000000001E-2</v>
      </c>
      <c r="N112" s="61">
        <f t="shared" si="1"/>
        <v>0.05</v>
      </c>
      <c r="O112" s="61">
        <f t="shared" si="1"/>
        <v>2.5000000000000001E-2</v>
      </c>
      <c r="P112" s="61">
        <f t="shared" si="1"/>
        <v>0.25</v>
      </c>
      <c r="Q112" s="61">
        <f t="shared" si="1"/>
        <v>0.1</v>
      </c>
      <c r="R112" s="61">
        <f t="shared" si="1"/>
        <v>0.25</v>
      </c>
      <c r="S112" s="61">
        <f t="shared" si="1"/>
        <v>0.25</v>
      </c>
      <c r="T112" s="61">
        <f t="shared" si="1"/>
        <v>0.25</v>
      </c>
      <c r="U112" s="61">
        <f t="shared" si="1"/>
        <v>5</v>
      </c>
      <c r="V112" s="61">
        <f t="shared" si="1"/>
        <v>25</v>
      </c>
      <c r="W112" s="61">
        <f t="shared" si="1"/>
        <v>5</v>
      </c>
      <c r="X112" s="61">
        <f t="shared" si="1"/>
        <v>25</v>
      </c>
      <c r="Y112" s="61">
        <f t="shared" si="1"/>
        <v>50</v>
      </c>
      <c r="Z112" s="61">
        <f t="shared" si="1"/>
        <v>50</v>
      </c>
      <c r="AA112" s="61">
        <f t="shared" si="1"/>
        <v>25</v>
      </c>
      <c r="AB112" s="61">
        <f t="shared" si="1"/>
        <v>0.25</v>
      </c>
      <c r="AC112" s="61">
        <f t="shared" si="1"/>
        <v>0.25</v>
      </c>
      <c r="AD112" s="61">
        <f t="shared" si="1"/>
        <v>0.25</v>
      </c>
      <c r="AE112" s="61">
        <f t="shared" si="1"/>
        <v>0.25</v>
      </c>
      <c r="AF112" s="61">
        <f t="shared" si="1"/>
        <v>5</v>
      </c>
      <c r="AG112" s="61">
        <f t="shared" si="1"/>
        <v>0.5</v>
      </c>
      <c r="AH112" s="61">
        <f t="shared" si="1"/>
        <v>14</v>
      </c>
      <c r="AI112" s="61">
        <f t="shared" si="1"/>
        <v>18</v>
      </c>
      <c r="AJ112" s="61">
        <f t="shared" si="1"/>
        <v>23</v>
      </c>
      <c r="AK112" s="61">
        <f t="shared" si="1"/>
        <v>0.05</v>
      </c>
      <c r="AL112" s="61">
        <f t="shared" si="1"/>
        <v>6</v>
      </c>
      <c r="AM112" s="61">
        <f t="shared" si="1"/>
        <v>47</v>
      </c>
      <c r="AN112" s="61">
        <f t="shared" si="1"/>
        <v>9.3000000000000007</v>
      </c>
      <c r="AO112" s="61">
        <f t="shared" si="1"/>
        <v>100</v>
      </c>
      <c r="AP112" s="61" t="str">
        <f t="shared" si="1"/>
        <v>Absent</v>
      </c>
      <c r="AQ112" s="61">
        <f t="shared" si="1"/>
        <v>2.5000000000000001E-2</v>
      </c>
      <c r="AR112" s="61">
        <f t="shared" si="1"/>
        <v>2.5000000000000001E-2</v>
      </c>
      <c r="AS112" s="61">
        <f t="shared" ref="AS112" si="3">IF(ISNUMBER(FIND("&lt;",AS81)),((VALUE(SUBSTITUTE(AS81,"&lt;","")))/2), AS81)</f>
        <v>2.5000000000000001E-2</v>
      </c>
      <c r="AT112" s="60"/>
      <c r="AU112" s="60"/>
      <c r="AV112" s="60"/>
      <c r="AW112" s="60"/>
    </row>
    <row r="113" spans="1:49" x14ac:dyDescent="0.25">
      <c r="A113" s="53" t="s">
        <v>95</v>
      </c>
      <c r="B113" s="51" t="s">
        <v>93</v>
      </c>
      <c r="C113" s="31" t="str">
        <f t="shared" si="0"/>
        <v>SS03/0.1</v>
      </c>
      <c r="D113" s="31" t="str">
        <f t="shared" si="0"/>
        <v>-</v>
      </c>
      <c r="E113" s="31" t="str">
        <f t="shared" si="0"/>
        <v>dd/mm/yyyy</v>
      </c>
      <c r="F113" s="61">
        <f t="shared" si="1"/>
        <v>1E-4</v>
      </c>
      <c r="G113" s="61">
        <f t="shared" si="1"/>
        <v>1.4500000000000001E-2</v>
      </c>
      <c r="H113" s="61">
        <f t="shared" si="1"/>
        <v>1.7100000000000001E-2</v>
      </c>
      <c r="I113" s="61">
        <f t="shared" si="1"/>
        <v>2.5000000000000001E-2</v>
      </c>
      <c r="J113" s="61">
        <f t="shared" si="1"/>
        <v>2.5000000000000001E-2</v>
      </c>
      <c r="K113" s="61">
        <f t="shared" si="1"/>
        <v>2.5000000000000001E-2</v>
      </c>
      <c r="L113" s="61">
        <f t="shared" si="1"/>
        <v>2.5000000000000001E-2</v>
      </c>
      <c r="M113" s="61">
        <f t="shared" si="1"/>
        <v>2.5000000000000001E-2</v>
      </c>
      <c r="N113" s="61">
        <f t="shared" si="1"/>
        <v>0.05</v>
      </c>
      <c r="O113" s="61">
        <f t="shared" si="1"/>
        <v>2.5000000000000001E-2</v>
      </c>
      <c r="P113" s="61">
        <f t="shared" si="1"/>
        <v>0.25</v>
      </c>
      <c r="Q113" s="61">
        <f t="shared" si="1"/>
        <v>0.1</v>
      </c>
      <c r="R113" s="61">
        <f t="shared" si="1"/>
        <v>0.25</v>
      </c>
      <c r="S113" s="61">
        <f t="shared" si="1"/>
        <v>0.25</v>
      </c>
      <c r="T113" s="61">
        <f t="shared" si="1"/>
        <v>0.25</v>
      </c>
      <c r="U113" s="61">
        <f t="shared" si="1"/>
        <v>5</v>
      </c>
      <c r="V113" s="61">
        <f t="shared" si="1"/>
        <v>25</v>
      </c>
      <c r="W113" s="61">
        <f t="shared" si="1"/>
        <v>5</v>
      </c>
      <c r="X113" s="61">
        <f t="shared" si="1"/>
        <v>25</v>
      </c>
      <c r="Y113" s="61">
        <f t="shared" si="1"/>
        <v>50</v>
      </c>
      <c r="Z113" s="61">
        <f t="shared" si="1"/>
        <v>50</v>
      </c>
      <c r="AA113" s="61">
        <f t="shared" si="1"/>
        <v>25</v>
      </c>
      <c r="AB113" s="61">
        <f t="shared" si="1"/>
        <v>0.25</v>
      </c>
      <c r="AC113" s="61">
        <f t="shared" si="1"/>
        <v>0.25</v>
      </c>
      <c r="AD113" s="61">
        <f t="shared" si="1"/>
        <v>0.25</v>
      </c>
      <c r="AE113" s="61">
        <f t="shared" si="1"/>
        <v>0.25</v>
      </c>
      <c r="AF113" s="61">
        <f t="shared" si="1"/>
        <v>6</v>
      </c>
      <c r="AG113" s="61">
        <f t="shared" si="1"/>
        <v>0.5</v>
      </c>
      <c r="AH113" s="61">
        <f t="shared" si="1"/>
        <v>15</v>
      </c>
      <c r="AI113" s="61">
        <f t="shared" si="1"/>
        <v>12</v>
      </c>
      <c r="AJ113" s="61">
        <f t="shared" si="1"/>
        <v>18</v>
      </c>
      <c r="AK113" s="61">
        <f t="shared" si="1"/>
        <v>0.05</v>
      </c>
      <c r="AL113" s="61">
        <f t="shared" si="1"/>
        <v>7</v>
      </c>
      <c r="AM113" s="61">
        <f t="shared" si="1"/>
        <v>38</v>
      </c>
      <c r="AN113" s="61">
        <f t="shared" si="1"/>
        <v>9.6</v>
      </c>
      <c r="AO113" s="61">
        <f t="shared" si="1"/>
        <v>100</v>
      </c>
      <c r="AP113" s="61" t="str">
        <f t="shared" si="1"/>
        <v>Absent</v>
      </c>
      <c r="AQ113" s="61">
        <f t="shared" si="1"/>
        <v>2.5000000000000001E-2</v>
      </c>
      <c r="AR113" s="61">
        <f t="shared" si="1"/>
        <v>2.5000000000000001E-2</v>
      </c>
      <c r="AS113" s="61">
        <f t="shared" ref="AS113" si="4">IF(ISNUMBER(FIND("&lt;",AS82)),((VALUE(SUBSTITUTE(AS82,"&lt;","")))/2), AS82)</f>
        <v>2.5000000000000001E-2</v>
      </c>
      <c r="AT113" s="60"/>
      <c r="AU113" s="60"/>
      <c r="AV113" s="60"/>
      <c r="AW113" s="60"/>
    </row>
    <row r="114" spans="1:49" x14ac:dyDescent="0.25">
      <c r="A114" s="53" t="s">
        <v>95</v>
      </c>
      <c r="B114" s="51" t="s">
        <v>93</v>
      </c>
      <c r="C114" s="31"/>
      <c r="D114" s="31"/>
      <c r="E114" s="3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312"/>
      <c r="AT114" s="60"/>
      <c r="AU114" s="60"/>
      <c r="AV114" s="60"/>
      <c r="AW114" s="60"/>
    </row>
    <row r="115" spans="1:49" x14ac:dyDescent="0.25">
      <c r="A115" s="53" t="s">
        <v>95</v>
      </c>
      <c r="B115" s="51" t="s">
        <v>93</v>
      </c>
      <c r="C115" s="31"/>
      <c r="D115" s="31"/>
      <c r="E115" s="3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312"/>
      <c r="AT115" s="60"/>
      <c r="AU115" s="60"/>
      <c r="AV115" s="60"/>
      <c r="AW115" s="60"/>
    </row>
    <row r="116" spans="1:49" x14ac:dyDescent="0.25">
      <c r="A116" s="53" t="s">
        <v>95</v>
      </c>
      <c r="B116" s="51" t="s">
        <v>93</v>
      </c>
      <c r="C116" s="31"/>
      <c r="D116" s="31"/>
      <c r="E116" s="3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312"/>
      <c r="AT116" s="60"/>
      <c r="AU116" s="60"/>
      <c r="AV116" s="60"/>
      <c r="AW116" s="60"/>
    </row>
    <row r="117" spans="1:49" x14ac:dyDescent="0.25">
      <c r="A117" s="53" t="s">
        <v>95</v>
      </c>
      <c r="B117" s="51" t="s">
        <v>93</v>
      </c>
      <c r="C117" s="31"/>
      <c r="D117" s="31"/>
      <c r="E117" s="3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312"/>
      <c r="AT117" s="60"/>
      <c r="AU117" s="60"/>
      <c r="AV117" s="60"/>
      <c r="AW117" s="60"/>
    </row>
    <row r="118" spans="1:49" x14ac:dyDescent="0.25">
      <c r="A118" s="53" t="s">
        <v>95</v>
      </c>
      <c r="B118" s="51" t="s">
        <v>93</v>
      </c>
      <c r="C118" s="31"/>
      <c r="D118" s="31"/>
      <c r="E118" s="3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312"/>
      <c r="AT118" s="60"/>
      <c r="AU118" s="60"/>
      <c r="AV118" s="60"/>
      <c r="AW118" s="60"/>
    </row>
    <row r="119" spans="1:49" x14ac:dyDescent="0.25">
      <c r="A119" s="53" t="s">
        <v>95</v>
      </c>
      <c r="B119" s="51" t="s">
        <v>93</v>
      </c>
      <c r="C119" s="31"/>
      <c r="D119" s="31"/>
      <c r="E119" s="3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312"/>
      <c r="AT119" s="60"/>
      <c r="AU119" s="60"/>
      <c r="AV119" s="60"/>
      <c r="AW119" s="60"/>
    </row>
    <row r="120" spans="1:49" x14ac:dyDescent="0.25">
      <c r="A120" s="53" t="s">
        <v>95</v>
      </c>
      <c r="B120" s="51" t="s">
        <v>93</v>
      </c>
      <c r="C120" s="31"/>
      <c r="D120" s="31"/>
      <c r="E120" s="3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312"/>
      <c r="AT120" s="60"/>
      <c r="AU120" s="60"/>
      <c r="AV120" s="60"/>
      <c r="AW120" s="60"/>
    </row>
    <row r="121" spans="1:49" x14ac:dyDescent="0.25">
      <c r="A121" s="53" t="s">
        <v>95</v>
      </c>
      <c r="B121" s="51" t="s">
        <v>93</v>
      </c>
      <c r="C121" s="31"/>
      <c r="D121" s="31"/>
      <c r="E121" s="3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312"/>
      <c r="AT121" s="60"/>
      <c r="AU121" s="60"/>
      <c r="AV121" s="60"/>
      <c r="AW121" s="60"/>
    </row>
    <row r="122" spans="1:49" x14ac:dyDescent="0.25">
      <c r="A122" s="53" t="s">
        <v>95</v>
      </c>
      <c r="B122" s="51" t="s">
        <v>93</v>
      </c>
      <c r="C122" s="31"/>
      <c r="D122" s="31"/>
      <c r="E122" s="3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312"/>
      <c r="AT122" s="60"/>
      <c r="AU122" s="60"/>
      <c r="AV122" s="60"/>
      <c r="AW122" s="60"/>
    </row>
    <row r="123" spans="1:49" x14ac:dyDescent="0.25">
      <c r="A123" s="53" t="s">
        <v>95</v>
      </c>
      <c r="B123" s="51" t="s">
        <v>93</v>
      </c>
      <c r="C123" s="31"/>
      <c r="D123" s="31"/>
      <c r="E123" s="3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312"/>
      <c r="AT123" s="60"/>
      <c r="AU123" s="60"/>
      <c r="AV123" s="60"/>
      <c r="AW123" s="60"/>
    </row>
    <row r="124" spans="1:49" x14ac:dyDescent="0.25">
      <c r="A124" s="53" t="s">
        <v>95</v>
      </c>
      <c r="B124" s="51" t="s">
        <v>93</v>
      </c>
      <c r="C124" s="31"/>
      <c r="D124" s="31"/>
      <c r="E124" s="3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312"/>
      <c r="AT124" s="60"/>
      <c r="AU124" s="60"/>
      <c r="AV124" s="60"/>
      <c r="AW124" s="60"/>
    </row>
    <row r="125" spans="1:49" x14ac:dyDescent="0.25">
      <c r="A125" s="53" t="s">
        <v>95</v>
      </c>
      <c r="B125" s="51" t="s">
        <v>93</v>
      </c>
      <c r="C125" s="31"/>
      <c r="D125" s="31"/>
      <c r="E125" s="3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312"/>
      <c r="AT125" s="60"/>
      <c r="AU125" s="60"/>
      <c r="AV125" s="60"/>
      <c r="AW125" s="60"/>
    </row>
    <row r="126" spans="1:49" x14ac:dyDescent="0.25">
      <c r="A126" s="53" t="s">
        <v>95</v>
      </c>
      <c r="B126" s="51" t="s">
        <v>93</v>
      </c>
      <c r="C126" s="31"/>
      <c r="D126" s="31"/>
      <c r="E126" s="3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312"/>
      <c r="AT126" s="60"/>
      <c r="AU126" s="60"/>
      <c r="AV126" s="60"/>
      <c r="AW126" s="60"/>
    </row>
    <row r="127" spans="1:49" x14ac:dyDescent="0.25">
      <c r="A127" s="53" t="s">
        <v>95</v>
      </c>
      <c r="B127" s="51" t="s">
        <v>93</v>
      </c>
      <c r="C127" s="31"/>
      <c r="D127" s="31"/>
      <c r="E127" s="3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312"/>
      <c r="AT127" s="60"/>
      <c r="AU127" s="60"/>
      <c r="AV127" s="60"/>
      <c r="AW127" s="60"/>
    </row>
    <row r="128" spans="1:49" x14ac:dyDescent="0.25">
      <c r="A128" s="53" t="s">
        <v>95</v>
      </c>
      <c r="B128" s="51" t="s">
        <v>93</v>
      </c>
      <c r="C128" s="31"/>
      <c r="D128" s="31"/>
      <c r="E128" s="3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312"/>
      <c r="AT128" s="60"/>
      <c r="AU128" s="60"/>
      <c r="AV128" s="60"/>
      <c r="AW128" s="60"/>
    </row>
    <row r="129" spans="1:49" x14ac:dyDescent="0.25">
      <c r="A129" s="53" t="s">
        <v>95</v>
      </c>
      <c r="B129" s="51" t="s">
        <v>93</v>
      </c>
      <c r="C129" s="31"/>
      <c r="D129" s="31"/>
      <c r="E129" s="3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312"/>
      <c r="AT129" s="60"/>
      <c r="AU129" s="60"/>
      <c r="AV129" s="60"/>
      <c r="AW129" s="60"/>
    </row>
    <row r="130" spans="1:49" x14ac:dyDescent="0.25">
      <c r="A130" s="53" t="s">
        <v>95</v>
      </c>
      <c r="B130" s="51" t="s">
        <v>93</v>
      </c>
      <c r="C130" s="31"/>
      <c r="D130" s="31"/>
      <c r="E130" s="3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312"/>
      <c r="AT130" s="60"/>
      <c r="AU130" s="60"/>
      <c r="AV130" s="60"/>
      <c r="AW130" s="60"/>
    </row>
    <row r="131" spans="1:49" x14ac:dyDescent="0.25">
      <c r="A131" s="53" t="s">
        <v>95</v>
      </c>
      <c r="B131" s="51" t="s">
        <v>93</v>
      </c>
      <c r="C131" s="31"/>
      <c r="D131" s="31"/>
      <c r="E131" s="3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312"/>
      <c r="AT131" s="60"/>
      <c r="AU131" s="60"/>
      <c r="AV131" s="60"/>
      <c r="AW131" s="60"/>
    </row>
    <row r="132" spans="1:49" x14ac:dyDescent="0.25">
      <c r="A132" s="53" t="s">
        <v>95</v>
      </c>
      <c r="B132" s="51" t="s">
        <v>93</v>
      </c>
      <c r="C132" s="31"/>
      <c r="D132" s="31"/>
      <c r="E132" s="3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312"/>
      <c r="AT132" s="60"/>
      <c r="AU132" s="60"/>
      <c r="AV132" s="60"/>
      <c r="AW132" s="60"/>
    </row>
    <row r="133" spans="1:49" x14ac:dyDescent="0.25">
      <c r="A133" s="53" t="s">
        <v>95</v>
      </c>
      <c r="B133" s="51" t="s">
        <v>93</v>
      </c>
      <c r="C133" s="31"/>
      <c r="D133" s="31"/>
      <c r="E133" s="3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312"/>
      <c r="AT133" s="60"/>
      <c r="AU133" s="60"/>
      <c r="AV133" s="60"/>
      <c r="AW133" s="60"/>
    </row>
    <row r="134" spans="1:49" x14ac:dyDescent="0.25">
      <c r="A134" s="53" t="s">
        <v>95</v>
      </c>
      <c r="B134" s="51" t="s">
        <v>93</v>
      </c>
      <c r="C134" s="31"/>
      <c r="D134" s="31"/>
      <c r="E134" s="3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312"/>
      <c r="AT134" s="60"/>
      <c r="AU134" s="60"/>
      <c r="AV134" s="60"/>
      <c r="AW134" s="60"/>
    </row>
    <row r="135" spans="1:49" x14ac:dyDescent="0.25">
      <c r="A135" s="53" t="s">
        <v>95</v>
      </c>
      <c r="B135" s="51" t="s">
        <v>93</v>
      </c>
      <c r="C135" s="31"/>
      <c r="D135" s="31"/>
      <c r="E135" s="3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312"/>
      <c r="AT135" s="60"/>
      <c r="AU135" s="60"/>
      <c r="AV135" s="60"/>
      <c r="AW135" s="60"/>
    </row>
    <row r="136" spans="1:49" x14ac:dyDescent="0.25">
      <c r="A136" s="53" t="s">
        <v>95</v>
      </c>
      <c r="B136" s="51" t="s">
        <v>93</v>
      </c>
      <c r="C136" s="31"/>
      <c r="D136" s="31"/>
      <c r="E136" s="3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312"/>
      <c r="AT136" s="60"/>
      <c r="AU136" s="60"/>
      <c r="AV136" s="60"/>
      <c r="AW136" s="60"/>
    </row>
    <row r="137" spans="1:49" x14ac:dyDescent="0.25">
      <c r="A137" s="53" t="s">
        <v>95</v>
      </c>
      <c r="B137" s="51" t="s">
        <v>93</v>
      </c>
      <c r="C137" s="31"/>
      <c r="D137" s="31"/>
      <c r="E137" s="3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312"/>
      <c r="AT137" s="60"/>
      <c r="AU137" s="60"/>
      <c r="AV137" s="60"/>
      <c r="AW137" s="60"/>
    </row>
    <row r="138" spans="1:49" x14ac:dyDescent="0.25">
      <c r="A138" s="53" t="s">
        <v>95</v>
      </c>
      <c r="B138" s="51" t="s">
        <v>93</v>
      </c>
      <c r="C138" s="31"/>
      <c r="D138" s="31"/>
      <c r="E138" s="3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312"/>
      <c r="AT138" s="60"/>
      <c r="AU138" s="60"/>
      <c r="AV138" s="60"/>
      <c r="AW138" s="60"/>
    </row>
    <row r="139" spans="1:49" x14ac:dyDescent="0.25">
      <c r="A139" s="53" t="s">
        <v>95</v>
      </c>
      <c r="B139" s="51" t="s">
        <v>93</v>
      </c>
      <c r="C139" s="31"/>
      <c r="D139" s="31"/>
      <c r="E139" s="3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312"/>
      <c r="AT139" s="60"/>
      <c r="AU139" s="60"/>
      <c r="AV139" s="60"/>
      <c r="AW139" s="60"/>
    </row>
    <row r="140" spans="1:49" x14ac:dyDescent="0.25">
      <c r="A140" s="53" t="s">
        <v>95</v>
      </c>
      <c r="B140" s="51" t="s">
        <v>93</v>
      </c>
      <c r="C140" s="203"/>
      <c r="D140" s="203"/>
      <c r="E140" s="203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61"/>
      <c r="AR140" s="61"/>
      <c r="AS140" s="312"/>
      <c r="AT140" s="60"/>
      <c r="AU140" s="60"/>
      <c r="AV140" s="60"/>
      <c r="AW140" s="60"/>
    </row>
    <row r="141" spans="1:49" x14ac:dyDescent="0.25">
      <c r="A141" s="53" t="s">
        <v>95</v>
      </c>
      <c r="B141" s="222" t="s">
        <v>139</v>
      </c>
      <c r="C141" s="223"/>
      <c r="D141" s="223"/>
      <c r="E141" s="223"/>
      <c r="F141" s="224" t="str" cm="1">
        <f t="array" aca="1" ref="F141" ca="1">IFERROR(SMALL(IF(SUBTOTAL(103, OFFSET(F8, ROW(F8:F58)-ROW(F8), 0, 1, 1)), F8:F58), 1), "N/A")</f>
        <v>N/A</v>
      </c>
      <c r="G141" s="224" t="str" cm="1">
        <f t="array" aca="1" ref="G141" ca="1">IFERROR(SMALL(IF(SUBTOTAL(103, OFFSET(G8, ROW(G8:G58)-ROW(G8), 0, 1, 1)), G8:G58), 1), "N/A")</f>
        <v>N/A</v>
      </c>
      <c r="H141" s="224" t="str" cm="1">
        <f t="array" aca="1" ref="H141" ca="1">IFERROR(SMALL(IF(SUBTOTAL(103, OFFSET(H8, ROW(H8:H58)-ROW(H8), 0, 1, 1)), H8:H58), 1), "N/A")</f>
        <v>N/A</v>
      </c>
      <c r="I141" s="224" t="str" cm="1">
        <f t="array" aca="1" ref="I141" ca="1">IFERROR(SMALL(IF(SUBTOTAL(103, OFFSET(I8, ROW(I8:I58)-ROW(I8), 0, 1, 1)), I8:I58), 1), "N/A")</f>
        <v>N/A</v>
      </c>
      <c r="J141" s="224" t="str" cm="1">
        <f t="array" aca="1" ref="J141" ca="1">IFERROR(SMALL(IF(SUBTOTAL(103, OFFSET(J8, ROW(J8:J58)-ROW(J8), 0, 1, 1)), J8:J58), 1), "N/A")</f>
        <v>N/A</v>
      </c>
      <c r="K141" s="224" t="str" cm="1">
        <f t="array" aca="1" ref="K141" ca="1">IFERROR(SMALL(IF(SUBTOTAL(103, OFFSET(K8, ROW(K8:K58)-ROW(K8), 0, 1, 1)), K8:K58), 1), "N/A")</f>
        <v>N/A</v>
      </c>
      <c r="L141" s="224" t="str" cm="1">
        <f t="array" aca="1" ref="L141" ca="1">IFERROR(SMALL(IF(SUBTOTAL(103, OFFSET(L8, ROW(L8:L58)-ROW(L8), 0, 1, 1)), L8:L58), 1), "N/A")</f>
        <v>N/A</v>
      </c>
      <c r="M141" s="224" t="str" cm="1">
        <f t="array" aca="1" ref="M141" ca="1">IFERROR(SMALL(IF(SUBTOTAL(103, OFFSET(M8, ROW(M8:M58)-ROW(M8), 0, 1, 1)), M8:M58), 1), "N/A")</f>
        <v>N/A</v>
      </c>
      <c r="N141" s="224" t="str" cm="1">
        <f t="array" aca="1" ref="N141" ca="1">IFERROR(SMALL(IF(SUBTOTAL(103, OFFSET(N8, ROW(N8:N58)-ROW(N8), 0, 1, 1)), N8:N58), 1), "N/A")</f>
        <v>N/A</v>
      </c>
      <c r="O141" s="224" t="str" cm="1">
        <f t="array" aca="1" ref="O141" ca="1">IFERROR(SMALL(IF(SUBTOTAL(103, OFFSET(O8, ROW(O8:O58)-ROW(O8), 0, 1, 1)), O8:O58), 1), "N/A")</f>
        <v>N/A</v>
      </c>
      <c r="P141" s="224" t="str" cm="1">
        <f t="array" aca="1" ref="P141" ca="1">IFERROR(SMALL(IF(SUBTOTAL(103, OFFSET(P8, ROW(P8:P58)-ROW(P8), 0, 1, 1)), P8:P58), 1), "N/A")</f>
        <v>N/A</v>
      </c>
      <c r="Q141" s="224" t="str" cm="1">
        <f t="array" aca="1" ref="Q141" ca="1">IFERROR(SMALL(IF(SUBTOTAL(103, OFFSET(Q8, ROW(Q8:Q58)-ROW(Q8), 0, 1, 1)), Q8:Q58), 1), "N/A")</f>
        <v>N/A</v>
      </c>
      <c r="R141" s="224" t="str" cm="1">
        <f t="array" aca="1" ref="R141" ca="1">IFERROR(SMALL(IF(SUBTOTAL(103, OFFSET(R8, ROW(R8:R58)-ROW(R8), 0, 1, 1)), R8:R58), 1), "N/A")</f>
        <v>N/A</v>
      </c>
      <c r="S141" s="224" t="str" cm="1">
        <f t="array" aca="1" ref="S141" ca="1">IFERROR(SMALL(IF(SUBTOTAL(103, OFFSET(S8, ROW(S8:S58)-ROW(S8), 0, 1, 1)), S8:S58), 1), "N/A")</f>
        <v>N/A</v>
      </c>
      <c r="T141" s="224" t="str" cm="1">
        <f t="array" aca="1" ref="T141" ca="1">IFERROR(SMALL(IF(SUBTOTAL(103, OFFSET(T8, ROW(T8:T58)-ROW(T8), 0, 1, 1)), T8:T58), 1), "N/A")</f>
        <v>N/A</v>
      </c>
      <c r="U141" s="224" t="str" cm="1">
        <f t="array" aca="1" ref="U141" ca="1">IFERROR(SMALL(IF(SUBTOTAL(103, OFFSET(U8, ROW(U8:U58)-ROW(U8), 0, 1, 1)), U8:U58), 1), "N/A")</f>
        <v>N/A</v>
      </c>
      <c r="V141" s="224" t="str" cm="1">
        <f t="array" aca="1" ref="V141" ca="1">IFERROR(SMALL(IF(SUBTOTAL(103, OFFSET(V8, ROW(V8:V58)-ROW(V8), 0, 1, 1)), V8:V58), 1), "N/A")</f>
        <v>N/A</v>
      </c>
      <c r="W141" s="224" t="str" cm="1">
        <f t="array" aca="1" ref="W141" ca="1">IFERROR(SMALL(IF(SUBTOTAL(103, OFFSET(W8, ROW(W8:W58)-ROW(W8), 0, 1, 1)), W8:W58), 1), "N/A")</f>
        <v>N/A</v>
      </c>
      <c r="X141" s="224" t="str" cm="1">
        <f t="array" aca="1" ref="X141" ca="1">IFERROR(SMALL(IF(SUBTOTAL(103, OFFSET(X8, ROW(X8:X58)-ROW(X8), 0, 1, 1)), X8:X58), 1), "N/A")</f>
        <v>N/A</v>
      </c>
      <c r="Y141" s="224" t="str" cm="1">
        <f t="array" aca="1" ref="Y141" ca="1">IFERROR(SMALL(IF(SUBTOTAL(103, OFFSET(Y8, ROW(Y8:Y58)-ROW(Y8), 0, 1, 1)), Y8:Y58), 1), "N/A")</f>
        <v>N/A</v>
      </c>
      <c r="Z141" s="224" t="str" cm="1">
        <f t="array" aca="1" ref="Z141" ca="1">IFERROR(SMALL(IF(SUBTOTAL(103, OFFSET(Z8, ROW(Z8:Z58)-ROW(Z8), 0, 1, 1)), Z8:Z58), 1), "N/A")</f>
        <v>N/A</v>
      </c>
      <c r="AA141" s="224" t="str" cm="1">
        <f t="array" aca="1" ref="AA141" ca="1">IFERROR(SMALL(IF(SUBTOTAL(103, OFFSET(AA8, ROW(AA8:AA58)-ROW(AA8), 0, 1, 1)), AA8:AA58), 1), "N/A")</f>
        <v>N/A</v>
      </c>
      <c r="AB141" s="224" t="str" cm="1">
        <f t="array" aca="1" ref="AB141" ca="1">IFERROR(SMALL(IF(SUBTOTAL(103, OFFSET(AB8, ROW(AB8:AB58)-ROW(AB8), 0, 1, 1)), AB8:AB58), 1), "N/A")</f>
        <v>N/A</v>
      </c>
      <c r="AC141" s="224" t="str" cm="1">
        <f t="array" aca="1" ref="AC141" ca="1">IFERROR(SMALL(IF(SUBTOTAL(103, OFFSET(AC8, ROW(AC8:AC58)-ROW(AC8), 0, 1, 1)), AC8:AC58), 1), "N/A")</f>
        <v>N/A</v>
      </c>
      <c r="AD141" s="224" t="str" cm="1">
        <f t="array" aca="1" ref="AD141" ca="1">IFERROR(SMALL(IF(SUBTOTAL(103, OFFSET(AD8, ROW(AD8:AD58)-ROW(AD8), 0, 1, 1)), AD8:AD58), 1), "N/A")</f>
        <v>N/A</v>
      </c>
      <c r="AE141" s="224" t="str" cm="1">
        <f t="array" aca="1" ref="AE141" ca="1">IFERROR(SMALL(IF(SUBTOTAL(103, OFFSET(AE8, ROW(AE8:AE58)-ROW(AE8), 0, 1, 1)), AE8:AE58), 1), "N/A")</f>
        <v>N/A</v>
      </c>
      <c r="AF141" s="224" cm="1">
        <f t="array" aca="1" ref="AF141" ca="1">IFERROR(SMALL(IF(SUBTOTAL(103, OFFSET(AF8, ROW(AF8:AF58)-ROW(AF8), 0, 1, 1)), AF8:AF58), 1), "N/A")</f>
        <v>20</v>
      </c>
      <c r="AG141" s="224" cm="1">
        <f t="array" aca="1" ref="AG141" ca="1">IFERROR(SMALL(IF(SUBTOTAL(103, OFFSET(AG8, ROW(AG8:AG58)-ROW(AG8), 0, 1, 1)), AG8:AG58), 1), "N/A")</f>
        <v>0.5</v>
      </c>
      <c r="AH141" s="224" cm="1">
        <f t="array" aca="1" ref="AH141" ca="1">IFERROR(SMALL(IF(SUBTOTAL(103, OFFSET(AH8, ROW(AH8:AH58)-ROW(AH8), 0, 1, 1)), AH8:AH58), 1), "N/A")</f>
        <v>60</v>
      </c>
      <c r="AI141" s="224" cm="1">
        <f t="array" aca="1" ref="AI141" ca="1">IFERROR(SMALL(IF(SUBTOTAL(103, OFFSET(AI8, ROW(AI8:AI58)-ROW(AI8), 0, 1, 1)), AI8:AI58), 1), "N/A")</f>
        <v>60</v>
      </c>
      <c r="AJ141" s="224" cm="1">
        <f t="array" aca="1" ref="AJ141" ca="1">IFERROR(SMALL(IF(SUBTOTAL(103, OFFSET(AJ8, ROW(AJ8:AJ58)-ROW(AJ8), 0, 1, 1)), AJ8:AJ58), 1), "N/A")</f>
        <v>75</v>
      </c>
      <c r="AK141" s="224" cm="1">
        <f t="array" aca="1" ref="AK141" ca="1">IFERROR(SMALL(IF(SUBTOTAL(103, OFFSET(AK8, ROW(AK8:AK58)-ROW(AK8), 0, 1, 1)), AK8:AK58), 1), "N/A")</f>
        <v>0.5</v>
      </c>
      <c r="AL141" s="224" cm="1">
        <f t="array" aca="1" ref="AL141" ca="1">IFERROR(SMALL(IF(SUBTOTAL(103, OFFSET(AL8, ROW(AL8:AL58)-ROW(AL8), 0, 1, 1)), AL8:AL58), 1), "N/A")</f>
        <v>40</v>
      </c>
      <c r="AM141" s="224" cm="1">
        <f t="array" aca="1" ref="AM141" ca="1">IFERROR(SMALL(IF(SUBTOTAL(103, OFFSET(AM8, ROW(AM8:AM58)-ROW(AM8), 0, 1, 1)), AM8:AM58), 1), "N/A")</f>
        <v>200</v>
      </c>
      <c r="AN141" s="224" t="str" cm="1">
        <f t="array" aca="1" ref="AN141" ca="1">IFERROR(SMALL(IF(SUBTOTAL(103, OFFSET(AN8, ROW(AN8:AN58)-ROW(AN8), 0, 1, 1)), AN8:AN58), 1), "N/A")</f>
        <v>N/A</v>
      </c>
      <c r="AO141" s="224" cm="1">
        <f t="array" aca="1" ref="AO141" ca="1">IFERROR(SMALL(IF(SUBTOTAL(103, OFFSET(AO8, ROW(AO8:AO58)-ROW(AO8), 0, 1, 1)), AO8:AO58), 1), "N/A")</f>
        <v>1500</v>
      </c>
      <c r="AP141" s="224" t="str" cm="1">
        <f t="array" aca="1" ref="AP141" ca="1">IFERROR(SMALL(IF(SUBTOTAL(103, OFFSET(AP8, ROW(AP8:AP58)-ROW(AP8), 0, 1, 1)), AP8:AP58), 1), "N/A")</f>
        <v>N/A</v>
      </c>
      <c r="AQ141" s="224" cm="1">
        <f t="array" aca="1" ref="AQ141" ca="1">IFERROR(SMALL(IF(SUBTOTAL(103, OFFSET(AQ8, ROW(AQ8:AQ58)-ROW(AQ8), 0, 1, 1)), AQ8:AQ58), 1), "N/A")</f>
        <v>1</v>
      </c>
      <c r="AR141" s="224" cm="1">
        <f t="array" aca="1" ref="AR141" ca="1">IFERROR(SMALL(IF(SUBTOTAL(103, OFFSET(AR8, ROW(AR8:AR58)-ROW(AR8), 0, 1, 1)), AR8:AR58), 1), "N/A")</f>
        <v>0.3</v>
      </c>
      <c r="AS141" s="224" cm="1">
        <f t="array" aca="1" ref="AS141" ca="1">IFERROR(SMALL(IF(SUBTOTAL(103, OFFSET(AS8, ROW(AS8:AS58)-ROW(AS8), 0, 1, 1)), AS8:AS58), 1), "N/A")</f>
        <v>0.2</v>
      </c>
      <c r="AT141" s="199"/>
      <c r="AU141" s="199"/>
      <c r="AV141" s="225"/>
      <c r="AW141" s="226"/>
    </row>
    <row r="142" spans="1:49" s="140" customFormat="1" x14ac:dyDescent="0.25">
      <c r="B142" s="227" t="s">
        <v>103</v>
      </c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  <c r="AA142" s="229"/>
      <c r="AB142" s="229"/>
      <c r="AC142" s="229"/>
      <c r="AD142" s="229"/>
      <c r="AE142" s="229"/>
      <c r="AF142" s="229"/>
      <c r="AG142" s="229"/>
      <c r="AH142" s="229"/>
      <c r="AI142" s="229"/>
      <c r="AJ142" s="229"/>
      <c r="AK142" s="229"/>
      <c r="AL142" s="229"/>
      <c r="AM142" s="229"/>
      <c r="AN142" s="229"/>
      <c r="AO142" s="229"/>
      <c r="AP142" s="229"/>
      <c r="AQ142" s="229"/>
      <c r="AR142" s="229"/>
      <c r="AS142" s="229"/>
      <c r="AT142" s="229"/>
      <c r="AU142" s="177"/>
      <c r="AV142" s="177"/>
      <c r="AW142" s="59"/>
    </row>
    <row r="143" spans="1:49" ht="15" customHeight="1" x14ac:dyDescent="0.25">
      <c r="B143" s="455" t="s">
        <v>47</v>
      </c>
      <c r="C143" s="455"/>
      <c r="D143" s="455"/>
      <c r="E143" s="455"/>
      <c r="F143" s="105">
        <f t="shared" ref="F143:AS143" si="5">COUNT(F111:F140)</f>
        <v>3</v>
      </c>
      <c r="G143" s="105">
        <f t="shared" si="5"/>
        <v>3</v>
      </c>
      <c r="H143" s="105">
        <f t="shared" si="5"/>
        <v>3</v>
      </c>
      <c r="I143" s="105">
        <f t="shared" si="5"/>
        <v>3</v>
      </c>
      <c r="J143" s="105">
        <f t="shared" si="5"/>
        <v>3</v>
      </c>
      <c r="K143" s="105">
        <f t="shared" si="5"/>
        <v>3</v>
      </c>
      <c r="L143" s="105">
        <f t="shared" si="5"/>
        <v>3</v>
      </c>
      <c r="M143" s="105">
        <f t="shared" si="5"/>
        <v>3</v>
      </c>
      <c r="N143" s="105">
        <f t="shared" si="5"/>
        <v>3</v>
      </c>
      <c r="O143" s="105">
        <f t="shared" si="5"/>
        <v>3</v>
      </c>
      <c r="P143" s="105">
        <f t="shared" si="5"/>
        <v>3</v>
      </c>
      <c r="Q143" s="105">
        <f t="shared" si="5"/>
        <v>3</v>
      </c>
      <c r="R143" s="105">
        <f t="shared" si="5"/>
        <v>3</v>
      </c>
      <c r="S143" s="105">
        <f t="shared" si="5"/>
        <v>3</v>
      </c>
      <c r="T143" s="105">
        <f t="shared" si="5"/>
        <v>3</v>
      </c>
      <c r="U143" s="105">
        <f t="shared" si="5"/>
        <v>3</v>
      </c>
      <c r="V143" s="105">
        <f t="shared" si="5"/>
        <v>3</v>
      </c>
      <c r="W143" s="105">
        <f t="shared" si="5"/>
        <v>3</v>
      </c>
      <c r="X143" s="105">
        <f t="shared" si="5"/>
        <v>3</v>
      </c>
      <c r="Y143" s="105">
        <f t="shared" si="5"/>
        <v>3</v>
      </c>
      <c r="Z143" s="105">
        <f t="shared" si="5"/>
        <v>3</v>
      </c>
      <c r="AA143" s="105">
        <f t="shared" si="5"/>
        <v>3</v>
      </c>
      <c r="AB143" s="105">
        <f t="shared" si="5"/>
        <v>3</v>
      </c>
      <c r="AC143" s="105">
        <f t="shared" si="5"/>
        <v>3</v>
      </c>
      <c r="AD143" s="105">
        <f t="shared" si="5"/>
        <v>3</v>
      </c>
      <c r="AE143" s="105">
        <f t="shared" si="5"/>
        <v>3</v>
      </c>
      <c r="AF143" s="105">
        <f t="shared" si="5"/>
        <v>3</v>
      </c>
      <c r="AG143" s="105">
        <f t="shared" si="5"/>
        <v>3</v>
      </c>
      <c r="AH143" s="105">
        <f t="shared" si="5"/>
        <v>3</v>
      </c>
      <c r="AI143" s="105">
        <f t="shared" si="5"/>
        <v>3</v>
      </c>
      <c r="AJ143" s="105">
        <f t="shared" si="5"/>
        <v>3</v>
      </c>
      <c r="AK143" s="105">
        <f t="shared" si="5"/>
        <v>3</v>
      </c>
      <c r="AL143" s="105">
        <f t="shared" si="5"/>
        <v>3</v>
      </c>
      <c r="AM143" s="105">
        <f t="shared" si="5"/>
        <v>3</v>
      </c>
      <c r="AN143" s="59">
        <f t="shared" si="5"/>
        <v>3</v>
      </c>
      <c r="AO143" s="59">
        <f t="shared" si="5"/>
        <v>3</v>
      </c>
      <c r="AP143" s="59">
        <f>COUNTA(AP111:AP140)</f>
        <v>3</v>
      </c>
      <c r="AQ143" s="59">
        <f t="shared" si="5"/>
        <v>3</v>
      </c>
      <c r="AR143" s="59">
        <f t="shared" si="5"/>
        <v>3</v>
      </c>
      <c r="AS143" s="59">
        <f t="shared" si="5"/>
        <v>3</v>
      </c>
      <c r="AT143" s="58" t="s">
        <v>35</v>
      </c>
      <c r="AU143" s="57" t="s">
        <v>35</v>
      </c>
      <c r="AV143" s="367" t="s">
        <v>136</v>
      </c>
      <c r="AW143" s="367" t="s">
        <v>137</v>
      </c>
    </row>
    <row r="144" spans="1:49" x14ac:dyDescent="0.25">
      <c r="B144" s="455" t="s">
        <v>50</v>
      </c>
      <c r="C144" s="455"/>
      <c r="D144" s="455"/>
      <c r="E144" s="455"/>
      <c r="F144" s="105">
        <f t="shared" ref="F144:AS144" si="6">STDEV(F111:F140)</f>
        <v>5.7735026918962578E-5</v>
      </c>
      <c r="G144" s="105">
        <f t="shared" si="6"/>
        <v>1.5631165450257817E-3</v>
      </c>
      <c r="H144" s="105">
        <f t="shared" si="6"/>
        <v>1.7009801096230764E-3</v>
      </c>
      <c r="I144" s="105">
        <f t="shared" si="6"/>
        <v>4.2491873609703695E-18</v>
      </c>
      <c r="J144" s="105">
        <f t="shared" si="6"/>
        <v>4.2491873609703695E-18</v>
      </c>
      <c r="K144" s="105">
        <f t="shared" si="6"/>
        <v>4.2491873609703695E-18</v>
      </c>
      <c r="L144" s="105">
        <f t="shared" si="6"/>
        <v>4.2491873609703695E-18</v>
      </c>
      <c r="M144" s="105">
        <f t="shared" si="6"/>
        <v>4.2491873609703695E-18</v>
      </c>
      <c r="N144" s="105">
        <f t="shared" si="6"/>
        <v>8.4983747219407389E-18</v>
      </c>
      <c r="O144" s="105">
        <f t="shared" si="6"/>
        <v>4.2491873609703695E-18</v>
      </c>
      <c r="P144" s="105">
        <f t="shared" si="6"/>
        <v>0</v>
      </c>
      <c r="Q144" s="105">
        <f t="shared" si="6"/>
        <v>1.6996749443881478E-17</v>
      </c>
      <c r="R144" s="105">
        <f t="shared" si="6"/>
        <v>0</v>
      </c>
      <c r="S144" s="105">
        <f t="shared" si="6"/>
        <v>0</v>
      </c>
      <c r="T144" s="105">
        <f t="shared" si="6"/>
        <v>0</v>
      </c>
      <c r="U144" s="105">
        <f t="shared" si="6"/>
        <v>0</v>
      </c>
      <c r="V144" s="105">
        <f t="shared" si="6"/>
        <v>0</v>
      </c>
      <c r="W144" s="105">
        <f t="shared" si="6"/>
        <v>0</v>
      </c>
      <c r="X144" s="105">
        <f t="shared" si="6"/>
        <v>0</v>
      </c>
      <c r="Y144" s="105">
        <f t="shared" si="6"/>
        <v>0</v>
      </c>
      <c r="Z144" s="105">
        <f t="shared" si="6"/>
        <v>0</v>
      </c>
      <c r="AA144" s="105">
        <f t="shared" si="6"/>
        <v>0</v>
      </c>
      <c r="AB144" s="105">
        <f t="shared" si="6"/>
        <v>0</v>
      </c>
      <c r="AC144" s="105">
        <f t="shared" si="6"/>
        <v>0</v>
      </c>
      <c r="AD144" s="105">
        <f t="shared" si="6"/>
        <v>0</v>
      </c>
      <c r="AE144" s="105">
        <f t="shared" si="6"/>
        <v>0</v>
      </c>
      <c r="AF144" s="105">
        <f t="shared" si="6"/>
        <v>1.8027756377319946</v>
      </c>
      <c r="AG144" s="105">
        <f t="shared" si="6"/>
        <v>0</v>
      </c>
      <c r="AH144" s="105">
        <f t="shared" si="6"/>
        <v>0.57735026918962573</v>
      </c>
      <c r="AI144" s="105">
        <f t="shared" si="6"/>
        <v>3</v>
      </c>
      <c r="AJ144" s="105">
        <f t="shared" si="6"/>
        <v>2.6457513110645907</v>
      </c>
      <c r="AK144" s="105">
        <f t="shared" si="6"/>
        <v>8.4983747219407389E-18</v>
      </c>
      <c r="AL144" s="105">
        <f t="shared" si="6"/>
        <v>1</v>
      </c>
      <c r="AM144" s="105">
        <f t="shared" si="6"/>
        <v>4.7258156262526088</v>
      </c>
      <c r="AN144" s="105">
        <f t="shared" si="6"/>
        <v>3.1501322723551382</v>
      </c>
      <c r="AO144" s="105">
        <f t="shared" si="6"/>
        <v>0</v>
      </c>
      <c r="AP144" s="105" t="s">
        <v>35</v>
      </c>
      <c r="AQ144" s="105">
        <f t="shared" si="6"/>
        <v>4.2491873609703695E-18</v>
      </c>
      <c r="AR144" s="105">
        <f t="shared" si="6"/>
        <v>4.2491873609703695E-18</v>
      </c>
      <c r="AS144" s="105">
        <f t="shared" si="6"/>
        <v>4.2491873609703695E-18</v>
      </c>
      <c r="AT144" s="58" t="s">
        <v>35</v>
      </c>
      <c r="AU144" s="57" t="s">
        <v>35</v>
      </c>
      <c r="AV144" s="368"/>
      <c r="AW144" s="368"/>
    </row>
    <row r="145" spans="1:50" x14ac:dyDescent="0.25">
      <c r="B145" s="455" t="s">
        <v>51</v>
      </c>
      <c r="C145" s="455"/>
      <c r="D145" s="455"/>
      <c r="E145" s="455"/>
      <c r="F145" s="105">
        <f t="shared" ref="F145:AO145" si="7">F144/F150</f>
        <v>0.34641016151377546</v>
      </c>
      <c r="G145" s="105">
        <f t="shared" si="7"/>
        <v>0.10609388314654626</v>
      </c>
      <c r="H145" s="105">
        <f t="shared" si="7"/>
        <v>0.10350791742128256</v>
      </c>
      <c r="I145" s="105">
        <f t="shared" si="7"/>
        <v>1.6996749443881474E-16</v>
      </c>
      <c r="J145" s="105">
        <f t="shared" si="7"/>
        <v>1.6996749443881474E-16</v>
      </c>
      <c r="K145" s="105">
        <f t="shared" si="7"/>
        <v>1.6996749443881474E-16</v>
      </c>
      <c r="L145" s="105">
        <f t="shared" si="7"/>
        <v>1.6996749443881474E-16</v>
      </c>
      <c r="M145" s="105">
        <f t="shared" si="7"/>
        <v>1.6996749443881474E-16</v>
      </c>
      <c r="N145" s="105">
        <f t="shared" si="7"/>
        <v>1.6996749443881474E-16</v>
      </c>
      <c r="O145" s="105">
        <f t="shared" si="7"/>
        <v>1.6996749443881474E-16</v>
      </c>
      <c r="P145" s="105">
        <f t="shared" si="7"/>
        <v>0</v>
      </c>
      <c r="Q145" s="105">
        <f t="shared" si="7"/>
        <v>1.6996749443881474E-16</v>
      </c>
      <c r="R145" s="105">
        <f t="shared" si="7"/>
        <v>0</v>
      </c>
      <c r="S145" s="105">
        <f t="shared" si="7"/>
        <v>0</v>
      </c>
      <c r="T145" s="105">
        <f t="shared" si="7"/>
        <v>0</v>
      </c>
      <c r="U145" s="105">
        <f t="shared" si="7"/>
        <v>0</v>
      </c>
      <c r="V145" s="105">
        <f t="shared" si="7"/>
        <v>0</v>
      </c>
      <c r="W145" s="105">
        <f t="shared" si="7"/>
        <v>0</v>
      </c>
      <c r="X145" s="105">
        <f t="shared" si="7"/>
        <v>0</v>
      </c>
      <c r="Y145" s="105">
        <f t="shared" si="7"/>
        <v>0</v>
      </c>
      <c r="Z145" s="105">
        <f t="shared" si="7"/>
        <v>0</v>
      </c>
      <c r="AA145" s="105">
        <f t="shared" si="7"/>
        <v>0</v>
      </c>
      <c r="AB145" s="105">
        <f t="shared" si="7"/>
        <v>0</v>
      </c>
      <c r="AC145" s="105">
        <f t="shared" si="7"/>
        <v>0</v>
      </c>
      <c r="AD145" s="105">
        <f t="shared" si="7"/>
        <v>0</v>
      </c>
      <c r="AE145" s="105">
        <f t="shared" si="7"/>
        <v>0</v>
      </c>
      <c r="AF145" s="105">
        <f t="shared" si="7"/>
        <v>0.40061680838488767</v>
      </c>
      <c r="AG145" s="105">
        <f t="shared" si="7"/>
        <v>0</v>
      </c>
      <c r="AH145" s="105">
        <f t="shared" si="7"/>
        <v>3.936479108111085E-2</v>
      </c>
      <c r="AI145" s="105">
        <f t="shared" si="7"/>
        <v>0.2</v>
      </c>
      <c r="AJ145" s="105">
        <f t="shared" si="7"/>
        <v>0.13228756555322954</v>
      </c>
      <c r="AK145" s="105">
        <f t="shared" si="7"/>
        <v>1.6996749443881474E-16</v>
      </c>
      <c r="AL145" s="105">
        <f t="shared" si="7"/>
        <v>0.14285714285714285</v>
      </c>
      <c r="AM145" s="105">
        <f t="shared" si="7"/>
        <v>0.1090572836827525</v>
      </c>
      <c r="AN145" s="105">
        <f t="shared" si="7"/>
        <v>0.41268108371464696</v>
      </c>
      <c r="AO145" s="105">
        <f t="shared" si="7"/>
        <v>0</v>
      </c>
      <c r="AP145" s="105" t="s">
        <v>35</v>
      </c>
      <c r="AQ145" s="105">
        <f>AQ144/AQ150</f>
        <v>1.6996749443881474E-16</v>
      </c>
      <c r="AR145" s="105">
        <f>AR144/AR150</f>
        <v>1.6996749443881474E-16</v>
      </c>
      <c r="AS145" s="105">
        <f>AS144/AS150</f>
        <v>1.6996749443881474E-16</v>
      </c>
      <c r="AT145" s="58" t="s">
        <v>35</v>
      </c>
      <c r="AU145" s="57" t="s">
        <v>35</v>
      </c>
      <c r="AV145" s="368"/>
      <c r="AW145" s="368"/>
    </row>
    <row r="146" spans="1:50" x14ac:dyDescent="0.25">
      <c r="B146" s="455" t="s">
        <v>52</v>
      </c>
      <c r="C146" s="455"/>
      <c r="D146" s="455"/>
      <c r="E146" s="455"/>
      <c r="F146" s="214">
        <f t="shared" ref="F146:AS146" si="8">TINV(0.1,(F143-1))</f>
        <v>2.9199855803537269</v>
      </c>
      <c r="G146" s="214">
        <f t="shared" si="8"/>
        <v>2.9199855803537269</v>
      </c>
      <c r="H146" s="214">
        <f t="shared" si="8"/>
        <v>2.9199855803537269</v>
      </c>
      <c r="I146" s="214">
        <f t="shared" si="8"/>
        <v>2.9199855803537269</v>
      </c>
      <c r="J146" s="214">
        <f t="shared" si="8"/>
        <v>2.9199855803537269</v>
      </c>
      <c r="K146" s="214">
        <f t="shared" si="8"/>
        <v>2.9199855803537269</v>
      </c>
      <c r="L146" s="214">
        <f t="shared" si="8"/>
        <v>2.9199855803537269</v>
      </c>
      <c r="M146" s="214">
        <f t="shared" si="8"/>
        <v>2.9199855803537269</v>
      </c>
      <c r="N146" s="214">
        <f t="shared" si="8"/>
        <v>2.9199855803537269</v>
      </c>
      <c r="O146" s="214">
        <f t="shared" si="8"/>
        <v>2.9199855803537269</v>
      </c>
      <c r="P146" s="214">
        <f t="shared" si="8"/>
        <v>2.9199855803537269</v>
      </c>
      <c r="Q146" s="214">
        <f t="shared" si="8"/>
        <v>2.9199855803537269</v>
      </c>
      <c r="R146" s="214">
        <f t="shared" si="8"/>
        <v>2.9199855803537269</v>
      </c>
      <c r="S146" s="214">
        <f t="shared" si="8"/>
        <v>2.9199855803537269</v>
      </c>
      <c r="T146" s="214">
        <f t="shared" si="8"/>
        <v>2.9199855803537269</v>
      </c>
      <c r="U146" s="214">
        <f t="shared" si="8"/>
        <v>2.9199855803537269</v>
      </c>
      <c r="V146" s="214">
        <f t="shared" si="8"/>
        <v>2.9199855803537269</v>
      </c>
      <c r="W146" s="214">
        <f t="shared" si="8"/>
        <v>2.9199855803537269</v>
      </c>
      <c r="X146" s="214">
        <f t="shared" si="8"/>
        <v>2.9199855803537269</v>
      </c>
      <c r="Y146" s="214">
        <f t="shared" si="8"/>
        <v>2.9199855803537269</v>
      </c>
      <c r="Z146" s="214">
        <f t="shared" si="8"/>
        <v>2.9199855803537269</v>
      </c>
      <c r="AA146" s="214">
        <f t="shared" si="8"/>
        <v>2.9199855803537269</v>
      </c>
      <c r="AB146" s="214">
        <f t="shared" si="8"/>
        <v>2.9199855803537269</v>
      </c>
      <c r="AC146" s="214">
        <f t="shared" si="8"/>
        <v>2.9199855803537269</v>
      </c>
      <c r="AD146" s="214">
        <f t="shared" si="8"/>
        <v>2.9199855803537269</v>
      </c>
      <c r="AE146" s="214">
        <f t="shared" si="8"/>
        <v>2.9199855803537269</v>
      </c>
      <c r="AF146" s="214">
        <f t="shared" si="8"/>
        <v>2.9199855803537269</v>
      </c>
      <c r="AG146" s="214">
        <f t="shared" si="8"/>
        <v>2.9199855803537269</v>
      </c>
      <c r="AH146" s="214">
        <f t="shared" si="8"/>
        <v>2.9199855803537269</v>
      </c>
      <c r="AI146" s="214">
        <f t="shared" si="8"/>
        <v>2.9199855803537269</v>
      </c>
      <c r="AJ146" s="214">
        <f t="shared" si="8"/>
        <v>2.9199855803537269</v>
      </c>
      <c r="AK146" s="214">
        <f t="shared" si="8"/>
        <v>2.9199855803537269</v>
      </c>
      <c r="AL146" s="214">
        <f t="shared" si="8"/>
        <v>2.9199855803537269</v>
      </c>
      <c r="AM146" s="214">
        <f t="shared" si="8"/>
        <v>2.9199855803537269</v>
      </c>
      <c r="AN146" s="214">
        <f t="shared" si="8"/>
        <v>2.9199855803537269</v>
      </c>
      <c r="AO146" s="214">
        <f t="shared" si="8"/>
        <v>2.9199855803537269</v>
      </c>
      <c r="AP146" s="214" t="s">
        <v>35</v>
      </c>
      <c r="AQ146" s="105">
        <f t="shared" si="8"/>
        <v>2.9199855803537269</v>
      </c>
      <c r="AR146" s="105">
        <f t="shared" si="8"/>
        <v>2.9199855803537269</v>
      </c>
      <c r="AS146" s="105">
        <f t="shared" si="8"/>
        <v>2.9199855803537269</v>
      </c>
      <c r="AT146" s="58" t="s">
        <v>35</v>
      </c>
      <c r="AU146" s="57" t="s">
        <v>35</v>
      </c>
      <c r="AV146" s="368"/>
      <c r="AW146" s="368"/>
    </row>
    <row r="147" spans="1:50" x14ac:dyDescent="0.25">
      <c r="B147" s="366" t="s">
        <v>49</v>
      </c>
      <c r="C147" s="366"/>
      <c r="D147" s="366"/>
      <c r="E147" s="366"/>
      <c r="F147" s="302">
        <f t="shared" ref="F147:AS147" si="9">MIN(F111:F140)</f>
        <v>1E-4</v>
      </c>
      <c r="G147" s="302">
        <f t="shared" si="9"/>
        <v>1.3299999999999999E-2</v>
      </c>
      <c r="H147" s="302">
        <f t="shared" si="9"/>
        <v>1.4500000000000001E-2</v>
      </c>
      <c r="I147" s="302">
        <f t="shared" si="9"/>
        <v>2.5000000000000001E-2</v>
      </c>
      <c r="J147" s="302">
        <f t="shared" si="9"/>
        <v>2.5000000000000001E-2</v>
      </c>
      <c r="K147" s="302">
        <f t="shared" si="9"/>
        <v>2.5000000000000001E-2</v>
      </c>
      <c r="L147" s="302">
        <f t="shared" si="9"/>
        <v>2.5000000000000001E-2</v>
      </c>
      <c r="M147" s="302">
        <f t="shared" si="9"/>
        <v>2.5000000000000001E-2</v>
      </c>
      <c r="N147" s="302">
        <f t="shared" si="9"/>
        <v>0.05</v>
      </c>
      <c r="O147" s="302">
        <f t="shared" si="9"/>
        <v>2.5000000000000001E-2</v>
      </c>
      <c r="P147" s="302">
        <f t="shared" si="9"/>
        <v>0.25</v>
      </c>
      <c r="Q147" s="302">
        <f t="shared" si="9"/>
        <v>0.1</v>
      </c>
      <c r="R147" s="302">
        <f t="shared" si="9"/>
        <v>0.25</v>
      </c>
      <c r="S147" s="302">
        <f t="shared" si="9"/>
        <v>0.25</v>
      </c>
      <c r="T147" s="302">
        <f t="shared" si="9"/>
        <v>0.25</v>
      </c>
      <c r="U147" s="302">
        <f t="shared" si="9"/>
        <v>5</v>
      </c>
      <c r="V147" s="302">
        <f t="shared" si="9"/>
        <v>25</v>
      </c>
      <c r="W147" s="302">
        <f t="shared" si="9"/>
        <v>5</v>
      </c>
      <c r="X147" s="302">
        <f t="shared" si="9"/>
        <v>25</v>
      </c>
      <c r="Y147" s="302">
        <f t="shared" si="9"/>
        <v>50</v>
      </c>
      <c r="Z147" s="302">
        <f t="shared" si="9"/>
        <v>50</v>
      </c>
      <c r="AA147" s="302">
        <f t="shared" si="9"/>
        <v>25</v>
      </c>
      <c r="AB147" s="302">
        <f t="shared" si="9"/>
        <v>0.25</v>
      </c>
      <c r="AC147" s="302">
        <f t="shared" si="9"/>
        <v>0.25</v>
      </c>
      <c r="AD147" s="302">
        <f t="shared" si="9"/>
        <v>0.25</v>
      </c>
      <c r="AE147" s="302">
        <f t="shared" si="9"/>
        <v>0.25</v>
      </c>
      <c r="AF147" s="302">
        <f t="shared" si="9"/>
        <v>2.5</v>
      </c>
      <c r="AG147" s="302">
        <f t="shared" si="9"/>
        <v>0.5</v>
      </c>
      <c r="AH147" s="302">
        <f t="shared" si="9"/>
        <v>14</v>
      </c>
      <c r="AI147" s="302">
        <f t="shared" si="9"/>
        <v>12</v>
      </c>
      <c r="AJ147" s="302">
        <f t="shared" si="9"/>
        <v>18</v>
      </c>
      <c r="AK147" s="302">
        <f t="shared" si="9"/>
        <v>0.05</v>
      </c>
      <c r="AL147" s="302">
        <f t="shared" si="9"/>
        <v>6</v>
      </c>
      <c r="AM147" s="302">
        <f t="shared" si="9"/>
        <v>38</v>
      </c>
      <c r="AN147" s="302">
        <f t="shared" si="9"/>
        <v>4</v>
      </c>
      <c r="AO147" s="302">
        <f t="shared" si="9"/>
        <v>100</v>
      </c>
      <c r="AP147" s="302" t="s">
        <v>35</v>
      </c>
      <c r="AQ147" s="303">
        <f t="shared" ref="AQ147:AR147" si="10">MIN(AQ111:AQ140)</f>
        <v>2.5000000000000001E-2</v>
      </c>
      <c r="AR147" s="303">
        <f t="shared" si="10"/>
        <v>2.5000000000000001E-2</v>
      </c>
      <c r="AS147" s="303">
        <f t="shared" si="9"/>
        <v>2.5000000000000001E-2</v>
      </c>
      <c r="AT147" s="58" t="s">
        <v>35</v>
      </c>
      <c r="AU147" s="57" t="s">
        <v>35</v>
      </c>
      <c r="AV147" s="368"/>
      <c r="AW147" s="368"/>
    </row>
    <row r="148" spans="1:50" x14ac:dyDescent="0.25">
      <c r="B148" s="448" t="s">
        <v>48</v>
      </c>
      <c r="C148" s="449"/>
      <c r="D148" s="449"/>
      <c r="E148" s="450"/>
      <c r="F148" s="218">
        <f t="shared" ref="F148:AE148" si="11">MAX(F111:F140)</f>
        <v>2.0000000000000001E-4</v>
      </c>
      <c r="G148" s="218">
        <f t="shared" si="11"/>
        <v>1.6400000000000001E-2</v>
      </c>
      <c r="H148" s="218">
        <f t="shared" si="11"/>
        <v>1.77E-2</v>
      </c>
      <c r="I148" s="218">
        <f t="shared" si="11"/>
        <v>2.5000000000000001E-2</v>
      </c>
      <c r="J148" s="218">
        <f t="shared" si="11"/>
        <v>2.5000000000000001E-2</v>
      </c>
      <c r="K148" s="218">
        <f t="shared" si="11"/>
        <v>2.5000000000000001E-2</v>
      </c>
      <c r="L148" s="218">
        <f t="shared" si="11"/>
        <v>2.5000000000000001E-2</v>
      </c>
      <c r="M148" s="218">
        <f t="shared" si="11"/>
        <v>2.5000000000000001E-2</v>
      </c>
      <c r="N148" s="218">
        <f t="shared" si="11"/>
        <v>0.05</v>
      </c>
      <c r="O148" s="218">
        <f t="shared" si="11"/>
        <v>2.5000000000000001E-2</v>
      </c>
      <c r="P148" s="218">
        <f t="shared" si="11"/>
        <v>0.25</v>
      </c>
      <c r="Q148" s="218">
        <f t="shared" si="11"/>
        <v>0.1</v>
      </c>
      <c r="R148" s="218">
        <f t="shared" si="11"/>
        <v>0.25</v>
      </c>
      <c r="S148" s="218">
        <f t="shared" si="11"/>
        <v>0.25</v>
      </c>
      <c r="T148" s="218">
        <f t="shared" si="11"/>
        <v>0.25</v>
      </c>
      <c r="U148" s="218">
        <f t="shared" si="11"/>
        <v>5</v>
      </c>
      <c r="V148" s="218">
        <f t="shared" si="11"/>
        <v>25</v>
      </c>
      <c r="W148" s="218">
        <f t="shared" si="11"/>
        <v>5</v>
      </c>
      <c r="X148" s="218">
        <f t="shared" si="11"/>
        <v>25</v>
      </c>
      <c r="Y148" s="218">
        <f t="shared" si="11"/>
        <v>50</v>
      </c>
      <c r="Z148" s="218">
        <f t="shared" si="11"/>
        <v>50</v>
      </c>
      <c r="AA148" s="218">
        <f t="shared" si="11"/>
        <v>25</v>
      </c>
      <c r="AB148" s="218">
        <f t="shared" si="11"/>
        <v>0.25</v>
      </c>
      <c r="AC148" s="218">
        <f t="shared" si="11"/>
        <v>0.25</v>
      </c>
      <c r="AD148" s="218">
        <f t="shared" si="11"/>
        <v>0.25</v>
      </c>
      <c r="AE148" s="218">
        <f t="shared" si="11"/>
        <v>0.25</v>
      </c>
      <c r="AF148" s="218">
        <f t="shared" ref="AF148:AS148" si="12">MAX(AF111:AF140)</f>
        <v>6</v>
      </c>
      <c r="AG148" s="218">
        <f t="shared" si="12"/>
        <v>0.5</v>
      </c>
      <c r="AH148" s="218">
        <f t="shared" si="12"/>
        <v>15</v>
      </c>
      <c r="AI148" s="218">
        <f t="shared" si="12"/>
        <v>18</v>
      </c>
      <c r="AJ148" s="218">
        <f t="shared" si="12"/>
        <v>23</v>
      </c>
      <c r="AK148" s="218">
        <f t="shared" si="12"/>
        <v>0.05</v>
      </c>
      <c r="AL148" s="218">
        <f t="shared" si="12"/>
        <v>8</v>
      </c>
      <c r="AM148" s="218">
        <f t="shared" si="12"/>
        <v>47</v>
      </c>
      <c r="AN148" s="299">
        <f t="shared" si="12"/>
        <v>9.6</v>
      </c>
      <c r="AO148" s="218">
        <f t="shared" si="12"/>
        <v>100</v>
      </c>
      <c r="AP148" s="218">
        <f t="shared" si="12"/>
        <v>0</v>
      </c>
      <c r="AQ148" s="218">
        <f t="shared" si="12"/>
        <v>2.5000000000000001E-2</v>
      </c>
      <c r="AR148" s="218">
        <f t="shared" si="12"/>
        <v>2.5000000000000001E-2</v>
      </c>
      <c r="AS148" s="218">
        <f t="shared" si="12"/>
        <v>2.5000000000000001E-2</v>
      </c>
      <c r="AT148" s="58" t="s">
        <v>35</v>
      </c>
      <c r="AU148" s="57" t="s">
        <v>35</v>
      </c>
      <c r="AV148" s="368"/>
      <c r="AW148" s="368"/>
    </row>
    <row r="149" spans="1:50" x14ac:dyDescent="0.25">
      <c r="B149" s="200"/>
      <c r="C149" s="201"/>
      <c r="D149" s="201"/>
      <c r="E149" s="202"/>
      <c r="F149" s="215" t="str">
        <f t="shared" ref="F149:AE149" si="13">IF(ISNUMBER(F148), IF(ISNUMBER(F57), IF(F148 &lt; F57, "Pass", "Exceeds"), "N/A"), "N/A")</f>
        <v>N/A</v>
      </c>
      <c r="G149" s="215" t="str">
        <f t="shared" si="13"/>
        <v>N/A</v>
      </c>
      <c r="H149" s="215" t="str">
        <f t="shared" si="13"/>
        <v>N/A</v>
      </c>
      <c r="I149" s="215" t="str">
        <f t="shared" si="13"/>
        <v>N/A</v>
      </c>
      <c r="J149" s="215" t="str">
        <f t="shared" si="13"/>
        <v>N/A</v>
      </c>
      <c r="K149" s="215" t="str">
        <f t="shared" si="13"/>
        <v>N/A</v>
      </c>
      <c r="L149" s="215" t="str">
        <f t="shared" si="13"/>
        <v>N/A</v>
      </c>
      <c r="M149" s="215" t="str">
        <f t="shared" si="13"/>
        <v>N/A</v>
      </c>
      <c r="N149" s="215" t="str">
        <f t="shared" si="13"/>
        <v>N/A</v>
      </c>
      <c r="O149" s="215" t="str">
        <f t="shared" si="13"/>
        <v>N/A</v>
      </c>
      <c r="P149" s="215" t="str">
        <f t="shared" si="13"/>
        <v>N/A</v>
      </c>
      <c r="Q149" s="215" t="str">
        <f t="shared" si="13"/>
        <v>N/A</v>
      </c>
      <c r="R149" s="215" t="str">
        <f t="shared" si="13"/>
        <v>N/A</v>
      </c>
      <c r="S149" s="215" t="str">
        <f t="shared" si="13"/>
        <v>N/A</v>
      </c>
      <c r="T149" s="215" t="str">
        <f t="shared" si="13"/>
        <v>N/A</v>
      </c>
      <c r="U149" s="215" t="str">
        <f t="shared" si="13"/>
        <v>N/A</v>
      </c>
      <c r="V149" s="215" t="str">
        <f t="shared" si="13"/>
        <v>N/A</v>
      </c>
      <c r="W149" s="215" t="str">
        <f t="shared" si="13"/>
        <v>N/A</v>
      </c>
      <c r="X149" s="215" t="str">
        <f t="shared" si="13"/>
        <v>N/A</v>
      </c>
      <c r="Y149" s="215" t="str">
        <f t="shared" si="13"/>
        <v>N/A</v>
      </c>
      <c r="Z149" s="215" t="str">
        <f t="shared" si="13"/>
        <v>N/A</v>
      </c>
      <c r="AA149" s="215" t="str">
        <f t="shared" si="13"/>
        <v>N/A</v>
      </c>
      <c r="AB149" s="215" t="str">
        <f t="shared" si="13"/>
        <v>N/A</v>
      </c>
      <c r="AC149" s="215" t="str">
        <f t="shared" si="13"/>
        <v>N/A</v>
      </c>
      <c r="AD149" s="215" t="str">
        <f t="shared" si="13"/>
        <v>N/A</v>
      </c>
      <c r="AE149" s="215" t="str">
        <f t="shared" si="13"/>
        <v>N/A</v>
      </c>
      <c r="AF149" s="215" t="str">
        <f t="shared" ref="AF149:AM149" si="14">IF(ISNUMBER(AF148), IF(ISNUMBER(AF57), IF(AF148 &lt; AF57, "Pass", "Exceeds"), "N/A"), "N/A")</f>
        <v>Pass</v>
      </c>
      <c r="AG149" s="215" t="str">
        <f t="shared" si="14"/>
        <v>Pass</v>
      </c>
      <c r="AH149" s="215" t="str">
        <f t="shared" si="14"/>
        <v>Pass</v>
      </c>
      <c r="AI149" s="215" t="str">
        <f t="shared" si="14"/>
        <v>Pass</v>
      </c>
      <c r="AJ149" s="215" t="str">
        <f t="shared" si="14"/>
        <v>Pass</v>
      </c>
      <c r="AK149" s="215" t="str">
        <f t="shared" si="14"/>
        <v>Pass</v>
      </c>
      <c r="AL149" s="215" t="str">
        <f t="shared" si="14"/>
        <v>Pass</v>
      </c>
      <c r="AM149" s="215" t="str">
        <f t="shared" si="14"/>
        <v>Pass</v>
      </c>
      <c r="AN149" s="300" t="str">
        <f>IF(AND(AN148 &gt; 4.5, AN148 &lt; 10), "Pass", "Exceeds")</f>
        <v>Pass</v>
      </c>
      <c r="AO149" s="215" t="str">
        <f>IF(ISNUMBER(AO148), IF(ISNUMBER(AO57), IF(AO148 &lt; AO57, "Pass", "Exceeds"), "N/A"), "N/A")</f>
        <v>Pass</v>
      </c>
      <c r="AP149" s="215" t="str">
        <f>IF(ISNUMBER(AP148), IF(ISNUMBER(AP57), IF(AP148 &lt; AP57, "Pass", "Exceeds"), "N/A"), "N/A")</f>
        <v>N/A</v>
      </c>
      <c r="AQ149" s="215" t="str">
        <f>IF(ISNUMBER(AQ148), IF(ISNUMBER(AQ57), IF(AQ148 &lt; AQ57, "Pass", "Exceeds"), "N/A"), "N/A")</f>
        <v>Pass</v>
      </c>
      <c r="AR149" s="215" t="str">
        <f>IF(ISNUMBER(AR148), IF(ISNUMBER(AR57), IF(AR148 &lt; AR57, "Pass", "Exceeds"), "N/A"), "N/A")</f>
        <v>Pass</v>
      </c>
      <c r="AS149" s="215" t="str">
        <f>IF(ISNUMBER(AS148), IF(ISNUMBER(AS57), IF(AS148 &lt; AS57, "Pass", "Exceeds"), "N/A"), "N/A")</f>
        <v>Pass</v>
      </c>
      <c r="AT149" s="58" t="s">
        <v>35</v>
      </c>
      <c r="AU149" s="57" t="s">
        <v>35</v>
      </c>
      <c r="AV149" s="368"/>
      <c r="AW149" s="368"/>
    </row>
    <row r="150" spans="1:50" s="104" customFormat="1" x14ac:dyDescent="0.25">
      <c r="A150" s="213" t="s">
        <v>101</v>
      </c>
      <c r="B150" s="363" t="s">
        <v>100</v>
      </c>
      <c r="C150" s="364"/>
      <c r="D150" s="364"/>
      <c r="E150" s="365"/>
      <c r="F150" s="219">
        <f t="shared" ref="F150:AE150" si="15">AVERAGE(F111:F140)</f>
        <v>1.6666666666666666E-4</v>
      </c>
      <c r="G150" s="219">
        <f t="shared" si="15"/>
        <v>1.4733333333333334E-2</v>
      </c>
      <c r="H150" s="219">
        <f t="shared" si="15"/>
        <v>1.6433333333333331E-2</v>
      </c>
      <c r="I150" s="219">
        <f t="shared" si="15"/>
        <v>2.5000000000000005E-2</v>
      </c>
      <c r="J150" s="219">
        <f t="shared" si="15"/>
        <v>2.5000000000000005E-2</v>
      </c>
      <c r="K150" s="219">
        <f t="shared" si="15"/>
        <v>2.5000000000000005E-2</v>
      </c>
      <c r="L150" s="219">
        <f t="shared" si="15"/>
        <v>2.5000000000000005E-2</v>
      </c>
      <c r="M150" s="219">
        <f t="shared" si="15"/>
        <v>2.5000000000000005E-2</v>
      </c>
      <c r="N150" s="219">
        <f t="shared" si="15"/>
        <v>5.000000000000001E-2</v>
      </c>
      <c r="O150" s="219">
        <f t="shared" si="15"/>
        <v>2.5000000000000005E-2</v>
      </c>
      <c r="P150" s="219">
        <f t="shared" si="15"/>
        <v>0.25</v>
      </c>
      <c r="Q150" s="219">
        <f t="shared" si="15"/>
        <v>0.10000000000000002</v>
      </c>
      <c r="R150" s="219">
        <f t="shared" si="15"/>
        <v>0.25</v>
      </c>
      <c r="S150" s="219">
        <f t="shared" si="15"/>
        <v>0.25</v>
      </c>
      <c r="T150" s="219">
        <f t="shared" si="15"/>
        <v>0.25</v>
      </c>
      <c r="U150" s="219">
        <f t="shared" si="15"/>
        <v>5</v>
      </c>
      <c r="V150" s="219">
        <f t="shared" si="15"/>
        <v>25</v>
      </c>
      <c r="W150" s="219">
        <f t="shared" si="15"/>
        <v>5</v>
      </c>
      <c r="X150" s="219">
        <f t="shared" si="15"/>
        <v>25</v>
      </c>
      <c r="Y150" s="219">
        <f t="shared" si="15"/>
        <v>50</v>
      </c>
      <c r="Z150" s="219">
        <f t="shared" si="15"/>
        <v>50</v>
      </c>
      <c r="AA150" s="219">
        <f t="shared" si="15"/>
        <v>25</v>
      </c>
      <c r="AB150" s="219">
        <f t="shared" si="15"/>
        <v>0.25</v>
      </c>
      <c r="AC150" s="219">
        <f t="shared" si="15"/>
        <v>0.25</v>
      </c>
      <c r="AD150" s="219">
        <f t="shared" si="15"/>
        <v>0.25</v>
      </c>
      <c r="AE150" s="219">
        <f t="shared" si="15"/>
        <v>0.25</v>
      </c>
      <c r="AF150" s="219">
        <f t="shared" ref="AF150:AO150" si="16">AVERAGE(AF111:AF140)</f>
        <v>4.5</v>
      </c>
      <c r="AG150" s="219">
        <f t="shared" si="16"/>
        <v>0.5</v>
      </c>
      <c r="AH150" s="320">
        <f t="shared" si="16"/>
        <v>14.666666666666666</v>
      </c>
      <c r="AI150" s="219">
        <f t="shared" si="16"/>
        <v>15</v>
      </c>
      <c r="AJ150" s="219">
        <f t="shared" si="16"/>
        <v>20</v>
      </c>
      <c r="AK150" s="219">
        <f t="shared" si="16"/>
        <v>5.000000000000001E-2</v>
      </c>
      <c r="AL150" s="219">
        <f t="shared" si="16"/>
        <v>7</v>
      </c>
      <c r="AM150" s="320">
        <f t="shared" si="16"/>
        <v>43.333333333333336</v>
      </c>
      <c r="AN150" s="301">
        <f t="shared" si="16"/>
        <v>7.6333333333333329</v>
      </c>
      <c r="AO150" s="219">
        <f t="shared" si="16"/>
        <v>100</v>
      </c>
      <c r="AP150" s="219" t="s">
        <v>35</v>
      </c>
      <c r="AQ150" s="219">
        <f>AVERAGE(AQ111:AQ140)</f>
        <v>2.5000000000000005E-2</v>
      </c>
      <c r="AR150" s="219">
        <f>AVERAGE(AR111:AR140)</f>
        <v>2.5000000000000005E-2</v>
      </c>
      <c r="AS150" s="219">
        <f>AVERAGE(AS111:AS140)</f>
        <v>2.5000000000000005E-2</v>
      </c>
      <c r="AT150" s="142" t="s">
        <v>35</v>
      </c>
      <c r="AU150" s="57" t="s">
        <v>35</v>
      </c>
      <c r="AV150" s="368"/>
      <c r="AW150" s="368"/>
      <c r="AX150" s="178"/>
    </row>
    <row r="151" spans="1:50" s="104" customFormat="1" x14ac:dyDescent="0.25">
      <c r="A151" s="213"/>
      <c r="B151" s="207"/>
      <c r="C151" s="208"/>
      <c r="D151" s="208"/>
      <c r="E151" s="202"/>
      <c r="F151" s="215" t="str">
        <f t="shared" ref="F151:AE151" si="17">IF(ISNUMBER(F150), IF(ISNUMBER(F58), IF(F150 &lt; F58, "Pass", "Exceeds"), "N/A"), "N/A")</f>
        <v>N/A</v>
      </c>
      <c r="G151" s="215" t="str">
        <f t="shared" si="17"/>
        <v>N/A</v>
      </c>
      <c r="H151" s="215" t="str">
        <f t="shared" si="17"/>
        <v>N/A</v>
      </c>
      <c r="I151" s="215" t="str">
        <f t="shared" si="17"/>
        <v>N/A</v>
      </c>
      <c r="J151" s="215" t="str">
        <f t="shared" si="17"/>
        <v>N/A</v>
      </c>
      <c r="K151" s="215" t="str">
        <f t="shared" si="17"/>
        <v>N/A</v>
      </c>
      <c r="L151" s="215" t="str">
        <f t="shared" si="17"/>
        <v>N/A</v>
      </c>
      <c r="M151" s="215" t="str">
        <f t="shared" si="17"/>
        <v>N/A</v>
      </c>
      <c r="N151" s="215" t="str">
        <f t="shared" si="17"/>
        <v>N/A</v>
      </c>
      <c r="O151" s="215" t="str">
        <f t="shared" si="17"/>
        <v>N/A</v>
      </c>
      <c r="P151" s="215" t="str">
        <f t="shared" si="17"/>
        <v>N/A</v>
      </c>
      <c r="Q151" s="215" t="str">
        <f t="shared" si="17"/>
        <v>N/A</v>
      </c>
      <c r="R151" s="215" t="str">
        <f t="shared" si="17"/>
        <v>N/A</v>
      </c>
      <c r="S151" s="215" t="str">
        <f t="shared" si="17"/>
        <v>N/A</v>
      </c>
      <c r="T151" s="215" t="str">
        <f t="shared" si="17"/>
        <v>N/A</v>
      </c>
      <c r="U151" s="215" t="str">
        <f t="shared" si="17"/>
        <v>N/A</v>
      </c>
      <c r="V151" s="215" t="str">
        <f t="shared" si="17"/>
        <v>N/A</v>
      </c>
      <c r="W151" s="215" t="str">
        <f t="shared" si="17"/>
        <v>N/A</v>
      </c>
      <c r="X151" s="215" t="str">
        <f t="shared" si="17"/>
        <v>N/A</v>
      </c>
      <c r="Y151" s="215" t="str">
        <f t="shared" si="17"/>
        <v>N/A</v>
      </c>
      <c r="Z151" s="215" t="str">
        <f t="shared" si="17"/>
        <v>N/A</v>
      </c>
      <c r="AA151" s="215" t="str">
        <f t="shared" si="17"/>
        <v>N/A</v>
      </c>
      <c r="AB151" s="215" t="str">
        <f t="shared" si="17"/>
        <v>N/A</v>
      </c>
      <c r="AC151" s="215" t="str">
        <f t="shared" si="17"/>
        <v>N/A</v>
      </c>
      <c r="AD151" s="215" t="str">
        <f t="shared" si="17"/>
        <v>N/A</v>
      </c>
      <c r="AE151" s="215" t="str">
        <f t="shared" si="17"/>
        <v>N/A</v>
      </c>
      <c r="AF151" s="215" t="str">
        <f t="shared" ref="AF151:AM151" si="18">IF(ISNUMBER(AF150), IF(ISNUMBER(AF58), IF(AF150 &lt; AF58, "Pass", "Exceeds"), "N/A"), "N/A")</f>
        <v>Pass</v>
      </c>
      <c r="AG151" s="215" t="str">
        <f t="shared" si="18"/>
        <v>Exceeds</v>
      </c>
      <c r="AH151" s="215" t="str">
        <f t="shared" si="18"/>
        <v>Pass</v>
      </c>
      <c r="AI151" s="215" t="str">
        <f t="shared" si="18"/>
        <v>Pass</v>
      </c>
      <c r="AJ151" s="215" t="str">
        <f t="shared" si="18"/>
        <v>Pass</v>
      </c>
      <c r="AK151" s="215" t="str">
        <f t="shared" si="18"/>
        <v>Pass</v>
      </c>
      <c r="AL151" s="215" t="str">
        <f t="shared" si="18"/>
        <v>Pass</v>
      </c>
      <c r="AM151" s="215" t="str">
        <f t="shared" si="18"/>
        <v>Pass</v>
      </c>
      <c r="AN151" s="300" t="str">
        <f>IF(AND(AN150 &gt; 5, AN150 &lt; 9), "Pass", "Exceeds")</f>
        <v>Pass</v>
      </c>
      <c r="AO151" s="215" t="str">
        <f>IF(ISNUMBER(AO150), IF(ISNUMBER(AO58), IF(AO150 &lt; AO58, "Pass", "Exceeds"), "N/A"), "N/A")</f>
        <v>Pass</v>
      </c>
      <c r="AP151" s="215" t="str">
        <f>IF(ISNUMBER(AP150), IF(ISNUMBER(AP58), IF(AP150 &lt; AP58, "Pass", "Exceeds"), "N/A"), "N/A")</f>
        <v>N/A</v>
      </c>
      <c r="AQ151" s="215" t="str">
        <f>IF(ISNUMBER(AQ150), IF(ISNUMBER(AQ58), IF(AQ150 &lt; AQ58, "Pass", "Exceeds"), "N/A"), "N/A")</f>
        <v>Pass</v>
      </c>
      <c r="AR151" s="215" t="str">
        <f>IF(ISNUMBER(AR150), IF(ISNUMBER(AR58), IF(AR150 &lt; AR58, "Pass", "Exceeds"), "N/A"), "N/A")</f>
        <v>Pass</v>
      </c>
      <c r="AS151" s="215" t="str">
        <f>IF(ISNUMBER(AS150), IF(ISNUMBER(AS58), IF(AS150 &lt; AS58, "Pass", "Exceeds"), "N/A"), "N/A")</f>
        <v>Pass</v>
      </c>
      <c r="AT151" s="142" t="s">
        <v>35</v>
      </c>
      <c r="AU151" s="57" t="s">
        <v>35</v>
      </c>
      <c r="AV151" s="368"/>
      <c r="AW151" s="369"/>
      <c r="AX151" s="178"/>
    </row>
    <row r="152" spans="1:50" x14ac:dyDescent="0.25">
      <c r="A152" s="213" t="s">
        <v>127</v>
      </c>
      <c r="B152" s="363" t="s">
        <v>102</v>
      </c>
      <c r="C152" s="364"/>
      <c r="D152" s="364"/>
      <c r="E152" s="365"/>
      <c r="F152" s="218">
        <f t="shared" ref="F152:AS152" si="19">F150+(F146*F144/SQRT(F143))</f>
        <v>2.6399951934512426E-4</v>
      </c>
      <c r="G152" s="218">
        <f t="shared" si="19"/>
        <v>1.7368520333588877E-2</v>
      </c>
      <c r="H152" s="218">
        <f t="shared" si="19"/>
        <v>1.9300938238953499E-2</v>
      </c>
      <c r="I152" s="218">
        <f t="shared" si="19"/>
        <v>2.5000000000000012E-2</v>
      </c>
      <c r="J152" s="218">
        <f t="shared" si="19"/>
        <v>2.5000000000000012E-2</v>
      </c>
      <c r="K152" s="218">
        <f t="shared" si="19"/>
        <v>2.5000000000000012E-2</v>
      </c>
      <c r="L152" s="218">
        <f t="shared" si="19"/>
        <v>2.5000000000000012E-2</v>
      </c>
      <c r="M152" s="218">
        <f t="shared" si="19"/>
        <v>2.5000000000000012E-2</v>
      </c>
      <c r="N152" s="218">
        <f t="shared" si="19"/>
        <v>5.0000000000000024E-2</v>
      </c>
      <c r="O152" s="218">
        <f t="shared" si="19"/>
        <v>2.5000000000000012E-2</v>
      </c>
      <c r="P152" s="218">
        <f t="shared" si="19"/>
        <v>0.25</v>
      </c>
      <c r="Q152" s="218">
        <f t="shared" si="19"/>
        <v>0.10000000000000005</v>
      </c>
      <c r="R152" s="218">
        <f t="shared" si="19"/>
        <v>0.25</v>
      </c>
      <c r="S152" s="218">
        <f t="shared" si="19"/>
        <v>0.25</v>
      </c>
      <c r="T152" s="218">
        <f t="shared" si="19"/>
        <v>0.25</v>
      </c>
      <c r="U152" s="218">
        <f t="shared" si="19"/>
        <v>5</v>
      </c>
      <c r="V152" s="218">
        <f t="shared" si="19"/>
        <v>25</v>
      </c>
      <c r="W152" s="218">
        <f t="shared" si="19"/>
        <v>5</v>
      </c>
      <c r="X152" s="218">
        <f t="shared" si="19"/>
        <v>25</v>
      </c>
      <c r="Y152" s="218">
        <f t="shared" si="19"/>
        <v>50</v>
      </c>
      <c r="Z152" s="218">
        <f t="shared" si="19"/>
        <v>50</v>
      </c>
      <c r="AA152" s="218">
        <f t="shared" si="19"/>
        <v>25</v>
      </c>
      <c r="AB152" s="218">
        <f t="shared" si="19"/>
        <v>0.25</v>
      </c>
      <c r="AC152" s="218">
        <f t="shared" si="19"/>
        <v>0.25</v>
      </c>
      <c r="AD152" s="218">
        <f t="shared" si="19"/>
        <v>0.25</v>
      </c>
      <c r="AE152" s="218">
        <f t="shared" si="19"/>
        <v>0.25</v>
      </c>
      <c r="AF152" s="218">
        <f t="shared" si="19"/>
        <v>7.5392173507768678</v>
      </c>
      <c r="AG152" s="218">
        <f t="shared" si="19"/>
        <v>0.5</v>
      </c>
      <c r="AH152" s="218">
        <f t="shared" si="19"/>
        <v>15.639995193451242</v>
      </c>
      <c r="AI152" s="218">
        <f t="shared" si="19"/>
        <v>20.057563382541151</v>
      </c>
      <c r="AJ152" s="218">
        <f t="shared" si="19"/>
        <v>24.460351650050171</v>
      </c>
      <c r="AK152" s="218">
        <f t="shared" si="19"/>
        <v>5.0000000000000024E-2</v>
      </c>
      <c r="AL152" s="218">
        <f t="shared" si="19"/>
        <v>8.6858544608470503</v>
      </c>
      <c r="AM152" s="218">
        <f t="shared" si="19"/>
        <v>51.300370687991993</v>
      </c>
      <c r="AN152" s="299">
        <f t="shared" si="19"/>
        <v>12.943997876941495</v>
      </c>
      <c r="AO152" s="218">
        <f t="shared" si="19"/>
        <v>100</v>
      </c>
      <c r="AP152" s="218" t="e">
        <f t="shared" si="19"/>
        <v>#VALUE!</v>
      </c>
      <c r="AQ152" s="218">
        <f t="shared" si="19"/>
        <v>2.5000000000000012E-2</v>
      </c>
      <c r="AR152" s="218">
        <f t="shared" si="19"/>
        <v>2.5000000000000012E-2</v>
      </c>
      <c r="AS152" s="218">
        <f t="shared" si="19"/>
        <v>2.5000000000000012E-2</v>
      </c>
      <c r="AT152" s="142" t="s">
        <v>35</v>
      </c>
      <c r="AU152" s="58" t="s">
        <v>35</v>
      </c>
      <c r="AV152" s="368"/>
      <c r="AW152" s="308"/>
    </row>
    <row r="153" spans="1:50" x14ac:dyDescent="0.25">
      <c r="A153" s="213"/>
      <c r="B153" s="207"/>
      <c r="C153" s="208"/>
      <c r="D153" s="208"/>
      <c r="E153" s="202"/>
      <c r="F153" s="209" t="str">
        <f t="shared" ref="F153:AF153" si="20">IF(ISNUMBER(F152), IF(ISNUMBER(F55), IF(F152 &lt; F55, "Pass", "Exceeds"), "N/A"), "N/A")</f>
        <v>N/A</v>
      </c>
      <c r="G153" s="209" t="str">
        <f t="shared" si="20"/>
        <v>N/A</v>
      </c>
      <c r="H153" s="209" t="str">
        <f t="shared" si="20"/>
        <v>N/A</v>
      </c>
      <c r="I153" s="209" t="str">
        <f t="shared" si="20"/>
        <v>N/A</v>
      </c>
      <c r="J153" s="209" t="str">
        <f t="shared" si="20"/>
        <v>N/A</v>
      </c>
      <c r="K153" s="209" t="str">
        <f t="shared" si="20"/>
        <v>N/A</v>
      </c>
      <c r="L153" s="209" t="str">
        <f t="shared" si="20"/>
        <v>N/A</v>
      </c>
      <c r="M153" s="209" t="str">
        <f t="shared" si="20"/>
        <v>N/A</v>
      </c>
      <c r="N153" s="209" t="str">
        <f t="shared" si="20"/>
        <v>N/A</v>
      </c>
      <c r="O153" s="209" t="str">
        <f t="shared" si="20"/>
        <v>N/A</v>
      </c>
      <c r="P153" s="209" t="str">
        <f t="shared" si="20"/>
        <v>N/A</v>
      </c>
      <c r="Q153" s="209" t="str">
        <f t="shared" si="20"/>
        <v>N/A</v>
      </c>
      <c r="R153" s="209" t="str">
        <f t="shared" si="20"/>
        <v>N/A</v>
      </c>
      <c r="S153" s="209" t="str">
        <f t="shared" si="20"/>
        <v>N/A</v>
      </c>
      <c r="T153" s="209" t="str">
        <f t="shared" si="20"/>
        <v>N/A</v>
      </c>
      <c r="U153" s="209" t="str">
        <f t="shared" si="20"/>
        <v>N/A</v>
      </c>
      <c r="V153" s="209" t="str">
        <f t="shared" si="20"/>
        <v>Pass</v>
      </c>
      <c r="W153" s="209" t="str">
        <f t="shared" si="20"/>
        <v>N/A</v>
      </c>
      <c r="X153" s="209" t="str">
        <f t="shared" si="20"/>
        <v>N/A</v>
      </c>
      <c r="Y153" s="209" t="str">
        <f t="shared" si="20"/>
        <v>N/A</v>
      </c>
      <c r="Z153" s="209" t="str">
        <f t="shared" si="20"/>
        <v>N/A</v>
      </c>
      <c r="AA153" s="209" t="str">
        <f t="shared" si="20"/>
        <v>N/A</v>
      </c>
      <c r="AB153" s="209" t="str">
        <f t="shared" si="20"/>
        <v>N/A</v>
      </c>
      <c r="AC153" s="209" t="str">
        <f t="shared" si="20"/>
        <v>Pass</v>
      </c>
      <c r="AD153" s="209" t="str">
        <f t="shared" si="20"/>
        <v>N/A</v>
      </c>
      <c r="AE153" s="209" t="str">
        <f t="shared" si="20"/>
        <v>Pass</v>
      </c>
      <c r="AF153" s="209" t="str">
        <f t="shared" si="20"/>
        <v>Pass</v>
      </c>
      <c r="AG153" s="209" t="str">
        <f>IF(ISNUMBER(AG152), IF(ISNUMBER(AG55), IF(AG152 &lt;= AG55, "Pass", "Exceeds"), "N/A"), "N/A")</f>
        <v>Pass</v>
      </c>
      <c r="AH153" s="209" t="str">
        <f t="shared" ref="AH153:AM153" si="21">IF(ISNUMBER(AH152), IF(ISNUMBER(AH55), IF(AH152 &lt; AH55, "Pass", "Exceeds"), "N/A"), "N/A")</f>
        <v>Pass</v>
      </c>
      <c r="AI153" s="209" t="str">
        <f t="shared" si="21"/>
        <v>Pass</v>
      </c>
      <c r="AJ153" s="209" t="str">
        <f t="shared" si="21"/>
        <v>Pass</v>
      </c>
      <c r="AK153" s="209" t="str">
        <f t="shared" si="21"/>
        <v>Pass</v>
      </c>
      <c r="AL153" s="209" t="str">
        <f t="shared" si="21"/>
        <v>Pass</v>
      </c>
      <c r="AM153" s="209" t="str">
        <f t="shared" si="21"/>
        <v>Pass</v>
      </c>
      <c r="AN153" s="300" t="str">
        <f>IF(AND(AN152 &gt; 5, AN152 &lt; 9), "Pass", "Exceeds")</f>
        <v>Exceeds</v>
      </c>
      <c r="AO153" s="209" t="str">
        <f>IF(ISNUMBER(AO152), IF(ISNUMBER(AO55), IF(AO152 &lt; AO55, "Pass", "Exceeds"), "N/A"), "N/A")</f>
        <v>Pass</v>
      </c>
      <c r="AP153" s="209" t="str">
        <f>IF(ISNUMBER(AP152), IF(ISNUMBER(AP55), IF(AP152 &lt; AP55, "Pass", "Exceeds"), "N/A"), "N/A")</f>
        <v>N/A</v>
      </c>
      <c r="AQ153" s="209" t="str">
        <f>IF(ISNUMBER(AQ152), IF(ISNUMBER(AQ55), IF(AQ152 &lt; AQ55, "Pass", "Exceeds"), "N/A"), "N/A")</f>
        <v>Pass</v>
      </c>
      <c r="AR153" s="209" t="str">
        <f>IF(ISNUMBER(AR152), IF(ISNUMBER(AR55), IF(AR152 &lt; AR55, "Pass", "Exceeds"), "N/A"), "N/A")</f>
        <v>Pass</v>
      </c>
      <c r="AS153" s="209" t="str">
        <f>IF(ISNUMBER(AS152), IF(ISNUMBER(AS55), IF(AS152 &lt; AS55, "Pass", "Exceeds"), "N/A"), "N/A")</f>
        <v>Pass</v>
      </c>
      <c r="AT153" s="142" t="s">
        <v>35</v>
      </c>
      <c r="AU153" s="58" t="s">
        <v>35</v>
      </c>
      <c r="AV153" s="369"/>
      <c r="AW153" s="309"/>
    </row>
    <row r="154" spans="1:50" s="116" customFormat="1" ht="11.25" x14ac:dyDescent="0.2">
      <c r="B154" s="212" t="s">
        <v>98</v>
      </c>
      <c r="C154" s="116" t="s">
        <v>124</v>
      </c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T154" s="117"/>
      <c r="AU154" s="117"/>
      <c r="AV154" s="179"/>
      <c r="AW154" s="179"/>
      <c r="AX154" s="180"/>
    </row>
    <row r="155" spans="1:50" x14ac:dyDescent="0.25">
      <c r="S155" s="216"/>
      <c r="T155" s="216"/>
      <c r="U155" s="217"/>
      <c r="V155" s="217"/>
      <c r="Y155" s="217"/>
      <c r="Z155" s="217"/>
      <c r="AA155" s="217"/>
      <c r="AQ155">
        <f t="shared" ref="AQ155:AS155" si="22">AVERAGE(AQ111:AQ140) + 1.645 * _xlfn.STDEV.P(AQ111:AQ140) / SQRT(COUNT(AQ111:AQ140))</f>
        <v>2.5000000000000008E-2</v>
      </c>
      <c r="AR155">
        <f t="shared" si="22"/>
        <v>2.5000000000000008E-2</v>
      </c>
      <c r="AS155">
        <f t="shared" si="22"/>
        <v>2.5000000000000008E-2</v>
      </c>
    </row>
    <row r="156" spans="1:50" ht="19.5" x14ac:dyDescent="0.4">
      <c r="B156" s="110" t="s">
        <v>125</v>
      </c>
    </row>
    <row r="157" spans="1:50" s="140" customFormat="1" x14ac:dyDescent="0.25">
      <c r="B157" s="191" t="s">
        <v>58</v>
      </c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  <c r="AA157" s="192"/>
      <c r="AB157" s="192"/>
      <c r="AC157" s="192"/>
      <c r="AD157" s="192"/>
      <c r="AE157" s="192"/>
      <c r="AF157" s="192"/>
      <c r="AG157" s="192"/>
      <c r="AH157" s="192"/>
      <c r="AI157" s="192"/>
      <c r="AJ157" s="192"/>
      <c r="AK157" s="192"/>
      <c r="AL157" s="192"/>
      <c r="AM157" s="192"/>
      <c r="AN157" s="192"/>
      <c r="AO157" s="192"/>
      <c r="AP157" s="192"/>
      <c r="AQ157" s="192"/>
      <c r="AR157" s="192"/>
      <c r="AS157" s="192"/>
      <c r="AT157" s="146"/>
      <c r="AU157" s="146"/>
      <c r="AV157" s="146"/>
      <c r="AW157" s="193"/>
    </row>
    <row r="158" spans="1:50" x14ac:dyDescent="0.25">
      <c r="B158" s="181" t="s">
        <v>37</v>
      </c>
      <c r="C158" s="182"/>
      <c r="D158" s="183"/>
      <c r="E158" s="90" t="s">
        <v>96</v>
      </c>
      <c r="F158" s="265">
        <v>0.5</v>
      </c>
      <c r="G158" s="265" t="s">
        <v>35</v>
      </c>
      <c r="H158" s="265">
        <v>0.05</v>
      </c>
      <c r="I158" s="185" t="s">
        <v>35</v>
      </c>
      <c r="J158" s="186" t="s">
        <v>35</v>
      </c>
      <c r="K158" s="186" t="s">
        <v>35</v>
      </c>
      <c r="L158" s="186" t="s">
        <v>35</v>
      </c>
      <c r="M158" s="186" t="s">
        <v>35</v>
      </c>
      <c r="N158" s="186" t="s">
        <v>35</v>
      </c>
      <c r="O158" s="91" t="s">
        <v>35</v>
      </c>
      <c r="P158" s="186">
        <v>14.4</v>
      </c>
      <c r="Q158" s="86">
        <v>0.5</v>
      </c>
      <c r="R158" s="86">
        <v>14.4</v>
      </c>
      <c r="S158" s="86">
        <v>30</v>
      </c>
      <c r="T158" s="86">
        <v>50</v>
      </c>
      <c r="U158" s="86" t="s">
        <v>35</v>
      </c>
      <c r="V158" s="86" t="s">
        <v>35</v>
      </c>
      <c r="W158" s="86" t="s">
        <v>35</v>
      </c>
      <c r="X158" s="186" t="s">
        <v>35</v>
      </c>
      <c r="Y158" s="186" t="s">
        <v>35</v>
      </c>
      <c r="Z158" s="186" t="s">
        <v>35</v>
      </c>
      <c r="AA158" s="86" t="s">
        <v>35</v>
      </c>
      <c r="AB158" s="86" t="s">
        <v>35</v>
      </c>
      <c r="AC158" s="86">
        <v>0.04</v>
      </c>
      <c r="AD158" s="86" t="s">
        <v>35</v>
      </c>
      <c r="AE158" s="86" t="s">
        <v>35</v>
      </c>
      <c r="AF158" s="86">
        <v>5</v>
      </c>
      <c r="AG158" s="86">
        <v>1</v>
      </c>
      <c r="AH158" s="86">
        <v>5</v>
      </c>
      <c r="AI158" s="86" t="s">
        <v>35</v>
      </c>
      <c r="AJ158" s="86">
        <v>5</v>
      </c>
      <c r="AK158" s="86">
        <v>0.2</v>
      </c>
      <c r="AL158" s="86">
        <v>2</v>
      </c>
      <c r="AM158" s="86" t="s">
        <v>35</v>
      </c>
      <c r="AN158" s="86" t="s">
        <v>35</v>
      </c>
      <c r="AO158" s="86" t="s">
        <v>35</v>
      </c>
      <c r="AP158" s="86" t="s">
        <v>35</v>
      </c>
      <c r="AQ158" s="86" t="s">
        <v>35</v>
      </c>
      <c r="AR158" s="86" t="s">
        <v>35</v>
      </c>
      <c r="AS158" s="86" t="s">
        <v>35</v>
      </c>
      <c r="AT158" s="86" t="s">
        <v>35</v>
      </c>
      <c r="AU158" s="86" t="s">
        <v>35</v>
      </c>
      <c r="AV158" s="196" t="s">
        <v>35</v>
      </c>
      <c r="AW158" s="194"/>
    </row>
    <row r="159" spans="1:50" x14ac:dyDescent="0.25">
      <c r="B159" s="413" t="s">
        <v>40</v>
      </c>
      <c r="C159" s="414"/>
      <c r="D159" s="415"/>
      <c r="E159" s="84" t="s">
        <v>97</v>
      </c>
      <c r="F159" s="230">
        <v>2</v>
      </c>
      <c r="G159" s="230" t="s">
        <v>35</v>
      </c>
      <c r="H159" s="230">
        <v>0.2</v>
      </c>
      <c r="I159" s="83" t="s">
        <v>35</v>
      </c>
      <c r="J159" s="83" t="s">
        <v>35</v>
      </c>
      <c r="K159" s="83" t="s">
        <v>35</v>
      </c>
      <c r="L159" s="83" t="s">
        <v>35</v>
      </c>
      <c r="M159" s="83" t="s">
        <v>35</v>
      </c>
      <c r="N159" s="83" t="s">
        <v>35</v>
      </c>
      <c r="O159" s="83" t="s">
        <v>35</v>
      </c>
      <c r="P159" s="85">
        <v>57.6</v>
      </c>
      <c r="Q159" s="79">
        <v>2</v>
      </c>
      <c r="R159" s="79">
        <v>57.6</v>
      </c>
      <c r="S159" s="79">
        <v>120</v>
      </c>
      <c r="T159" s="79">
        <v>200</v>
      </c>
      <c r="U159" s="79" t="s">
        <v>35</v>
      </c>
      <c r="V159" s="79" t="s">
        <v>35</v>
      </c>
      <c r="W159" s="79" t="s">
        <v>35</v>
      </c>
      <c r="X159" s="82" t="s">
        <v>35</v>
      </c>
      <c r="Y159" s="82" t="s">
        <v>35</v>
      </c>
      <c r="Z159" s="82" t="s">
        <v>35</v>
      </c>
      <c r="AA159" s="79" t="s">
        <v>35</v>
      </c>
      <c r="AB159" s="79" t="s">
        <v>35</v>
      </c>
      <c r="AC159" s="79">
        <v>0.16</v>
      </c>
      <c r="AD159" s="79" t="s">
        <v>35</v>
      </c>
      <c r="AE159" s="79" t="s">
        <v>35</v>
      </c>
      <c r="AF159" s="79">
        <v>20</v>
      </c>
      <c r="AG159" s="79">
        <v>4</v>
      </c>
      <c r="AH159" s="79">
        <v>20</v>
      </c>
      <c r="AI159" s="79" t="s">
        <v>35</v>
      </c>
      <c r="AJ159" s="79">
        <v>20</v>
      </c>
      <c r="AK159" s="80">
        <v>0.8</v>
      </c>
      <c r="AL159" s="79">
        <v>8</v>
      </c>
      <c r="AM159" s="79" t="s">
        <v>35</v>
      </c>
      <c r="AN159" s="79" t="s">
        <v>35</v>
      </c>
      <c r="AO159" s="79" t="s">
        <v>35</v>
      </c>
      <c r="AP159" s="79" t="s">
        <v>35</v>
      </c>
      <c r="AQ159" s="79" t="s">
        <v>35</v>
      </c>
      <c r="AR159" s="79" t="s">
        <v>35</v>
      </c>
      <c r="AS159" s="79" t="s">
        <v>35</v>
      </c>
      <c r="AT159" s="79" t="s">
        <v>35</v>
      </c>
      <c r="AU159" s="79" t="s">
        <v>35</v>
      </c>
      <c r="AV159" s="196" t="s">
        <v>35</v>
      </c>
      <c r="AW159" s="195"/>
    </row>
    <row r="160" spans="1:50" s="140" customFormat="1" x14ac:dyDescent="0.25">
      <c r="B160" s="135" t="s">
        <v>107</v>
      </c>
      <c r="C160" s="136"/>
      <c r="D160" s="136"/>
      <c r="E160" s="137" t="s">
        <v>108</v>
      </c>
      <c r="F160" s="138" t="s">
        <v>35</v>
      </c>
      <c r="G160" s="138" t="s">
        <v>35</v>
      </c>
      <c r="H160" s="138" t="s">
        <v>35</v>
      </c>
      <c r="I160" s="138" t="s">
        <v>35</v>
      </c>
      <c r="J160" s="138" t="s">
        <v>35</v>
      </c>
      <c r="K160" s="138" t="s">
        <v>35</v>
      </c>
      <c r="L160" s="138" t="s">
        <v>35</v>
      </c>
      <c r="M160" s="138" t="s">
        <v>35</v>
      </c>
      <c r="N160" s="138" t="s">
        <v>35</v>
      </c>
      <c r="O160" s="138" t="s">
        <v>35</v>
      </c>
      <c r="P160" s="102" t="s">
        <v>35</v>
      </c>
      <c r="Q160" s="102" t="s">
        <v>35</v>
      </c>
      <c r="R160" s="102" t="s">
        <v>35</v>
      </c>
      <c r="S160" s="102" t="s">
        <v>35</v>
      </c>
      <c r="T160" s="102" t="s">
        <v>35</v>
      </c>
      <c r="U160" s="66" t="s">
        <v>35</v>
      </c>
      <c r="V160" s="66" t="s">
        <v>35</v>
      </c>
      <c r="W160" s="66" t="s">
        <v>35</v>
      </c>
      <c r="X160" s="66" t="s">
        <v>35</v>
      </c>
      <c r="Y160" s="66" t="s">
        <v>35</v>
      </c>
      <c r="Z160" s="66" t="s">
        <v>35</v>
      </c>
      <c r="AA160" s="66" t="s">
        <v>35</v>
      </c>
      <c r="AB160" s="66" t="s">
        <v>35</v>
      </c>
      <c r="AC160" s="102" t="s">
        <v>35</v>
      </c>
      <c r="AD160" s="66" t="s">
        <v>35</v>
      </c>
      <c r="AE160" s="66" t="s">
        <v>35</v>
      </c>
      <c r="AF160" s="102" t="s">
        <v>35</v>
      </c>
      <c r="AG160" s="102" t="s">
        <v>35</v>
      </c>
      <c r="AH160" s="102" t="s">
        <v>35</v>
      </c>
      <c r="AI160" s="66" t="s">
        <v>35</v>
      </c>
      <c r="AJ160" s="102" t="s">
        <v>35</v>
      </c>
      <c r="AK160" s="102" t="s">
        <v>35</v>
      </c>
      <c r="AL160" s="102" t="s">
        <v>35</v>
      </c>
      <c r="AM160" s="66" t="s">
        <v>35</v>
      </c>
      <c r="AN160" s="66" t="s">
        <v>35</v>
      </c>
      <c r="AO160" s="66" t="s">
        <v>35</v>
      </c>
      <c r="AP160" s="66" t="s">
        <v>35</v>
      </c>
      <c r="AQ160" s="66" t="s">
        <v>35</v>
      </c>
      <c r="AR160" s="66" t="s">
        <v>35</v>
      </c>
      <c r="AS160" s="66" t="s">
        <v>35</v>
      </c>
      <c r="AT160" s="198" t="s">
        <v>35</v>
      </c>
      <c r="AU160" s="198" t="s">
        <v>35</v>
      </c>
      <c r="AV160" s="196" t="s">
        <v>35</v>
      </c>
      <c r="AW160" s="195"/>
    </row>
    <row r="161" spans="2:50" s="140" customFormat="1" x14ac:dyDescent="0.25">
      <c r="B161" s="66" t="s">
        <v>43</v>
      </c>
      <c r="C161" s="66" t="s">
        <v>106</v>
      </c>
      <c r="D161" s="66" t="s">
        <v>53</v>
      </c>
      <c r="E161" s="66" t="s">
        <v>44</v>
      </c>
      <c r="F161" s="58" t="s">
        <v>110</v>
      </c>
      <c r="G161" s="66" t="s">
        <v>35</v>
      </c>
      <c r="H161" s="58" t="s">
        <v>110</v>
      </c>
      <c r="I161" s="58" t="s">
        <v>35</v>
      </c>
      <c r="J161" s="58" t="s">
        <v>35</v>
      </c>
      <c r="K161" s="58" t="s">
        <v>35</v>
      </c>
      <c r="L161" s="58" t="s">
        <v>35</v>
      </c>
      <c r="M161" s="58" t="s">
        <v>35</v>
      </c>
      <c r="N161" s="58" t="s">
        <v>35</v>
      </c>
      <c r="O161" s="58" t="s">
        <v>35</v>
      </c>
      <c r="P161" s="58" t="s">
        <v>110</v>
      </c>
      <c r="Q161" s="58" t="s">
        <v>110</v>
      </c>
      <c r="R161" s="58" t="s">
        <v>110</v>
      </c>
      <c r="S161" s="58" t="s">
        <v>110</v>
      </c>
      <c r="T161" s="58" t="s">
        <v>110</v>
      </c>
      <c r="U161" s="58" t="s">
        <v>35</v>
      </c>
      <c r="V161" s="58" t="s">
        <v>35</v>
      </c>
      <c r="W161" s="58" t="s">
        <v>35</v>
      </c>
      <c r="X161" s="58" t="s">
        <v>35</v>
      </c>
      <c r="Y161" s="58" t="s">
        <v>35</v>
      </c>
      <c r="Z161" s="58" t="s">
        <v>35</v>
      </c>
      <c r="AA161" s="58" t="s">
        <v>35</v>
      </c>
      <c r="AB161" s="58" t="s">
        <v>35</v>
      </c>
      <c r="AC161" s="58" t="s">
        <v>110</v>
      </c>
      <c r="AD161" s="58" t="s">
        <v>35</v>
      </c>
      <c r="AE161" s="58" t="s">
        <v>35</v>
      </c>
      <c r="AF161" s="58" t="s">
        <v>110</v>
      </c>
      <c r="AG161" s="58" t="s">
        <v>110</v>
      </c>
      <c r="AH161" s="58" t="s">
        <v>110</v>
      </c>
      <c r="AI161" s="58" t="s">
        <v>35</v>
      </c>
      <c r="AJ161" s="58" t="s">
        <v>110</v>
      </c>
      <c r="AK161" s="58" t="s">
        <v>110</v>
      </c>
      <c r="AL161" s="58" t="s">
        <v>110</v>
      </c>
      <c r="AM161" s="58" t="s">
        <v>35</v>
      </c>
      <c r="AN161" s="58" t="s">
        <v>35</v>
      </c>
      <c r="AO161" s="58" t="s">
        <v>35</v>
      </c>
      <c r="AP161" s="58" t="s">
        <v>35</v>
      </c>
      <c r="AQ161" s="58" t="s">
        <v>35</v>
      </c>
      <c r="AR161" s="58" t="s">
        <v>35</v>
      </c>
      <c r="AS161" s="58" t="s">
        <v>35</v>
      </c>
      <c r="AT161" s="58" t="s">
        <v>35</v>
      </c>
      <c r="AU161" s="58" t="s">
        <v>35</v>
      </c>
      <c r="AV161" s="196" t="s">
        <v>35</v>
      </c>
      <c r="AW161" s="197"/>
    </row>
    <row r="162" spans="2:50" s="35" customFormat="1" ht="12.75" customHeight="1" x14ac:dyDescent="0.25">
      <c r="B162" s="221"/>
      <c r="C162" s="111" t="s">
        <v>141</v>
      </c>
      <c r="D162" s="111"/>
      <c r="E162" s="112" t="s">
        <v>150</v>
      </c>
      <c r="F162" s="113" t="s">
        <v>35</v>
      </c>
      <c r="G162" s="113" t="s">
        <v>35</v>
      </c>
      <c r="H162" s="113" t="s">
        <v>35</v>
      </c>
      <c r="I162" s="113" t="s">
        <v>35</v>
      </c>
      <c r="J162" s="113" t="s">
        <v>35</v>
      </c>
      <c r="K162" s="113" t="s">
        <v>35</v>
      </c>
      <c r="L162" s="113" t="s">
        <v>35</v>
      </c>
      <c r="M162" s="113" t="s">
        <v>35</v>
      </c>
      <c r="N162" s="113" t="s">
        <v>35</v>
      </c>
      <c r="O162" s="113" t="s">
        <v>35</v>
      </c>
      <c r="P162" s="113" t="s">
        <v>35</v>
      </c>
      <c r="Q162" s="113" t="s">
        <v>35</v>
      </c>
      <c r="R162" s="113" t="s">
        <v>35</v>
      </c>
      <c r="S162" s="113" t="s">
        <v>35</v>
      </c>
      <c r="T162" s="113" t="s">
        <v>35</v>
      </c>
      <c r="U162" s="113" t="s">
        <v>35</v>
      </c>
      <c r="V162" s="113" t="s">
        <v>35</v>
      </c>
      <c r="W162" s="113" t="s">
        <v>35</v>
      </c>
      <c r="X162" s="113" t="s">
        <v>35</v>
      </c>
      <c r="Y162" s="113" t="s">
        <v>35</v>
      </c>
      <c r="Z162" s="113" t="s">
        <v>35</v>
      </c>
      <c r="AA162" s="113" t="s">
        <v>35</v>
      </c>
      <c r="AB162" s="113" t="s">
        <v>35</v>
      </c>
      <c r="AC162" s="113" t="s">
        <v>35</v>
      </c>
      <c r="AD162" s="113" t="s">
        <v>35</v>
      </c>
      <c r="AE162" s="113" t="s">
        <v>35</v>
      </c>
      <c r="AF162" s="113" t="s">
        <v>35</v>
      </c>
      <c r="AG162" s="113" t="s">
        <v>35</v>
      </c>
      <c r="AH162" s="113" t="s">
        <v>35</v>
      </c>
      <c r="AI162" s="113" t="s">
        <v>35</v>
      </c>
      <c r="AJ162" s="113" t="s">
        <v>35</v>
      </c>
      <c r="AK162" s="113" t="s">
        <v>35</v>
      </c>
      <c r="AL162" s="113" t="s">
        <v>35</v>
      </c>
      <c r="AM162" s="113" t="s">
        <v>35</v>
      </c>
      <c r="AN162" s="113" t="s">
        <v>35</v>
      </c>
      <c r="AO162" s="113" t="s">
        <v>35</v>
      </c>
      <c r="AP162" s="113" t="s">
        <v>35</v>
      </c>
      <c r="AQ162" s="113" t="s">
        <v>35</v>
      </c>
      <c r="AR162" s="113" t="s">
        <v>35</v>
      </c>
      <c r="AS162" s="113" t="s">
        <v>35</v>
      </c>
      <c r="AT162" s="114" t="s">
        <v>35</v>
      </c>
      <c r="AU162" s="115" t="s">
        <v>35</v>
      </c>
      <c r="AV162" s="175" t="s">
        <v>35</v>
      </c>
      <c r="AW162" s="175" t="s">
        <v>111</v>
      </c>
      <c r="AX162" s="176"/>
    </row>
    <row r="163" spans="2:50" s="35" customFormat="1" x14ac:dyDescent="0.25">
      <c r="B163" s="221"/>
      <c r="C163" s="69" t="s">
        <v>142</v>
      </c>
      <c r="D163" s="69"/>
      <c r="E163" s="112" t="s">
        <v>150</v>
      </c>
      <c r="F163" s="64" t="s">
        <v>35</v>
      </c>
      <c r="G163" s="64" t="s">
        <v>35</v>
      </c>
      <c r="H163" s="64" t="s">
        <v>35</v>
      </c>
      <c r="I163" s="64" t="s">
        <v>35</v>
      </c>
      <c r="J163" s="64" t="s">
        <v>35</v>
      </c>
      <c r="K163" s="64" t="s">
        <v>35</v>
      </c>
      <c r="L163" s="64" t="s">
        <v>35</v>
      </c>
      <c r="M163" s="64" t="s">
        <v>35</v>
      </c>
      <c r="N163" s="64" t="s">
        <v>35</v>
      </c>
      <c r="O163" s="64" t="s">
        <v>35</v>
      </c>
      <c r="P163" s="64" t="s">
        <v>35</v>
      </c>
      <c r="Q163" s="64" t="s">
        <v>35</v>
      </c>
      <c r="R163" s="64" t="s">
        <v>35</v>
      </c>
      <c r="S163" s="64" t="s">
        <v>35</v>
      </c>
      <c r="T163" s="64" t="s">
        <v>35</v>
      </c>
      <c r="U163" s="64" t="s">
        <v>35</v>
      </c>
      <c r="V163" s="64" t="s">
        <v>35</v>
      </c>
      <c r="W163" s="64" t="s">
        <v>35</v>
      </c>
      <c r="X163" s="64" t="s">
        <v>35</v>
      </c>
      <c r="Y163" s="64" t="s">
        <v>35</v>
      </c>
      <c r="Z163" s="64" t="s">
        <v>35</v>
      </c>
      <c r="AA163" s="64" t="s">
        <v>35</v>
      </c>
      <c r="AB163" s="64" t="s">
        <v>35</v>
      </c>
      <c r="AC163" s="64" t="s">
        <v>35</v>
      </c>
      <c r="AD163" s="64" t="s">
        <v>35</v>
      </c>
      <c r="AE163" s="64" t="s">
        <v>35</v>
      </c>
      <c r="AF163" s="64" t="s">
        <v>35</v>
      </c>
      <c r="AG163" s="64" t="s">
        <v>35</v>
      </c>
      <c r="AH163" s="64" t="s">
        <v>35</v>
      </c>
      <c r="AI163" s="64" t="s">
        <v>35</v>
      </c>
      <c r="AJ163" s="64" t="s">
        <v>35</v>
      </c>
      <c r="AK163" s="64" t="s">
        <v>35</v>
      </c>
      <c r="AL163" s="64" t="s">
        <v>35</v>
      </c>
      <c r="AM163" s="64" t="s">
        <v>35</v>
      </c>
      <c r="AN163" s="64" t="s">
        <v>35</v>
      </c>
      <c r="AO163" s="64" t="s">
        <v>35</v>
      </c>
      <c r="AP163" s="64" t="s">
        <v>35</v>
      </c>
      <c r="AQ163" s="64" t="s">
        <v>35</v>
      </c>
      <c r="AR163" s="64" t="s">
        <v>35</v>
      </c>
      <c r="AS163" s="64" t="s">
        <v>35</v>
      </c>
      <c r="AT163" s="102" t="s">
        <v>35</v>
      </c>
      <c r="AU163" s="103" t="s">
        <v>35</v>
      </c>
      <c r="AV163" s="175" t="s">
        <v>35</v>
      </c>
      <c r="AW163" s="175" t="s">
        <v>111</v>
      </c>
      <c r="AX163" s="176"/>
    </row>
    <row r="164" spans="2:50" s="35" customFormat="1" x14ac:dyDescent="0.25">
      <c r="B164" s="221"/>
      <c r="C164" s="69" t="s">
        <v>143</v>
      </c>
      <c r="D164" s="69"/>
      <c r="E164" s="112" t="s">
        <v>150</v>
      </c>
      <c r="F164" s="64" t="s">
        <v>35</v>
      </c>
      <c r="G164" s="64" t="s">
        <v>35</v>
      </c>
      <c r="H164" s="64" t="s">
        <v>35</v>
      </c>
      <c r="I164" s="64" t="s">
        <v>35</v>
      </c>
      <c r="J164" s="64" t="s">
        <v>35</v>
      </c>
      <c r="K164" s="64" t="s">
        <v>35</v>
      </c>
      <c r="L164" s="64" t="s">
        <v>35</v>
      </c>
      <c r="M164" s="64" t="s">
        <v>35</v>
      </c>
      <c r="N164" s="64" t="s">
        <v>35</v>
      </c>
      <c r="O164" s="64" t="s">
        <v>35</v>
      </c>
      <c r="P164" s="64" t="s">
        <v>35</v>
      </c>
      <c r="Q164" s="64" t="s">
        <v>35</v>
      </c>
      <c r="R164" s="64" t="s">
        <v>35</v>
      </c>
      <c r="S164" s="64" t="s">
        <v>35</v>
      </c>
      <c r="T164" s="64" t="s">
        <v>35</v>
      </c>
      <c r="U164" s="64" t="s">
        <v>35</v>
      </c>
      <c r="V164" s="64" t="s">
        <v>35</v>
      </c>
      <c r="W164" s="64" t="s">
        <v>35</v>
      </c>
      <c r="X164" s="64" t="s">
        <v>35</v>
      </c>
      <c r="Y164" s="64" t="s">
        <v>35</v>
      </c>
      <c r="Z164" s="64" t="s">
        <v>35</v>
      </c>
      <c r="AA164" s="64" t="s">
        <v>35</v>
      </c>
      <c r="AB164" s="64" t="s">
        <v>35</v>
      </c>
      <c r="AC164" s="64" t="s">
        <v>35</v>
      </c>
      <c r="AD164" s="64" t="s">
        <v>35</v>
      </c>
      <c r="AE164" s="64" t="s">
        <v>35</v>
      </c>
      <c r="AF164" s="64" t="s">
        <v>35</v>
      </c>
      <c r="AG164" s="64" t="s">
        <v>35</v>
      </c>
      <c r="AH164" s="64" t="s">
        <v>35</v>
      </c>
      <c r="AI164" s="64" t="s">
        <v>35</v>
      </c>
      <c r="AJ164" s="64" t="s">
        <v>35</v>
      </c>
      <c r="AK164" s="64" t="s">
        <v>35</v>
      </c>
      <c r="AL164" s="64" t="s">
        <v>35</v>
      </c>
      <c r="AM164" s="64" t="s">
        <v>35</v>
      </c>
      <c r="AN164" s="64" t="s">
        <v>35</v>
      </c>
      <c r="AO164" s="64" t="s">
        <v>35</v>
      </c>
      <c r="AP164" s="64" t="s">
        <v>35</v>
      </c>
      <c r="AQ164" s="64" t="s">
        <v>35</v>
      </c>
      <c r="AR164" s="64" t="s">
        <v>35</v>
      </c>
      <c r="AS164" s="64" t="s">
        <v>35</v>
      </c>
      <c r="AT164" s="102" t="s">
        <v>35</v>
      </c>
      <c r="AU164" s="103" t="s">
        <v>35</v>
      </c>
      <c r="AV164" s="175" t="s">
        <v>35</v>
      </c>
      <c r="AW164" s="175" t="s">
        <v>111</v>
      </c>
      <c r="AX164" s="176"/>
    </row>
    <row r="165" spans="2:50" s="35" customFormat="1" x14ac:dyDescent="0.25">
      <c r="B165" s="221"/>
      <c r="C165" s="69" t="s">
        <v>144</v>
      </c>
      <c r="D165" s="69"/>
      <c r="E165" s="112" t="s">
        <v>150</v>
      </c>
      <c r="F165" s="64" t="s">
        <v>35</v>
      </c>
      <c r="G165" s="64" t="s">
        <v>35</v>
      </c>
      <c r="H165" s="64" t="s">
        <v>35</v>
      </c>
      <c r="I165" s="64" t="s">
        <v>35</v>
      </c>
      <c r="J165" s="64" t="s">
        <v>35</v>
      </c>
      <c r="K165" s="64" t="s">
        <v>35</v>
      </c>
      <c r="L165" s="64" t="s">
        <v>35</v>
      </c>
      <c r="M165" s="64" t="s">
        <v>35</v>
      </c>
      <c r="N165" s="64" t="s">
        <v>35</v>
      </c>
      <c r="O165" s="64" t="s">
        <v>35</v>
      </c>
      <c r="P165" s="64" t="s">
        <v>35</v>
      </c>
      <c r="Q165" s="64" t="s">
        <v>35</v>
      </c>
      <c r="R165" s="64" t="s">
        <v>35</v>
      </c>
      <c r="S165" s="64" t="s">
        <v>35</v>
      </c>
      <c r="T165" s="64" t="s">
        <v>35</v>
      </c>
      <c r="U165" s="64" t="s">
        <v>35</v>
      </c>
      <c r="V165" s="64" t="s">
        <v>35</v>
      </c>
      <c r="W165" s="64" t="s">
        <v>35</v>
      </c>
      <c r="X165" s="64" t="s">
        <v>35</v>
      </c>
      <c r="Y165" s="64" t="s">
        <v>35</v>
      </c>
      <c r="Z165" s="64" t="s">
        <v>35</v>
      </c>
      <c r="AA165" s="64" t="s">
        <v>35</v>
      </c>
      <c r="AB165" s="64" t="s">
        <v>35</v>
      </c>
      <c r="AC165" s="64" t="s">
        <v>35</v>
      </c>
      <c r="AD165" s="64" t="s">
        <v>35</v>
      </c>
      <c r="AE165" s="64" t="s">
        <v>35</v>
      </c>
      <c r="AF165" s="64" t="s">
        <v>35</v>
      </c>
      <c r="AG165" s="64" t="s">
        <v>35</v>
      </c>
      <c r="AH165" s="64" t="s">
        <v>35</v>
      </c>
      <c r="AI165" s="64" t="s">
        <v>35</v>
      </c>
      <c r="AJ165" s="64" t="s">
        <v>35</v>
      </c>
      <c r="AK165" s="64" t="s">
        <v>35</v>
      </c>
      <c r="AL165" s="64" t="s">
        <v>35</v>
      </c>
      <c r="AM165" s="64" t="s">
        <v>35</v>
      </c>
      <c r="AN165" s="64" t="s">
        <v>35</v>
      </c>
      <c r="AO165" s="64" t="s">
        <v>35</v>
      </c>
      <c r="AP165" s="64" t="s">
        <v>35</v>
      </c>
      <c r="AQ165" s="64" t="s">
        <v>35</v>
      </c>
      <c r="AR165" s="64" t="s">
        <v>35</v>
      </c>
      <c r="AS165" s="64" t="s">
        <v>35</v>
      </c>
      <c r="AT165" s="102" t="s">
        <v>35</v>
      </c>
      <c r="AU165" s="103" t="s">
        <v>35</v>
      </c>
      <c r="AV165" s="175" t="s">
        <v>35</v>
      </c>
      <c r="AW165" s="175" t="s">
        <v>111</v>
      </c>
      <c r="AX165" s="176"/>
    </row>
    <row r="166" spans="2:50" s="35" customFormat="1" x14ac:dyDescent="0.25">
      <c r="B166" s="221"/>
      <c r="C166" s="69" t="s">
        <v>145</v>
      </c>
      <c r="D166" s="69"/>
      <c r="E166" s="112" t="s">
        <v>150</v>
      </c>
      <c r="F166" s="64" t="s">
        <v>35</v>
      </c>
      <c r="G166" s="64" t="s">
        <v>35</v>
      </c>
      <c r="H166" s="64" t="s">
        <v>35</v>
      </c>
      <c r="I166" s="64" t="s">
        <v>35</v>
      </c>
      <c r="J166" s="64" t="s">
        <v>35</v>
      </c>
      <c r="K166" s="64" t="s">
        <v>35</v>
      </c>
      <c r="L166" s="64" t="s">
        <v>35</v>
      </c>
      <c r="M166" s="64" t="s">
        <v>35</v>
      </c>
      <c r="N166" s="64" t="s">
        <v>35</v>
      </c>
      <c r="O166" s="64" t="s">
        <v>35</v>
      </c>
      <c r="P166" s="64" t="s">
        <v>35</v>
      </c>
      <c r="Q166" s="64" t="s">
        <v>35</v>
      </c>
      <c r="R166" s="64" t="s">
        <v>35</v>
      </c>
      <c r="S166" s="64" t="s">
        <v>35</v>
      </c>
      <c r="T166" s="64" t="s">
        <v>35</v>
      </c>
      <c r="U166" s="64" t="s">
        <v>35</v>
      </c>
      <c r="V166" s="64" t="s">
        <v>35</v>
      </c>
      <c r="W166" s="64" t="s">
        <v>35</v>
      </c>
      <c r="X166" s="64" t="s">
        <v>35</v>
      </c>
      <c r="Y166" s="64" t="s">
        <v>35</v>
      </c>
      <c r="Z166" s="64" t="s">
        <v>35</v>
      </c>
      <c r="AA166" s="64" t="s">
        <v>35</v>
      </c>
      <c r="AB166" s="64" t="s">
        <v>35</v>
      </c>
      <c r="AC166" s="64" t="s">
        <v>35</v>
      </c>
      <c r="AD166" s="64" t="s">
        <v>35</v>
      </c>
      <c r="AE166" s="64" t="s">
        <v>35</v>
      </c>
      <c r="AF166" s="64" t="s">
        <v>35</v>
      </c>
      <c r="AG166" s="64" t="s">
        <v>35</v>
      </c>
      <c r="AH166" s="64" t="s">
        <v>35</v>
      </c>
      <c r="AI166" s="64" t="s">
        <v>35</v>
      </c>
      <c r="AJ166" s="64" t="s">
        <v>35</v>
      </c>
      <c r="AK166" s="64" t="s">
        <v>35</v>
      </c>
      <c r="AL166" s="64" t="s">
        <v>35</v>
      </c>
      <c r="AM166" s="64" t="s">
        <v>35</v>
      </c>
      <c r="AN166" s="64" t="s">
        <v>35</v>
      </c>
      <c r="AO166" s="64" t="s">
        <v>35</v>
      </c>
      <c r="AP166" s="64" t="s">
        <v>35</v>
      </c>
      <c r="AQ166" s="64" t="s">
        <v>35</v>
      </c>
      <c r="AR166" s="64" t="s">
        <v>35</v>
      </c>
      <c r="AS166" s="64" t="s">
        <v>35</v>
      </c>
      <c r="AT166" s="102" t="s">
        <v>35</v>
      </c>
      <c r="AU166" s="103" t="s">
        <v>35</v>
      </c>
      <c r="AV166" s="175" t="s">
        <v>35</v>
      </c>
      <c r="AW166" s="175" t="s">
        <v>111</v>
      </c>
      <c r="AX166" s="176"/>
    </row>
    <row r="167" spans="2:50" s="35" customFormat="1" x14ac:dyDescent="0.25">
      <c r="B167" s="221"/>
      <c r="C167" s="69" t="s">
        <v>146</v>
      </c>
      <c r="D167" s="69"/>
      <c r="E167" s="112" t="s">
        <v>150</v>
      </c>
      <c r="F167" s="64" t="s">
        <v>35</v>
      </c>
      <c r="G167" s="64" t="s">
        <v>35</v>
      </c>
      <c r="H167" s="64" t="s">
        <v>35</v>
      </c>
      <c r="I167" s="64" t="s">
        <v>35</v>
      </c>
      <c r="J167" s="64" t="s">
        <v>35</v>
      </c>
      <c r="K167" s="64" t="s">
        <v>35</v>
      </c>
      <c r="L167" s="64" t="s">
        <v>35</v>
      </c>
      <c r="M167" s="64" t="s">
        <v>35</v>
      </c>
      <c r="N167" s="64" t="s">
        <v>35</v>
      </c>
      <c r="O167" s="64" t="s">
        <v>35</v>
      </c>
      <c r="P167" s="64" t="s">
        <v>35</v>
      </c>
      <c r="Q167" s="64" t="s">
        <v>35</v>
      </c>
      <c r="R167" s="64" t="s">
        <v>35</v>
      </c>
      <c r="S167" s="64" t="s">
        <v>35</v>
      </c>
      <c r="T167" s="64" t="s">
        <v>35</v>
      </c>
      <c r="U167" s="64" t="s">
        <v>35</v>
      </c>
      <c r="V167" s="64" t="s">
        <v>35</v>
      </c>
      <c r="W167" s="64" t="s">
        <v>35</v>
      </c>
      <c r="X167" s="64" t="s">
        <v>35</v>
      </c>
      <c r="Y167" s="64" t="s">
        <v>35</v>
      </c>
      <c r="Z167" s="64" t="s">
        <v>35</v>
      </c>
      <c r="AA167" s="64" t="s">
        <v>35</v>
      </c>
      <c r="AB167" s="64" t="s">
        <v>35</v>
      </c>
      <c r="AC167" s="64" t="s">
        <v>35</v>
      </c>
      <c r="AD167" s="64" t="s">
        <v>35</v>
      </c>
      <c r="AE167" s="64" t="s">
        <v>35</v>
      </c>
      <c r="AF167" s="64" t="s">
        <v>35</v>
      </c>
      <c r="AG167" s="64" t="s">
        <v>35</v>
      </c>
      <c r="AH167" s="64" t="s">
        <v>35</v>
      </c>
      <c r="AI167" s="64" t="s">
        <v>35</v>
      </c>
      <c r="AJ167" s="64" t="s">
        <v>35</v>
      </c>
      <c r="AK167" s="64" t="s">
        <v>35</v>
      </c>
      <c r="AL167" s="64" t="s">
        <v>35</v>
      </c>
      <c r="AM167" s="64" t="s">
        <v>35</v>
      </c>
      <c r="AN167" s="64" t="s">
        <v>35</v>
      </c>
      <c r="AO167" s="64" t="s">
        <v>35</v>
      </c>
      <c r="AP167" s="64" t="s">
        <v>35</v>
      </c>
      <c r="AQ167" s="64" t="s">
        <v>35</v>
      </c>
      <c r="AR167" s="64" t="s">
        <v>35</v>
      </c>
      <c r="AS167" s="64" t="s">
        <v>35</v>
      </c>
      <c r="AT167" s="102" t="s">
        <v>35</v>
      </c>
      <c r="AU167" s="103" t="s">
        <v>35</v>
      </c>
      <c r="AV167" s="175" t="s">
        <v>35</v>
      </c>
      <c r="AW167" s="175" t="s">
        <v>111</v>
      </c>
      <c r="AX167" s="176"/>
    </row>
    <row r="168" spans="2:50" s="35" customFormat="1" x14ac:dyDescent="0.25">
      <c r="B168" s="221"/>
      <c r="C168" s="69" t="s">
        <v>147</v>
      </c>
      <c r="D168" s="69"/>
      <c r="E168" s="112" t="s">
        <v>150</v>
      </c>
      <c r="F168" s="64" t="s">
        <v>35</v>
      </c>
      <c r="G168" s="64" t="s">
        <v>35</v>
      </c>
      <c r="H168" s="64" t="s">
        <v>35</v>
      </c>
      <c r="I168" s="64" t="s">
        <v>35</v>
      </c>
      <c r="J168" s="64" t="s">
        <v>35</v>
      </c>
      <c r="K168" s="64" t="s">
        <v>35</v>
      </c>
      <c r="L168" s="64" t="s">
        <v>35</v>
      </c>
      <c r="M168" s="64" t="s">
        <v>35</v>
      </c>
      <c r="N168" s="64" t="s">
        <v>35</v>
      </c>
      <c r="O168" s="64" t="s">
        <v>35</v>
      </c>
      <c r="P168" s="64" t="s">
        <v>35</v>
      </c>
      <c r="Q168" s="64" t="s">
        <v>35</v>
      </c>
      <c r="R168" s="64" t="s">
        <v>35</v>
      </c>
      <c r="S168" s="64" t="s">
        <v>35</v>
      </c>
      <c r="T168" s="64" t="s">
        <v>35</v>
      </c>
      <c r="U168" s="64" t="s">
        <v>35</v>
      </c>
      <c r="V168" s="64" t="s">
        <v>35</v>
      </c>
      <c r="W168" s="64" t="s">
        <v>35</v>
      </c>
      <c r="X168" s="64" t="s">
        <v>35</v>
      </c>
      <c r="Y168" s="64" t="s">
        <v>35</v>
      </c>
      <c r="Z168" s="64" t="s">
        <v>35</v>
      </c>
      <c r="AA168" s="64" t="s">
        <v>35</v>
      </c>
      <c r="AB168" s="64" t="s">
        <v>35</v>
      </c>
      <c r="AC168" s="64" t="s">
        <v>35</v>
      </c>
      <c r="AD168" s="64" t="s">
        <v>35</v>
      </c>
      <c r="AE168" s="64" t="s">
        <v>35</v>
      </c>
      <c r="AF168" s="64" t="s">
        <v>35</v>
      </c>
      <c r="AG168" s="64" t="s">
        <v>35</v>
      </c>
      <c r="AH168" s="64" t="s">
        <v>35</v>
      </c>
      <c r="AI168" s="64" t="s">
        <v>35</v>
      </c>
      <c r="AJ168" s="64" t="s">
        <v>35</v>
      </c>
      <c r="AK168" s="64" t="s">
        <v>35</v>
      </c>
      <c r="AL168" s="64" t="s">
        <v>35</v>
      </c>
      <c r="AM168" s="64" t="s">
        <v>35</v>
      </c>
      <c r="AN168" s="64" t="s">
        <v>35</v>
      </c>
      <c r="AO168" s="64" t="s">
        <v>35</v>
      </c>
      <c r="AP168" s="64" t="s">
        <v>35</v>
      </c>
      <c r="AQ168" s="64" t="s">
        <v>35</v>
      </c>
      <c r="AR168" s="64" t="s">
        <v>35</v>
      </c>
      <c r="AS168" s="64" t="s">
        <v>35</v>
      </c>
      <c r="AT168" s="102" t="s">
        <v>35</v>
      </c>
      <c r="AU168" s="103" t="s">
        <v>35</v>
      </c>
      <c r="AV168" s="175" t="s">
        <v>35</v>
      </c>
      <c r="AW168" s="175" t="s">
        <v>111</v>
      </c>
      <c r="AX168" s="176"/>
    </row>
  </sheetData>
  <mergeCells count="73">
    <mergeCell ref="AO4:AO5"/>
    <mergeCell ref="B4:E6"/>
    <mergeCell ref="F4:H4"/>
    <mergeCell ref="I4:M4"/>
    <mergeCell ref="N4:N5"/>
    <mergeCell ref="O4:O5"/>
    <mergeCell ref="P4:P5"/>
    <mergeCell ref="B28:E28"/>
    <mergeCell ref="AP4:AS4"/>
    <mergeCell ref="AT4:AU4"/>
    <mergeCell ref="AV4:AV5"/>
    <mergeCell ref="AW4:AW5"/>
    <mergeCell ref="B8:D9"/>
    <mergeCell ref="B10:E10"/>
    <mergeCell ref="AT10:AT26"/>
    <mergeCell ref="AU10:AU26"/>
    <mergeCell ref="B11:B22"/>
    <mergeCell ref="C11:D14"/>
    <mergeCell ref="Q4:T4"/>
    <mergeCell ref="U4:AA4"/>
    <mergeCell ref="AB4:AE4"/>
    <mergeCell ref="AF4:AM4"/>
    <mergeCell ref="AN4:AN5"/>
    <mergeCell ref="C15:D18"/>
    <mergeCell ref="C19:D22"/>
    <mergeCell ref="B23:D24"/>
    <mergeCell ref="B25:D26"/>
    <mergeCell ref="B27:E27"/>
    <mergeCell ref="B29:E29"/>
    <mergeCell ref="AT29:AT45"/>
    <mergeCell ref="AU29:AU45"/>
    <mergeCell ref="B30:B41"/>
    <mergeCell ref="C30:D33"/>
    <mergeCell ref="C34:D37"/>
    <mergeCell ref="C38:D41"/>
    <mergeCell ref="B42:D43"/>
    <mergeCell ref="B44:D45"/>
    <mergeCell ref="B61:C61"/>
    <mergeCell ref="B46:E46"/>
    <mergeCell ref="B47:E47"/>
    <mergeCell ref="B49:D50"/>
    <mergeCell ref="B51:D52"/>
    <mergeCell ref="B54:D54"/>
    <mergeCell ref="B55:D55"/>
    <mergeCell ref="B57:D57"/>
    <mergeCell ref="AP57:AP58"/>
    <mergeCell ref="AT57:AU58"/>
    <mergeCell ref="B58:D58"/>
    <mergeCell ref="B60:C60"/>
    <mergeCell ref="B76:D77"/>
    <mergeCell ref="B62:C62"/>
    <mergeCell ref="B63:C63"/>
    <mergeCell ref="B64:C64"/>
    <mergeCell ref="B66:D66"/>
    <mergeCell ref="B67:D67"/>
    <mergeCell ref="B68:C68"/>
    <mergeCell ref="B69:C69"/>
    <mergeCell ref="B70:C70"/>
    <mergeCell ref="B71:C71"/>
    <mergeCell ref="B72:D73"/>
    <mergeCell ref="B74:D75"/>
    <mergeCell ref="AW143:AW151"/>
    <mergeCell ref="B144:E144"/>
    <mergeCell ref="B145:E145"/>
    <mergeCell ref="B146:E146"/>
    <mergeCell ref="B147:E147"/>
    <mergeCell ref="B148:E148"/>
    <mergeCell ref="B150:E150"/>
    <mergeCell ref="B152:E152"/>
    <mergeCell ref="B159:D159"/>
    <mergeCell ref="B80:B109"/>
    <mergeCell ref="B143:E143"/>
    <mergeCell ref="AV143:AV153"/>
  </mergeCells>
  <conditionalFormatting sqref="F80:AS109">
    <cfRule type="containsText" dxfId="1" priority="3" operator="containsText" text="&lt;*">
      <formula>NOT(ISERROR(SEARCH("&lt;*",F80)))</formula>
    </cfRule>
  </conditionalFormatting>
  <conditionalFormatting sqref="F148:AS153">
    <cfRule type="containsText" dxfId="0" priority="2" operator="containsText" text="Exceeds">
      <formula>NOT(ISERROR(SEARCH("Exceeds",F148)))</formula>
    </cfRule>
  </conditionalFormatting>
  <printOptions horizontalCentered="1"/>
  <pageMargins left="0.59055118110236227" right="0.59055118110236227" top="0.70866141732283472" bottom="0.59055118110236227" header="0.31496062992125984" footer="0.31496062992125984"/>
  <pageSetup paperSize="9" scale="57" fitToHeight="0" orientation="landscape" horizontalDpi="1200" verticalDpi="1200" r:id="rId1"/>
  <headerFooter>
    <oddHeader>&amp;L&amp;G</oddHeader>
    <oddFooter>&amp;RPage &amp;P of  &amp;N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B036D3018264AA8C118633580C890" ma:contentTypeVersion="19" ma:contentTypeDescription="Create a new document." ma:contentTypeScope="" ma:versionID="f869c79fd66321cde513bd2473230e28">
  <xsd:schema xmlns:xsd="http://www.w3.org/2001/XMLSchema" xmlns:xs="http://www.w3.org/2001/XMLSchema" xmlns:p="http://schemas.microsoft.com/office/2006/metadata/properties" xmlns:ns2="2c55c6d7-1130-4ef5-8c87-8edf35640415" xmlns:ns3="a2c02f56-97b9-452e-a249-bf4481f1fd8d" targetNamespace="http://schemas.microsoft.com/office/2006/metadata/properties" ma:root="true" ma:fieldsID="78ae2ce3c93a86577896713384189538" ns2:_="" ns3:_="">
    <xsd:import namespace="2c55c6d7-1130-4ef5-8c87-8edf35640415"/>
    <xsd:import namespace="a2c02f56-97b9-452e-a249-bf4481f1fd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dat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5c6d7-1130-4ef5-8c87-8edf35640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" ma:index="20" nillable="true" ma:displayName="date" ma:format="DateOnly" ma:internalName="dat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fa0f2fa-978f-4e8d-9899-fccfe755bb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02f56-97b9-452e-a249-bf4481f1fd8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36a2670-88ee-4529-b7fa-60774bd4da1a}" ma:internalName="TaxCatchAll" ma:showField="CatchAllData" ma:web="a2c02f56-97b9-452e-a249-bf4481f1fd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2c55c6d7-1130-4ef5-8c87-8edf35640415" xsi:nil="true"/>
    <TaxCatchAll xmlns="a2c02f56-97b9-452e-a249-bf4481f1fd8d" xsi:nil="true"/>
    <lcf76f155ced4ddcb4097134ff3c332f xmlns="2c55c6d7-1130-4ef5-8c87-8edf356404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26488C-721D-475F-BBC2-DCE3EA7B3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55c6d7-1130-4ef5-8c87-8edf35640415"/>
    <ds:schemaRef ds:uri="a2c02f56-97b9-452e-a249-bf4481f1f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C72311-70C8-4EA3-BA61-3AB4F810D4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62ABC6-A4E9-4F10-8DD9-BF78DD483385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c55c6d7-1130-4ef5-8c87-8edf35640415"/>
    <ds:schemaRef ds:uri="http://www.w3.org/XML/1998/namespace"/>
    <ds:schemaRef ds:uri="a2c02f56-97b9-452e-a249-bf4481f1fd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General</vt:lpstr>
      <vt:lpstr>ENM</vt:lpstr>
      <vt:lpstr>RA</vt:lpstr>
      <vt:lpstr>ENM!Print_Area</vt:lpstr>
      <vt:lpstr>General!Print_Area</vt:lpstr>
      <vt:lpstr>RA!Print_Area</vt:lpstr>
      <vt:lpstr>ENM!Print_Titles</vt:lpstr>
      <vt:lpstr>General!Print_Titles</vt:lpstr>
      <vt:lpstr>RA!Print_Titles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2024-05-09T01:50:28Z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0x010100EA9B036D3018264AA8C118633580C890</vt:lpwstr>
  </property>
  <property fmtid="{D5CDD505-2E9C-101B-9397-08002B2CF9AE}" pid="3" name="AuthorIds_UIVersion_1536">
    <vt:lpwstr>11</vt:lpwstr>
  </property>
  <property fmtid="{D5CDD505-2E9C-101B-9397-08002B2CF9AE}" pid="4" name="MediaServiceImageTags">
    <vt:lpwstr/>
  </property>
</Properties>
</file>