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knudtson\Documents\Research\MATLAB\Noise Model\"/>
    </mc:Choice>
  </mc:AlternateContent>
  <xr:revisionPtr revIDLastSave="0" documentId="13_ncr:1_{44C0022D-FF5C-4116-BC55-AE3D257DA9D6}" xr6:coauthVersionLast="36" xr6:coauthVersionMax="36" xr10:uidLastSave="{00000000-0000-0000-0000-000000000000}"/>
  <bookViews>
    <workbookView xWindow="0" yWindow="0" windowWidth="21600" windowHeight="9525" xr2:uid="{414579B9-EDF7-4ECF-A252-19069472EB5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1" l="1"/>
  <c r="L7" i="1"/>
  <c r="I8" i="1"/>
  <c r="I7" i="1"/>
  <c r="P7" i="1"/>
  <c r="O7" i="1"/>
  <c r="N7" i="1"/>
  <c r="N8" i="1"/>
  <c r="P8" i="1" s="1"/>
  <c r="O8" i="1"/>
  <c r="E8" i="1"/>
  <c r="E7" i="1"/>
  <c r="F8" i="1"/>
  <c r="F7" i="1"/>
  <c r="M8" i="1"/>
  <c r="M7" i="1"/>
  <c r="K8" i="1"/>
  <c r="K7" i="1"/>
  <c r="B7" i="1"/>
  <c r="B2" i="1"/>
  <c r="B3" i="1"/>
  <c r="B4" i="1"/>
  <c r="Q8" i="1" l="1"/>
  <c r="Q7" i="1"/>
  <c r="J8" i="1"/>
  <c r="J7" i="1"/>
  <c r="R7" i="1" s="1"/>
  <c r="S7" i="1" l="1"/>
</calcChain>
</file>

<file path=xl/sharedStrings.xml><?xml version="1.0" encoding="utf-8"?>
<sst xmlns="http://schemas.openxmlformats.org/spreadsheetml/2006/main" count="25" uniqueCount="23">
  <si>
    <t>R</t>
  </si>
  <si>
    <t>K</t>
  </si>
  <si>
    <t>c/b</t>
  </si>
  <si>
    <t>alpha20</t>
  </si>
  <si>
    <t>alpha40</t>
  </si>
  <si>
    <t>alpha31</t>
  </si>
  <si>
    <t>L</t>
  </si>
  <si>
    <t>LISA</t>
  </si>
  <si>
    <t>C0</t>
  </si>
  <si>
    <t>b</t>
  </si>
  <si>
    <t>c</t>
  </si>
  <si>
    <t>alpha</t>
  </si>
  <si>
    <t>GRACE</t>
  </si>
  <si>
    <t>T</t>
  </si>
  <si>
    <t>M</t>
  </si>
  <si>
    <t>D</t>
  </si>
  <si>
    <t>E</t>
  </si>
  <si>
    <t>alphas</t>
  </si>
  <si>
    <t>alphal</t>
  </si>
  <si>
    <t>Can</t>
  </si>
  <si>
    <t>Ccal</t>
  </si>
  <si>
    <t>Grace to Lisa Comp</t>
  </si>
  <si>
    <t>Grace to Lisa Empirical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</si>
</sst>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04F1-665A-4B0E-BE07-06168653EAC0}">
  <dimension ref="A1:S8"/>
  <sheetViews>
    <sheetView tabSelected="1" topLeftCell="J1" zoomScale="80" zoomScaleNormal="80" workbookViewId="0">
      <selection activeCell="L9" sqref="L9"/>
    </sheetView>
  </sheetViews>
  <sheetFormatPr defaultRowHeight="15" x14ac:dyDescent="0.25"/>
  <cols>
    <col min="2" max="2" width="11" bestFit="1" customWidth="1"/>
    <col min="8" max="8" width="12.5703125" bestFit="1" customWidth="1"/>
    <col min="9" max="9" width="10.5703125" bestFit="1" customWidth="1"/>
    <col min="10" max="10" width="12" bestFit="1" customWidth="1"/>
    <col min="17" max="17" width="12" bestFit="1" customWidth="1"/>
    <col min="18" max="18" width="17.85546875" bestFit="1" customWidth="1"/>
    <col min="19" max="19" width="20.85546875" bestFit="1" customWidth="1"/>
  </cols>
  <sheetData>
    <row r="1" spans="1:19" x14ac:dyDescent="0.25">
      <c r="A1" t="s">
        <v>2</v>
      </c>
      <c r="B1" t="s">
        <v>5</v>
      </c>
      <c r="C1" t="s">
        <v>3</v>
      </c>
      <c r="D1" t="s">
        <v>4</v>
      </c>
    </row>
    <row r="2" spans="1:19" x14ac:dyDescent="0.25">
      <c r="A2">
        <v>12</v>
      </c>
      <c r="B2">
        <f t="shared" ref="B2:B4" si="0">(C2+D2)*11/20</f>
        <v>0.11379499999999998</v>
      </c>
      <c r="C2">
        <v>0.13189999999999999</v>
      </c>
      <c r="D2">
        <v>7.4999999999999997E-2</v>
      </c>
    </row>
    <row r="3" spans="1:19" x14ac:dyDescent="0.25">
      <c r="A3">
        <v>16</v>
      </c>
      <c r="B3">
        <f t="shared" si="0"/>
        <v>0.11803000000000001</v>
      </c>
      <c r="C3">
        <v>0.1366</v>
      </c>
      <c r="D3">
        <v>7.8E-2</v>
      </c>
    </row>
    <row r="4" spans="1:19" x14ac:dyDescent="0.25">
      <c r="A4">
        <v>24</v>
      </c>
      <c r="B4">
        <f t="shared" si="0"/>
        <v>0.123695</v>
      </c>
      <c r="C4">
        <v>0.1419</v>
      </c>
      <c r="D4">
        <v>8.3000000000000004E-2</v>
      </c>
    </row>
    <row r="5" spans="1:19" x14ac:dyDescent="0.25">
      <c r="A5" t="s">
        <v>6</v>
      </c>
    </row>
    <row r="6" spans="1:19" x14ac:dyDescent="0.25">
      <c r="B6" t="s">
        <v>11</v>
      </c>
      <c r="C6" t="s">
        <v>9</v>
      </c>
      <c r="D6" t="s">
        <v>10</v>
      </c>
      <c r="E6" t="s">
        <v>6</v>
      </c>
      <c r="F6" t="s">
        <v>0</v>
      </c>
      <c r="G6" t="s">
        <v>13</v>
      </c>
      <c r="H6" t="s">
        <v>14</v>
      </c>
      <c r="I6" t="s">
        <v>8</v>
      </c>
      <c r="J6" t="s">
        <v>20</v>
      </c>
      <c r="K6" t="s">
        <v>1</v>
      </c>
      <c r="L6" t="s">
        <v>15</v>
      </c>
      <c r="M6" t="s">
        <v>16</v>
      </c>
      <c r="N6" t="s">
        <v>17</v>
      </c>
      <c r="O6" t="s">
        <v>18</v>
      </c>
      <c r="P6" t="s">
        <v>11</v>
      </c>
      <c r="Q6" t="s">
        <v>19</v>
      </c>
      <c r="R6" t="s">
        <v>21</v>
      </c>
      <c r="S6" t="s">
        <v>22</v>
      </c>
    </row>
    <row r="7" spans="1:19" x14ac:dyDescent="0.25">
      <c r="A7" t="s">
        <v>12</v>
      </c>
      <c r="B7">
        <f>0.0008*30+0.1045</f>
        <v>0.1285</v>
      </c>
      <c r="C7">
        <v>1E-3</v>
      </c>
      <c r="D7">
        <v>0.03</v>
      </c>
      <c r="E7">
        <f>(D7+C7)/C7</f>
        <v>31</v>
      </c>
      <c r="F7">
        <f>D7/C7</f>
        <v>30</v>
      </c>
      <c r="G7">
        <v>293</v>
      </c>
      <c r="H7">
        <v>18.015280000000001</v>
      </c>
      <c r="I7" s="1">
        <f>3.46*C7*(D7+C7)*(G7/H7)^0.5</f>
        <v>4.3256471910318219E-4</v>
      </c>
      <c r="J7">
        <f>I7*B7</f>
        <v>5.5584566404758912E-5</v>
      </c>
      <c r="K7">
        <f>1.0663+0.0471*(D7/C7)-0.000848*(D7/C7)^2</f>
        <v>1.7161000000000004</v>
      </c>
      <c r="L7">
        <f>0.7749+0.1163*(D7/C7)-0.000372*(D7/C7)^2</f>
        <v>3.9290999999999996</v>
      </c>
      <c r="M7">
        <f>0.6837+0.02705*(D7/C7)-0.000616*(D7/C7)^2</f>
        <v>0.94080000000000008</v>
      </c>
      <c r="N7">
        <f>1/(1+E7*(1+F7)/2/F7)</f>
        <v>5.8765915768854066E-2</v>
      </c>
      <c r="O7">
        <f>1/(1+3*E7*(1+F7)/8/F7/K7)</f>
        <v>0.12500182101598128</v>
      </c>
      <c r="P7">
        <f>(1+L7*(E7/F7)^M7)/(1/N7+(L7*(E7/F7)^M7)/O7)</f>
        <v>0.10220132614383021</v>
      </c>
      <c r="Q7">
        <f>I7*P7</f>
        <v>4.4208687935378626E-5</v>
      </c>
      <c r="R7">
        <f>J7/J8</f>
        <v>0.1014904458598726</v>
      </c>
      <c r="S7">
        <f>Q7/Q8</f>
        <v>8.6431375284625661E-2</v>
      </c>
    </row>
    <row r="8" spans="1:19" x14ac:dyDescent="0.25">
      <c r="A8" t="s">
        <v>7</v>
      </c>
      <c r="B8">
        <v>0.19625000000000001</v>
      </c>
      <c r="C8">
        <v>4.0000000000000001E-3</v>
      </c>
      <c r="D8">
        <v>4.5999999999999999E-2</v>
      </c>
      <c r="E8">
        <f>(D8+C8)/C8</f>
        <v>12.5</v>
      </c>
      <c r="F8">
        <f>D8/C8</f>
        <v>11.5</v>
      </c>
      <c r="G8">
        <v>293</v>
      </c>
      <c r="H8">
        <v>18.015280000000001</v>
      </c>
      <c r="I8">
        <f>3.46*C8*(D8+C8)*(G8/H8)^0.5</f>
        <v>2.7907401232463371E-3</v>
      </c>
      <c r="J8">
        <f>I8*B8</f>
        <v>5.4768274918709362E-4</v>
      </c>
      <c r="K8">
        <f>1.0663+0.0471*(D8/C8)-0.000848*(D8/C8)^2</f>
        <v>1.4958020000000003</v>
      </c>
      <c r="L8">
        <f>0.7749+0.1163*(D8/C8)-0.000372*(D8/C8)^2</f>
        <v>2.0631530000000002</v>
      </c>
      <c r="M8">
        <f>0.6837+0.02705*(D8/C8)-0.000616*(D8/C8)^2</f>
        <v>0.91330899999999993</v>
      </c>
      <c r="N8">
        <f>1/(1+E8*(1+F8)/2/F8)</f>
        <v>0.12831241283124128</v>
      </c>
      <c r="O8">
        <f>1/(1+3*E8*(1+F8)/8/F8/K8)</f>
        <v>0.22694921370831742</v>
      </c>
      <c r="P8">
        <f>(1+L8*(E8/F8)^M8)/(1/N8+(L8*(E8/F8)^M8)/O8)</f>
        <v>0.18328072994473688</v>
      </c>
      <c r="Q8">
        <f>I8*P8</f>
        <v>5.1148888687465362E-4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Knudtson,Aaron</dc:creator>
  <cp:lastModifiedBy>Knudtson,Aaron</cp:lastModifiedBy>
  <dcterms:created xsi:type="dcterms:W3CDTF">2020-03-25T17:28:38Z</dcterms:created>
  <dcterms:modified xsi:type="dcterms:W3CDTF">2020-04-13T20:08:26Z</dcterms:modified>
</cp:coreProperties>
</file>