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3955" windowHeight="13320" activeTab="5"/>
  </bookViews>
  <sheets>
    <sheet name="summary" sheetId="1" r:id="rId1"/>
    <sheet name="summary 2" sheetId="5" r:id="rId2"/>
    <sheet name="C++" sheetId="2" r:id="rId3"/>
    <sheet name="Python, matrix ops" sheetId="3" r:id="rId4"/>
    <sheet name="R" sheetId="4" r:id="rId5"/>
    <sheet name="Julia" sheetId="6" r:id="rId6"/>
  </sheets>
  <calcPr calcId="125725"/>
</workbook>
</file>

<file path=xl/calcChain.xml><?xml version="1.0" encoding="utf-8"?>
<calcChain xmlns="http://schemas.openxmlformats.org/spreadsheetml/2006/main">
  <c r="T13" i="6"/>
  <c r="U13" s="1"/>
  <c r="S13"/>
  <c r="Y12"/>
  <c r="W12"/>
  <c r="T12"/>
  <c r="S12"/>
  <c r="U12" s="1"/>
  <c r="T11"/>
  <c r="Y11" s="1"/>
  <c r="S11"/>
  <c r="U11" s="1"/>
  <c r="U10"/>
  <c r="T10"/>
  <c r="W10" s="1"/>
  <c r="S10"/>
  <c r="W9"/>
  <c r="U9"/>
  <c r="T9"/>
  <c r="Y9" s="1"/>
  <c r="S9"/>
  <c r="Y8"/>
  <c r="W8"/>
  <c r="T8"/>
  <c r="S8"/>
  <c r="U8" s="1"/>
  <c r="T6"/>
  <c r="R74" i="4"/>
  <c r="J11" i="5"/>
  <c r="J10"/>
  <c r="J9"/>
  <c r="J8"/>
  <c r="J7"/>
  <c r="J6"/>
  <c r="K3"/>
  <c r="K11" s="1"/>
  <c r="S14" i="3"/>
  <c r="S13"/>
  <c r="S12"/>
  <c r="S11"/>
  <c r="S10"/>
  <c r="S9"/>
  <c r="T7"/>
  <c r="T14" s="1"/>
  <c r="P19" i="4"/>
  <c r="P18"/>
  <c r="P17"/>
  <c r="P16"/>
  <c r="P15"/>
  <c r="P14"/>
  <c r="L15"/>
  <c r="L16"/>
  <c r="L17"/>
  <c r="L18"/>
  <c r="L19"/>
  <c r="L14"/>
  <c r="K23" i="1"/>
  <c r="D42"/>
  <c r="D44"/>
  <c r="D46"/>
  <c r="D47"/>
  <c r="D49"/>
  <c r="D50"/>
  <c r="F50"/>
  <c r="F49"/>
  <c r="F48"/>
  <c r="F47"/>
  <c r="F46"/>
  <c r="F45"/>
  <c r="F44"/>
  <c r="F43"/>
  <c r="F42"/>
  <c r="B44"/>
  <c r="B46"/>
  <c r="B47"/>
  <c r="B49"/>
  <c r="B50"/>
  <c r="B42"/>
  <c r="J39"/>
  <c r="J38"/>
  <c r="J37"/>
  <c r="J36"/>
  <c r="J35"/>
  <c r="J34"/>
  <c r="J33"/>
  <c r="J32"/>
  <c r="J31"/>
  <c r="J13"/>
  <c r="J12"/>
  <c r="J7"/>
  <c r="J8"/>
  <c r="J9"/>
  <c r="J10"/>
  <c r="J11"/>
  <c r="J6"/>
  <c r="J5"/>
  <c r="K3"/>
  <c r="K36" s="1"/>
  <c r="N36" s="1"/>
  <c r="C23" i="2"/>
  <c r="B23"/>
  <c r="A23"/>
  <c r="B12"/>
  <c r="C12"/>
  <c r="A12"/>
  <c r="A32"/>
  <c r="B32"/>
  <c r="B27"/>
  <c r="B28"/>
  <c r="B29"/>
  <c r="B30"/>
  <c r="B36"/>
  <c r="B31"/>
  <c r="B26"/>
  <c r="B33" s="1"/>
  <c r="A27"/>
  <c r="A28"/>
  <c r="A29"/>
  <c r="A30"/>
  <c r="A36"/>
  <c r="A31"/>
  <c r="A26"/>
  <c r="Y10" i="6" l="1"/>
  <c r="W11"/>
  <c r="Y13"/>
  <c r="W13"/>
  <c r="T9" i="3"/>
  <c r="W9" s="1"/>
  <c r="T13"/>
  <c r="W13" s="1"/>
  <c r="L11" i="5"/>
  <c r="N11"/>
  <c r="K6"/>
  <c r="K7"/>
  <c r="K8"/>
  <c r="K9"/>
  <c r="K10"/>
  <c r="W14" i="3"/>
  <c r="U14"/>
  <c r="Y14"/>
  <c r="T11"/>
  <c r="Y9"/>
  <c r="T12"/>
  <c r="U12" s="1"/>
  <c r="T10"/>
  <c r="K12" i="1"/>
  <c r="L12" s="1"/>
  <c r="K11"/>
  <c r="N11" s="1"/>
  <c r="K7"/>
  <c r="N7" s="1"/>
  <c r="K8"/>
  <c r="K33"/>
  <c r="N33" s="1"/>
  <c r="L36"/>
  <c r="K37"/>
  <c r="N37" s="1"/>
  <c r="K6"/>
  <c r="N6" s="1"/>
  <c r="K9"/>
  <c r="N9" s="1"/>
  <c r="K34"/>
  <c r="N34" s="1"/>
  <c r="L37"/>
  <c r="K38"/>
  <c r="N38" s="1"/>
  <c r="K5"/>
  <c r="N5" s="1"/>
  <c r="K10"/>
  <c r="N10" s="1"/>
  <c r="K13"/>
  <c r="N13" s="1"/>
  <c r="K31"/>
  <c r="N31" s="1"/>
  <c r="K35"/>
  <c r="N35" s="1"/>
  <c r="L38"/>
  <c r="K39"/>
  <c r="N39" s="1"/>
  <c r="K32"/>
  <c r="N32" s="1"/>
  <c r="L35"/>
  <c r="L39"/>
  <c r="A33" i="2"/>
  <c r="L7" i="1" l="1"/>
  <c r="Y13" i="3"/>
  <c r="U13"/>
  <c r="L32" i="1"/>
  <c r="U9" i="3"/>
  <c r="L10" i="5"/>
  <c r="N10"/>
  <c r="L8"/>
  <c r="N8"/>
  <c r="L6"/>
  <c r="N6"/>
  <c r="L9"/>
  <c r="N9"/>
  <c r="L7"/>
  <c r="N7"/>
  <c r="W10" i="3"/>
  <c r="Y10"/>
  <c r="U10"/>
  <c r="W11"/>
  <c r="Y11"/>
  <c r="W12"/>
  <c r="Y12"/>
  <c r="U11"/>
  <c r="N12" i="1"/>
  <c r="L34"/>
  <c r="L11"/>
  <c r="L8"/>
  <c r="N8"/>
  <c r="L13"/>
  <c r="L6"/>
  <c r="L31"/>
  <c r="L33"/>
  <c r="L5"/>
  <c r="L9"/>
  <c r="L10"/>
</calcChain>
</file>

<file path=xl/sharedStrings.xml><?xml version="1.0" encoding="utf-8"?>
<sst xmlns="http://schemas.openxmlformats.org/spreadsheetml/2006/main" count="942" uniqueCount="418">
  <si>
    <t>small</t>
  </si>
  <si>
    <t>10x cols</t>
  </si>
  <si>
    <t>10x rows</t>
  </si>
  <si>
    <t>10x row rowMean</t>
  </si>
  <si>
    <t>100x cols</t>
  </si>
  <si>
    <t>500x cols</t>
  </si>
  <si>
    <t>MATLAB</t>
  </si>
  <si>
    <t>Java</t>
  </si>
  <si>
    <t>C++</t>
  </si>
  <si>
    <t>R</t>
  </si>
  <si>
    <t>C++ debug</t>
  </si>
  <si>
    <t>small w/o re-alloc</t>
  </si>
  <si>
    <t>10x cols w/o re-alloc</t>
  </si>
  <si>
    <t>Elapsed time for running column means on a 13x36 array for 6,261,780 iteration</t>
  </si>
  <si>
    <t>NOTES</t>
  </si>
  <si>
    <t>C++ is compiled with the "release" optimization flags on (O2)</t>
  </si>
  <si>
    <t>C++ debug is compiled with the standard "debug" settings, run in debug mode but with no breakpoints set</t>
  </si>
  <si>
    <t>Versions</t>
  </si>
  <si>
    <t>2013b</t>
  </si>
  <si>
    <t>8.0.20</t>
  </si>
  <si>
    <t>Visual Studio 2012</t>
  </si>
  <si>
    <t>3.1.1</t>
  </si>
  <si>
    <t>Small array, many iterations.</t>
  </si>
  <si>
    <t>Small array, many iterations, no re-allocation.</t>
  </si>
  <si>
    <t>10x cols, 10x fewer iterations.</t>
  </si>
  <si>
    <t>10x cols, 10x fewer iterations, no re-allocation..</t>
  </si>
  <si>
    <t>10x rows, 10x fewer iterations.</t>
  </si>
  <si>
    <t>10x rows, 10x fewer iterations, row means.</t>
  </si>
  <si>
    <t>100x cols, 100x fewer iterations.</t>
  </si>
  <si>
    <t>500x cols, 500x fewer iterations.</t>
  </si>
  <si>
    <t>Normal nested for loop</t>
  </si>
  <si>
    <t>"Hand"</t>
  </si>
  <si>
    <t>"Normal"</t>
  </si>
  <si>
    <t>mean time</t>
  </si>
  <si>
    <t>mean</t>
  </si>
  <si>
    <t>(proves that the differences are real, since this uses a different function)</t>
  </si>
  <si>
    <t>C++ Tests</t>
  </si>
  <si>
    <t>10x rows, 10x fewer iterations, row means, no re-all</t>
  </si>
  <si>
    <t>"Hand Optimized" (use row pointer and pointer++ rather than data[r][c])</t>
  </si>
  <si>
    <t>Conclusion: "hand-optimized" is better when there is no reallocation.</t>
  </si>
  <si>
    <t>Perhaps this has to do with whether the optimizer can shift heap-allocation to stack when re-allocating on every loop?</t>
  </si>
  <si>
    <t>same w/o realloc</t>
  </si>
  <si>
    <t>matrix size</t>
  </si>
  <si>
    <t>iterations</t>
  </si>
  <si>
    <t>math ops</t>
  </si>
  <si>
    <t>13x36</t>
  </si>
  <si>
    <t>13x360</t>
  </si>
  <si>
    <t>130x36</t>
  </si>
  <si>
    <t>13x3600</t>
  </si>
  <si>
    <t>13x18000</t>
  </si>
  <si>
    <t>nelements</t>
  </si>
  <si>
    <t>matrix size KB</t>
  </si>
  <si>
    <t>On my DELL laptop (AMD CPU, Windows 8)</t>
  </si>
  <si>
    <t>Java*</t>
  </si>
  <si>
    <t>Java uses my pure-Java matrix class, in the asterisk column code had not been speed-optimized; the difference between row- and column-ops has to do with my underlying representation.</t>
  </si>
  <si>
    <t xml:space="preserve">    or equivalent number of operations on larger arrays with fewer iterations</t>
  </si>
  <si>
    <t>Python</t>
  </si>
  <si>
    <t>Python  using "dedicate Python console" in xyPython. Note that Ipython was10-25% slower.</t>
  </si>
  <si>
    <t xml:space="preserve"> 2.7.6</t>
  </si>
  <si>
    <t>My desktop</t>
  </si>
  <si>
    <t>DELL Laptop</t>
  </si>
  <si>
    <t>AMD A6-1450 APU 1.0 Ghz (2013)</t>
  </si>
  <si>
    <t>Intel Core i5-4570S 2.90 Ghz</t>
  </si>
  <si>
    <t>CPU Speed</t>
  </si>
  <si>
    <t>from CPUBenchMark.Net</t>
  </si>
  <si>
    <t>How much slower is my pokey laptop vs fast desktop? (CPUBenchmark suggests 4.4x)</t>
  </si>
  <si>
    <t>Arrays</t>
  </si>
  <si>
    <t>Matrices</t>
  </si>
  <si>
    <t>Matrix Algebra</t>
  </si>
  <si>
    <t xml:space="preserve">&gt;&gt;&gt; </t>
  </si>
  <si>
    <t>&gt;&gt;&gt; execfile("RT_SpeedTest.py")</t>
  </si>
  <si>
    <t>Small array, many iterations:</t>
  </si>
  <si>
    <t xml:space="preserve">   88.33 s</t>
  </si>
  <si>
    <t>Small array, many iterations, matrix algebra:</t>
  </si>
  <si>
    <t xml:space="preserve">   21.11 s</t>
  </si>
  <si>
    <t>10x cols, 10x fewer iterations:</t>
  </si>
  <si>
    <t xml:space="preserve">   12.08 s</t>
  </si>
  <si>
    <t>10x cols, 10x fewer iterations, matrix algebra::</t>
  </si>
  <si>
    <t xml:space="preserve">   2.74 s</t>
  </si>
  <si>
    <t>10x rows, 10x fewer iterations:</t>
  </si>
  <si>
    <t xml:space="preserve">   12.26 s</t>
  </si>
  <si>
    <t>10x rows, 10x fewer iterations, row sums:</t>
  </si>
  <si>
    <t xml:space="preserve">   11.61 s</t>
  </si>
  <si>
    <t>100x cols, 100x fewer iterations:</t>
  </si>
  <si>
    <t xml:space="preserve">   4.07 s</t>
  </si>
  <si>
    <t>100x cols, 100x fewer iterations, matrix algebra:</t>
  </si>
  <si>
    <t xml:space="preserve">   0.76 s</t>
  </si>
  <si>
    <t>500x cols, 500x fewer iterations:</t>
  </si>
  <si>
    <t xml:space="preserve">   3.41 s</t>
  </si>
  <si>
    <t>500x cols, 500x fewer iterations, matrix algebra:</t>
  </si>
  <si>
    <t xml:space="preserve">   0.45 s</t>
  </si>
  <si>
    <t xml:space="preserve">   88.49 s</t>
  </si>
  <si>
    <t xml:space="preserve">   52.31 s</t>
  </si>
  <si>
    <t xml:space="preserve">   12.06 s</t>
  </si>
  <si>
    <t xml:space="preserve">   6.01 s</t>
  </si>
  <si>
    <t xml:space="preserve">   12.15 s</t>
  </si>
  <si>
    <t xml:space="preserve">   11.55 s</t>
  </si>
  <si>
    <t xml:space="preserve">   4.25 s</t>
  </si>
  <si>
    <t xml:space="preserve">   1.17 s</t>
  </si>
  <si>
    <t xml:space="preserve">   3.37 s</t>
  </si>
  <si>
    <t xml:space="preserve">   0.53 s</t>
  </si>
  <si>
    <t>====================FULL RUN asmatrix(), preallocate averaging vector</t>
  </si>
  <si>
    <t>==================== FULL RUN asmatrix(), don't preallocate:</t>
  </si>
  <si>
    <t>&gt;&gt;&gt; runfile("RT_SpeedTest.py")</t>
  </si>
  <si>
    <t xml:space="preserve">   0.82 s</t>
  </si>
  <si>
    <t xml:space="preserve">   60.15 s</t>
  </si>
  <si>
    <t xml:space="preserve">   21.44 s</t>
  </si>
  <si>
    <t xml:space="preserve">   8.33 s</t>
  </si>
  <si>
    <t xml:space="preserve">   2.78 s</t>
  </si>
  <si>
    <t xml:space="preserve">   9.18 s</t>
  </si>
  <si>
    <t xml:space="preserve">   8.44 s</t>
  </si>
  <si>
    <t xml:space="preserve">   3.18 s</t>
  </si>
  <si>
    <t xml:space="preserve">   0.83 s</t>
  </si>
  <si>
    <t xml:space="preserve">   2.63 s</t>
  </si>
  <si>
    <t xml:space="preserve">   0.46 s</t>
  </si>
  <si>
    <t xml:space="preserve">   60.07 s</t>
  </si>
  <si>
    <t xml:space="preserve">   21.42 s</t>
  </si>
  <si>
    <t xml:space="preserve">   2.76 s</t>
  </si>
  <si>
    <t xml:space="preserve">   9.08 s</t>
  </si>
  <si>
    <t xml:space="preserve">   8.38 s</t>
  </si>
  <si>
    <t xml:space="preserve">   3.22 s</t>
  </si>
  <si>
    <t xml:space="preserve">   2.66 s</t>
  </si>
  <si>
    <t xml:space="preserve">   0.47 s</t>
  </si>
  <si>
    <t>====================FULL RUN (twice) array vs. matrix: preallocate averaging vector</t>
  </si>
  <si>
    <t>Preallocate "averaging" vector</t>
  </si>
  <si>
    <t xml:space="preserve">   60.35 s</t>
  </si>
  <si>
    <t xml:space="preserve">   21.62 s</t>
  </si>
  <si>
    <t xml:space="preserve">   8.41 s</t>
  </si>
  <si>
    <t>10x cols, 10x fewer iterations, matrix algebra:</t>
  </si>
  <si>
    <t xml:space="preserve">   2.77 s</t>
  </si>
  <si>
    <t xml:space="preserve">   9.22 s</t>
  </si>
  <si>
    <t>10x rows, 10x fewer iterations, matrix algebra:</t>
  </si>
  <si>
    <t xml:space="preserve">   2.89 s</t>
  </si>
  <si>
    <t xml:space="preserve">   8.54 s</t>
  </si>
  <si>
    <t>10x rows, 10x fewer iterations, row sums, matrix algebra:</t>
  </si>
  <si>
    <t xml:space="preserve">   2.99 s</t>
  </si>
  <si>
    <t xml:space="preserve">   3.14 s</t>
  </si>
  <si>
    <t xml:space="preserve">   0.81 s</t>
  </si>
  <si>
    <t xml:space="preserve">   2.73 s</t>
  </si>
  <si>
    <t xml:space="preserve">   0.48 s</t>
  </si>
  <si>
    <t>====================FULL RUN array vs. matrix: preallocate averaging vector</t>
  </si>
  <si>
    <t>No pre-alloc</t>
  </si>
  <si>
    <t xml:space="preserve">   60.25 s</t>
  </si>
  <si>
    <t xml:space="preserve">   52.86 s</t>
  </si>
  <si>
    <t xml:space="preserve">   8.51 s</t>
  </si>
  <si>
    <t xml:space="preserve">   6.05 s</t>
  </si>
  <si>
    <t xml:space="preserve">   9.39 s</t>
  </si>
  <si>
    <t xml:space="preserve">   6.37 s</t>
  </si>
  <si>
    <t xml:space="preserve">   8.52 s</t>
  </si>
  <si>
    <t xml:space="preserve">   6.24 s</t>
  </si>
  <si>
    <t xml:space="preserve">   3.10 s</t>
  </si>
  <si>
    <t xml:space="preserve">   1.20 s</t>
  </si>
  <si>
    <t xml:space="preserve">   2.61 s</t>
  </si>
  <si>
    <t xml:space="preserve">   0.57 s</t>
  </si>
  <si>
    <t>mean()</t>
  </si>
  <si>
    <t>algebra</t>
  </si>
  <si>
    <t>MATLAB:  mean vs. matrix alg. w/ prealloc</t>
  </si>
  <si>
    <t>&gt;&gt; RT_SpeedTest</t>
  </si>
  <si>
    <t xml:space="preserve">Small array, many iterations: </t>
  </si>
  <si>
    <t xml:space="preserve">   Elapsed time is 4.633011 seconds.</t>
  </si>
  <si>
    <t xml:space="preserve">Small array, many iterations, using matrix algebra: </t>
  </si>
  <si>
    <t xml:space="preserve">   Elapsed time is 0.432684 seconds.</t>
  </si>
  <si>
    <t xml:space="preserve">10x cols, 10x fewer iterations: </t>
  </si>
  <si>
    <t xml:space="preserve">   Elapsed time is 0.571759 seconds.</t>
  </si>
  <si>
    <t xml:space="preserve">10x cols, 10x fewer iterations, matrix algebra: </t>
  </si>
  <si>
    <t xml:space="preserve">   Elapsed time is 0.129564 seconds.</t>
  </si>
  <si>
    <t xml:space="preserve">10x rows, 10x fewer iterations: </t>
  </si>
  <si>
    <t xml:space="preserve">   Elapsed time is 0.611530 seconds.</t>
  </si>
  <si>
    <t xml:space="preserve">10x rows, 10x fewer iterations, matrix algebra: </t>
  </si>
  <si>
    <t xml:space="preserve">   Elapsed time is 0.084585 seconds.</t>
  </si>
  <si>
    <t xml:space="preserve">10x rows, 10x fewer iterations, row means: </t>
  </si>
  <si>
    <t xml:space="preserve">   Elapsed time is 0.577582 seconds.</t>
  </si>
  <si>
    <t xml:space="preserve">10x rows, 10x fewer iterations, row means, matrix algebra: </t>
  </si>
  <si>
    <t xml:space="preserve">   Elapsed time is 0.088912 seconds.</t>
  </si>
  <si>
    <t xml:space="preserve">100x cols, 100x fewer iterations: </t>
  </si>
  <si>
    <t xml:space="preserve">   Elapsed time is 0.178744 seconds.</t>
  </si>
  <si>
    <t xml:space="preserve">100x cols, 100x fewer iterations, using matrix algebra: </t>
  </si>
  <si>
    <t xml:space="preserve">   Elapsed time is 0.107633 seconds.</t>
  </si>
  <si>
    <t xml:space="preserve">500x cols, 500x fewer iterations: </t>
  </si>
  <si>
    <t xml:space="preserve">   Elapsed time is 0.081152 seconds.</t>
  </si>
  <si>
    <t xml:space="preserve">500x cols, 50x fewer iterations, using matrix algebra: </t>
  </si>
  <si>
    <t xml:space="preserve">   Elapsed time is 0.109033 seconds.</t>
  </si>
  <si>
    <t xml:space="preserve">   Elapsed time is 42.084378 seconds.</t>
  </si>
  <si>
    <t xml:space="preserve">   Elapsed time is 3.949096 seconds.</t>
  </si>
  <si>
    <t xml:space="preserve">   Elapsed time is 5.710062 seconds.</t>
  </si>
  <si>
    <t xml:space="preserve">   Elapsed time is 1.274443 seconds.</t>
  </si>
  <si>
    <t xml:space="preserve">   Elapsed time is 5.790289 seconds.</t>
  </si>
  <si>
    <t xml:space="preserve">   Elapsed time is 0.818011 seconds.</t>
  </si>
  <si>
    <t xml:space="preserve">   Elapsed time is 5.728131 seconds.</t>
  </si>
  <si>
    <t xml:space="preserve">   Elapsed time is 0.872307 seconds.</t>
  </si>
  <si>
    <t xml:space="preserve">   Elapsed time is 1.760429 seconds.</t>
  </si>
  <si>
    <t xml:space="preserve">   Elapsed time is 1.050416 seconds.</t>
  </si>
  <si>
    <t xml:space="preserve">   Elapsed time is 0.771940 seconds.</t>
  </si>
  <si>
    <t xml:space="preserve">   Elapsed time is 1.059052 seconds.</t>
  </si>
  <si>
    <t xml:space="preserve">&gt;&gt; </t>
  </si>
  <si>
    <t>&gt;&gt; RT_SpeedTest % 1/10th iterations</t>
  </si>
  <si>
    <t xml:space="preserve">   Elapsed time is 42.191658 seconds.</t>
  </si>
  <si>
    <t xml:space="preserve">   Elapsed time is 21.849906 seconds.</t>
  </si>
  <si>
    <t xml:space="preserve">   Elapsed time is 5.704443 seconds.</t>
  </si>
  <si>
    <t xml:space="preserve">   Elapsed time is 3.115348 seconds.</t>
  </si>
  <si>
    <t xml:space="preserve">   Elapsed time is 5.793361 seconds.</t>
  </si>
  <si>
    <t xml:space="preserve">   Elapsed time is 2.705286 seconds.</t>
  </si>
  <si>
    <t xml:space="preserve">   Elapsed time is 5.759986 seconds.</t>
  </si>
  <si>
    <t xml:space="preserve">   Elapsed time is 2.893355 seconds.</t>
  </si>
  <si>
    <t xml:space="preserve">   Elapsed time is 1.751210 seconds.</t>
  </si>
  <si>
    <t xml:space="preserve">   Elapsed time is 1.339545 seconds.</t>
  </si>
  <si>
    <t xml:space="preserve">   Elapsed time is 0.783241 seconds.</t>
  </si>
  <si>
    <t xml:space="preserve">   Elapsed time is 1.115044 seconds.</t>
  </si>
  <si>
    <t>MATLAB:  mean vs. matrix alg. w/o prealloc</t>
  </si>
  <si>
    <t>no pre-alloc</t>
  </si>
  <si>
    <t>pre-alloc</t>
  </si>
  <si>
    <t>&gt; RT_SpeedTest()</t>
  </si>
  <si>
    <t xml:space="preserve">   user  system elapsed </t>
  </si>
  <si>
    <t xml:space="preserve">  24.71    0.15   24.88 </t>
  </si>
  <si>
    <t xml:space="preserve">Small array, many iterations, matrix algebra colMean: </t>
  </si>
  <si>
    <t xml:space="preserve">  12.93    0.02   12.96 </t>
  </si>
  <si>
    <t xml:space="preserve">   4.48    0.00    4.48 </t>
  </si>
  <si>
    <t xml:space="preserve">10x cols, 10x fewer iterations, matrix algebra colMean: </t>
  </si>
  <si>
    <t xml:space="preserve">  10.31    0.01   10.42 </t>
  </si>
  <si>
    <t xml:space="preserve">   4.92    0.00    5.09 </t>
  </si>
  <si>
    <t xml:space="preserve">10x rows, 10x fewer iterations, matrix algebra colMean: </t>
  </si>
  <si>
    <t xml:space="preserve">  11.79    0.01   11.81 </t>
  </si>
  <si>
    <t xml:space="preserve">   9.42    0.15    9.63 </t>
  </si>
  <si>
    <t xml:space="preserve">10x rows, 10x fewer iterations, matrix algebra row means: </t>
  </si>
  <si>
    <t xml:space="preserve">   5.75    0.00    5.96 </t>
  </si>
  <si>
    <t xml:space="preserve">   2.66    0.00    2.66 </t>
  </si>
  <si>
    <t xml:space="preserve">100x cols, 100x fewer iterations, matrix algebra colMean: </t>
  </si>
  <si>
    <t xml:space="preserve">   9.53    0.00    9.53 </t>
  </si>
  <si>
    <t xml:space="preserve">   2.32    0.00    2.34 </t>
  </si>
  <si>
    <t xml:space="preserve">500x cols, 500x fewer iterations, matrix algebra colMean: </t>
  </si>
  <si>
    <t xml:space="preserve">   9.42    0.00    9.44 </t>
  </si>
  <si>
    <t>threads</t>
  </si>
  <si>
    <t xml:space="preserve">   user  system elapsed</t>
  </si>
  <si>
    <t xml:space="preserve">  27.17    0.04   27.24</t>
  </si>
  <si>
    <t>Small array, many iterations, matrix algebra colMean:</t>
  </si>
  <si>
    <t xml:space="preserve">  17.42    0.06   17.50</t>
  </si>
  <si>
    <t xml:space="preserve">   4.57    0.02    4.58</t>
  </si>
  <si>
    <t>10x cols, 10x fewer iterations, matrix algebra colMean:</t>
  </si>
  <si>
    <t xml:space="preserve">  13.95    0.00   13.95</t>
  </si>
  <si>
    <t xml:space="preserve">   4.98    0.00    4.97</t>
  </si>
  <si>
    <t>10x rows, 10x fewer iterations, matrix algebra colMean:</t>
  </si>
  <si>
    <t xml:space="preserve">  12.71    0.00   12.71</t>
  </si>
  <si>
    <t>10x rows, 10x fewer iterations, row means:</t>
  </si>
  <si>
    <t xml:space="preserve">  11.37    0.00   11.38</t>
  </si>
  <si>
    <t>10x rows, 10x fewer iterations, matrix algebra row means:</t>
  </si>
  <si>
    <t xml:space="preserve">   4.71    0.00    4.71</t>
  </si>
  <si>
    <t xml:space="preserve">   2.36    0.00    2.37</t>
  </si>
  <si>
    <t>100x cols, 100x fewer iterations, matrix algebra colMean:</t>
  </si>
  <si>
    <t xml:space="preserve">  13.51    0.02   13.52</t>
  </si>
  <si>
    <t xml:space="preserve">   2.08    0.00    2.07</t>
  </si>
  <si>
    <t>500x cols, 500x fewer iterations, matrix algebra colMean:</t>
  </si>
  <si>
    <t xml:space="preserve">  13.42    0.00   13.41</t>
  </si>
  <si>
    <t>&gt;</t>
  </si>
  <si>
    <t xml:space="preserve">  27.50    0.09   27.62</t>
  </si>
  <si>
    <t xml:space="preserve">  10.36    0.02   10.37</t>
  </si>
  <si>
    <t xml:space="preserve">   4.58    0.05    4.64</t>
  </si>
  <si>
    <t xml:space="preserve">   5.35    0.00    5.37</t>
  </si>
  <si>
    <t xml:space="preserve">   4.98    0.01    5.01</t>
  </si>
  <si>
    <t xml:space="preserve">   4.69    0.00    4.69</t>
  </si>
  <si>
    <t xml:space="preserve">  11.34    0.04   11.39</t>
  </si>
  <si>
    <t xml:space="preserve">   5.19    0.00    5.20</t>
  </si>
  <si>
    <t xml:space="preserve">   2.36    0.02    2.37</t>
  </si>
  <si>
    <t xml:space="preserve">   4.87    0.00    4.89</t>
  </si>
  <si>
    <t xml:space="preserve">   2.06    0.00    2.06</t>
  </si>
  <si>
    <t xml:space="preserve">   4.87    0.00    4.87</t>
  </si>
  <si>
    <t xml:space="preserve">  27.66    0.08   27.77</t>
  </si>
  <si>
    <t xml:space="preserve">  10.08    0.04   10.12</t>
  </si>
  <si>
    <t xml:space="preserve">   4.64    0.02    4.66</t>
  </si>
  <si>
    <t xml:space="preserve">   5.30    0.01    5.32</t>
  </si>
  <si>
    <t xml:space="preserve">   5.04    0.00    5.05</t>
  </si>
  <si>
    <t xml:space="preserve">   4.65    0.00    4.65</t>
  </si>
  <si>
    <t xml:space="preserve">  11.43    0.02   11.45</t>
  </si>
  <si>
    <t xml:space="preserve">   5.21    0.00    5.21</t>
  </si>
  <si>
    <t xml:space="preserve">   2.37    0.00    2.37</t>
  </si>
  <si>
    <t xml:space="preserve">   4.88    0.00    4.89</t>
  </si>
  <si>
    <t xml:space="preserve">   2.09    0.00    2.09</t>
  </si>
  <si>
    <t xml:space="preserve">   4.85    0.00    4.85</t>
  </si>
  <si>
    <t># Revolution R 3.1.2 (8.0.1 beta) -- the MKL definitely kicks in all cores at 100x100, but timing is still poor!</t>
  </si>
  <si>
    <t>&gt; &gt; RT_SpeedTest()</t>
  </si>
  <si>
    <t xml:space="preserve">  27.61    0.12   27.77</t>
  </si>
  <si>
    <t xml:space="preserve">  11.32    0.01   11.34</t>
  </si>
  <si>
    <t xml:space="preserve">   4.54    0.00    4.54</t>
  </si>
  <si>
    <t xml:space="preserve">   6.67    0.00    6.68</t>
  </si>
  <si>
    <t xml:space="preserve">   4.93    0.04    4.99</t>
  </si>
  <si>
    <t xml:space="preserve">   5.75    0.00    5.76</t>
  </si>
  <si>
    <t xml:space="preserve">  11.42    0.01   11.43</t>
  </si>
  <si>
    <t xml:space="preserve">    4.1     0.0     4.1</t>
  </si>
  <si>
    <t xml:space="preserve">    2.4     0.0     2.4</t>
  </si>
  <si>
    <t xml:space="preserve">  18.71    1.35    5.17</t>
  </si>
  <si>
    <t xml:space="preserve">   2.56    0.07    2.13</t>
  </si>
  <si>
    <t xml:space="preserve">  17.93    1.06    4.83</t>
  </si>
  <si>
    <t># again</t>
  </si>
  <si>
    <t xml:space="preserve">  27.71    0.16   27.87</t>
  </si>
  <si>
    <t xml:space="preserve">  11.32    0.00   11.34</t>
  </si>
  <si>
    <t xml:space="preserve">   4.51    0.00    4.51</t>
  </si>
  <si>
    <t xml:space="preserve">   6.65    0.00    6.66</t>
  </si>
  <si>
    <t xml:space="preserve">  11.40    0.01   11.42</t>
  </si>
  <si>
    <t xml:space="preserve">   4.07    0.01    4.09</t>
  </si>
  <si>
    <t xml:space="preserve">   2.39    0.00    2.39</t>
  </si>
  <si>
    <t xml:space="preserve">  18.97    1.15    5.15</t>
  </si>
  <si>
    <t xml:space="preserve">   2.69    0.00    2.12</t>
  </si>
  <si>
    <t xml:space="preserve">  18.52    0.82    4.98</t>
  </si>
  <si>
    <t>R 3.1.1, 64-bit with standard Rblas.dll</t>
  </si>
  <si>
    <t>R (32-bit, standard Blas)</t>
  </si>
  <si>
    <t>R 64-bit,standard Blas.DLL</t>
  </si>
  <si>
    <t>R 64-bit w/ GOTO Blas.DLL</t>
  </si>
  <si>
    <t>R 3.1.1</t>
  </si>
  <si>
    <t>Revolution R 8.0.1 (R 3.1.2) w/ MKL BLAS</t>
  </si>
  <si>
    <t>faster by</t>
  </si>
  <si>
    <t>Revolution R has a free version that comes with MKL BLAS prepackages</t>
  </si>
  <si>
    <t>MacOS, according to Revolution, comes pre-built with ATLAS</t>
  </si>
  <si>
    <t>Alternatively, one can download and replace Blas.DLL in the R/bin folder with one from GOTO (see link below), though it hasn't been updated for CPUs since 2010.</t>
  </si>
  <si>
    <t># With GOTO BLAS (Dynamic_ARCH or NEHALEM; Single-threaded) http://prs.ism.ac.jp/~nakama/SurviveGotoBLAS2/binary/windows/x64/</t>
  </si>
  <si>
    <t>SUMMARY: The standard colMeans (but not rowMeans) performs best for all but the smallest array/most loops combination</t>
  </si>
  <si>
    <t>R is very slow at matrix algebra w/o an optimized BLAS, but even with it, R appears unable to do as well as MATLAB or Python.</t>
  </si>
  <si>
    <t>Furthermore, R seems to miss the advantage that should have been gained by multithreading in MKL for large matrices.</t>
  </si>
  <si>
    <t>"sqaure matrix")</t>
  </si>
  <si>
    <t>mean, custom</t>
  </si>
  <si>
    <t>R, 32-bit built-in vs. matrix alg. w/ pre-alloc</t>
  </si>
  <si>
    <t>Python 2.7.6 [python(x,y), python shell (not IPython) ]</t>
  </si>
  <si>
    <t>MATLAB 2013b</t>
  </si>
  <si>
    <r>
      <t xml:space="preserve">Also, for </t>
    </r>
    <r>
      <rPr>
        <b/>
        <sz val="10"/>
        <color theme="1"/>
        <rFont val="Arial"/>
        <family val="2"/>
      </rPr>
      <t>MATLAB</t>
    </r>
    <r>
      <rPr>
        <sz val="10"/>
        <color theme="1"/>
        <rFont val="Arial"/>
        <family val="2"/>
      </rPr>
      <t xml:space="preserve"> and </t>
    </r>
    <r>
      <rPr>
        <b/>
        <sz val="10"/>
        <color theme="1"/>
        <rFont val="Arial"/>
        <family val="2"/>
      </rPr>
      <t>Python,</t>
    </r>
    <r>
      <rPr>
        <sz val="10"/>
        <color theme="1"/>
        <rFont val="Arial"/>
        <family val="2"/>
      </rPr>
      <t xml:space="preserve"> the "best" performance uses matrix algebra in which the "averaging vector" (1/n, 1/n, ...) is allocated outside the for loop</t>
    </r>
  </si>
  <si>
    <r>
      <t xml:space="preserve">For </t>
    </r>
    <r>
      <rPr>
        <b/>
        <sz val="10"/>
        <color theme="1"/>
        <rFont val="Arial"/>
        <family val="2"/>
      </rPr>
      <t>R</t>
    </r>
    <r>
      <rPr>
        <sz val="10"/>
        <color theme="1"/>
        <rFont val="Arial"/>
        <family val="2"/>
      </rPr>
      <t>, the best performance was using the built-in colMeans() function; though rowMeans was beat by using matrix algebra</t>
    </r>
  </si>
  <si>
    <r>
      <rPr>
        <b/>
        <sz val="10"/>
        <color theme="1"/>
        <rFont val="Arial"/>
        <family val="2"/>
      </rPr>
      <t>Java,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R</t>
    </r>
    <r>
      <rPr>
        <sz val="10"/>
        <color theme="1"/>
        <rFont val="Arial"/>
        <family val="2"/>
      </rPr>
      <t xml:space="preserve">, and </t>
    </r>
    <r>
      <rPr>
        <b/>
        <sz val="10"/>
        <color theme="1"/>
        <rFont val="Arial"/>
        <family val="2"/>
      </rPr>
      <t>C++</t>
    </r>
    <r>
      <rPr>
        <sz val="10"/>
        <color theme="1"/>
        <rFont val="Arial"/>
        <family val="2"/>
      </rPr>
      <t xml:space="preserve"> use only a single core. With a little work it might be possible to make a multithread Java implementation that would match or beat Python even for large matrices</t>
    </r>
  </si>
  <si>
    <t>(It might be interesting to try a spliterator in Java. Note, though, that stream(A).sum() performed considerably worse than nested for loops.)</t>
  </si>
  <si>
    <t>( in the "summary1" sheet, rowMeans were computed using stream(A).sum(); colMeans() use anonymous functions.)</t>
  </si>
  <si>
    <t>( in Java, rowMeans were computed using stream(A).sum(); colMeans() used anonymous functions.)</t>
  </si>
  <si>
    <r>
      <rPr>
        <b/>
        <sz val="10"/>
        <color theme="1"/>
        <rFont val="Arial"/>
        <family val="2"/>
      </rPr>
      <t>MATLAB</t>
    </r>
    <r>
      <rPr>
        <sz val="10"/>
        <color theme="1"/>
        <rFont val="Arial"/>
        <family val="2"/>
      </rPr>
      <t xml:space="preserve"> and </t>
    </r>
    <r>
      <rPr>
        <b/>
        <sz val="10"/>
        <color theme="1"/>
        <rFont val="Arial"/>
        <family val="2"/>
      </rPr>
      <t>Python</t>
    </r>
    <r>
      <rPr>
        <sz val="10"/>
        <color theme="1"/>
        <rFont val="Arial"/>
        <family val="2"/>
      </rPr>
      <t xml:space="preserve"> achieve their speed  using matrix algebra rather than the built-in mean() function. In this mode, for the 100x and 500x cols,, all four cores were engaged.</t>
    </r>
  </si>
  <si>
    <t xml:space="preserve">  26.41    0.06   26.47 </t>
  </si>
  <si>
    <t xml:space="preserve">   9.61    0.02    9.64 </t>
  </si>
  <si>
    <t xml:space="preserve">   4.34    0.02    4.36 </t>
  </si>
  <si>
    <t xml:space="preserve">   5.73    0.02    5.74 </t>
  </si>
  <si>
    <t xml:space="preserve">   4.80    0.00    4.81 </t>
  </si>
  <si>
    <t xml:space="preserve">   5.20    0.00    5.19 </t>
  </si>
  <si>
    <t xml:space="preserve">  10.81    0.01   10.83 </t>
  </si>
  <si>
    <t xml:space="preserve">   5.62    0.00    5.62 </t>
  </si>
  <si>
    <t xml:space="preserve">   2.27    0.00    2.27 </t>
  </si>
  <si>
    <t xml:space="preserve">   5.43    0.00    5.43 </t>
  </si>
  <si>
    <t xml:space="preserve">   1.95    0.00    1.95 </t>
  </si>
  <si>
    <t xml:space="preserve">   5.38    0.00    5.38 </t>
  </si>
  <si>
    <t xml:space="preserve">  26.38    0.10   26.48 </t>
  </si>
  <si>
    <t xml:space="preserve">   9.50    0.00    9.51 </t>
  </si>
  <si>
    <t xml:space="preserve">   4.40    0.00    4.39 </t>
  </si>
  <si>
    <t xml:space="preserve">   5.71    0.02    5.73 </t>
  </si>
  <si>
    <t xml:space="preserve">   4.76    0.02    4.77 </t>
  </si>
  <si>
    <t xml:space="preserve">   5.16    0.02    5.18 </t>
  </si>
  <si>
    <t xml:space="preserve">  10.83    0.00   10.82 </t>
  </si>
  <si>
    <t xml:space="preserve">   5.61    0.01    5.63 </t>
  </si>
  <si>
    <t xml:space="preserve">   2.27    0.00    2.26 </t>
  </si>
  <si>
    <t xml:space="preserve">   5.45    0.00    5.44 </t>
  </si>
  <si>
    <t xml:space="preserve">   1.96    0.00    1.97 </t>
  </si>
  <si>
    <t xml:space="preserve">   5.38    0.00    5.40 </t>
  </si>
  <si>
    <t>openBLAS</t>
  </si>
  <si>
    <t>R3.1.1 64-bitWith openBLAS</t>
  </si>
  <si>
    <t>R for Windows does not, by default, have built-in BLAS acceleration. Three packages are available, however, from 3rd parties: ATLAS, GOTO/openBLAS, and MKL (Intel)</t>
  </si>
  <si>
    <t>Speed (seconds) for best coding method</t>
  </si>
  <si>
    <t>Speed (seconds) for worst coding method</t>
  </si>
  <si>
    <t>Matrix Algebra: v x M, where M is an m x n matrix and v is a 1 x m matrix whose elements are 1/m</t>
  </si>
  <si>
    <t>in matrix algebra, we can either recompute v on each loop (equivalent of a general-purpose function) or pre-allocate it once before entering the loop (representing directly coding the matrix algebra in some routine)</t>
  </si>
  <si>
    <t>C:\ProgAlt\Julia-0.3.5\bin&gt;julia "e:\ari\2012+ Carnegie\Data\Models\SCOPE\RT_Spe</t>
  </si>
  <si>
    <t>edTest\RT_SpeedTest.jl"</t>
  </si>
  <si>
    <t xml:space="preserve">   elapsed time: 8.469380865 seconds</t>
  </si>
  <si>
    <t>Small array, many iterations, using matrix algebra:</t>
  </si>
  <si>
    <t xml:space="preserve">   elapsed time: 5.412532202 seconds</t>
  </si>
  <si>
    <t xml:space="preserve">   elapsed time: 3.854397589 seconds</t>
  </si>
  <si>
    <t xml:space="preserve">   elapsed time: 3.766441565 seconds</t>
  </si>
  <si>
    <t xml:space="preserve">   elapsed time: 1.664356191 seconds</t>
  </si>
  <si>
    <t xml:space="preserve">   elapsed time: 2.350780754 seconds</t>
  </si>
  <si>
    <t xml:space="preserve">   elapsed time: 3.884119726 seconds</t>
  </si>
  <si>
    <t>10x rows, 10x fewer iterations, row means, matrix algebra:</t>
  </si>
  <si>
    <t xml:space="preserve">   elapsed time: 2.652091974 seconds</t>
  </si>
  <si>
    <t xml:space="preserve">   elapsed time: 3.752259128 seconds</t>
  </si>
  <si>
    <t>100x cols, 100x fewer iterations, using matrix algebra:</t>
  </si>
  <si>
    <t xml:space="preserve">   elapsed time: 3.871252438 seconds</t>
  </si>
  <si>
    <t xml:space="preserve">   elapsed time: 3.621051856 seconds</t>
  </si>
  <si>
    <t>500x cols, 50x fewer iterations, using matrix algebra:</t>
  </si>
  <si>
    <t xml:space="preserve">   elapsed time: 3.722897983 seconds</t>
  </si>
  <si>
    <t xml:space="preserve">   elapsed time: 8.262588315 seconds</t>
  </si>
  <si>
    <t xml:space="preserve">   elapsed time: 5.372371694 seconds</t>
  </si>
  <si>
    <t xml:space="preserve">   elapsed time: 3.758643048 seconds</t>
  </si>
  <si>
    <t xml:space="preserve">   elapsed time: 3.774914998 seconds</t>
  </si>
  <si>
    <t xml:space="preserve">   elapsed time: 1.660897734 seconds</t>
  </si>
  <si>
    <t xml:space="preserve">   elapsed time: 2.379436192 seconds</t>
  </si>
  <si>
    <t xml:space="preserve">   elapsed time: 3.888345472 seconds</t>
  </si>
  <si>
    <t xml:space="preserve">   elapsed time: 2.662439742 seconds</t>
  </si>
  <si>
    <t xml:space="preserve">   elapsed time: 3.668805257 seconds</t>
  </si>
  <si>
    <t xml:space="preserve">   elapsed time: 3.817741194 seconds</t>
  </si>
  <si>
    <t xml:space="preserve">   elapsed time: 3.567394799 seconds</t>
  </si>
  <si>
    <t xml:space="preserve">   elapsed time: 3.763768091 seconds</t>
  </si>
  <si>
    <t>Julia</t>
  </si>
  <si>
    <t>No pre-allocated vectors.Small array, many iterations:</t>
  </si>
  <si>
    <t xml:space="preserve">   elapsed time: 8.491940116 seconds</t>
  </si>
  <si>
    <t xml:space="preserve">   elapsed time: 6.319727188 seconds</t>
  </si>
  <si>
    <t xml:space="preserve">   elapsed time: 3.890994173 seconds</t>
  </si>
  <si>
    <t xml:space="preserve">   elapsed time: 3.926506006 seconds</t>
  </si>
  <si>
    <t xml:space="preserve">   elapsed time: 1.664060673 seconds</t>
  </si>
  <si>
    <t xml:space="preserve">   elapsed time: 2.823773322 seconds</t>
  </si>
  <si>
    <t xml:space="preserve">   elapsed time: 3.875008185 seconds</t>
  </si>
  <si>
    <t xml:space="preserve">   elapsed time: 2.789645296 seconds</t>
  </si>
  <si>
    <t xml:space="preserve">   elapsed time: 3.738958648 seconds</t>
  </si>
  <si>
    <t xml:space="preserve">   elapsed time: 3.846331865 seconds</t>
  </si>
  <si>
    <t xml:space="preserve">   elapsed time: 3.606955067 seconds</t>
  </si>
  <si>
    <t xml:space="preserve">   elapsed time: 3.812876278 seconds</t>
  </si>
  <si>
    <t>No pre-allocated vectors.</t>
  </si>
  <si>
    <t xml:space="preserve">   elapsed time: 7.939626697 seconds</t>
  </si>
  <si>
    <t xml:space="preserve">   elapsed time: 6.139446768 seconds</t>
  </si>
  <si>
    <t xml:space="preserve">   elapsed time: 3.429834045 seconds</t>
  </si>
  <si>
    <t xml:space="preserve">   elapsed time: 3.829136904 seconds</t>
  </si>
  <si>
    <t xml:space="preserve">   elapsed time: 1.684709491 seconds</t>
  </si>
  <si>
    <t xml:space="preserve">   elapsed time: 2.779160209 seconds</t>
  </si>
  <si>
    <t xml:space="preserve">   elapsed time: 3.881789196 seconds</t>
  </si>
  <si>
    <t xml:space="preserve">   elapsed time: 2.791297017 seconds</t>
  </si>
  <si>
    <t xml:space="preserve">   elapsed time: 3.336841457 seconds</t>
  </si>
  <si>
    <t xml:space="preserve">   elapsed time: 3.878590512 seconds</t>
  </si>
  <si>
    <t xml:space="preserve">   elapsed time: 3.235369419 seconds</t>
  </si>
  <si>
    <t xml:space="preserve">   elapsed time: 3.779621714 seconds</t>
  </si>
  <si>
    <t>Add Julia to the mix:</t>
  </si>
  <si>
    <t>Pre-allocated vectors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</si>
</sst>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2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0"/>
      <color theme="2" tint="-0.499984740745262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name val="Arial"/>
      <family val="2"/>
    </font>
    <font>
      <b/>
      <sz val="10"/>
      <color rgb="FF00B050"/>
      <name val="Arial"/>
      <family val="2"/>
    </font>
    <font>
      <b/>
      <sz val="10"/>
      <color theme="2" tint="-0.499984740745262"/>
      <name val="Arial"/>
      <family val="2"/>
    </font>
    <font>
      <b/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49" fontId="0" fillId="0" borderId="0" xfId="0" applyNumberFormat="1"/>
    <xf numFmtId="43" fontId="0" fillId="0" borderId="0" xfId="1" applyFont="1"/>
    <xf numFmtId="0" fontId="3" fillId="0" borderId="0" xfId="0" applyFont="1"/>
    <xf numFmtId="49" fontId="3" fillId="0" borderId="0" xfId="0" applyNumberFormat="1" applyFont="1"/>
    <xf numFmtId="43" fontId="3" fillId="0" borderId="0" xfId="1" applyFont="1"/>
    <xf numFmtId="43" fontId="1" fillId="0" borderId="0" xfId="1" applyFont="1"/>
    <xf numFmtId="49" fontId="1" fillId="0" borderId="0" xfId="0" applyNumberFormat="1" applyFont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164" fontId="0" fillId="0" borderId="0" xfId="1" applyNumberFormat="1" applyFont="1"/>
    <xf numFmtId="164" fontId="0" fillId="2" borderId="0" xfId="1" applyNumberFormat="1" applyFont="1" applyFill="1"/>
    <xf numFmtId="0" fontId="0" fillId="0" borderId="0" xfId="0" applyFill="1"/>
    <xf numFmtId="164" fontId="0" fillId="0" borderId="0" xfId="1" applyNumberFormat="1" applyFont="1" applyFill="1"/>
    <xf numFmtId="3" fontId="0" fillId="0" borderId="0" xfId="0" applyNumberFormat="1"/>
    <xf numFmtId="11" fontId="0" fillId="0" borderId="0" xfId="0" applyNumberFormat="1"/>
    <xf numFmtId="165" fontId="0" fillId="0" borderId="0" xfId="1" applyNumberFormat="1" applyFont="1"/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164" fontId="4" fillId="0" borderId="0" xfId="1" applyNumberFormat="1" applyFont="1"/>
    <xf numFmtId="164" fontId="4" fillId="0" borderId="0" xfId="1" applyNumberFormat="1" applyFont="1" applyFill="1"/>
    <xf numFmtId="164" fontId="5" fillId="0" borderId="0" xfId="1" applyNumberFormat="1" applyFont="1"/>
    <xf numFmtId="0" fontId="0" fillId="0" borderId="0" xfId="0" quotePrefix="1"/>
    <xf numFmtId="0" fontId="0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/>
    </xf>
    <xf numFmtId="164" fontId="4" fillId="0" borderId="0" xfId="1" applyNumberFormat="1" applyFont="1" applyBorder="1"/>
    <xf numFmtId="164" fontId="4" fillId="0" borderId="0" xfId="1" applyNumberFormat="1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4" fillId="0" borderId="5" xfId="1" applyNumberFormat="1" applyFont="1" applyBorder="1"/>
    <xf numFmtId="164" fontId="4" fillId="0" borderId="5" xfId="1" applyNumberFormat="1" applyFont="1" applyFill="1" applyBorder="1"/>
    <xf numFmtId="0" fontId="0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4" fillId="0" borderId="10" xfId="1" applyNumberFormat="1" applyFont="1" applyBorder="1"/>
    <xf numFmtId="0" fontId="0" fillId="0" borderId="3" xfId="0" applyBorder="1"/>
    <xf numFmtId="0" fontId="0" fillId="0" borderId="9" xfId="0" applyBorder="1"/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164" fontId="0" fillId="0" borderId="5" xfId="1" applyNumberFormat="1" applyFont="1" applyBorder="1"/>
    <xf numFmtId="164" fontId="0" fillId="0" borderId="5" xfId="1" applyNumberFormat="1" applyFont="1" applyFill="1" applyBorder="1"/>
    <xf numFmtId="164" fontId="0" fillId="0" borderId="7" xfId="1" applyNumberFormat="1" applyFont="1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1" applyNumberFormat="1" applyFont="1" applyBorder="1"/>
    <xf numFmtId="164" fontId="7" fillId="0" borderId="0" xfId="1" applyNumberFormat="1" applyFont="1" applyFill="1" applyBorder="1"/>
    <xf numFmtId="0" fontId="6" fillId="0" borderId="0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0" xfId="1" applyNumberFormat="1" applyFont="1" applyAlignment="1">
      <alignment horizontal="center"/>
    </xf>
    <xf numFmtId="164" fontId="8" fillId="0" borderId="0" xfId="1" applyNumberFormat="1" applyFont="1" applyBorder="1"/>
    <xf numFmtId="164" fontId="8" fillId="0" borderId="0" xfId="1" applyNumberFormat="1" applyFont="1" applyFill="1" applyBorder="1"/>
    <xf numFmtId="164" fontId="9" fillId="0" borderId="0" xfId="1" applyNumberFormat="1" applyFont="1" applyBorder="1"/>
    <xf numFmtId="0" fontId="9" fillId="0" borderId="0" xfId="0" applyFont="1"/>
    <xf numFmtId="164" fontId="9" fillId="0" borderId="0" xfId="1" applyNumberFormat="1" applyFont="1" applyFill="1" applyBorder="1"/>
    <xf numFmtId="164" fontId="10" fillId="0" borderId="0" xfId="1" applyNumberFormat="1" applyFont="1"/>
    <xf numFmtId="0" fontId="4" fillId="0" borderId="6" xfId="1" applyNumberFormat="1" applyFont="1" applyFill="1" applyBorder="1" applyAlignment="1">
      <alignment horizontal="center"/>
    </xf>
    <xf numFmtId="0" fontId="4" fillId="0" borderId="8" xfId="1" applyNumberFormat="1" applyFont="1" applyFill="1" applyBorder="1" applyAlignment="1">
      <alignment horizontal="center"/>
    </xf>
    <xf numFmtId="0" fontId="0" fillId="0" borderId="0" xfId="0" applyFill="1" applyBorder="1"/>
    <xf numFmtId="164" fontId="8" fillId="0" borderId="10" xfId="1" applyNumberFormat="1" applyFont="1" applyBorder="1"/>
    <xf numFmtId="164" fontId="8" fillId="0" borderId="7" xfId="1" applyNumberFormat="1" applyFont="1" applyBorder="1"/>
    <xf numFmtId="0" fontId="1" fillId="0" borderId="9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1" fillId="0" borderId="0" xfId="0" applyFont="1"/>
    <xf numFmtId="0" fontId="0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53"/>
  <sheetViews>
    <sheetView workbookViewId="0">
      <selection activeCell="Q12" activeCellId="4" sqref="Q5 Q7 Q9 Q10 Q12"/>
    </sheetView>
  </sheetViews>
  <sheetFormatPr defaultRowHeight="12.75"/>
  <cols>
    <col min="1" max="1" width="18.28515625" bestFit="1" customWidth="1"/>
    <col min="2" max="7" width="10.85546875" customWidth="1"/>
    <col min="10" max="10" width="12.85546875" bestFit="1" customWidth="1"/>
    <col min="12" max="12" width="9.140625" customWidth="1"/>
    <col min="13" max="13" width="11" bestFit="1" customWidth="1"/>
    <col min="14" max="14" width="9.28515625" bestFit="1" customWidth="1"/>
  </cols>
  <sheetData>
    <row r="1" spans="1:17">
      <c r="A1" t="s">
        <v>13</v>
      </c>
    </row>
    <row r="2" spans="1:17">
      <c r="A2" t="s">
        <v>55</v>
      </c>
      <c r="H2">
        <v>13</v>
      </c>
      <c r="I2">
        <v>36</v>
      </c>
    </row>
    <row r="3" spans="1:17">
      <c r="J3" s="18">
        <v>6261780</v>
      </c>
      <c r="K3">
        <f>13*36</f>
        <v>468</v>
      </c>
      <c r="L3" s="19"/>
    </row>
    <row r="4" spans="1:17">
      <c r="B4" s="2" t="s">
        <v>6</v>
      </c>
      <c r="C4" s="2" t="s">
        <v>7</v>
      </c>
      <c r="D4" s="2" t="s">
        <v>9</v>
      </c>
      <c r="E4" s="2" t="s">
        <v>56</v>
      </c>
      <c r="F4" s="2" t="s">
        <v>8</v>
      </c>
      <c r="G4" s="2" t="s">
        <v>10</v>
      </c>
      <c r="I4" s="2" t="s">
        <v>42</v>
      </c>
      <c r="J4" s="2" t="s">
        <v>43</v>
      </c>
      <c r="K4" s="2" t="s">
        <v>50</v>
      </c>
      <c r="L4" s="1" t="s">
        <v>44</v>
      </c>
      <c r="N4" s="2" t="s">
        <v>51</v>
      </c>
      <c r="Q4" s="2" t="s">
        <v>53</v>
      </c>
    </row>
    <row r="5" spans="1:17">
      <c r="A5" t="s">
        <v>0</v>
      </c>
      <c r="B5" s="14">
        <v>40.299999999999997</v>
      </c>
      <c r="C5" s="14">
        <v>1.54</v>
      </c>
      <c r="D5" s="14">
        <v>25.5</v>
      </c>
      <c r="E5" s="14">
        <v>58.7</v>
      </c>
      <c r="F5" s="14">
        <v>2.8</v>
      </c>
      <c r="G5" s="14">
        <v>28.6</v>
      </c>
      <c r="I5" t="s">
        <v>45</v>
      </c>
      <c r="J5" s="20">
        <f>J3</f>
        <v>6261780</v>
      </c>
      <c r="K5">
        <f>K$3</f>
        <v>468</v>
      </c>
      <c r="L5" s="19">
        <f>J5*K5</f>
        <v>2930513040</v>
      </c>
      <c r="N5" s="14">
        <f t="shared" ref="N5:N11" si="0">K5*8/1034</f>
        <v>3.620889748549323</v>
      </c>
      <c r="Q5" s="14">
        <v>12.5</v>
      </c>
    </row>
    <row r="6" spans="1:17">
      <c r="A6" s="3" t="s">
        <v>11</v>
      </c>
      <c r="B6" s="15"/>
      <c r="C6" s="15"/>
      <c r="D6" s="15"/>
      <c r="E6" s="15"/>
      <c r="F6" s="15">
        <v>3.77</v>
      </c>
      <c r="G6" s="15">
        <v>9.9</v>
      </c>
      <c r="I6" t="s">
        <v>45</v>
      </c>
      <c r="J6" s="20">
        <f>J$3/10</f>
        <v>626178</v>
      </c>
      <c r="K6">
        <f t="shared" ref="K6" si="1">K$3</f>
        <v>468</v>
      </c>
      <c r="L6" s="19">
        <f t="shared" ref="L6:L13" si="2">J6*K6</f>
        <v>293051304</v>
      </c>
      <c r="N6" s="14">
        <f t="shared" si="0"/>
        <v>3.620889748549323</v>
      </c>
      <c r="Q6" s="15"/>
    </row>
    <row r="7" spans="1:17">
      <c r="A7" t="s">
        <v>1</v>
      </c>
      <c r="B7" s="14">
        <v>5.6</v>
      </c>
      <c r="C7" s="14">
        <v>1.3</v>
      </c>
      <c r="D7" s="14">
        <v>4.5</v>
      </c>
      <c r="E7" s="14">
        <v>8.1999999999999993</v>
      </c>
      <c r="F7" s="14">
        <v>2.44</v>
      </c>
      <c r="G7" s="14">
        <v>15.8</v>
      </c>
      <c r="I7" t="s">
        <v>46</v>
      </c>
      <c r="J7" s="20">
        <f t="shared" ref="J7:J11" si="3">J$3/10</f>
        <v>626178</v>
      </c>
      <c r="K7">
        <f>K$3*10</f>
        <v>4680</v>
      </c>
      <c r="L7" s="19">
        <f t="shared" si="2"/>
        <v>2930513040</v>
      </c>
      <c r="N7" s="14">
        <f t="shared" si="0"/>
        <v>36.208897485493232</v>
      </c>
      <c r="Q7" s="14">
        <v>6.4</v>
      </c>
    </row>
    <row r="8" spans="1:17">
      <c r="A8" s="3" t="s">
        <v>12</v>
      </c>
      <c r="B8" s="15"/>
      <c r="C8" s="15"/>
      <c r="D8" s="15"/>
      <c r="E8" s="15"/>
      <c r="F8" s="15">
        <v>3.66</v>
      </c>
      <c r="G8" s="15">
        <v>9.65</v>
      </c>
      <c r="I8" t="s">
        <v>46</v>
      </c>
      <c r="J8" s="20">
        <f t="shared" si="3"/>
        <v>626178</v>
      </c>
      <c r="K8">
        <f t="shared" ref="K8:K11" si="4">K$3*10</f>
        <v>4680</v>
      </c>
      <c r="L8" s="19">
        <f t="shared" si="2"/>
        <v>2930513040</v>
      </c>
      <c r="N8" s="14">
        <f t="shared" si="0"/>
        <v>36.208897485493232</v>
      </c>
      <c r="Q8" s="15"/>
    </row>
    <row r="9" spans="1:17">
      <c r="A9" t="s">
        <v>2</v>
      </c>
      <c r="B9" s="14">
        <v>5.5</v>
      </c>
      <c r="C9" s="14">
        <v>0.86399999999999999</v>
      </c>
      <c r="D9" s="14">
        <v>4.8</v>
      </c>
      <c r="E9" s="14">
        <v>9.1999999999999993</v>
      </c>
      <c r="F9" s="14">
        <v>1.82</v>
      </c>
      <c r="G9" s="14">
        <v>10.050000000000001</v>
      </c>
      <c r="I9" t="s">
        <v>47</v>
      </c>
      <c r="J9" s="20">
        <f t="shared" si="3"/>
        <v>626178</v>
      </c>
      <c r="K9">
        <f t="shared" si="4"/>
        <v>4680</v>
      </c>
      <c r="L9" s="19">
        <f t="shared" si="2"/>
        <v>2930513040</v>
      </c>
      <c r="N9" s="14">
        <f t="shared" si="0"/>
        <v>36.208897485493232</v>
      </c>
      <c r="Q9" s="14">
        <v>11.6</v>
      </c>
    </row>
    <row r="10" spans="1:17">
      <c r="A10" s="16" t="s">
        <v>3</v>
      </c>
      <c r="B10" s="17">
        <v>5.5</v>
      </c>
      <c r="C10" s="14">
        <v>2.16</v>
      </c>
      <c r="D10" s="17">
        <v>9.3000000000000007</v>
      </c>
      <c r="E10" s="17">
        <v>8.4</v>
      </c>
      <c r="F10" s="17">
        <v>2.1</v>
      </c>
      <c r="G10" s="17">
        <v>9.83</v>
      </c>
      <c r="I10" t="s">
        <v>47</v>
      </c>
      <c r="J10" s="20">
        <f t="shared" si="3"/>
        <v>626178</v>
      </c>
      <c r="K10">
        <f t="shared" si="4"/>
        <v>4680</v>
      </c>
      <c r="L10" s="19">
        <f t="shared" si="2"/>
        <v>2930513040</v>
      </c>
      <c r="N10" s="14">
        <f t="shared" si="0"/>
        <v>36.208897485493232</v>
      </c>
      <c r="Q10" s="14">
        <v>22.9</v>
      </c>
    </row>
    <row r="11" spans="1:17">
      <c r="A11" s="3" t="s">
        <v>41</v>
      </c>
      <c r="B11" s="15"/>
      <c r="C11" s="15"/>
      <c r="D11" s="15"/>
      <c r="E11" s="15"/>
      <c r="F11" s="15">
        <v>3.1</v>
      </c>
      <c r="G11" s="15">
        <v>9.02</v>
      </c>
      <c r="I11" t="s">
        <v>47</v>
      </c>
      <c r="J11" s="20">
        <f t="shared" si="3"/>
        <v>626178</v>
      </c>
      <c r="K11">
        <f t="shared" si="4"/>
        <v>4680</v>
      </c>
      <c r="L11" s="19">
        <f t="shared" si="2"/>
        <v>2930513040</v>
      </c>
      <c r="N11" s="14">
        <f t="shared" si="0"/>
        <v>36.208897485493232</v>
      </c>
      <c r="Q11" s="15"/>
    </row>
    <row r="12" spans="1:17">
      <c r="A12" t="s">
        <v>4</v>
      </c>
      <c r="B12" s="14">
        <v>1.75</v>
      </c>
      <c r="C12" s="14">
        <v>1.73</v>
      </c>
      <c r="D12" s="14">
        <v>2.6</v>
      </c>
      <c r="E12" s="14">
        <v>3.1</v>
      </c>
      <c r="F12" s="17">
        <v>2.5299999999999998</v>
      </c>
      <c r="G12" s="17">
        <v>10.119999999999999</v>
      </c>
      <c r="I12" t="s">
        <v>48</v>
      </c>
      <c r="J12" s="20">
        <f>J$3/100</f>
        <v>62617.8</v>
      </c>
      <c r="K12">
        <f>K$3*100</f>
        <v>46800</v>
      </c>
      <c r="L12" s="19">
        <f t="shared" si="2"/>
        <v>2930513040</v>
      </c>
      <c r="N12" s="14">
        <f>K12*8/1034</f>
        <v>362.0889748549323</v>
      </c>
      <c r="Q12" s="14">
        <v>5.9569999999999999</v>
      </c>
    </row>
    <row r="13" spans="1:17">
      <c r="A13" t="s">
        <v>5</v>
      </c>
      <c r="B13" s="14">
        <v>0.75</v>
      </c>
      <c r="C13" s="14">
        <v>2</v>
      </c>
      <c r="D13" s="14">
        <v>2.2999999999999998</v>
      </c>
      <c r="E13" s="14">
        <v>2.6</v>
      </c>
      <c r="F13" s="17">
        <v>2.65</v>
      </c>
      <c r="G13" s="17">
        <v>10.11</v>
      </c>
      <c r="I13" t="s">
        <v>49</v>
      </c>
      <c r="J13" s="20">
        <f>J$3/500</f>
        <v>12523.56</v>
      </c>
      <c r="K13">
        <f>K$3*500</f>
        <v>234000</v>
      </c>
      <c r="L13" s="19">
        <f t="shared" si="2"/>
        <v>2930513040</v>
      </c>
      <c r="N13" s="14">
        <f t="shared" ref="N13" si="5">K13*8/1034</f>
        <v>1810.4448742746615</v>
      </c>
      <c r="Q13" s="14"/>
    </row>
    <row r="15" spans="1:17">
      <c r="A15" s="1" t="s">
        <v>14</v>
      </c>
    </row>
    <row r="16" spans="1:17">
      <c r="A16" t="s">
        <v>54</v>
      </c>
    </row>
    <row r="17" spans="1:14">
      <c r="A17" t="s">
        <v>15</v>
      </c>
      <c r="I17" t="s">
        <v>326</v>
      </c>
    </row>
    <row r="18" spans="1:14">
      <c r="A18" t="s">
        <v>16</v>
      </c>
    </row>
    <row r="19" spans="1:14">
      <c r="A19" t="s">
        <v>57</v>
      </c>
    </row>
    <row r="21" spans="1:14">
      <c r="A21" s="1" t="s">
        <v>17</v>
      </c>
      <c r="F21" s="1" t="s">
        <v>63</v>
      </c>
      <c r="G21" t="s">
        <v>64</v>
      </c>
    </row>
    <row r="22" spans="1:14">
      <c r="A22" s="1" t="s">
        <v>6</v>
      </c>
      <c r="B22" t="s">
        <v>18</v>
      </c>
      <c r="E22" s="24" t="s">
        <v>59</v>
      </c>
      <c r="F22" s="20">
        <v>6798</v>
      </c>
      <c r="G22" t="s">
        <v>62</v>
      </c>
    </row>
    <row r="23" spans="1:14">
      <c r="A23" s="1" t="s">
        <v>7</v>
      </c>
      <c r="B23" t="s">
        <v>19</v>
      </c>
      <c r="E23" s="24" t="s">
        <v>60</v>
      </c>
      <c r="F23" s="20">
        <v>1551</v>
      </c>
      <c r="G23" t="s">
        <v>61</v>
      </c>
      <c r="K23">
        <f>F22/F23</f>
        <v>4.3829787234042552</v>
      </c>
    </row>
    <row r="24" spans="1:14">
      <c r="A24" s="1" t="s">
        <v>8</v>
      </c>
      <c r="B24" t="s">
        <v>20</v>
      </c>
    </row>
    <row r="25" spans="1:14">
      <c r="A25" s="1" t="s">
        <v>9</v>
      </c>
      <c r="B25" t="s">
        <v>21</v>
      </c>
    </row>
    <row r="26" spans="1:14">
      <c r="A26" s="1" t="s">
        <v>56</v>
      </c>
      <c r="B26" t="s">
        <v>58</v>
      </c>
      <c r="C26" s="23"/>
    </row>
    <row r="29" spans="1:14">
      <c r="A29" t="s">
        <v>52</v>
      </c>
    </row>
    <row r="30" spans="1:14">
      <c r="B30" s="2" t="s">
        <v>6</v>
      </c>
      <c r="C30" s="2" t="s">
        <v>7</v>
      </c>
      <c r="D30" s="2" t="s">
        <v>9</v>
      </c>
      <c r="E30" s="2" t="s">
        <v>56</v>
      </c>
      <c r="F30" s="2" t="s">
        <v>8</v>
      </c>
      <c r="G30" s="2" t="s">
        <v>10</v>
      </c>
      <c r="I30" s="2" t="s">
        <v>42</v>
      </c>
      <c r="J30" s="2" t="s">
        <v>43</v>
      </c>
      <c r="K30" s="2" t="s">
        <v>50</v>
      </c>
      <c r="L30" s="1" t="s">
        <v>44</v>
      </c>
      <c r="N30" s="2" t="s">
        <v>51</v>
      </c>
    </row>
    <row r="31" spans="1:14">
      <c r="A31" t="s">
        <v>0</v>
      </c>
      <c r="B31" s="14">
        <v>343.6</v>
      </c>
      <c r="C31" s="14"/>
      <c r="D31" s="14">
        <v>173.38</v>
      </c>
      <c r="E31" s="14"/>
      <c r="F31" s="14">
        <v>12.7</v>
      </c>
      <c r="G31" s="14"/>
      <c r="I31" t="s">
        <v>45</v>
      </c>
      <c r="J31" s="20">
        <f>J29</f>
        <v>0</v>
      </c>
      <c r="K31">
        <f>K$3</f>
        <v>468</v>
      </c>
      <c r="L31" s="19">
        <f>J31*K31</f>
        <v>0</v>
      </c>
      <c r="N31" s="14">
        <f t="shared" ref="N31:N37" si="6">K31*8/1034</f>
        <v>3.620889748549323</v>
      </c>
    </row>
    <row r="32" spans="1:14">
      <c r="A32" s="3" t="s">
        <v>11</v>
      </c>
      <c r="B32" s="15"/>
      <c r="C32" s="15"/>
      <c r="D32" s="15"/>
      <c r="E32" s="15"/>
      <c r="F32" s="15">
        <v>17.25</v>
      </c>
      <c r="G32" s="15"/>
      <c r="I32" t="s">
        <v>45</v>
      </c>
      <c r="J32" s="20">
        <f>J$3/10</f>
        <v>626178</v>
      </c>
      <c r="K32">
        <f t="shared" ref="K32" si="7">K$3</f>
        <v>468</v>
      </c>
      <c r="L32" s="19">
        <f t="shared" ref="L32:L39" si="8">J32*K32</f>
        <v>293051304</v>
      </c>
      <c r="N32" s="14">
        <f t="shared" si="6"/>
        <v>3.620889748549323</v>
      </c>
    </row>
    <row r="33" spans="1:14">
      <c r="A33" t="s">
        <v>1</v>
      </c>
      <c r="B33" s="14">
        <v>40.5</v>
      </c>
      <c r="C33" s="14"/>
      <c r="D33" s="14">
        <v>28.54</v>
      </c>
      <c r="E33" s="14"/>
      <c r="F33" s="14">
        <v>13.4</v>
      </c>
      <c r="G33" s="14"/>
      <c r="I33" t="s">
        <v>46</v>
      </c>
      <c r="J33" s="20">
        <f t="shared" ref="J33:J37" si="9">J$3/10</f>
        <v>626178</v>
      </c>
      <c r="K33">
        <f>K$3*10</f>
        <v>4680</v>
      </c>
      <c r="L33" s="19">
        <f t="shared" si="8"/>
        <v>2930513040</v>
      </c>
      <c r="N33" s="14">
        <f t="shared" si="6"/>
        <v>36.208897485493232</v>
      </c>
    </row>
    <row r="34" spans="1:14">
      <c r="A34" s="3" t="s">
        <v>12</v>
      </c>
      <c r="B34" s="15"/>
      <c r="C34" s="15"/>
      <c r="D34" s="15"/>
      <c r="E34" s="15"/>
      <c r="F34" s="15">
        <v>15.49</v>
      </c>
      <c r="G34" s="15"/>
      <c r="I34" t="s">
        <v>46</v>
      </c>
      <c r="J34" s="20">
        <f t="shared" si="9"/>
        <v>626178</v>
      </c>
      <c r="K34">
        <f t="shared" ref="K34:K37" si="10">K$3*10</f>
        <v>4680</v>
      </c>
      <c r="L34" s="19">
        <f t="shared" si="8"/>
        <v>2930513040</v>
      </c>
      <c r="N34" s="14">
        <f t="shared" si="6"/>
        <v>36.208897485493232</v>
      </c>
    </row>
    <row r="35" spans="1:14">
      <c r="A35" t="s">
        <v>2</v>
      </c>
      <c r="B35" s="14">
        <v>44.6</v>
      </c>
      <c r="C35" s="14"/>
      <c r="D35" s="14">
        <v>24</v>
      </c>
      <c r="E35" s="14"/>
      <c r="F35" s="14">
        <v>9.9</v>
      </c>
      <c r="G35" s="14"/>
      <c r="I35" t="s">
        <v>47</v>
      </c>
      <c r="J35" s="20">
        <f t="shared" si="9"/>
        <v>626178</v>
      </c>
      <c r="K35">
        <f t="shared" si="10"/>
        <v>4680</v>
      </c>
      <c r="L35" s="19">
        <f t="shared" si="8"/>
        <v>2930513040</v>
      </c>
      <c r="N35" s="14">
        <f t="shared" si="6"/>
        <v>36.208897485493232</v>
      </c>
    </row>
    <row r="36" spans="1:14">
      <c r="A36" s="16" t="s">
        <v>3</v>
      </c>
      <c r="B36" s="17">
        <v>41.7</v>
      </c>
      <c r="C36" s="14"/>
      <c r="D36" s="17">
        <v>45.09</v>
      </c>
      <c r="E36" s="17"/>
      <c r="F36" s="17">
        <v>11.4</v>
      </c>
      <c r="G36" s="17"/>
      <c r="I36" t="s">
        <v>47</v>
      </c>
      <c r="J36" s="20">
        <f t="shared" si="9"/>
        <v>626178</v>
      </c>
      <c r="K36">
        <f t="shared" si="10"/>
        <v>4680</v>
      </c>
      <c r="L36" s="19">
        <f t="shared" si="8"/>
        <v>2930513040</v>
      </c>
      <c r="N36" s="14">
        <f t="shared" si="6"/>
        <v>36.208897485493232</v>
      </c>
    </row>
    <row r="37" spans="1:14">
      <c r="A37" s="3" t="s">
        <v>41</v>
      </c>
      <c r="B37" s="15"/>
      <c r="C37" s="15"/>
      <c r="D37" s="15"/>
      <c r="E37" s="15"/>
      <c r="F37" s="15">
        <v>15.05</v>
      </c>
      <c r="G37" s="15"/>
      <c r="I37" t="s">
        <v>47</v>
      </c>
      <c r="J37" s="20">
        <f t="shared" si="9"/>
        <v>626178</v>
      </c>
      <c r="K37">
        <f t="shared" si="10"/>
        <v>4680</v>
      </c>
      <c r="L37" s="19">
        <f t="shared" si="8"/>
        <v>2930513040</v>
      </c>
      <c r="N37" s="14">
        <f t="shared" si="6"/>
        <v>36.208897485493232</v>
      </c>
    </row>
    <row r="38" spans="1:14">
      <c r="A38" t="s">
        <v>4</v>
      </c>
      <c r="B38" s="14">
        <v>11.3</v>
      </c>
      <c r="C38" s="14"/>
      <c r="D38" s="14">
        <v>13.81</v>
      </c>
      <c r="E38" s="14"/>
      <c r="F38" s="17">
        <v>10.9</v>
      </c>
      <c r="G38" s="17"/>
      <c r="I38" t="s">
        <v>48</v>
      </c>
      <c r="J38" s="20">
        <f>J$3/100</f>
        <v>62617.8</v>
      </c>
      <c r="K38">
        <f>K$3*100</f>
        <v>46800</v>
      </c>
      <c r="L38" s="19">
        <f t="shared" si="8"/>
        <v>2930513040</v>
      </c>
      <c r="N38" s="14">
        <f>K38*8/1034</f>
        <v>362.0889748549323</v>
      </c>
    </row>
    <row r="39" spans="1:14">
      <c r="A39" t="s">
        <v>5</v>
      </c>
      <c r="B39" s="14">
        <v>9.4</v>
      </c>
      <c r="C39" s="14"/>
      <c r="D39" s="14">
        <v>14.26</v>
      </c>
      <c r="E39" s="14"/>
      <c r="F39" s="17">
        <v>11.41</v>
      </c>
      <c r="G39" s="17"/>
      <c r="I39" t="s">
        <v>49</v>
      </c>
      <c r="J39" s="20">
        <f>J$3/500</f>
        <v>12523.56</v>
      </c>
      <c r="K39">
        <f>K$3*500</f>
        <v>234000</v>
      </c>
      <c r="L39" s="19">
        <f t="shared" si="8"/>
        <v>2930513040</v>
      </c>
      <c r="N39" s="14">
        <f t="shared" ref="N39" si="11">K39*8/1034</f>
        <v>1810.4448742746615</v>
      </c>
    </row>
    <row r="41" spans="1:14">
      <c r="A41" s="21"/>
      <c r="B41" s="21"/>
      <c r="C41" s="21"/>
      <c r="D41" s="22" t="s">
        <v>65</v>
      </c>
      <c r="E41" s="22"/>
      <c r="F41" s="21"/>
    </row>
    <row r="42" spans="1:14">
      <c r="A42" t="s">
        <v>0</v>
      </c>
      <c r="B42" s="5">
        <f>B31/B5</f>
        <v>8.5260545905707215</v>
      </c>
      <c r="D42" s="5">
        <f>D31/D5</f>
        <v>6.7992156862745095</v>
      </c>
      <c r="E42" s="5"/>
      <c r="F42" s="5">
        <f t="shared" ref="F42:F50" si="12">F31/F5</f>
        <v>4.5357142857142856</v>
      </c>
    </row>
    <row r="43" spans="1:14">
      <c r="A43" s="3" t="s">
        <v>11</v>
      </c>
      <c r="B43" s="5"/>
      <c r="D43" s="5"/>
      <c r="E43" s="5"/>
      <c r="F43" s="5">
        <f t="shared" si="12"/>
        <v>4.5755968169761276</v>
      </c>
    </row>
    <row r="44" spans="1:14">
      <c r="A44" t="s">
        <v>1</v>
      </c>
      <c r="B44" s="5">
        <f t="shared" ref="B44:D50" si="13">B33/B7</f>
        <v>7.2321428571428577</v>
      </c>
      <c r="D44" s="5">
        <f t="shared" si="13"/>
        <v>6.3422222222222224</v>
      </c>
      <c r="E44" s="5"/>
      <c r="F44" s="5">
        <f t="shared" si="12"/>
        <v>5.4918032786885247</v>
      </c>
    </row>
    <row r="45" spans="1:14">
      <c r="A45" s="3" t="s">
        <v>12</v>
      </c>
      <c r="B45" s="5"/>
      <c r="D45" s="5"/>
      <c r="E45" s="5"/>
      <c r="F45" s="5">
        <f t="shared" si="12"/>
        <v>4.2322404371584694</v>
      </c>
    </row>
    <row r="46" spans="1:14">
      <c r="A46" t="s">
        <v>2</v>
      </c>
      <c r="B46" s="5">
        <f t="shared" si="13"/>
        <v>8.1090909090909093</v>
      </c>
      <c r="D46" s="5">
        <f t="shared" si="13"/>
        <v>5</v>
      </c>
      <c r="E46" s="5"/>
      <c r="F46" s="5">
        <f t="shared" si="12"/>
        <v>5.4395604395604398</v>
      </c>
    </row>
    <row r="47" spans="1:14">
      <c r="A47" s="16" t="s">
        <v>3</v>
      </c>
      <c r="B47" s="5">
        <f t="shared" si="13"/>
        <v>7.581818181818182</v>
      </c>
      <c r="D47" s="5">
        <f t="shared" si="13"/>
        <v>4.8483870967741938</v>
      </c>
      <c r="E47" s="5"/>
      <c r="F47" s="5">
        <f t="shared" si="12"/>
        <v>5.4285714285714288</v>
      </c>
    </row>
    <row r="48" spans="1:14">
      <c r="A48" s="3" t="s">
        <v>41</v>
      </c>
      <c r="B48" s="5"/>
      <c r="D48" s="5"/>
      <c r="E48" s="5"/>
      <c r="F48" s="5">
        <f t="shared" si="12"/>
        <v>4.854838709677419</v>
      </c>
    </row>
    <row r="49" spans="1:6">
      <c r="A49" t="s">
        <v>4</v>
      </c>
      <c r="B49" s="5">
        <f t="shared" si="13"/>
        <v>6.4571428571428573</v>
      </c>
      <c r="D49" s="5">
        <f t="shared" si="13"/>
        <v>5.3115384615384613</v>
      </c>
      <c r="E49" s="5"/>
      <c r="F49" s="5">
        <f t="shared" si="12"/>
        <v>4.3083003952569179</v>
      </c>
    </row>
    <row r="50" spans="1:6">
      <c r="A50" t="s">
        <v>5</v>
      </c>
      <c r="B50" s="5">
        <f t="shared" si="13"/>
        <v>12.533333333333333</v>
      </c>
      <c r="D50" s="5">
        <f t="shared" si="13"/>
        <v>6.2</v>
      </c>
      <c r="E50" s="5"/>
      <c r="F50" s="5">
        <f t="shared" si="12"/>
        <v>4.3056603773584907</v>
      </c>
    </row>
    <row r="51" spans="1:6">
      <c r="B51" s="5"/>
    </row>
    <row r="52" spans="1:6">
      <c r="B52" s="5"/>
    </row>
    <row r="53" spans="1:6">
      <c r="B5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sqref="A1:A2"/>
    </sheetView>
  </sheetViews>
  <sheetFormatPr defaultRowHeight="12.75"/>
  <cols>
    <col min="7" max="7" width="11" customWidth="1"/>
  </cols>
  <sheetData>
    <row r="1" spans="1:17">
      <c r="A1" t="s">
        <v>13</v>
      </c>
    </row>
    <row r="2" spans="1:17">
      <c r="A2" t="s">
        <v>55</v>
      </c>
      <c r="H2">
        <v>13</v>
      </c>
      <c r="I2">
        <v>36</v>
      </c>
    </row>
    <row r="3" spans="1:17">
      <c r="J3" s="18">
        <v>6261780</v>
      </c>
      <c r="K3">
        <f>13*36</f>
        <v>468</v>
      </c>
      <c r="L3" s="19"/>
    </row>
    <row r="4" spans="1:17">
      <c r="A4" s="76" t="s">
        <v>355</v>
      </c>
      <c r="J4" s="18"/>
      <c r="L4" s="19"/>
    </row>
    <row r="5" spans="1:17">
      <c r="B5" s="2" t="s">
        <v>6</v>
      </c>
      <c r="C5" s="2" t="s">
        <v>7</v>
      </c>
      <c r="D5" s="2" t="s">
        <v>9</v>
      </c>
      <c r="E5" s="2" t="s">
        <v>56</v>
      </c>
      <c r="F5" s="2" t="s">
        <v>8</v>
      </c>
      <c r="G5" s="2" t="s">
        <v>10</v>
      </c>
      <c r="I5" s="2" t="s">
        <v>42</v>
      </c>
      <c r="J5" s="2" t="s">
        <v>43</v>
      </c>
      <c r="K5" s="2" t="s">
        <v>50</v>
      </c>
      <c r="L5" s="1" t="s">
        <v>44</v>
      </c>
      <c r="N5" s="2" t="s">
        <v>51</v>
      </c>
      <c r="Q5" s="2"/>
    </row>
    <row r="6" spans="1:17">
      <c r="A6" t="s">
        <v>0</v>
      </c>
      <c r="B6" s="14">
        <v>3.95</v>
      </c>
      <c r="C6" s="14">
        <v>1.54</v>
      </c>
      <c r="D6" s="14">
        <v>25.5</v>
      </c>
      <c r="E6" s="14">
        <v>21.4</v>
      </c>
      <c r="F6" s="14">
        <v>2.8</v>
      </c>
      <c r="G6" s="14">
        <v>28.6</v>
      </c>
      <c r="I6" t="s">
        <v>45</v>
      </c>
      <c r="J6" s="20">
        <f>J3</f>
        <v>6261780</v>
      </c>
      <c r="K6">
        <f>K$3</f>
        <v>468</v>
      </c>
      <c r="L6" s="19">
        <f>J6*K6</f>
        <v>2930513040</v>
      </c>
      <c r="N6" s="14">
        <f t="shared" ref="N6:N9" si="0">K6*8/1034</f>
        <v>3.620889748549323</v>
      </c>
      <c r="Q6" s="14"/>
    </row>
    <row r="7" spans="1:17">
      <c r="A7" t="s">
        <v>1</v>
      </c>
      <c r="B7" s="14">
        <v>1.27</v>
      </c>
      <c r="C7" s="14">
        <v>1.3</v>
      </c>
      <c r="D7" s="14">
        <v>4.5</v>
      </c>
      <c r="E7" s="14">
        <v>2.8</v>
      </c>
      <c r="F7" s="14">
        <v>2.44</v>
      </c>
      <c r="G7" s="14">
        <v>15.8</v>
      </c>
      <c r="I7" t="s">
        <v>46</v>
      </c>
      <c r="J7" s="20">
        <f t="shared" ref="J7:J9" si="1">J$3/10</f>
        <v>626178</v>
      </c>
      <c r="K7">
        <f>K$3*10</f>
        <v>4680</v>
      </c>
      <c r="L7" s="19">
        <f t="shared" ref="L7:L11" si="2">J7*K7</f>
        <v>2930513040</v>
      </c>
      <c r="N7" s="14">
        <f t="shared" si="0"/>
        <v>36.208897485493232</v>
      </c>
      <c r="Q7" s="14"/>
    </row>
    <row r="8" spans="1:17">
      <c r="A8" t="s">
        <v>2</v>
      </c>
      <c r="B8" s="14">
        <v>0.82</v>
      </c>
      <c r="C8" s="14">
        <v>0.86399999999999999</v>
      </c>
      <c r="D8" s="14">
        <v>4.8</v>
      </c>
      <c r="E8" s="14">
        <v>2.9</v>
      </c>
      <c r="F8" s="14">
        <v>1.82</v>
      </c>
      <c r="G8" s="14">
        <v>10.050000000000001</v>
      </c>
      <c r="I8" t="s">
        <v>47</v>
      </c>
      <c r="J8" s="20">
        <f t="shared" si="1"/>
        <v>626178</v>
      </c>
      <c r="K8">
        <f t="shared" ref="K8:K9" si="3">K$3*10</f>
        <v>4680</v>
      </c>
      <c r="L8" s="19">
        <f t="shared" si="2"/>
        <v>2930513040</v>
      </c>
      <c r="N8" s="14">
        <f t="shared" si="0"/>
        <v>36.208897485493232</v>
      </c>
      <c r="Q8" s="14"/>
    </row>
    <row r="9" spans="1:17">
      <c r="A9" s="16" t="s">
        <v>3</v>
      </c>
      <c r="B9" s="17">
        <v>0.87</v>
      </c>
      <c r="C9" s="14">
        <v>2.16</v>
      </c>
      <c r="D9" s="17">
        <v>9.3000000000000007</v>
      </c>
      <c r="E9" s="17">
        <v>3</v>
      </c>
      <c r="F9" s="17">
        <v>2.1</v>
      </c>
      <c r="G9" s="17">
        <v>9.83</v>
      </c>
      <c r="I9" t="s">
        <v>47</v>
      </c>
      <c r="J9" s="20">
        <f t="shared" si="1"/>
        <v>626178</v>
      </c>
      <c r="K9">
        <f t="shared" si="3"/>
        <v>4680</v>
      </c>
      <c r="L9" s="19">
        <f t="shared" si="2"/>
        <v>2930513040</v>
      </c>
      <c r="N9" s="14">
        <f t="shared" si="0"/>
        <v>36.208897485493232</v>
      </c>
      <c r="Q9" s="14"/>
    </row>
    <row r="10" spans="1:17">
      <c r="A10" t="s">
        <v>4</v>
      </c>
      <c r="B10" s="14">
        <v>1.05</v>
      </c>
      <c r="C10" s="14">
        <v>1.73</v>
      </c>
      <c r="D10" s="14">
        <v>2.6</v>
      </c>
      <c r="E10" s="14">
        <v>0.76</v>
      </c>
      <c r="F10" s="17">
        <v>2.5299999999999998</v>
      </c>
      <c r="G10" s="17">
        <v>10.119999999999999</v>
      </c>
      <c r="I10" t="s">
        <v>48</v>
      </c>
      <c r="J10" s="20">
        <f>J$3/100</f>
        <v>62617.8</v>
      </c>
      <c r="K10">
        <f>K$3*100</f>
        <v>46800</v>
      </c>
      <c r="L10" s="19">
        <f t="shared" si="2"/>
        <v>2930513040</v>
      </c>
      <c r="N10" s="14">
        <f>K10*8/1034</f>
        <v>362.0889748549323</v>
      </c>
      <c r="Q10" s="14"/>
    </row>
    <row r="11" spans="1:17">
      <c r="A11" t="s">
        <v>5</v>
      </c>
      <c r="B11" s="14">
        <v>1.06</v>
      </c>
      <c r="C11" s="14">
        <v>2</v>
      </c>
      <c r="D11" s="14">
        <v>2.2999999999999998</v>
      </c>
      <c r="E11" s="14">
        <v>0.45</v>
      </c>
      <c r="F11" s="17">
        <v>2.65</v>
      </c>
      <c r="G11" s="17">
        <v>10.11</v>
      </c>
      <c r="I11" t="s">
        <v>49</v>
      </c>
      <c r="J11" s="20">
        <f>J$3/500</f>
        <v>12523.56</v>
      </c>
      <c r="K11">
        <f>K$3*500</f>
        <v>234000</v>
      </c>
      <c r="L11" s="19">
        <f t="shared" si="2"/>
        <v>2930513040</v>
      </c>
      <c r="N11" s="14">
        <f t="shared" ref="N11" si="4">K11*8/1034</f>
        <v>1810.4448742746615</v>
      </c>
      <c r="Q11" s="14"/>
    </row>
    <row r="13" spans="1:17">
      <c r="A13" s="1" t="s">
        <v>14</v>
      </c>
    </row>
    <row r="14" spans="1:17">
      <c r="A14" t="s">
        <v>327</v>
      </c>
    </row>
    <row r="15" spans="1:17">
      <c r="A15" t="s">
        <v>321</v>
      </c>
    </row>
    <row r="16" spans="1:17">
      <c r="A16" t="s">
        <v>322</v>
      </c>
    </row>
    <row r="17" spans="1:7">
      <c r="A17" t="s">
        <v>323</v>
      </c>
    </row>
    <row r="18" spans="1:7">
      <c r="B18" t="s">
        <v>324</v>
      </c>
    </row>
    <row r="19" spans="1:7">
      <c r="B19" t="s">
        <v>325</v>
      </c>
    </row>
    <row r="23" spans="1:7">
      <c r="A23" s="76" t="s">
        <v>356</v>
      </c>
    </row>
    <row r="24" spans="1:7">
      <c r="B24" s="2" t="s">
        <v>6</v>
      </c>
      <c r="C24" s="2" t="s">
        <v>7</v>
      </c>
      <c r="D24" s="2" t="s">
        <v>9</v>
      </c>
      <c r="E24" s="2" t="s">
        <v>56</v>
      </c>
      <c r="F24" s="2" t="s">
        <v>8</v>
      </c>
      <c r="G24" s="2" t="s">
        <v>10</v>
      </c>
    </row>
    <row r="25" spans="1:7">
      <c r="A25" t="s">
        <v>0</v>
      </c>
      <c r="B25" s="14">
        <v>40.299999999999997</v>
      </c>
      <c r="C25" s="14">
        <v>12.5</v>
      </c>
      <c r="D25" s="14">
        <v>27.5</v>
      </c>
      <c r="E25" s="14">
        <v>88.4</v>
      </c>
      <c r="F25" s="14">
        <v>2.8</v>
      </c>
      <c r="G25" s="14">
        <v>28.6</v>
      </c>
    </row>
    <row r="26" spans="1:7">
      <c r="A26" t="s">
        <v>1</v>
      </c>
      <c r="B26" s="14">
        <v>5.6</v>
      </c>
      <c r="C26" s="14">
        <v>6.4</v>
      </c>
      <c r="D26" s="14">
        <v>13.95</v>
      </c>
      <c r="E26" s="14">
        <v>12.1</v>
      </c>
      <c r="F26" s="14">
        <v>2.44</v>
      </c>
      <c r="G26" s="14">
        <v>15.8</v>
      </c>
    </row>
    <row r="27" spans="1:7">
      <c r="A27" t="s">
        <v>2</v>
      </c>
      <c r="B27" s="14">
        <v>5.5</v>
      </c>
      <c r="C27" s="14">
        <v>11.6</v>
      </c>
      <c r="D27" s="14">
        <v>12.71</v>
      </c>
      <c r="E27" s="14">
        <v>12.2</v>
      </c>
      <c r="F27" s="14">
        <v>1.82</v>
      </c>
      <c r="G27" s="14">
        <v>10.050000000000001</v>
      </c>
    </row>
    <row r="28" spans="1:7">
      <c r="A28" s="16" t="s">
        <v>3</v>
      </c>
      <c r="B28" s="17">
        <v>5.5</v>
      </c>
      <c r="C28" s="14">
        <v>22.9</v>
      </c>
      <c r="D28" s="17">
        <v>4.71</v>
      </c>
      <c r="E28" s="17">
        <v>11.6</v>
      </c>
      <c r="F28" s="17">
        <v>2.1</v>
      </c>
      <c r="G28" s="17">
        <v>9.83</v>
      </c>
    </row>
    <row r="29" spans="1:7">
      <c r="A29" t="s">
        <v>4</v>
      </c>
      <c r="B29" s="14">
        <v>1.75</v>
      </c>
      <c r="C29" s="14">
        <v>5.9569999999999999</v>
      </c>
      <c r="D29" s="14">
        <v>13.52</v>
      </c>
      <c r="E29" s="14">
        <v>4.0999999999999996</v>
      </c>
      <c r="F29" s="17">
        <v>2.5299999999999998</v>
      </c>
      <c r="G29" s="17">
        <v>10.119999999999999</v>
      </c>
    </row>
    <row r="30" spans="1:7">
      <c r="A30" t="s">
        <v>5</v>
      </c>
      <c r="B30" s="14">
        <v>0.75</v>
      </c>
      <c r="C30" s="14"/>
      <c r="D30" s="14">
        <v>13.41</v>
      </c>
      <c r="E30" s="14">
        <v>3.4</v>
      </c>
      <c r="F30" s="17">
        <v>2.65</v>
      </c>
      <c r="G30" s="17">
        <v>10.11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C30" sqref="C30"/>
    </sheetView>
  </sheetViews>
  <sheetFormatPr defaultRowHeight="12.75"/>
  <sheetData>
    <row r="1" spans="1:5">
      <c r="A1" t="s">
        <v>36</v>
      </c>
    </row>
    <row r="2" spans="1:5" ht="13.5" thickBot="1">
      <c r="A2" t="s">
        <v>38</v>
      </c>
    </row>
    <row r="3" spans="1:5" ht="13.5" thickTop="1">
      <c r="A3">
        <v>3.33</v>
      </c>
      <c r="B3">
        <v>3.35</v>
      </c>
      <c r="C3">
        <v>3.24</v>
      </c>
      <c r="D3" s="11">
        <v>3.24</v>
      </c>
      <c r="E3" s="4" t="s">
        <v>22</v>
      </c>
    </row>
    <row r="4" spans="1:5" ht="13.5" thickBot="1">
      <c r="A4">
        <v>3.13</v>
      </c>
      <c r="B4">
        <v>3.03</v>
      </c>
      <c r="C4">
        <v>3.04</v>
      </c>
      <c r="D4" s="12">
        <v>3.04</v>
      </c>
      <c r="E4" s="10" t="s">
        <v>23</v>
      </c>
    </row>
    <row r="5" spans="1:5" ht="13.5" thickTop="1">
      <c r="A5">
        <v>2.95</v>
      </c>
      <c r="B5">
        <v>2.95</v>
      </c>
      <c r="C5">
        <v>2.96</v>
      </c>
      <c r="D5" s="11">
        <v>2.95</v>
      </c>
      <c r="E5" s="4" t="s">
        <v>24</v>
      </c>
    </row>
    <row r="6" spans="1:5" ht="13.5" thickBot="1">
      <c r="A6">
        <v>2.92</v>
      </c>
      <c r="B6">
        <v>2.92</v>
      </c>
      <c r="C6">
        <v>2.93</v>
      </c>
      <c r="D6" s="12">
        <v>2.92</v>
      </c>
      <c r="E6" s="10" t="s">
        <v>25</v>
      </c>
    </row>
    <row r="7" spans="1:5" ht="14.25" thickTop="1" thickBot="1">
      <c r="A7">
        <v>2.69</v>
      </c>
      <c r="B7">
        <v>2.61</v>
      </c>
      <c r="C7">
        <v>2.6</v>
      </c>
      <c r="D7">
        <v>2.63</v>
      </c>
      <c r="E7" s="4" t="s">
        <v>26</v>
      </c>
    </row>
    <row r="8" spans="1:5" ht="13.5" thickTop="1">
      <c r="A8">
        <v>2.1</v>
      </c>
      <c r="B8">
        <v>2.09</v>
      </c>
      <c r="C8">
        <v>2.09</v>
      </c>
      <c r="D8" s="11">
        <v>2.11</v>
      </c>
      <c r="E8" s="4" t="s">
        <v>27</v>
      </c>
    </row>
    <row r="9" spans="1:5" ht="13.5" thickBot="1">
      <c r="D9" s="12">
        <v>3.07</v>
      </c>
      <c r="E9" s="10" t="s">
        <v>37</v>
      </c>
    </row>
    <row r="10" spans="1:5" ht="13.5" thickTop="1">
      <c r="A10">
        <v>2.91</v>
      </c>
      <c r="B10">
        <v>2.92</v>
      </c>
      <c r="C10">
        <v>2.91</v>
      </c>
      <c r="D10">
        <v>2.92</v>
      </c>
      <c r="E10" s="4" t="s">
        <v>28</v>
      </c>
    </row>
    <row r="11" spans="1:5">
      <c r="A11">
        <v>2.94</v>
      </c>
      <c r="B11">
        <v>2.95</v>
      </c>
      <c r="C11">
        <v>2.92</v>
      </c>
      <c r="D11">
        <v>2.95</v>
      </c>
      <c r="E11" s="4" t="s">
        <v>29</v>
      </c>
    </row>
    <row r="12" spans="1:5">
      <c r="A12" s="6">
        <f>AVERAGE(A3:A11)</f>
        <v>2.8712500000000003</v>
      </c>
      <c r="B12" s="6">
        <f>AVERAGE(B3:B11)</f>
        <v>2.8524999999999996</v>
      </c>
      <c r="C12" s="6">
        <f>AVERAGE(C3:C11)</f>
        <v>2.8362499999999997</v>
      </c>
      <c r="D12" s="7" t="s">
        <v>33</v>
      </c>
    </row>
    <row r="14" spans="1:5" ht="13.5" thickBot="1">
      <c r="A14" t="s">
        <v>30</v>
      </c>
    </row>
    <row r="15" spans="1:5" ht="13.5" thickTop="1">
      <c r="A15">
        <v>3.16</v>
      </c>
      <c r="B15">
        <v>3.14</v>
      </c>
      <c r="C15" s="11">
        <v>3.15</v>
      </c>
      <c r="D15" s="4" t="s">
        <v>22</v>
      </c>
    </row>
    <row r="16" spans="1:5" ht="13.5" thickBot="1">
      <c r="A16">
        <v>3.8</v>
      </c>
      <c r="B16">
        <v>3.62</v>
      </c>
      <c r="C16" s="13">
        <v>3.62</v>
      </c>
      <c r="D16" s="4" t="s">
        <v>23</v>
      </c>
    </row>
    <row r="17" spans="1:4" ht="13.5" thickTop="1">
      <c r="A17">
        <v>2.44</v>
      </c>
      <c r="B17">
        <v>2.44</v>
      </c>
      <c r="C17" s="11">
        <v>2.4300000000000002</v>
      </c>
      <c r="D17" s="4" t="s">
        <v>24</v>
      </c>
    </row>
    <row r="18" spans="1:4" ht="13.5" thickBot="1">
      <c r="A18">
        <v>3.63</v>
      </c>
      <c r="B18">
        <v>3.66</v>
      </c>
      <c r="C18" s="13">
        <v>3.66</v>
      </c>
      <c r="D18" s="4" t="s">
        <v>25</v>
      </c>
    </row>
    <row r="19" spans="1:4" ht="13.5" thickTop="1">
      <c r="A19">
        <v>1.81</v>
      </c>
      <c r="B19">
        <v>1.83</v>
      </c>
      <c r="C19">
        <v>1.82</v>
      </c>
      <c r="D19" s="4" t="s">
        <v>26</v>
      </c>
    </row>
    <row r="20" spans="1:4">
      <c r="A20">
        <v>2.1</v>
      </c>
      <c r="B20">
        <v>2.11</v>
      </c>
      <c r="C20">
        <v>2.1</v>
      </c>
      <c r="D20" s="4" t="s">
        <v>27</v>
      </c>
    </row>
    <row r="21" spans="1:4">
      <c r="A21">
        <v>2.52</v>
      </c>
      <c r="B21">
        <v>2.5299999999999998</v>
      </c>
      <c r="C21">
        <v>2.54</v>
      </c>
      <c r="D21" s="4" t="s">
        <v>28</v>
      </c>
    </row>
    <row r="22" spans="1:4">
      <c r="A22">
        <v>2.63</v>
      </c>
      <c r="B22">
        <v>2.63</v>
      </c>
      <c r="C22">
        <v>2.62</v>
      </c>
      <c r="D22" s="4" t="s">
        <v>29</v>
      </c>
    </row>
    <row r="23" spans="1:4">
      <c r="A23" s="6">
        <f>AVERAGE(A15:A22)</f>
        <v>2.76125</v>
      </c>
      <c r="B23" s="6">
        <f t="shared" ref="B23" si="0">AVERAGE(B15:B22)</f>
        <v>2.7450000000000001</v>
      </c>
      <c r="C23" s="6">
        <f t="shared" ref="C23" si="1">AVERAGE(C15:C22)</f>
        <v>2.7425000000000002</v>
      </c>
      <c r="D23" s="7" t="s">
        <v>33</v>
      </c>
    </row>
    <row r="25" spans="1:4">
      <c r="A25" t="s">
        <v>31</v>
      </c>
      <c r="B25" t="s">
        <v>32</v>
      </c>
    </row>
    <row r="26" spans="1:4">
      <c r="A26" s="5">
        <f>AVERAGE(A3:C3)</f>
        <v>3.3066666666666666</v>
      </c>
      <c r="B26" s="9">
        <f>AVERAGE(A15:C15)</f>
        <v>3.1500000000000004</v>
      </c>
      <c r="D26" s="4" t="s">
        <v>22</v>
      </c>
    </row>
    <row r="27" spans="1:4">
      <c r="A27" s="9">
        <f t="shared" ref="A27:A30" si="2">AVERAGE(A4:C4)</f>
        <v>3.0666666666666664</v>
      </c>
      <c r="B27" s="5">
        <f>AVERAGE(A16:C16)</f>
        <v>3.6799999999999997</v>
      </c>
      <c r="D27" s="4" t="s">
        <v>23</v>
      </c>
    </row>
    <row r="28" spans="1:4">
      <c r="A28" s="5">
        <f t="shared" si="2"/>
        <v>2.9533333333333331</v>
      </c>
      <c r="B28" s="9">
        <f>AVERAGE(A17:C17)</f>
        <v>2.436666666666667</v>
      </c>
      <c r="D28" s="4" t="s">
        <v>24</v>
      </c>
    </row>
    <row r="29" spans="1:4">
      <c r="A29" s="9">
        <f t="shared" si="2"/>
        <v>2.9233333333333333</v>
      </c>
      <c r="B29" s="5">
        <f>AVERAGE(A18:C18)</f>
        <v>3.65</v>
      </c>
      <c r="D29" s="4" t="s">
        <v>25</v>
      </c>
    </row>
    <row r="30" spans="1:4">
      <c r="A30" s="5">
        <f t="shared" si="2"/>
        <v>2.6333333333333333</v>
      </c>
      <c r="B30" s="9">
        <f>AVERAGE(A19:C19)</f>
        <v>1.82</v>
      </c>
      <c r="D30" s="4" t="s">
        <v>26</v>
      </c>
    </row>
    <row r="31" spans="1:4">
      <c r="A31" s="5">
        <f>AVERAGE(A10:C10)</f>
        <v>2.9133333333333336</v>
      </c>
      <c r="B31" s="9">
        <f>AVERAGE(A21:C21)</f>
        <v>2.5299999999999998</v>
      </c>
      <c r="D31" s="4" t="s">
        <v>28</v>
      </c>
    </row>
    <row r="32" spans="1:4">
      <c r="A32" s="5">
        <f>AVERAGE(A11:C11)</f>
        <v>2.936666666666667</v>
      </c>
      <c r="B32" s="9">
        <f>AVERAGE(A22:C22)</f>
        <v>2.6266666666666665</v>
      </c>
      <c r="D32" s="4" t="s">
        <v>29</v>
      </c>
    </row>
    <row r="33" spans="1:8">
      <c r="A33" s="8">
        <f>AVERAGE(A26:A32)</f>
        <v>2.961904761904762</v>
      </c>
      <c r="B33" s="8">
        <f>AVERAGE(B26:B32)</f>
        <v>2.8419047619047619</v>
      </c>
      <c r="C33" s="6"/>
      <c r="D33" s="7" t="s">
        <v>34</v>
      </c>
    </row>
    <row r="36" spans="1:8">
      <c r="A36" s="5">
        <f>AVERAGE(A8:C8)</f>
        <v>2.0933333333333333</v>
      </c>
      <c r="B36" s="5">
        <f>AVERAGE(A20:C20)</f>
        <v>2.1033333333333335</v>
      </c>
      <c r="D36" s="4" t="s">
        <v>27</v>
      </c>
      <c r="H36" s="1" t="s">
        <v>35</v>
      </c>
    </row>
    <row r="39" spans="1:8">
      <c r="A39" s="1" t="s">
        <v>39</v>
      </c>
      <c r="B39" s="1"/>
    </row>
    <row r="40" spans="1:8">
      <c r="A40" s="1"/>
      <c r="B40" s="1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16"/>
  <sheetViews>
    <sheetView workbookViewId="0">
      <pane ySplit="5325" topLeftCell="A84"/>
      <selection activeCell="A5" sqref="A5:XFD14"/>
      <selection pane="bottomLeft" activeCell="S85" sqref="S85:S122"/>
    </sheetView>
  </sheetViews>
  <sheetFormatPr defaultRowHeight="12.75"/>
  <cols>
    <col min="8" max="8" width="3.42578125" customWidth="1"/>
    <col min="18" max="18" width="10.28515625" customWidth="1"/>
  </cols>
  <sheetData>
    <row r="1" spans="1:25">
      <c r="A1" t="s">
        <v>13</v>
      </c>
    </row>
    <row r="2" spans="1:25">
      <c r="A2" t="s">
        <v>55</v>
      </c>
    </row>
    <row r="3" spans="1:25">
      <c r="B3" t="s">
        <v>357</v>
      </c>
    </row>
    <row r="4" spans="1:25">
      <c r="C4" t="s">
        <v>358</v>
      </c>
    </row>
    <row r="5" spans="1:25" ht="13.5" thickBot="1"/>
    <row r="6" spans="1:25" ht="13.5" thickTop="1">
      <c r="B6" s="75" t="s">
        <v>320</v>
      </c>
      <c r="C6" s="41"/>
      <c r="D6" s="45"/>
      <c r="E6" s="36"/>
      <c r="I6" s="44"/>
      <c r="J6" s="74" t="s">
        <v>319</v>
      </c>
      <c r="K6" s="45"/>
      <c r="L6" s="45"/>
      <c r="M6" s="45"/>
      <c r="N6" s="45"/>
      <c r="O6" s="36"/>
      <c r="Q6">
        <v>13</v>
      </c>
      <c r="R6">
        <v>36</v>
      </c>
    </row>
    <row r="7" spans="1:25">
      <c r="B7" s="37"/>
      <c r="C7" s="42" t="s">
        <v>155</v>
      </c>
      <c r="D7" s="32"/>
      <c r="E7" s="38"/>
      <c r="F7" s="25" t="s">
        <v>7</v>
      </c>
      <c r="I7" s="47" t="s">
        <v>66</v>
      </c>
      <c r="J7" s="31" t="s">
        <v>67</v>
      </c>
      <c r="K7" s="46" t="s">
        <v>68</v>
      </c>
      <c r="L7" s="32"/>
      <c r="M7" s="32"/>
      <c r="N7" s="32"/>
      <c r="O7" s="38"/>
      <c r="S7" s="18">
        <v>6261780</v>
      </c>
      <c r="T7">
        <f>13*36</f>
        <v>468</v>
      </c>
      <c r="U7" s="19"/>
    </row>
    <row r="8" spans="1:25">
      <c r="B8" s="37" t="s">
        <v>154</v>
      </c>
      <c r="C8" s="32" t="s">
        <v>209</v>
      </c>
      <c r="D8" s="32" t="s">
        <v>210</v>
      </c>
      <c r="E8" s="52" t="s">
        <v>231</v>
      </c>
      <c r="F8" s="71" t="s">
        <v>317</v>
      </c>
      <c r="G8" s="53" t="s">
        <v>231</v>
      </c>
      <c r="H8" s="25"/>
      <c r="I8" s="77" t="s">
        <v>154</v>
      </c>
      <c r="J8" s="33" t="s">
        <v>154</v>
      </c>
      <c r="K8" s="33" t="s">
        <v>141</v>
      </c>
      <c r="L8" s="46" t="s">
        <v>124</v>
      </c>
      <c r="M8" s="32"/>
      <c r="N8" s="32"/>
      <c r="O8" s="52" t="s">
        <v>231</v>
      </c>
      <c r="R8" s="2" t="s">
        <v>42</v>
      </c>
      <c r="S8" s="2" t="s">
        <v>43</v>
      </c>
      <c r="T8" s="2" t="s">
        <v>50</v>
      </c>
      <c r="U8" s="1" t="s">
        <v>44</v>
      </c>
      <c r="W8" s="2" t="s">
        <v>51</v>
      </c>
      <c r="Y8" t="s">
        <v>316</v>
      </c>
    </row>
    <row r="9" spans="1:25">
      <c r="A9" t="s">
        <v>0</v>
      </c>
      <c r="B9" s="39">
        <v>40.299999999999997</v>
      </c>
      <c r="C9" s="34">
        <v>21.8</v>
      </c>
      <c r="D9" s="63">
        <v>3.95</v>
      </c>
      <c r="E9" s="69">
        <v>1</v>
      </c>
      <c r="F9" s="28">
        <v>1.54</v>
      </c>
      <c r="G9" s="54">
        <v>1</v>
      </c>
      <c r="H9" s="26"/>
      <c r="I9" s="48">
        <v>60.1</v>
      </c>
      <c r="J9" s="34">
        <v>88.4</v>
      </c>
      <c r="K9" s="34">
        <v>52.5</v>
      </c>
      <c r="L9" s="63">
        <v>21.4</v>
      </c>
      <c r="M9" s="32"/>
      <c r="N9" s="32"/>
      <c r="O9" s="69">
        <v>1</v>
      </c>
      <c r="R9" t="s">
        <v>45</v>
      </c>
      <c r="S9" s="20">
        <f>S7</f>
        <v>6261780</v>
      </c>
      <c r="T9">
        <f>T$7</f>
        <v>468</v>
      </c>
      <c r="U9" s="19">
        <f t="shared" ref="U9:U14" si="0">S9*T9</f>
        <v>2930513040</v>
      </c>
      <c r="W9" s="14">
        <f t="shared" ref="W9" si="1">T9*8/1034</f>
        <v>3.620889748549323</v>
      </c>
      <c r="Y9" s="20">
        <f t="shared" ref="Y9:Y12" si="2">SQRT(T9)</f>
        <v>21.633307652783937</v>
      </c>
    </row>
    <row r="10" spans="1:25">
      <c r="A10" t="s">
        <v>1</v>
      </c>
      <c r="B10" s="39">
        <v>5.6</v>
      </c>
      <c r="C10" s="34">
        <v>3.11</v>
      </c>
      <c r="D10" s="63">
        <v>1.27</v>
      </c>
      <c r="E10" s="69">
        <v>1</v>
      </c>
      <c r="F10" s="28">
        <v>1.3</v>
      </c>
      <c r="G10" s="54">
        <v>1</v>
      </c>
      <c r="H10" s="26"/>
      <c r="I10" s="48">
        <v>8.4</v>
      </c>
      <c r="J10" s="34">
        <v>12.1</v>
      </c>
      <c r="K10" s="34">
        <v>6</v>
      </c>
      <c r="L10" s="63">
        <v>2.8</v>
      </c>
      <c r="M10" s="32"/>
      <c r="N10" s="32"/>
      <c r="O10" s="69">
        <v>1</v>
      </c>
      <c r="R10" t="s">
        <v>46</v>
      </c>
      <c r="S10" s="20">
        <f t="shared" ref="S10:S12" si="3">S$7/10</f>
        <v>626178</v>
      </c>
      <c r="T10">
        <f>T$7*10</f>
        <v>4680</v>
      </c>
      <c r="U10" s="19">
        <f t="shared" si="0"/>
        <v>2930513040</v>
      </c>
      <c r="W10" s="14">
        <f>T10*8/1034</f>
        <v>36.208897485493232</v>
      </c>
      <c r="Y10" s="20">
        <f t="shared" si="2"/>
        <v>68.410525505948286</v>
      </c>
    </row>
    <row r="11" spans="1:25">
      <c r="A11" t="s">
        <v>2</v>
      </c>
      <c r="B11" s="39">
        <v>5.5</v>
      </c>
      <c r="C11" s="34">
        <v>2.71</v>
      </c>
      <c r="D11" s="63">
        <v>0.82</v>
      </c>
      <c r="E11" s="69">
        <v>1</v>
      </c>
      <c r="F11" s="28">
        <v>0.86399999999999999</v>
      </c>
      <c r="G11" s="54">
        <v>1</v>
      </c>
      <c r="H11" s="26"/>
      <c r="I11" s="48">
        <v>9.1</v>
      </c>
      <c r="J11" s="34">
        <v>12.2</v>
      </c>
      <c r="K11" s="34">
        <v>6.4</v>
      </c>
      <c r="L11" s="63">
        <v>2.9</v>
      </c>
      <c r="M11" s="32"/>
      <c r="N11" s="32"/>
      <c r="O11" s="69">
        <v>1</v>
      </c>
      <c r="R11" t="s">
        <v>47</v>
      </c>
      <c r="S11" s="20">
        <f t="shared" si="3"/>
        <v>626178</v>
      </c>
      <c r="T11">
        <f t="shared" ref="T11:T12" si="4">T$7*10</f>
        <v>4680</v>
      </c>
      <c r="U11" s="19">
        <f t="shared" si="0"/>
        <v>2930513040</v>
      </c>
      <c r="W11" s="14">
        <f>T11*8/1034</f>
        <v>36.208897485493232</v>
      </c>
      <c r="Y11" s="20">
        <f t="shared" si="2"/>
        <v>68.410525505948286</v>
      </c>
    </row>
    <row r="12" spans="1:25">
      <c r="A12" s="16" t="s">
        <v>3</v>
      </c>
      <c r="B12" s="40">
        <v>5.5</v>
      </c>
      <c r="C12" s="35">
        <v>2.89</v>
      </c>
      <c r="D12" s="64">
        <v>0.87</v>
      </c>
      <c r="E12" s="69">
        <v>1</v>
      </c>
      <c r="F12" s="28">
        <v>2.16</v>
      </c>
      <c r="G12" s="54">
        <v>1</v>
      </c>
      <c r="H12" s="27"/>
      <c r="I12" s="49">
        <v>8.4</v>
      </c>
      <c r="J12" s="34">
        <v>11.6</v>
      </c>
      <c r="K12" s="34">
        <v>6.2</v>
      </c>
      <c r="L12" s="63">
        <v>3</v>
      </c>
      <c r="M12" s="32"/>
      <c r="N12" s="32"/>
      <c r="O12" s="69">
        <v>1</v>
      </c>
      <c r="R12" t="s">
        <v>47</v>
      </c>
      <c r="S12" s="20">
        <f t="shared" si="3"/>
        <v>626178</v>
      </c>
      <c r="T12">
        <f t="shared" si="4"/>
        <v>4680</v>
      </c>
      <c r="U12" s="19">
        <f t="shared" si="0"/>
        <v>2930513040</v>
      </c>
      <c r="W12" s="14">
        <f>T12*8/1034</f>
        <v>36.208897485493232</v>
      </c>
      <c r="Y12" s="20">
        <f t="shared" si="2"/>
        <v>68.410525505948286</v>
      </c>
    </row>
    <row r="13" spans="1:25">
      <c r="A13" t="s">
        <v>4</v>
      </c>
      <c r="B13" s="39">
        <v>1.75</v>
      </c>
      <c r="C13" s="34">
        <v>1.34</v>
      </c>
      <c r="D13" s="63">
        <v>1.05</v>
      </c>
      <c r="E13" s="69">
        <v>4</v>
      </c>
      <c r="F13" s="28">
        <v>1.73</v>
      </c>
      <c r="G13" s="54">
        <v>1</v>
      </c>
      <c r="H13" s="26"/>
      <c r="I13" s="48">
        <v>3.2</v>
      </c>
      <c r="J13" s="34">
        <v>4.0999999999999996</v>
      </c>
      <c r="K13" s="34">
        <v>1.2</v>
      </c>
      <c r="L13" s="63">
        <v>0.76</v>
      </c>
      <c r="M13" s="32"/>
      <c r="N13" s="32"/>
      <c r="O13" s="69">
        <v>4</v>
      </c>
      <c r="R13" t="s">
        <v>48</v>
      </c>
      <c r="S13" s="20">
        <f>S$7/100</f>
        <v>62617.8</v>
      </c>
      <c r="T13">
        <f>T$7*100</f>
        <v>46800</v>
      </c>
      <c r="U13" s="19">
        <f t="shared" si="0"/>
        <v>2930513040</v>
      </c>
      <c r="W13" s="14">
        <f>T13*8/1034</f>
        <v>362.0889748549323</v>
      </c>
      <c r="Y13" s="20">
        <f>SQRT(T13)</f>
        <v>216.33307652783935</v>
      </c>
    </row>
    <row r="14" spans="1:25" ht="13.5" thickBot="1">
      <c r="A14" t="s">
        <v>5</v>
      </c>
      <c r="B14" s="73">
        <v>0.75</v>
      </c>
      <c r="C14" s="43">
        <v>1.1100000000000001</v>
      </c>
      <c r="D14" s="43">
        <v>1.06</v>
      </c>
      <c r="E14" s="70">
        <v>4</v>
      </c>
      <c r="F14" s="28">
        <v>2</v>
      </c>
      <c r="G14" s="54">
        <v>1</v>
      </c>
      <c r="H14" s="26"/>
      <c r="I14" s="50">
        <v>2.6</v>
      </c>
      <c r="J14" s="43">
        <v>3.4</v>
      </c>
      <c r="K14" s="43">
        <v>0.55000000000000004</v>
      </c>
      <c r="L14" s="72">
        <v>0.45</v>
      </c>
      <c r="M14" s="51"/>
      <c r="N14" s="51"/>
      <c r="O14" s="70">
        <v>4</v>
      </c>
      <c r="R14" t="s">
        <v>49</v>
      </c>
      <c r="S14" s="20">
        <f>S$7/500</f>
        <v>12523.56</v>
      </c>
      <c r="T14">
        <f>T$7*500</f>
        <v>234000</v>
      </c>
      <c r="U14" s="19">
        <f t="shared" si="0"/>
        <v>2930513040</v>
      </c>
      <c r="W14" s="14">
        <f t="shared" ref="W14" si="5">T14*8/1034</f>
        <v>1810.4448742746615</v>
      </c>
      <c r="Y14" s="20">
        <f t="shared" ref="Y14" si="6">SQRT(T14)</f>
        <v>483.735464897913</v>
      </c>
    </row>
    <row r="15" spans="1:25" ht="13.5" thickTop="1">
      <c r="S15" s="20"/>
      <c r="U15" s="19"/>
      <c r="W15" s="14"/>
    </row>
    <row r="17" spans="1:23">
      <c r="G17" s="29" t="s">
        <v>101</v>
      </c>
    </row>
    <row r="18" spans="1:23">
      <c r="N18" s="29" t="s">
        <v>123</v>
      </c>
      <c r="W18" s="29" t="s">
        <v>140</v>
      </c>
    </row>
    <row r="19" spans="1:23">
      <c r="A19" s="29" t="s">
        <v>102</v>
      </c>
      <c r="H19" t="s">
        <v>69</v>
      </c>
      <c r="N19" t="s">
        <v>103</v>
      </c>
      <c r="S19" t="s">
        <v>103</v>
      </c>
      <c r="W19" t="s">
        <v>103</v>
      </c>
    </row>
    <row r="20" spans="1:23">
      <c r="A20" t="s">
        <v>70</v>
      </c>
      <c r="H20" t="s">
        <v>70</v>
      </c>
      <c r="N20" t="s">
        <v>71</v>
      </c>
      <c r="S20" t="s">
        <v>71</v>
      </c>
      <c r="W20" t="s">
        <v>71</v>
      </c>
    </row>
    <row r="21" spans="1:23">
      <c r="A21" t="s">
        <v>71</v>
      </c>
      <c r="H21" t="s">
        <v>71</v>
      </c>
      <c r="N21" t="s">
        <v>105</v>
      </c>
      <c r="S21" t="s">
        <v>115</v>
      </c>
      <c r="W21" t="s">
        <v>125</v>
      </c>
    </row>
    <row r="22" spans="1:23">
      <c r="A22" t="s">
        <v>91</v>
      </c>
      <c r="H22" t="s">
        <v>72</v>
      </c>
      <c r="N22" t="s">
        <v>73</v>
      </c>
      <c r="S22" t="s">
        <v>73</v>
      </c>
      <c r="W22" t="s">
        <v>73</v>
      </c>
    </row>
    <row r="23" spans="1:23">
      <c r="A23" t="s">
        <v>73</v>
      </c>
      <c r="H23" t="s">
        <v>73</v>
      </c>
      <c r="N23" t="s">
        <v>106</v>
      </c>
      <c r="S23" t="s">
        <v>116</v>
      </c>
      <c r="W23" t="s">
        <v>126</v>
      </c>
    </row>
    <row r="24" spans="1:23">
      <c r="A24" t="s">
        <v>92</v>
      </c>
      <c r="H24" t="s">
        <v>74</v>
      </c>
    </row>
    <row r="26" spans="1:23">
      <c r="N26" t="s">
        <v>75</v>
      </c>
      <c r="S26" t="s">
        <v>75</v>
      </c>
      <c r="W26" t="s">
        <v>75</v>
      </c>
    </row>
    <row r="27" spans="1:23">
      <c r="A27" t="s">
        <v>75</v>
      </c>
      <c r="H27" t="s">
        <v>75</v>
      </c>
      <c r="N27" t="s">
        <v>107</v>
      </c>
      <c r="S27" t="s">
        <v>110</v>
      </c>
      <c r="W27" t="s">
        <v>127</v>
      </c>
    </row>
    <row r="28" spans="1:23">
      <c r="A28" t="s">
        <v>93</v>
      </c>
      <c r="H28" t="s">
        <v>76</v>
      </c>
      <c r="N28" t="s">
        <v>77</v>
      </c>
      <c r="S28" t="s">
        <v>77</v>
      </c>
      <c r="W28" t="s">
        <v>128</v>
      </c>
    </row>
    <row r="29" spans="1:23">
      <c r="A29" t="s">
        <v>77</v>
      </c>
      <c r="H29" t="s">
        <v>77</v>
      </c>
      <c r="N29" t="s">
        <v>108</v>
      </c>
      <c r="S29" t="s">
        <v>117</v>
      </c>
      <c r="W29" t="s">
        <v>129</v>
      </c>
    </row>
    <row r="30" spans="1:23">
      <c r="A30" t="s">
        <v>94</v>
      </c>
      <c r="H30" t="s">
        <v>78</v>
      </c>
    </row>
    <row r="32" spans="1:23">
      <c r="N32" t="s">
        <v>79</v>
      </c>
      <c r="S32" t="s">
        <v>79</v>
      </c>
      <c r="W32" t="s">
        <v>79</v>
      </c>
    </row>
    <row r="33" spans="1:23">
      <c r="A33" t="s">
        <v>79</v>
      </c>
      <c r="H33" t="s">
        <v>79</v>
      </c>
      <c r="N33" t="s">
        <v>109</v>
      </c>
      <c r="S33" t="s">
        <v>118</v>
      </c>
      <c r="W33" t="s">
        <v>130</v>
      </c>
    </row>
    <row r="34" spans="1:23">
      <c r="A34" t="s">
        <v>95</v>
      </c>
      <c r="H34" t="s">
        <v>80</v>
      </c>
      <c r="N34" t="s">
        <v>81</v>
      </c>
      <c r="S34" t="s">
        <v>81</v>
      </c>
      <c r="W34" t="s">
        <v>131</v>
      </c>
    </row>
    <row r="35" spans="1:23">
      <c r="A35" t="s">
        <v>81</v>
      </c>
      <c r="H35" t="s">
        <v>81</v>
      </c>
      <c r="N35" t="s">
        <v>110</v>
      </c>
      <c r="S35" t="s">
        <v>119</v>
      </c>
      <c r="W35" t="s">
        <v>132</v>
      </c>
    </row>
    <row r="36" spans="1:23">
      <c r="A36" t="s">
        <v>96</v>
      </c>
      <c r="H36" t="s">
        <v>82</v>
      </c>
    </row>
    <row r="38" spans="1:23">
      <c r="N38" t="s">
        <v>83</v>
      </c>
      <c r="S38" t="s">
        <v>83</v>
      </c>
      <c r="W38" t="s">
        <v>81</v>
      </c>
    </row>
    <row r="39" spans="1:23">
      <c r="A39" t="s">
        <v>83</v>
      </c>
      <c r="H39" t="s">
        <v>83</v>
      </c>
      <c r="N39" t="s">
        <v>111</v>
      </c>
      <c r="S39" t="s">
        <v>120</v>
      </c>
      <c r="W39" t="s">
        <v>133</v>
      </c>
    </row>
    <row r="40" spans="1:23">
      <c r="A40" t="s">
        <v>97</v>
      </c>
      <c r="H40" t="s">
        <v>84</v>
      </c>
      <c r="N40" t="s">
        <v>85</v>
      </c>
      <c r="S40" t="s">
        <v>85</v>
      </c>
      <c r="W40" t="s">
        <v>134</v>
      </c>
    </row>
    <row r="41" spans="1:23">
      <c r="A41" t="s">
        <v>85</v>
      </c>
      <c r="H41" t="s">
        <v>85</v>
      </c>
      <c r="N41" t="s">
        <v>112</v>
      </c>
      <c r="S41" t="s">
        <v>104</v>
      </c>
      <c r="W41" t="s">
        <v>135</v>
      </c>
    </row>
    <row r="42" spans="1:23">
      <c r="A42" t="s">
        <v>98</v>
      </c>
      <c r="H42" t="s">
        <v>86</v>
      </c>
    </row>
    <row r="44" spans="1:23">
      <c r="N44" t="s">
        <v>87</v>
      </c>
      <c r="S44" t="s">
        <v>87</v>
      </c>
      <c r="W44" t="s">
        <v>83</v>
      </c>
    </row>
    <row r="45" spans="1:23">
      <c r="A45" t="s">
        <v>87</v>
      </c>
      <c r="H45" t="s">
        <v>87</v>
      </c>
      <c r="N45" t="s">
        <v>113</v>
      </c>
      <c r="S45" t="s">
        <v>121</v>
      </c>
      <c r="W45" t="s">
        <v>136</v>
      </c>
    </row>
    <row r="46" spans="1:23">
      <c r="A46" t="s">
        <v>99</v>
      </c>
      <c r="H46" t="s">
        <v>88</v>
      </c>
      <c r="N46" t="s">
        <v>89</v>
      </c>
      <c r="S46" t="s">
        <v>89</v>
      </c>
      <c r="W46" t="s">
        <v>85</v>
      </c>
    </row>
    <row r="47" spans="1:23">
      <c r="A47" t="s">
        <v>89</v>
      </c>
      <c r="H47" t="s">
        <v>89</v>
      </c>
      <c r="N47" t="s">
        <v>114</v>
      </c>
      <c r="S47" t="s">
        <v>122</v>
      </c>
      <c r="W47" t="s">
        <v>137</v>
      </c>
    </row>
    <row r="48" spans="1:23">
      <c r="A48" t="s">
        <v>100</v>
      </c>
      <c r="H48" t="s">
        <v>90</v>
      </c>
      <c r="N48" t="s">
        <v>69</v>
      </c>
      <c r="S48" t="s">
        <v>69</v>
      </c>
    </row>
    <row r="49" spans="1:23">
      <c r="A49" t="s">
        <v>69</v>
      </c>
      <c r="H49" t="s">
        <v>69</v>
      </c>
      <c r="N49" t="s">
        <v>69</v>
      </c>
    </row>
    <row r="50" spans="1:23">
      <c r="N50" t="s">
        <v>69</v>
      </c>
      <c r="W50" t="s">
        <v>87</v>
      </c>
    </row>
    <row r="51" spans="1:23">
      <c r="A51" t="s">
        <v>103</v>
      </c>
      <c r="W51" t="s">
        <v>138</v>
      </c>
    </row>
    <row r="52" spans="1:23">
      <c r="A52" t="s">
        <v>71</v>
      </c>
      <c r="W52" t="s">
        <v>89</v>
      </c>
    </row>
    <row r="53" spans="1:23">
      <c r="A53" t="s">
        <v>142</v>
      </c>
      <c r="W53" t="s">
        <v>139</v>
      </c>
    </row>
    <row r="54" spans="1:23">
      <c r="A54" t="s">
        <v>73</v>
      </c>
      <c r="W54" t="s">
        <v>69</v>
      </c>
    </row>
    <row r="55" spans="1:23">
      <c r="A55" t="s">
        <v>143</v>
      </c>
    </row>
    <row r="58" spans="1:23">
      <c r="A58" t="s">
        <v>75</v>
      </c>
    </row>
    <row r="59" spans="1:23">
      <c r="A59" t="s">
        <v>144</v>
      </c>
    </row>
    <row r="60" spans="1:23">
      <c r="A60" t="s">
        <v>128</v>
      </c>
    </row>
    <row r="61" spans="1:23">
      <c r="A61" t="s">
        <v>145</v>
      </c>
    </row>
    <row r="64" spans="1:23">
      <c r="A64" t="s">
        <v>79</v>
      </c>
    </row>
    <row r="65" spans="1:1">
      <c r="A65" t="s">
        <v>146</v>
      </c>
    </row>
    <row r="66" spans="1:1">
      <c r="A66" t="s">
        <v>131</v>
      </c>
    </row>
    <row r="67" spans="1:1">
      <c r="A67" t="s">
        <v>147</v>
      </c>
    </row>
    <row r="70" spans="1:1">
      <c r="A70" t="s">
        <v>81</v>
      </c>
    </row>
    <row r="71" spans="1:1">
      <c r="A71" t="s">
        <v>148</v>
      </c>
    </row>
    <row r="72" spans="1:1">
      <c r="A72" t="s">
        <v>134</v>
      </c>
    </row>
    <row r="73" spans="1:1">
      <c r="A73" t="s">
        <v>149</v>
      </c>
    </row>
    <row r="76" spans="1:1">
      <c r="A76" t="s">
        <v>83</v>
      </c>
    </row>
    <row r="77" spans="1:1">
      <c r="A77" t="s">
        <v>150</v>
      </c>
    </row>
    <row r="78" spans="1:1">
      <c r="A78" t="s">
        <v>85</v>
      </c>
    </row>
    <row r="79" spans="1:1">
      <c r="A79" t="s">
        <v>151</v>
      </c>
    </row>
    <row r="82" spans="1:12">
      <c r="A82" t="s">
        <v>87</v>
      </c>
    </row>
    <row r="83" spans="1:12">
      <c r="A83" t="s">
        <v>152</v>
      </c>
    </row>
    <row r="84" spans="1:12">
      <c r="A84" t="s">
        <v>89</v>
      </c>
    </row>
    <row r="85" spans="1:12">
      <c r="A85" t="s">
        <v>153</v>
      </c>
    </row>
    <row r="86" spans="1:12">
      <c r="A86" t="s">
        <v>69</v>
      </c>
    </row>
    <row r="90" spans="1:12">
      <c r="A90" t="s">
        <v>156</v>
      </c>
      <c r="L90" t="s">
        <v>208</v>
      </c>
    </row>
    <row r="91" spans="1:12">
      <c r="A91" t="s">
        <v>195</v>
      </c>
      <c r="F91" t="s">
        <v>157</v>
      </c>
      <c r="L91" t="s">
        <v>157</v>
      </c>
    </row>
    <row r="92" spans="1:12">
      <c r="A92" t="s">
        <v>158</v>
      </c>
      <c r="F92" t="s">
        <v>158</v>
      </c>
      <c r="L92" t="s">
        <v>158</v>
      </c>
    </row>
    <row r="93" spans="1:12">
      <c r="A93" t="s">
        <v>159</v>
      </c>
      <c r="F93" t="s">
        <v>182</v>
      </c>
      <c r="L93" t="s">
        <v>196</v>
      </c>
    </row>
    <row r="94" spans="1:12">
      <c r="A94" t="s">
        <v>160</v>
      </c>
      <c r="F94" t="s">
        <v>160</v>
      </c>
      <c r="L94" t="s">
        <v>160</v>
      </c>
    </row>
    <row r="95" spans="1:12">
      <c r="A95" t="s">
        <v>161</v>
      </c>
      <c r="F95" s="1" t="s">
        <v>183</v>
      </c>
      <c r="L95" s="1" t="s">
        <v>197</v>
      </c>
    </row>
    <row r="96" spans="1:12">
      <c r="A96" t="s">
        <v>162</v>
      </c>
      <c r="F96" t="s">
        <v>162</v>
      </c>
      <c r="L96" t="s">
        <v>162</v>
      </c>
    </row>
    <row r="97" spans="1:12">
      <c r="A97" t="s">
        <v>163</v>
      </c>
      <c r="F97" t="s">
        <v>184</v>
      </c>
      <c r="L97" t="s">
        <v>198</v>
      </c>
    </row>
    <row r="98" spans="1:12">
      <c r="A98" t="s">
        <v>164</v>
      </c>
      <c r="F98" t="s">
        <v>164</v>
      </c>
      <c r="L98" t="s">
        <v>164</v>
      </c>
    </row>
    <row r="99" spans="1:12">
      <c r="A99" t="s">
        <v>165</v>
      </c>
      <c r="F99" s="1" t="s">
        <v>185</v>
      </c>
      <c r="L99" s="1" t="s">
        <v>199</v>
      </c>
    </row>
    <row r="100" spans="1:12">
      <c r="A100" t="s">
        <v>166</v>
      </c>
      <c r="F100" t="s">
        <v>166</v>
      </c>
      <c r="L100" t="s">
        <v>166</v>
      </c>
    </row>
    <row r="101" spans="1:12">
      <c r="A101" t="s">
        <v>167</v>
      </c>
      <c r="F101" t="s">
        <v>186</v>
      </c>
      <c r="L101" t="s">
        <v>200</v>
      </c>
    </row>
    <row r="102" spans="1:12">
      <c r="A102" t="s">
        <v>168</v>
      </c>
      <c r="F102" t="s">
        <v>168</v>
      </c>
      <c r="L102" t="s">
        <v>168</v>
      </c>
    </row>
    <row r="103" spans="1:12">
      <c r="A103" t="s">
        <v>169</v>
      </c>
      <c r="F103" s="1" t="s">
        <v>187</v>
      </c>
      <c r="L103" s="1" t="s">
        <v>201</v>
      </c>
    </row>
    <row r="104" spans="1:12">
      <c r="A104" t="s">
        <v>170</v>
      </c>
      <c r="F104" t="s">
        <v>170</v>
      </c>
      <c r="L104" t="s">
        <v>170</v>
      </c>
    </row>
    <row r="105" spans="1:12">
      <c r="A105" t="s">
        <v>171</v>
      </c>
      <c r="F105" t="s">
        <v>188</v>
      </c>
      <c r="L105" t="s">
        <v>202</v>
      </c>
    </row>
    <row r="106" spans="1:12">
      <c r="A106" t="s">
        <v>172</v>
      </c>
      <c r="F106" t="s">
        <v>172</v>
      </c>
      <c r="L106" t="s">
        <v>172</v>
      </c>
    </row>
    <row r="107" spans="1:12">
      <c r="A107" t="s">
        <v>173</v>
      </c>
      <c r="F107" s="1" t="s">
        <v>189</v>
      </c>
      <c r="L107" s="1" t="s">
        <v>203</v>
      </c>
    </row>
    <row r="108" spans="1:12">
      <c r="A108" t="s">
        <v>174</v>
      </c>
      <c r="F108" t="s">
        <v>174</v>
      </c>
      <c r="L108" t="s">
        <v>174</v>
      </c>
    </row>
    <row r="109" spans="1:12">
      <c r="A109" t="s">
        <v>175</v>
      </c>
      <c r="F109" t="s">
        <v>190</v>
      </c>
      <c r="L109" t="s">
        <v>204</v>
      </c>
    </row>
    <row r="110" spans="1:12">
      <c r="A110" t="s">
        <v>176</v>
      </c>
      <c r="F110" t="s">
        <v>176</v>
      </c>
      <c r="L110" t="s">
        <v>176</v>
      </c>
    </row>
    <row r="111" spans="1:12">
      <c r="A111" t="s">
        <v>177</v>
      </c>
      <c r="F111" s="1" t="s">
        <v>191</v>
      </c>
      <c r="L111" s="1" t="s">
        <v>205</v>
      </c>
    </row>
    <row r="112" spans="1:12">
      <c r="A112" t="s">
        <v>178</v>
      </c>
      <c r="F112" t="s">
        <v>178</v>
      </c>
      <c r="L112" t="s">
        <v>178</v>
      </c>
    </row>
    <row r="113" spans="1:12">
      <c r="A113" t="s">
        <v>179</v>
      </c>
      <c r="F113" t="s">
        <v>192</v>
      </c>
      <c r="L113" t="s">
        <v>206</v>
      </c>
    </row>
    <row r="114" spans="1:12">
      <c r="A114" t="s">
        <v>180</v>
      </c>
      <c r="F114" t="s">
        <v>180</v>
      </c>
      <c r="L114" s="30" t="s">
        <v>180</v>
      </c>
    </row>
    <row r="115" spans="1:12">
      <c r="A115" t="s">
        <v>181</v>
      </c>
      <c r="F115" s="1" t="s">
        <v>193</v>
      </c>
      <c r="L115" s="1" t="s">
        <v>207</v>
      </c>
    </row>
    <row r="116" spans="1:12">
      <c r="F116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108"/>
  <sheetViews>
    <sheetView workbookViewId="0">
      <pane ySplit="6375" topLeftCell="A89"/>
      <selection activeCell="F19" sqref="F14:F19"/>
      <selection pane="bottomLeft" activeCell="L95" sqref="L95"/>
    </sheetView>
  </sheetViews>
  <sheetFormatPr defaultRowHeight="12.75"/>
  <cols>
    <col min="8" max="8" width="5.140625" customWidth="1"/>
    <col min="10" max="10" width="9.140625" customWidth="1"/>
    <col min="12" max="12" width="3.28515625" customWidth="1"/>
    <col min="15" max="15" width="8.140625" customWidth="1"/>
    <col min="16" max="16" width="2.42578125" customWidth="1"/>
  </cols>
  <sheetData>
    <row r="1" spans="1:25">
      <c r="A1" t="s">
        <v>354</v>
      </c>
    </row>
    <row r="2" spans="1:25">
      <c r="B2" t="s">
        <v>309</v>
      </c>
    </row>
    <row r="3" spans="1:25">
      <c r="B3" t="s">
        <v>311</v>
      </c>
    </row>
    <row r="4" spans="1:25">
      <c r="B4" t="s">
        <v>310</v>
      </c>
    </row>
    <row r="6" spans="1:25">
      <c r="A6" t="s">
        <v>313</v>
      </c>
    </row>
    <row r="7" spans="1:25">
      <c r="B7" t="s">
        <v>314</v>
      </c>
    </row>
    <row r="8" spans="1:25">
      <c r="B8" t="s">
        <v>315</v>
      </c>
    </row>
    <row r="10" spans="1:25">
      <c r="F10" t="s">
        <v>306</v>
      </c>
    </row>
    <row r="11" spans="1:25">
      <c r="B11" s="46" t="s">
        <v>303</v>
      </c>
      <c r="C11" s="32"/>
      <c r="D11" s="32"/>
      <c r="E11" s="46" t="s">
        <v>304</v>
      </c>
      <c r="F11" s="32"/>
      <c r="I11" s="46" t="s">
        <v>305</v>
      </c>
      <c r="J11" s="46"/>
      <c r="K11" s="32"/>
      <c r="N11" s="1" t="s">
        <v>307</v>
      </c>
      <c r="T11" s="60" t="s">
        <v>6</v>
      </c>
      <c r="U11" s="57"/>
    </row>
    <row r="12" spans="1:25">
      <c r="B12" s="32"/>
      <c r="C12" s="32" t="s">
        <v>155</v>
      </c>
      <c r="D12" s="32"/>
      <c r="E12" s="32"/>
      <c r="F12" s="32" t="s">
        <v>155</v>
      </c>
      <c r="I12" s="32" t="s">
        <v>155</v>
      </c>
      <c r="J12" s="32" t="s">
        <v>352</v>
      </c>
      <c r="K12" s="32"/>
      <c r="N12" s="32" t="s">
        <v>155</v>
      </c>
      <c r="O12" s="32"/>
      <c r="S12" s="57"/>
      <c r="T12" s="56" t="s">
        <v>155</v>
      </c>
      <c r="U12" s="57"/>
    </row>
    <row r="13" spans="1:25">
      <c r="B13" s="32" t="s">
        <v>34</v>
      </c>
      <c r="C13" s="42" t="s">
        <v>210</v>
      </c>
      <c r="D13" s="42"/>
      <c r="E13" s="32" t="s">
        <v>34</v>
      </c>
      <c r="F13" s="42" t="s">
        <v>210</v>
      </c>
      <c r="G13" s="53" t="s">
        <v>231</v>
      </c>
      <c r="I13" s="42" t="s">
        <v>210</v>
      </c>
      <c r="J13" s="42"/>
      <c r="K13" s="53" t="s">
        <v>231</v>
      </c>
      <c r="L13" s="61" t="s">
        <v>308</v>
      </c>
      <c r="M13" s="53"/>
      <c r="N13" s="42" t="s">
        <v>210</v>
      </c>
      <c r="O13" s="53" t="s">
        <v>231</v>
      </c>
      <c r="P13" s="61" t="s">
        <v>308</v>
      </c>
      <c r="S13" s="57" t="s">
        <v>154</v>
      </c>
      <c r="T13" s="57" t="s">
        <v>209</v>
      </c>
      <c r="U13" s="57" t="s">
        <v>210</v>
      </c>
      <c r="V13" s="53" t="s">
        <v>231</v>
      </c>
      <c r="X13" s="25" t="s">
        <v>7</v>
      </c>
      <c r="Y13" s="53" t="s">
        <v>231</v>
      </c>
    </row>
    <row r="14" spans="1:25">
      <c r="A14" t="s">
        <v>0</v>
      </c>
      <c r="B14" s="34">
        <v>25.5</v>
      </c>
      <c r="C14" s="34">
        <v>13</v>
      </c>
      <c r="D14" s="34"/>
      <c r="E14" s="34">
        <v>27.5</v>
      </c>
      <c r="F14" s="34">
        <v>17.5</v>
      </c>
      <c r="G14" s="54">
        <v>1</v>
      </c>
      <c r="I14" s="35">
        <v>10.199999999999999</v>
      </c>
      <c r="J14" s="35">
        <v>9.5</v>
      </c>
      <c r="K14" s="54">
        <v>1</v>
      </c>
      <c r="L14" s="62">
        <f t="shared" ref="L14:L19" si="0">$F14/I14</f>
        <v>1.715686274509804</v>
      </c>
      <c r="M14" s="55"/>
      <c r="N14">
        <v>11.34</v>
      </c>
      <c r="O14" s="54">
        <v>1</v>
      </c>
      <c r="P14" s="62">
        <f>$F14/N14</f>
        <v>1.5432098765432098</v>
      </c>
      <c r="S14" s="58">
        <v>40.299999999999997</v>
      </c>
      <c r="T14" s="58">
        <v>21.8</v>
      </c>
      <c r="U14" s="58">
        <v>3.95</v>
      </c>
      <c r="V14" s="54">
        <v>1</v>
      </c>
      <c r="X14" s="68">
        <v>1.54</v>
      </c>
      <c r="Y14" s="54">
        <v>1</v>
      </c>
    </row>
    <row r="15" spans="1:25">
      <c r="A15" t="s">
        <v>1</v>
      </c>
      <c r="B15" s="65">
        <v>4.5</v>
      </c>
      <c r="C15" s="34">
        <v>10.4</v>
      </c>
      <c r="D15" s="34"/>
      <c r="E15" s="65">
        <v>4.5999999999999996</v>
      </c>
      <c r="F15" s="34">
        <v>13.95</v>
      </c>
      <c r="G15" s="54">
        <v>1</v>
      </c>
      <c r="I15" s="35">
        <v>5.34</v>
      </c>
      <c r="J15" s="35">
        <v>5.7</v>
      </c>
      <c r="K15" s="54">
        <v>1</v>
      </c>
      <c r="L15" s="62">
        <f t="shared" si="0"/>
        <v>2.6123595505617976</v>
      </c>
      <c r="M15" s="55"/>
      <c r="N15">
        <v>6.67</v>
      </c>
      <c r="O15" s="54">
        <v>1</v>
      </c>
      <c r="P15" s="62">
        <f t="shared" ref="P15:P19" si="1">$F15/N15</f>
        <v>2.0914542728635683</v>
      </c>
      <c r="S15" s="58">
        <v>5.6</v>
      </c>
      <c r="T15" s="58">
        <v>3.11</v>
      </c>
      <c r="U15" s="58">
        <v>1.27</v>
      </c>
      <c r="V15" s="54">
        <v>1</v>
      </c>
      <c r="X15" s="68">
        <v>1.3</v>
      </c>
      <c r="Y15" s="54">
        <v>1</v>
      </c>
    </row>
    <row r="16" spans="1:25">
      <c r="A16" t="s">
        <v>2</v>
      </c>
      <c r="B16" s="65">
        <v>4.8</v>
      </c>
      <c r="C16" s="34">
        <v>11.8</v>
      </c>
      <c r="D16" s="34"/>
      <c r="E16" s="65">
        <v>4.97</v>
      </c>
      <c r="F16" s="34">
        <v>12.71</v>
      </c>
      <c r="G16" s="54">
        <v>1</v>
      </c>
      <c r="I16" s="67">
        <v>4.67</v>
      </c>
      <c r="J16" s="35">
        <v>5.2</v>
      </c>
      <c r="K16" s="54">
        <v>1</v>
      </c>
      <c r="L16" s="62">
        <f t="shared" si="0"/>
        <v>2.7216274089935761</v>
      </c>
      <c r="M16" s="55"/>
      <c r="N16">
        <v>5.76</v>
      </c>
      <c r="O16" s="54">
        <v>1</v>
      </c>
      <c r="P16" s="62">
        <f t="shared" si="1"/>
        <v>2.2065972222222223</v>
      </c>
      <c r="S16" s="58">
        <v>5.5</v>
      </c>
      <c r="T16" s="58">
        <v>2.71</v>
      </c>
      <c r="U16" s="58">
        <v>0.82</v>
      </c>
      <c r="V16" s="54">
        <v>1</v>
      </c>
      <c r="X16" s="68">
        <v>0.86399999999999999</v>
      </c>
      <c r="Y16" s="54">
        <v>1</v>
      </c>
    </row>
    <row r="17" spans="1:25">
      <c r="A17" s="16" t="s">
        <v>3</v>
      </c>
      <c r="B17" s="35">
        <v>9.3000000000000007</v>
      </c>
      <c r="C17" s="35">
        <v>6</v>
      </c>
      <c r="D17" s="35"/>
      <c r="E17" s="35">
        <v>11.4</v>
      </c>
      <c r="F17" s="67">
        <v>4.71</v>
      </c>
      <c r="G17" s="54">
        <v>1</v>
      </c>
      <c r="I17" s="35">
        <v>5.21</v>
      </c>
      <c r="J17" s="35">
        <v>5.6</v>
      </c>
      <c r="K17" s="54">
        <v>1</v>
      </c>
      <c r="L17" s="62">
        <f t="shared" si="0"/>
        <v>0.90403071017274472</v>
      </c>
      <c r="M17" s="55"/>
      <c r="N17" s="66">
        <v>4.0999999999999996</v>
      </c>
      <c r="O17" s="54">
        <v>1</v>
      </c>
      <c r="P17" s="62">
        <f t="shared" si="1"/>
        <v>1.1487804878048782</v>
      </c>
      <c r="S17" s="59">
        <v>5.5</v>
      </c>
      <c r="T17" s="59">
        <v>2.89</v>
      </c>
      <c r="U17" s="59">
        <v>0.87</v>
      </c>
      <c r="V17" s="54">
        <v>1</v>
      </c>
      <c r="X17" s="68">
        <v>2.16</v>
      </c>
      <c r="Y17" s="54">
        <v>1</v>
      </c>
    </row>
    <row r="18" spans="1:25">
      <c r="A18" t="s">
        <v>4</v>
      </c>
      <c r="B18" s="65">
        <v>2.6</v>
      </c>
      <c r="C18" s="34">
        <v>9.5</v>
      </c>
      <c r="D18" s="34"/>
      <c r="E18" s="65">
        <v>2.38</v>
      </c>
      <c r="F18" s="34">
        <v>13.52</v>
      </c>
      <c r="G18" s="54">
        <v>1</v>
      </c>
      <c r="I18" s="35">
        <v>4.8899999999999997</v>
      </c>
      <c r="J18" s="35">
        <v>5.4</v>
      </c>
      <c r="K18" s="54">
        <v>1</v>
      </c>
      <c r="L18" s="62">
        <f t="shared" si="0"/>
        <v>2.7648261758691208</v>
      </c>
      <c r="M18" s="55"/>
      <c r="N18">
        <v>5.16</v>
      </c>
      <c r="O18" s="54">
        <v>4</v>
      </c>
      <c r="P18" s="62">
        <f t="shared" si="1"/>
        <v>2.6201550387596897</v>
      </c>
      <c r="S18" s="58">
        <v>1.75</v>
      </c>
      <c r="T18" s="58">
        <v>1.34</v>
      </c>
      <c r="U18" s="58">
        <v>1.05</v>
      </c>
      <c r="V18" s="54">
        <v>4</v>
      </c>
      <c r="X18" s="68">
        <v>1.73</v>
      </c>
      <c r="Y18" s="54">
        <v>1</v>
      </c>
    </row>
    <row r="19" spans="1:25">
      <c r="A19" t="s">
        <v>5</v>
      </c>
      <c r="B19" s="65">
        <v>2.2999999999999998</v>
      </c>
      <c r="C19" s="34">
        <v>9.4</v>
      </c>
      <c r="D19" s="34"/>
      <c r="E19" s="65">
        <v>2.1</v>
      </c>
      <c r="F19" s="34">
        <v>13.41</v>
      </c>
      <c r="G19" s="54">
        <v>1</v>
      </c>
      <c r="I19" s="35">
        <v>4.8600000000000003</v>
      </c>
      <c r="J19" s="35">
        <v>5.4</v>
      </c>
      <c r="K19" s="54">
        <v>1</v>
      </c>
      <c r="L19" s="62">
        <f t="shared" si="0"/>
        <v>2.7592592592592591</v>
      </c>
      <c r="M19" s="55"/>
      <c r="N19">
        <v>4.9000000000000004</v>
      </c>
      <c r="O19" s="54">
        <v>4</v>
      </c>
      <c r="P19" s="62">
        <f t="shared" si="1"/>
        <v>2.7367346938775508</v>
      </c>
      <c r="S19" s="58">
        <v>0.75</v>
      </c>
      <c r="T19" s="58">
        <v>1.1100000000000001</v>
      </c>
      <c r="U19" s="58">
        <v>1.06</v>
      </c>
      <c r="V19" s="54">
        <v>4</v>
      </c>
      <c r="X19" s="68">
        <v>2</v>
      </c>
      <c r="Y19" s="54">
        <v>1</v>
      </c>
    </row>
    <row r="26" spans="1:25">
      <c r="A26" t="s">
        <v>278</v>
      </c>
    </row>
    <row r="28" spans="1:25">
      <c r="G28" t="s">
        <v>312</v>
      </c>
    </row>
    <row r="29" spans="1:25">
      <c r="A29" t="s">
        <v>302</v>
      </c>
      <c r="Q29" t="s">
        <v>277</v>
      </c>
    </row>
    <row r="30" spans="1:25">
      <c r="A30" t="s">
        <v>71</v>
      </c>
      <c r="G30" t="s">
        <v>71</v>
      </c>
      <c r="J30" t="s">
        <v>71</v>
      </c>
      <c r="Q30" t="s">
        <v>71</v>
      </c>
      <c r="T30" t="s">
        <v>71</v>
      </c>
    </row>
    <row r="31" spans="1:25">
      <c r="A31" t="s">
        <v>232</v>
      </c>
      <c r="G31" t="s">
        <v>232</v>
      </c>
      <c r="J31" t="s">
        <v>232</v>
      </c>
      <c r="Q31" t="s">
        <v>232</v>
      </c>
      <c r="T31" t="s">
        <v>232</v>
      </c>
    </row>
    <row r="32" spans="1:25">
      <c r="A32" t="s">
        <v>233</v>
      </c>
      <c r="G32" t="s">
        <v>253</v>
      </c>
      <c r="J32" t="s">
        <v>265</v>
      </c>
      <c r="Q32" t="s">
        <v>279</v>
      </c>
      <c r="T32" t="s">
        <v>292</v>
      </c>
    </row>
    <row r="33" spans="1:20">
      <c r="A33" t="s">
        <v>234</v>
      </c>
      <c r="G33" t="s">
        <v>234</v>
      </c>
      <c r="J33" t="s">
        <v>234</v>
      </c>
      <c r="Q33" t="s">
        <v>234</v>
      </c>
      <c r="T33" t="s">
        <v>234</v>
      </c>
    </row>
    <row r="34" spans="1:20">
      <c r="A34" t="s">
        <v>232</v>
      </c>
      <c r="G34" t="s">
        <v>232</v>
      </c>
      <c r="J34" t="s">
        <v>232</v>
      </c>
      <c r="Q34" t="s">
        <v>232</v>
      </c>
      <c r="T34" t="s">
        <v>232</v>
      </c>
    </row>
    <row r="35" spans="1:20">
      <c r="A35" t="s">
        <v>235</v>
      </c>
      <c r="G35" t="s">
        <v>254</v>
      </c>
      <c r="J35" t="s">
        <v>266</v>
      </c>
      <c r="Q35" t="s">
        <v>280</v>
      </c>
      <c r="T35" t="s">
        <v>293</v>
      </c>
    </row>
    <row r="36" spans="1:20">
      <c r="A36" t="s">
        <v>75</v>
      </c>
      <c r="G36" t="s">
        <v>75</v>
      </c>
      <c r="J36" t="s">
        <v>75</v>
      </c>
      <c r="Q36" t="s">
        <v>75</v>
      </c>
      <c r="T36" t="s">
        <v>75</v>
      </c>
    </row>
    <row r="37" spans="1:20">
      <c r="A37" t="s">
        <v>232</v>
      </c>
      <c r="G37" t="s">
        <v>232</v>
      </c>
      <c r="J37" t="s">
        <v>232</v>
      </c>
      <c r="Q37" t="s">
        <v>232</v>
      </c>
      <c r="T37" t="s">
        <v>232</v>
      </c>
    </row>
    <row r="38" spans="1:20">
      <c r="A38" t="s">
        <v>236</v>
      </c>
      <c r="G38" t="s">
        <v>255</v>
      </c>
      <c r="J38" t="s">
        <v>267</v>
      </c>
      <c r="Q38" t="s">
        <v>281</v>
      </c>
      <c r="T38" t="s">
        <v>294</v>
      </c>
    </row>
    <row r="39" spans="1:20">
      <c r="A39" t="s">
        <v>237</v>
      </c>
      <c r="G39" t="s">
        <v>237</v>
      </c>
      <c r="J39" t="s">
        <v>237</v>
      </c>
      <c r="Q39" t="s">
        <v>237</v>
      </c>
      <c r="T39" t="s">
        <v>237</v>
      </c>
    </row>
    <row r="40" spans="1:20">
      <c r="A40" t="s">
        <v>232</v>
      </c>
      <c r="G40" t="s">
        <v>232</v>
      </c>
      <c r="J40" t="s">
        <v>232</v>
      </c>
      <c r="Q40" t="s">
        <v>232</v>
      </c>
      <c r="T40" t="s">
        <v>232</v>
      </c>
    </row>
    <row r="41" spans="1:20">
      <c r="A41" t="s">
        <v>238</v>
      </c>
      <c r="G41" t="s">
        <v>256</v>
      </c>
      <c r="J41" t="s">
        <v>268</v>
      </c>
      <c r="Q41" t="s">
        <v>282</v>
      </c>
      <c r="T41" t="s">
        <v>295</v>
      </c>
    </row>
    <row r="42" spans="1:20">
      <c r="A42" t="s">
        <v>79</v>
      </c>
      <c r="G42" t="s">
        <v>79</v>
      </c>
      <c r="J42" t="s">
        <v>79</v>
      </c>
      <c r="Q42" t="s">
        <v>79</v>
      </c>
      <c r="T42" t="s">
        <v>79</v>
      </c>
    </row>
    <row r="43" spans="1:20">
      <c r="A43" t="s">
        <v>232</v>
      </c>
      <c r="G43" t="s">
        <v>232</v>
      </c>
      <c r="J43" t="s">
        <v>232</v>
      </c>
      <c r="Q43" t="s">
        <v>232</v>
      </c>
      <c r="T43" t="s">
        <v>232</v>
      </c>
    </row>
    <row r="44" spans="1:20">
      <c r="A44" t="s">
        <v>239</v>
      </c>
      <c r="G44" t="s">
        <v>257</v>
      </c>
      <c r="J44" t="s">
        <v>269</v>
      </c>
      <c r="Q44" t="s">
        <v>283</v>
      </c>
      <c r="T44" t="s">
        <v>239</v>
      </c>
    </row>
    <row r="45" spans="1:20">
      <c r="A45" t="s">
        <v>240</v>
      </c>
      <c r="G45" t="s">
        <v>240</v>
      </c>
      <c r="J45" t="s">
        <v>240</v>
      </c>
      <c r="Q45" t="s">
        <v>240</v>
      </c>
      <c r="T45" t="s">
        <v>240</v>
      </c>
    </row>
    <row r="46" spans="1:20">
      <c r="A46" t="s">
        <v>232</v>
      </c>
      <c r="G46" t="s">
        <v>232</v>
      </c>
      <c r="J46" t="s">
        <v>232</v>
      </c>
      <c r="Q46" t="s">
        <v>232</v>
      </c>
      <c r="T46" t="s">
        <v>232</v>
      </c>
    </row>
    <row r="47" spans="1:20">
      <c r="A47" t="s">
        <v>241</v>
      </c>
      <c r="G47" t="s">
        <v>258</v>
      </c>
      <c r="J47" t="s">
        <v>270</v>
      </c>
      <c r="Q47" t="s">
        <v>284</v>
      </c>
      <c r="T47" t="s">
        <v>284</v>
      </c>
    </row>
    <row r="48" spans="1:20">
      <c r="A48" t="s">
        <v>242</v>
      </c>
      <c r="G48" t="s">
        <v>242</v>
      </c>
      <c r="J48" t="s">
        <v>242</v>
      </c>
      <c r="Q48" t="s">
        <v>242</v>
      </c>
      <c r="T48" t="s">
        <v>242</v>
      </c>
    </row>
    <row r="49" spans="1:20">
      <c r="A49" t="s">
        <v>232</v>
      </c>
      <c r="G49" t="s">
        <v>232</v>
      </c>
      <c r="J49" t="s">
        <v>232</v>
      </c>
      <c r="Q49" t="s">
        <v>232</v>
      </c>
      <c r="T49" t="s">
        <v>232</v>
      </c>
    </row>
    <row r="50" spans="1:20">
      <c r="A50" t="s">
        <v>243</v>
      </c>
      <c r="G50" t="s">
        <v>259</v>
      </c>
      <c r="J50" t="s">
        <v>271</v>
      </c>
      <c r="Q50" t="s">
        <v>285</v>
      </c>
      <c r="T50" t="s">
        <v>296</v>
      </c>
    </row>
    <row r="51" spans="1:20">
      <c r="A51" t="s">
        <v>244</v>
      </c>
      <c r="G51" t="s">
        <v>244</v>
      </c>
      <c r="J51" t="s">
        <v>244</v>
      </c>
      <c r="Q51" t="s">
        <v>244</v>
      </c>
      <c r="T51" t="s">
        <v>244</v>
      </c>
    </row>
    <row r="52" spans="1:20">
      <c r="A52" t="s">
        <v>232</v>
      </c>
      <c r="G52" t="s">
        <v>232</v>
      </c>
      <c r="J52" t="s">
        <v>232</v>
      </c>
      <c r="Q52" t="s">
        <v>232</v>
      </c>
      <c r="T52" t="s">
        <v>232</v>
      </c>
    </row>
    <row r="53" spans="1:20">
      <c r="A53" t="s">
        <v>245</v>
      </c>
      <c r="G53" t="s">
        <v>260</v>
      </c>
      <c r="J53" t="s">
        <v>272</v>
      </c>
      <c r="Q53" t="s">
        <v>286</v>
      </c>
      <c r="T53" t="s">
        <v>297</v>
      </c>
    </row>
    <row r="54" spans="1:20">
      <c r="A54" t="s">
        <v>83</v>
      </c>
      <c r="G54" t="s">
        <v>83</v>
      </c>
      <c r="J54" t="s">
        <v>83</v>
      </c>
      <c r="Q54" t="s">
        <v>83</v>
      </c>
      <c r="T54" t="s">
        <v>83</v>
      </c>
    </row>
    <row r="55" spans="1:20">
      <c r="A55" t="s">
        <v>232</v>
      </c>
      <c r="G55" t="s">
        <v>232</v>
      </c>
      <c r="J55" t="s">
        <v>232</v>
      </c>
      <c r="Q55" t="s">
        <v>232</v>
      </c>
      <c r="T55" t="s">
        <v>232</v>
      </c>
    </row>
    <row r="56" spans="1:20">
      <c r="A56" t="s">
        <v>246</v>
      </c>
      <c r="G56" t="s">
        <v>261</v>
      </c>
      <c r="J56" t="s">
        <v>273</v>
      </c>
      <c r="Q56" t="s">
        <v>287</v>
      </c>
      <c r="T56" t="s">
        <v>298</v>
      </c>
    </row>
    <row r="57" spans="1:20">
      <c r="A57" t="s">
        <v>247</v>
      </c>
      <c r="G57" t="s">
        <v>247</v>
      </c>
      <c r="J57" t="s">
        <v>247</v>
      </c>
      <c r="Q57" t="s">
        <v>247</v>
      </c>
      <c r="T57" t="s">
        <v>247</v>
      </c>
    </row>
    <row r="58" spans="1:20">
      <c r="A58" t="s">
        <v>232</v>
      </c>
      <c r="G58" t="s">
        <v>232</v>
      </c>
      <c r="J58" t="s">
        <v>232</v>
      </c>
      <c r="Q58" t="s">
        <v>232</v>
      </c>
      <c r="T58" t="s">
        <v>232</v>
      </c>
    </row>
    <row r="59" spans="1:20">
      <c r="A59" t="s">
        <v>248</v>
      </c>
      <c r="G59" t="s">
        <v>262</v>
      </c>
      <c r="J59" t="s">
        <v>274</v>
      </c>
      <c r="Q59" t="s">
        <v>288</v>
      </c>
      <c r="T59" t="s">
        <v>299</v>
      </c>
    </row>
    <row r="60" spans="1:20">
      <c r="A60" t="s">
        <v>87</v>
      </c>
      <c r="G60" t="s">
        <v>87</v>
      </c>
      <c r="J60" t="s">
        <v>87</v>
      </c>
      <c r="Q60" t="s">
        <v>87</v>
      </c>
      <c r="T60" t="s">
        <v>87</v>
      </c>
    </row>
    <row r="61" spans="1:20">
      <c r="A61" t="s">
        <v>232</v>
      </c>
      <c r="G61" t="s">
        <v>232</v>
      </c>
      <c r="J61" t="s">
        <v>232</v>
      </c>
      <c r="Q61" t="s">
        <v>232</v>
      </c>
      <c r="T61" t="s">
        <v>232</v>
      </c>
    </row>
    <row r="62" spans="1:20">
      <c r="A62" t="s">
        <v>249</v>
      </c>
      <c r="G62" t="s">
        <v>263</v>
      </c>
      <c r="J62" t="s">
        <v>275</v>
      </c>
      <c r="Q62" t="s">
        <v>289</v>
      </c>
      <c r="T62" t="s">
        <v>300</v>
      </c>
    </row>
    <row r="63" spans="1:20">
      <c r="A63" t="s">
        <v>250</v>
      </c>
      <c r="G63" t="s">
        <v>250</v>
      </c>
      <c r="J63" t="s">
        <v>250</v>
      </c>
      <c r="Q63" t="s">
        <v>250</v>
      </c>
      <c r="T63" t="s">
        <v>250</v>
      </c>
    </row>
    <row r="64" spans="1:20">
      <c r="A64" t="s">
        <v>232</v>
      </c>
      <c r="G64" t="s">
        <v>232</v>
      </c>
      <c r="J64" t="s">
        <v>232</v>
      </c>
      <c r="Q64" t="s">
        <v>232</v>
      </c>
      <c r="T64" t="s">
        <v>232</v>
      </c>
    </row>
    <row r="65" spans="1:20">
      <c r="A65" t="s">
        <v>251</v>
      </c>
      <c r="G65" t="s">
        <v>264</v>
      </c>
      <c r="J65" t="s">
        <v>276</v>
      </c>
      <c r="Q65" t="s">
        <v>290</v>
      </c>
      <c r="T65" t="s">
        <v>301</v>
      </c>
    </row>
    <row r="66" spans="1:20">
      <c r="A66" t="s">
        <v>252</v>
      </c>
      <c r="G66" t="s">
        <v>252</v>
      </c>
      <c r="Q66" t="s">
        <v>252</v>
      </c>
      <c r="T66" t="s">
        <v>252</v>
      </c>
    </row>
    <row r="67" spans="1:20">
      <c r="G67" t="s">
        <v>211</v>
      </c>
      <c r="Q67" t="s">
        <v>291</v>
      </c>
    </row>
    <row r="68" spans="1:20">
      <c r="Q68" t="s">
        <v>211</v>
      </c>
    </row>
    <row r="70" spans="1:20">
      <c r="A70" t="s">
        <v>318</v>
      </c>
      <c r="G70" t="s">
        <v>353</v>
      </c>
    </row>
    <row r="71" spans="1:20">
      <c r="A71" t="s">
        <v>211</v>
      </c>
      <c r="G71" t="s">
        <v>211</v>
      </c>
      <c r="J71" t="s">
        <v>211</v>
      </c>
    </row>
    <row r="72" spans="1:20">
      <c r="A72" t="s">
        <v>158</v>
      </c>
      <c r="G72" t="s">
        <v>158</v>
      </c>
      <c r="J72" t="s">
        <v>158</v>
      </c>
    </row>
    <row r="73" spans="1:20">
      <c r="A73" t="s">
        <v>212</v>
      </c>
      <c r="G73" t="s">
        <v>212</v>
      </c>
      <c r="J73" t="s">
        <v>212</v>
      </c>
    </row>
    <row r="74" spans="1:20">
      <c r="A74" t="s">
        <v>213</v>
      </c>
      <c r="G74" t="s">
        <v>328</v>
      </c>
      <c r="J74" t="s">
        <v>340</v>
      </c>
      <c r="R74">
        <f>26.5/27.5</f>
        <v>0.96363636363636362</v>
      </c>
    </row>
    <row r="75" spans="1:20">
      <c r="A75" t="s">
        <v>214</v>
      </c>
      <c r="G75" t="s">
        <v>214</v>
      </c>
      <c r="J75" t="s">
        <v>214</v>
      </c>
    </row>
    <row r="76" spans="1:20">
      <c r="A76" t="s">
        <v>212</v>
      </c>
      <c r="G76" t="s">
        <v>212</v>
      </c>
      <c r="J76" t="s">
        <v>212</v>
      </c>
    </row>
    <row r="77" spans="1:20">
      <c r="A77" t="s">
        <v>215</v>
      </c>
      <c r="G77" t="s">
        <v>329</v>
      </c>
      <c r="J77" t="s">
        <v>341</v>
      </c>
    </row>
    <row r="78" spans="1:20">
      <c r="A78" t="s">
        <v>162</v>
      </c>
      <c r="G78" t="s">
        <v>162</v>
      </c>
      <c r="J78" t="s">
        <v>162</v>
      </c>
    </row>
    <row r="79" spans="1:20">
      <c r="A79" t="s">
        <v>212</v>
      </c>
      <c r="G79" t="s">
        <v>212</v>
      </c>
      <c r="J79" t="s">
        <v>212</v>
      </c>
    </row>
    <row r="80" spans="1:20">
      <c r="A80" t="s">
        <v>216</v>
      </c>
      <c r="G80" t="s">
        <v>330</v>
      </c>
      <c r="J80" t="s">
        <v>342</v>
      </c>
    </row>
    <row r="81" spans="1:10">
      <c r="A81" t="s">
        <v>217</v>
      </c>
      <c r="G81" t="s">
        <v>217</v>
      </c>
      <c r="J81" t="s">
        <v>217</v>
      </c>
    </row>
    <row r="82" spans="1:10">
      <c r="A82" t="s">
        <v>212</v>
      </c>
      <c r="G82" t="s">
        <v>212</v>
      </c>
      <c r="J82" t="s">
        <v>212</v>
      </c>
    </row>
    <row r="83" spans="1:10">
      <c r="A83" t="s">
        <v>218</v>
      </c>
      <c r="G83" t="s">
        <v>331</v>
      </c>
      <c r="J83" t="s">
        <v>343</v>
      </c>
    </row>
    <row r="84" spans="1:10">
      <c r="A84" t="s">
        <v>166</v>
      </c>
      <c r="G84" t="s">
        <v>166</v>
      </c>
      <c r="J84" t="s">
        <v>166</v>
      </c>
    </row>
    <row r="85" spans="1:10">
      <c r="A85" t="s">
        <v>212</v>
      </c>
      <c r="G85" t="s">
        <v>212</v>
      </c>
      <c r="J85" t="s">
        <v>212</v>
      </c>
    </row>
    <row r="86" spans="1:10">
      <c r="A86" t="s">
        <v>219</v>
      </c>
      <c r="G86" t="s">
        <v>332</v>
      </c>
      <c r="J86" t="s">
        <v>344</v>
      </c>
    </row>
    <row r="87" spans="1:10">
      <c r="A87" t="s">
        <v>220</v>
      </c>
      <c r="G87" t="s">
        <v>220</v>
      </c>
      <c r="J87" t="s">
        <v>220</v>
      </c>
    </row>
    <row r="88" spans="1:10">
      <c r="A88" t="s">
        <v>212</v>
      </c>
      <c r="G88" t="s">
        <v>212</v>
      </c>
      <c r="J88" t="s">
        <v>212</v>
      </c>
    </row>
    <row r="89" spans="1:10">
      <c r="A89" t="s">
        <v>221</v>
      </c>
      <c r="G89" t="s">
        <v>333</v>
      </c>
      <c r="J89" t="s">
        <v>345</v>
      </c>
    </row>
    <row r="90" spans="1:10">
      <c r="A90" t="s">
        <v>170</v>
      </c>
      <c r="G90" t="s">
        <v>170</v>
      </c>
      <c r="J90" t="s">
        <v>170</v>
      </c>
    </row>
    <row r="91" spans="1:10">
      <c r="A91" t="s">
        <v>212</v>
      </c>
      <c r="G91" t="s">
        <v>212</v>
      </c>
      <c r="J91" t="s">
        <v>212</v>
      </c>
    </row>
    <row r="92" spans="1:10">
      <c r="A92" t="s">
        <v>222</v>
      </c>
      <c r="G92" t="s">
        <v>334</v>
      </c>
      <c r="J92" t="s">
        <v>346</v>
      </c>
    </row>
    <row r="93" spans="1:10">
      <c r="A93" t="s">
        <v>223</v>
      </c>
      <c r="G93" t="s">
        <v>223</v>
      </c>
      <c r="J93" t="s">
        <v>223</v>
      </c>
    </row>
    <row r="94" spans="1:10">
      <c r="A94" t="s">
        <v>212</v>
      </c>
      <c r="G94" t="s">
        <v>212</v>
      </c>
      <c r="J94" t="s">
        <v>212</v>
      </c>
    </row>
    <row r="95" spans="1:10">
      <c r="A95" t="s">
        <v>224</v>
      </c>
      <c r="G95" t="s">
        <v>335</v>
      </c>
      <c r="J95" t="s">
        <v>347</v>
      </c>
    </row>
    <row r="96" spans="1:10">
      <c r="A96" t="s">
        <v>174</v>
      </c>
      <c r="G96" t="s">
        <v>174</v>
      </c>
      <c r="J96" t="s">
        <v>174</v>
      </c>
    </row>
    <row r="97" spans="1:10">
      <c r="A97" t="s">
        <v>212</v>
      </c>
      <c r="G97" t="s">
        <v>212</v>
      </c>
      <c r="J97" t="s">
        <v>212</v>
      </c>
    </row>
    <row r="98" spans="1:10">
      <c r="A98" t="s">
        <v>225</v>
      </c>
      <c r="G98" t="s">
        <v>336</v>
      </c>
      <c r="J98" t="s">
        <v>348</v>
      </c>
    </row>
    <row r="99" spans="1:10">
      <c r="A99" t="s">
        <v>226</v>
      </c>
      <c r="G99" t="s">
        <v>226</v>
      </c>
      <c r="J99" t="s">
        <v>226</v>
      </c>
    </row>
    <row r="100" spans="1:10">
      <c r="A100" t="s">
        <v>212</v>
      </c>
      <c r="G100" t="s">
        <v>212</v>
      </c>
      <c r="J100" t="s">
        <v>212</v>
      </c>
    </row>
    <row r="101" spans="1:10">
      <c r="A101" t="s">
        <v>227</v>
      </c>
      <c r="G101" t="s">
        <v>337</v>
      </c>
      <c r="J101" t="s">
        <v>349</v>
      </c>
    </row>
    <row r="102" spans="1:10">
      <c r="A102" t="s">
        <v>178</v>
      </c>
      <c r="G102" t="s">
        <v>178</v>
      </c>
      <c r="J102" t="s">
        <v>178</v>
      </c>
    </row>
    <row r="103" spans="1:10">
      <c r="A103" t="s">
        <v>212</v>
      </c>
      <c r="G103" t="s">
        <v>212</v>
      </c>
      <c r="J103" t="s">
        <v>212</v>
      </c>
    </row>
    <row r="104" spans="1:10">
      <c r="A104" t="s">
        <v>228</v>
      </c>
      <c r="G104" t="s">
        <v>338</v>
      </c>
      <c r="J104" t="s">
        <v>350</v>
      </c>
    </row>
    <row r="105" spans="1:10">
      <c r="A105" t="s">
        <v>229</v>
      </c>
      <c r="G105" t="s">
        <v>229</v>
      </c>
      <c r="J105" t="s">
        <v>229</v>
      </c>
    </row>
    <row r="106" spans="1:10">
      <c r="A106" t="s">
        <v>212</v>
      </c>
      <c r="G106" t="s">
        <v>212</v>
      </c>
      <c r="J106" t="s">
        <v>212</v>
      </c>
    </row>
    <row r="107" spans="1:10">
      <c r="A107" t="s">
        <v>230</v>
      </c>
      <c r="G107" t="s">
        <v>339</v>
      </c>
      <c r="J107" t="s">
        <v>351</v>
      </c>
    </row>
    <row r="108" spans="1:10">
      <c r="J108" t="s">
        <v>252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55"/>
  <sheetViews>
    <sheetView tabSelected="1" topLeftCell="A4" workbookViewId="0">
      <selection activeCell="A17" sqref="A17:D24"/>
    </sheetView>
  </sheetViews>
  <sheetFormatPr defaultRowHeight="12.75"/>
  <sheetData>
    <row r="1" spans="1:25">
      <c r="A1" t="s">
        <v>416</v>
      </c>
    </row>
    <row r="4" spans="1:25" ht="13.5" thickBot="1"/>
    <row r="5" spans="1:25" ht="13.5" thickTop="1">
      <c r="B5" s="75" t="s">
        <v>320</v>
      </c>
      <c r="C5" s="41"/>
      <c r="D5" s="45"/>
      <c r="E5" s="36"/>
      <c r="I5" s="44"/>
      <c r="J5" s="74" t="s">
        <v>319</v>
      </c>
      <c r="K5" s="45"/>
      <c r="L5" s="45"/>
      <c r="M5" s="45"/>
      <c r="N5" s="45"/>
      <c r="O5" s="36"/>
      <c r="Q5">
        <v>13</v>
      </c>
      <c r="R5">
        <v>36</v>
      </c>
    </row>
    <row r="6" spans="1:25">
      <c r="B6" s="37"/>
      <c r="C6" s="42" t="s">
        <v>155</v>
      </c>
      <c r="D6" s="32"/>
      <c r="E6" s="38"/>
      <c r="F6" s="25" t="s">
        <v>7</v>
      </c>
      <c r="I6" s="47" t="s">
        <v>66</v>
      </c>
      <c r="J6" s="31" t="s">
        <v>67</v>
      </c>
      <c r="K6" s="46" t="s">
        <v>68</v>
      </c>
      <c r="L6" s="32"/>
      <c r="M6" s="32"/>
      <c r="N6" s="32"/>
      <c r="O6" s="38"/>
      <c r="S6" s="18">
        <v>6261780</v>
      </c>
      <c r="T6">
        <f>13*36</f>
        <v>468</v>
      </c>
      <c r="U6" s="19"/>
    </row>
    <row r="7" spans="1:25">
      <c r="B7" s="37" t="s">
        <v>154</v>
      </c>
      <c r="C7" s="32" t="s">
        <v>209</v>
      </c>
      <c r="D7" s="32" t="s">
        <v>210</v>
      </c>
      <c r="E7" s="52" t="s">
        <v>231</v>
      </c>
      <c r="F7" s="71" t="s">
        <v>317</v>
      </c>
      <c r="G7" s="53" t="s">
        <v>231</v>
      </c>
      <c r="H7" s="25"/>
      <c r="I7" s="77" t="s">
        <v>154</v>
      </c>
      <c r="J7" s="33" t="s">
        <v>154</v>
      </c>
      <c r="K7" s="33" t="s">
        <v>141</v>
      </c>
      <c r="L7" s="46" t="s">
        <v>124</v>
      </c>
      <c r="M7" s="32"/>
      <c r="N7" s="32"/>
      <c r="O7" s="52" t="s">
        <v>231</v>
      </c>
      <c r="R7" s="2" t="s">
        <v>42</v>
      </c>
      <c r="S7" s="2" t="s">
        <v>43</v>
      </c>
      <c r="T7" s="2" t="s">
        <v>50</v>
      </c>
      <c r="U7" s="1" t="s">
        <v>44</v>
      </c>
      <c r="W7" s="2" t="s">
        <v>51</v>
      </c>
      <c r="Y7" t="s">
        <v>316</v>
      </c>
    </row>
    <row r="8" spans="1:25">
      <c r="A8" t="s">
        <v>0</v>
      </c>
      <c r="B8" s="39">
        <v>40.299999999999997</v>
      </c>
      <c r="C8" s="34">
        <v>21.8</v>
      </c>
      <c r="D8" s="63">
        <v>3.95</v>
      </c>
      <c r="E8" s="69">
        <v>1</v>
      </c>
      <c r="F8" s="28">
        <v>1.54</v>
      </c>
      <c r="G8" s="54">
        <v>1</v>
      </c>
      <c r="H8" s="26"/>
      <c r="I8" s="48">
        <v>60.1</v>
      </c>
      <c r="J8" s="34">
        <v>88.4</v>
      </c>
      <c r="K8" s="34">
        <v>52.5</v>
      </c>
      <c r="L8" s="63">
        <v>21.4</v>
      </c>
      <c r="M8" s="32"/>
      <c r="N8" s="32"/>
      <c r="O8" s="69">
        <v>1</v>
      </c>
      <c r="R8" t="s">
        <v>45</v>
      </c>
      <c r="S8" s="20">
        <f>S6</f>
        <v>6261780</v>
      </c>
      <c r="T8" t="str">
        <f>T$7</f>
        <v>nelements</v>
      </c>
      <c r="U8" s="19" t="e">
        <f t="shared" ref="U8:U13" si="0">S8*T8</f>
        <v>#VALUE!</v>
      </c>
      <c r="W8" s="14" t="e">
        <f t="shared" ref="W8" si="1">T8*8/1034</f>
        <v>#VALUE!</v>
      </c>
      <c r="Y8" s="20" t="e">
        <f t="shared" ref="Y8:Y11" si="2">SQRT(T8)</f>
        <v>#VALUE!</v>
      </c>
    </row>
    <row r="9" spans="1:25">
      <c r="A9" t="s">
        <v>1</v>
      </c>
      <c r="B9" s="39">
        <v>5.6</v>
      </c>
      <c r="C9" s="34">
        <v>3.11</v>
      </c>
      <c r="D9" s="63">
        <v>1.27</v>
      </c>
      <c r="E9" s="69">
        <v>1</v>
      </c>
      <c r="F9" s="28">
        <v>1.3</v>
      </c>
      <c r="G9" s="54">
        <v>1</v>
      </c>
      <c r="H9" s="26"/>
      <c r="I9" s="48">
        <v>8.4</v>
      </c>
      <c r="J9" s="34">
        <v>12.1</v>
      </c>
      <c r="K9" s="34">
        <v>6</v>
      </c>
      <c r="L9" s="63">
        <v>2.8</v>
      </c>
      <c r="M9" s="32"/>
      <c r="N9" s="32"/>
      <c r="O9" s="69">
        <v>1</v>
      </c>
      <c r="R9" t="s">
        <v>46</v>
      </c>
      <c r="S9" s="20" t="e">
        <f t="shared" ref="S9:S11" si="3">S$7/10</f>
        <v>#VALUE!</v>
      </c>
      <c r="T9" t="e">
        <f>T$7*10</f>
        <v>#VALUE!</v>
      </c>
      <c r="U9" s="19" t="e">
        <f t="shared" si="0"/>
        <v>#VALUE!</v>
      </c>
      <c r="W9" s="14" t="e">
        <f>T9*8/1034</f>
        <v>#VALUE!</v>
      </c>
      <c r="Y9" s="20" t="e">
        <f t="shared" si="2"/>
        <v>#VALUE!</v>
      </c>
    </row>
    <row r="10" spans="1:25">
      <c r="A10" t="s">
        <v>2</v>
      </c>
      <c r="B10" s="39">
        <v>5.5</v>
      </c>
      <c r="C10" s="34">
        <v>2.71</v>
      </c>
      <c r="D10" s="63">
        <v>0.82</v>
      </c>
      <c r="E10" s="69">
        <v>1</v>
      </c>
      <c r="F10" s="28">
        <v>0.86399999999999999</v>
      </c>
      <c r="G10" s="54">
        <v>1</v>
      </c>
      <c r="H10" s="26"/>
      <c r="I10" s="48">
        <v>9.1</v>
      </c>
      <c r="J10" s="34">
        <v>12.2</v>
      </c>
      <c r="K10" s="34">
        <v>6.4</v>
      </c>
      <c r="L10" s="63">
        <v>2.9</v>
      </c>
      <c r="M10" s="32"/>
      <c r="N10" s="32"/>
      <c r="O10" s="69">
        <v>1</v>
      </c>
      <c r="R10" t="s">
        <v>47</v>
      </c>
      <c r="S10" s="20" t="e">
        <f t="shared" si="3"/>
        <v>#VALUE!</v>
      </c>
      <c r="T10" t="e">
        <f t="shared" ref="T10:T11" si="4">T$7*10</f>
        <v>#VALUE!</v>
      </c>
      <c r="U10" s="19" t="e">
        <f t="shared" si="0"/>
        <v>#VALUE!</v>
      </c>
      <c r="W10" s="14" t="e">
        <f>T10*8/1034</f>
        <v>#VALUE!</v>
      </c>
      <c r="Y10" s="20" t="e">
        <f t="shared" si="2"/>
        <v>#VALUE!</v>
      </c>
    </row>
    <row r="11" spans="1:25">
      <c r="A11" s="16" t="s">
        <v>3</v>
      </c>
      <c r="B11" s="40">
        <v>5.5</v>
      </c>
      <c r="C11" s="35">
        <v>2.89</v>
      </c>
      <c r="D11" s="64">
        <v>0.87</v>
      </c>
      <c r="E11" s="69">
        <v>1</v>
      </c>
      <c r="F11" s="28">
        <v>2.16</v>
      </c>
      <c r="G11" s="54">
        <v>1</v>
      </c>
      <c r="H11" s="27"/>
      <c r="I11" s="49">
        <v>8.4</v>
      </c>
      <c r="J11" s="34">
        <v>11.6</v>
      </c>
      <c r="K11" s="34">
        <v>6.2</v>
      </c>
      <c r="L11" s="63">
        <v>3</v>
      </c>
      <c r="M11" s="32"/>
      <c r="N11" s="32"/>
      <c r="O11" s="69">
        <v>1</v>
      </c>
      <c r="R11" t="s">
        <v>47</v>
      </c>
      <c r="S11" s="20" t="e">
        <f t="shared" si="3"/>
        <v>#VALUE!</v>
      </c>
      <c r="T11" t="e">
        <f t="shared" si="4"/>
        <v>#VALUE!</v>
      </c>
      <c r="U11" s="19" t="e">
        <f t="shared" si="0"/>
        <v>#VALUE!</v>
      </c>
      <c r="W11" s="14" t="e">
        <f>T11*8/1034</f>
        <v>#VALUE!</v>
      </c>
      <c r="Y11" s="20" t="e">
        <f t="shared" si="2"/>
        <v>#VALUE!</v>
      </c>
    </row>
    <row r="12" spans="1:25">
      <c r="A12" t="s">
        <v>4</v>
      </c>
      <c r="B12" s="39">
        <v>1.75</v>
      </c>
      <c r="C12" s="34">
        <v>1.34</v>
      </c>
      <c r="D12" s="63">
        <v>1.05</v>
      </c>
      <c r="E12" s="69">
        <v>4</v>
      </c>
      <c r="F12" s="28">
        <v>1.73</v>
      </c>
      <c r="G12" s="54">
        <v>1</v>
      </c>
      <c r="H12" s="26"/>
      <c r="I12" s="48">
        <v>3.2</v>
      </c>
      <c r="J12" s="34">
        <v>4.0999999999999996</v>
      </c>
      <c r="K12" s="34">
        <v>1.2</v>
      </c>
      <c r="L12" s="63">
        <v>0.76</v>
      </c>
      <c r="M12" s="32"/>
      <c r="N12" s="32"/>
      <c r="O12" s="69">
        <v>4</v>
      </c>
      <c r="R12" t="s">
        <v>48</v>
      </c>
      <c r="S12" s="20" t="e">
        <f>S$7/100</f>
        <v>#VALUE!</v>
      </c>
      <c r="T12" t="e">
        <f>T$7*100</f>
        <v>#VALUE!</v>
      </c>
      <c r="U12" s="19" t="e">
        <f t="shared" si="0"/>
        <v>#VALUE!</v>
      </c>
      <c r="W12" s="14" t="e">
        <f>T12*8/1034</f>
        <v>#VALUE!</v>
      </c>
      <c r="Y12" s="20" t="e">
        <f>SQRT(T12)</f>
        <v>#VALUE!</v>
      </c>
    </row>
    <row r="13" spans="1:25" ht="13.5" thickBot="1">
      <c r="A13" t="s">
        <v>5</v>
      </c>
      <c r="B13" s="73">
        <v>0.75</v>
      </c>
      <c r="C13" s="43">
        <v>1.1100000000000001</v>
      </c>
      <c r="D13" s="43">
        <v>1.06</v>
      </c>
      <c r="E13" s="70">
        <v>4</v>
      </c>
      <c r="F13" s="28">
        <v>2</v>
      </c>
      <c r="G13" s="54">
        <v>1</v>
      </c>
      <c r="H13" s="26"/>
      <c r="I13" s="50">
        <v>2.6</v>
      </c>
      <c r="J13" s="43">
        <v>3.4</v>
      </c>
      <c r="K13" s="43">
        <v>0.55000000000000004</v>
      </c>
      <c r="L13" s="72">
        <v>0.45</v>
      </c>
      <c r="M13" s="51"/>
      <c r="N13" s="51"/>
      <c r="O13" s="70">
        <v>4</v>
      </c>
      <c r="R13" t="s">
        <v>49</v>
      </c>
      <c r="S13" s="20" t="e">
        <f>S$7/500</f>
        <v>#VALUE!</v>
      </c>
      <c r="T13" t="e">
        <f>T$7*500</f>
        <v>#VALUE!</v>
      </c>
      <c r="U13" s="19" t="e">
        <f t="shared" si="0"/>
        <v>#VALUE!</v>
      </c>
      <c r="W13" s="14" t="e">
        <f t="shared" ref="W13" si="5">T13*8/1034</f>
        <v>#VALUE!</v>
      </c>
      <c r="Y13" s="20" t="e">
        <f t="shared" ref="Y13" si="6">SQRT(T13)</f>
        <v>#VALUE!</v>
      </c>
    </row>
    <row r="14" spans="1:25" ht="13.5" thickTop="1"/>
    <row r="16" spans="1:25">
      <c r="B16" s="1" t="s">
        <v>389</v>
      </c>
    </row>
    <row r="17" spans="1:15">
      <c r="A17" s="1" t="s">
        <v>389</v>
      </c>
      <c r="B17" s="31"/>
      <c r="C17" s="46" t="s">
        <v>68</v>
      </c>
      <c r="D17" s="32"/>
    </row>
    <row r="18" spans="1:15">
      <c r="B18" s="33" t="s">
        <v>154</v>
      </c>
      <c r="C18" s="33" t="s">
        <v>141</v>
      </c>
      <c r="D18" s="46" t="s">
        <v>124</v>
      </c>
    </row>
    <row r="19" spans="1:15">
      <c r="A19" t="s">
        <v>0</v>
      </c>
      <c r="B19" s="14">
        <v>8.35</v>
      </c>
      <c r="C19" s="14">
        <v>6.22</v>
      </c>
      <c r="D19" s="14">
        <v>5.4</v>
      </c>
    </row>
    <row r="20" spans="1:15">
      <c r="A20" t="s">
        <v>1</v>
      </c>
      <c r="B20" s="14">
        <v>3.8</v>
      </c>
      <c r="C20" s="14">
        <v>3.88</v>
      </c>
      <c r="D20" s="14">
        <v>3.8</v>
      </c>
    </row>
    <row r="21" spans="1:15">
      <c r="A21" t="s">
        <v>2</v>
      </c>
      <c r="B21" s="14">
        <v>1.66</v>
      </c>
      <c r="C21" s="14">
        <v>2.8</v>
      </c>
      <c r="D21" s="14">
        <v>2.4</v>
      </c>
    </row>
    <row r="22" spans="1:15">
      <c r="A22" s="16" t="s">
        <v>3</v>
      </c>
      <c r="B22" s="14">
        <v>3.9</v>
      </c>
      <c r="C22" s="14">
        <v>2.8</v>
      </c>
      <c r="D22" s="14">
        <v>2.65</v>
      </c>
    </row>
    <row r="23" spans="1:15">
      <c r="A23" t="s">
        <v>4</v>
      </c>
      <c r="B23" s="14">
        <v>3.7</v>
      </c>
      <c r="C23" s="14">
        <v>3.86</v>
      </c>
      <c r="D23" s="14">
        <v>3.85</v>
      </c>
    </row>
    <row r="24" spans="1:15">
      <c r="A24" t="s">
        <v>5</v>
      </c>
      <c r="B24" s="14">
        <v>3.6</v>
      </c>
      <c r="C24" s="14">
        <v>3.8</v>
      </c>
      <c r="D24" s="14">
        <v>3.74</v>
      </c>
    </row>
    <row r="26" spans="1:15">
      <c r="A26" s="1" t="s">
        <v>417</v>
      </c>
      <c r="K26" s="1" t="s">
        <v>403</v>
      </c>
    </row>
    <row r="27" spans="1:15">
      <c r="A27" t="s">
        <v>359</v>
      </c>
      <c r="K27" t="s">
        <v>359</v>
      </c>
    </row>
    <row r="28" spans="1:15">
      <c r="A28" t="s">
        <v>360</v>
      </c>
      <c r="K28" t="s">
        <v>360</v>
      </c>
    </row>
    <row r="29" spans="1:15">
      <c r="A29" t="s">
        <v>71</v>
      </c>
      <c r="D29" t="s">
        <v>71</v>
      </c>
      <c r="K29" t="s">
        <v>390</v>
      </c>
      <c r="O29" t="s">
        <v>71</v>
      </c>
    </row>
    <row r="30" spans="1:15">
      <c r="A30" t="s">
        <v>361</v>
      </c>
      <c r="D30" t="s">
        <v>377</v>
      </c>
      <c r="K30" t="s">
        <v>391</v>
      </c>
      <c r="O30" t="s">
        <v>404</v>
      </c>
    </row>
    <row r="31" spans="1:15">
      <c r="A31" t="s">
        <v>362</v>
      </c>
      <c r="D31" t="s">
        <v>362</v>
      </c>
      <c r="K31" t="s">
        <v>362</v>
      </c>
      <c r="O31" t="s">
        <v>362</v>
      </c>
    </row>
    <row r="32" spans="1:15">
      <c r="A32" s="1" t="s">
        <v>363</v>
      </c>
      <c r="B32" s="1"/>
      <c r="C32" s="1"/>
      <c r="D32" s="1" t="s">
        <v>378</v>
      </c>
      <c r="K32" s="1" t="s">
        <v>392</v>
      </c>
      <c r="L32" s="1"/>
      <c r="M32" s="1"/>
      <c r="N32" s="1"/>
      <c r="O32" s="1" t="s">
        <v>405</v>
      </c>
    </row>
    <row r="33" spans="1:16">
      <c r="A33" t="s">
        <v>75</v>
      </c>
      <c r="D33" t="s">
        <v>75</v>
      </c>
      <c r="K33" t="s">
        <v>75</v>
      </c>
      <c r="O33" t="s">
        <v>75</v>
      </c>
    </row>
    <row r="34" spans="1:16">
      <c r="A34" t="s">
        <v>364</v>
      </c>
      <c r="D34" t="s">
        <v>379</v>
      </c>
      <c r="K34" t="s">
        <v>393</v>
      </c>
      <c r="O34" t="s">
        <v>406</v>
      </c>
    </row>
    <row r="35" spans="1:16">
      <c r="A35" t="s">
        <v>128</v>
      </c>
      <c r="D35" t="s">
        <v>128</v>
      </c>
      <c r="K35" t="s">
        <v>128</v>
      </c>
      <c r="O35" t="s">
        <v>128</v>
      </c>
    </row>
    <row r="36" spans="1:16">
      <c r="A36" s="1" t="s">
        <v>365</v>
      </c>
      <c r="B36" s="1"/>
      <c r="C36" s="1"/>
      <c r="D36" s="1" t="s">
        <v>380</v>
      </c>
      <c r="K36" s="1" t="s">
        <v>394</v>
      </c>
      <c r="L36" s="1"/>
      <c r="M36" s="1"/>
      <c r="N36" s="1"/>
      <c r="O36" s="1" t="s">
        <v>407</v>
      </c>
      <c r="P36" s="1"/>
    </row>
    <row r="37" spans="1:16">
      <c r="A37" t="s">
        <v>79</v>
      </c>
      <c r="D37" t="s">
        <v>79</v>
      </c>
      <c r="K37" t="s">
        <v>79</v>
      </c>
      <c r="O37" t="s">
        <v>79</v>
      </c>
    </row>
    <row r="38" spans="1:16">
      <c r="A38" t="s">
        <v>366</v>
      </c>
      <c r="D38" t="s">
        <v>381</v>
      </c>
      <c r="K38" t="s">
        <v>395</v>
      </c>
      <c r="O38" t="s">
        <v>408</v>
      </c>
    </row>
    <row r="39" spans="1:16">
      <c r="A39" t="s">
        <v>131</v>
      </c>
      <c r="D39" t="s">
        <v>131</v>
      </c>
      <c r="K39" t="s">
        <v>131</v>
      </c>
      <c r="O39" t="s">
        <v>131</v>
      </c>
    </row>
    <row r="40" spans="1:16">
      <c r="A40" s="1" t="s">
        <v>367</v>
      </c>
      <c r="B40" s="1"/>
      <c r="C40" s="1"/>
      <c r="D40" s="1" t="s">
        <v>382</v>
      </c>
      <c r="E40" s="1"/>
      <c r="K40" s="1" t="s">
        <v>396</v>
      </c>
      <c r="L40" s="1"/>
      <c r="M40" s="1"/>
      <c r="N40" s="1"/>
      <c r="O40" s="1" t="s">
        <v>409</v>
      </c>
      <c r="P40" s="1"/>
    </row>
    <row r="41" spans="1:16">
      <c r="A41" t="s">
        <v>242</v>
      </c>
      <c r="D41" t="s">
        <v>242</v>
      </c>
      <c r="K41" t="s">
        <v>242</v>
      </c>
      <c r="O41" t="s">
        <v>242</v>
      </c>
    </row>
    <row r="42" spans="1:16">
      <c r="A42" t="s">
        <v>368</v>
      </c>
      <c r="D42" t="s">
        <v>383</v>
      </c>
      <c r="K42" t="s">
        <v>397</v>
      </c>
      <c r="O42" t="s">
        <v>410</v>
      </c>
    </row>
    <row r="43" spans="1:16">
      <c r="A43" t="s">
        <v>369</v>
      </c>
      <c r="D43" t="s">
        <v>369</v>
      </c>
      <c r="K43" t="s">
        <v>369</v>
      </c>
      <c r="O43" t="s">
        <v>369</v>
      </c>
    </row>
    <row r="44" spans="1:16">
      <c r="A44" s="1" t="s">
        <v>370</v>
      </c>
      <c r="B44" s="1"/>
      <c r="C44" s="1"/>
      <c r="D44" s="1" t="s">
        <v>384</v>
      </c>
      <c r="E44" s="1"/>
      <c r="K44" s="1" t="s">
        <v>398</v>
      </c>
      <c r="L44" s="1"/>
      <c r="M44" s="1"/>
      <c r="N44" s="1"/>
      <c r="O44" s="1" t="s">
        <v>411</v>
      </c>
      <c r="P44" s="1"/>
    </row>
    <row r="45" spans="1:16">
      <c r="A45" t="s">
        <v>83</v>
      </c>
      <c r="D45" t="s">
        <v>83</v>
      </c>
      <c r="K45" t="s">
        <v>83</v>
      </c>
      <c r="O45" t="s">
        <v>83</v>
      </c>
    </row>
    <row r="46" spans="1:16">
      <c r="A46" t="s">
        <v>371</v>
      </c>
      <c r="D46" t="s">
        <v>385</v>
      </c>
      <c r="K46" t="s">
        <v>399</v>
      </c>
      <c r="O46" t="s">
        <v>412</v>
      </c>
    </row>
    <row r="47" spans="1:16">
      <c r="A47" t="s">
        <v>372</v>
      </c>
      <c r="D47" t="s">
        <v>372</v>
      </c>
      <c r="K47" t="s">
        <v>372</v>
      </c>
      <c r="O47" t="s">
        <v>372</v>
      </c>
    </row>
    <row r="48" spans="1:16">
      <c r="A48" s="1" t="s">
        <v>373</v>
      </c>
      <c r="B48" s="1"/>
      <c r="C48" s="1"/>
      <c r="D48" s="1" t="s">
        <v>386</v>
      </c>
      <c r="E48" s="1"/>
      <c r="F48" s="1"/>
      <c r="K48" s="1" t="s">
        <v>400</v>
      </c>
      <c r="L48" s="1"/>
      <c r="M48" s="1"/>
      <c r="N48" s="1"/>
      <c r="O48" s="1" t="s">
        <v>413</v>
      </c>
      <c r="P48" s="1"/>
    </row>
    <row r="49" spans="1:16">
      <c r="A49" t="s">
        <v>87</v>
      </c>
      <c r="D49" t="s">
        <v>87</v>
      </c>
      <c r="K49" t="s">
        <v>87</v>
      </c>
      <c r="O49" t="s">
        <v>87</v>
      </c>
    </row>
    <row r="50" spans="1:16">
      <c r="A50" t="s">
        <v>374</v>
      </c>
      <c r="D50" t="s">
        <v>387</v>
      </c>
      <c r="K50" t="s">
        <v>401</v>
      </c>
      <c r="O50" t="s">
        <v>414</v>
      </c>
    </row>
    <row r="51" spans="1:16">
      <c r="A51" t="s">
        <v>375</v>
      </c>
      <c r="D51" t="s">
        <v>375</v>
      </c>
      <c r="K51" t="s">
        <v>375</v>
      </c>
      <c r="O51" t="s">
        <v>375</v>
      </c>
    </row>
    <row r="52" spans="1:16">
      <c r="A52" s="1" t="s">
        <v>376</v>
      </c>
      <c r="B52" s="1"/>
      <c r="C52" s="1"/>
      <c r="D52" s="1" t="s">
        <v>388</v>
      </c>
      <c r="E52" s="1"/>
      <c r="F52" s="1"/>
      <c r="K52" s="1" t="s">
        <v>402</v>
      </c>
      <c r="L52" s="1"/>
      <c r="M52" s="1"/>
      <c r="N52" s="1"/>
      <c r="O52" s="1" t="s">
        <v>415</v>
      </c>
      <c r="P52" s="1"/>
    </row>
    <row r="54" spans="1:16">
      <c r="K54" t="s">
        <v>359</v>
      </c>
    </row>
    <row r="55" spans="1:16">
      <c r="K55" t="s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summary 2</vt:lpstr>
      <vt:lpstr>C++</vt:lpstr>
      <vt:lpstr>Python, matrix ops</vt:lpstr>
      <vt:lpstr>R</vt:lpstr>
      <vt:lpstr>Julia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Kornfeld</dc:creator>
  <cp:lastModifiedBy>Ari Kornfeld</cp:lastModifiedBy>
  <dcterms:created xsi:type="dcterms:W3CDTF">2015-01-18T07:24:16Z</dcterms:created>
  <dcterms:modified xsi:type="dcterms:W3CDTF">2015-01-28T05:25:07Z</dcterms:modified>
</cp:coreProperties>
</file>