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868" activeTab="2" xr2:uid="{10BB664F-297D-45C3-BFAA-DD7C509FE31E}"/>
  </bookViews>
  <sheets>
    <sheet name="Balance General 2015" sheetId="1" r:id="rId1"/>
    <sheet name="Balance General 2016" sheetId="4" r:id="rId2"/>
    <sheet name="Estado de Resultado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6" i="1"/>
  <c r="E9" i="3"/>
  <c r="E5" i="3"/>
  <c r="D19" i="4"/>
  <c r="I18" i="4"/>
  <c r="I16" i="4"/>
  <c r="I12" i="4"/>
  <c r="H8" i="4"/>
  <c r="H7" i="4"/>
  <c r="H6" i="4"/>
  <c r="C8" i="4"/>
  <c r="C7" i="4"/>
  <c r="D15" i="4"/>
  <c r="D16" i="4" s="1"/>
  <c r="C9" i="4"/>
  <c r="D10" i="4" l="1"/>
  <c r="E22" i="4" s="1"/>
  <c r="I9" i="4"/>
  <c r="J13" i="4" s="1"/>
  <c r="J18" i="1" l="1"/>
  <c r="E7" i="3" l="1"/>
  <c r="E11" i="3" l="1"/>
  <c r="I9" i="1"/>
  <c r="D10" i="1"/>
  <c r="D12" i="3" l="1"/>
  <c r="E13" i="3" s="1"/>
  <c r="I17" i="4" s="1"/>
  <c r="J19" i="4" s="1"/>
  <c r="J20" i="4" s="1"/>
  <c r="J22" i="4" s="1"/>
  <c r="J13" i="1"/>
  <c r="J20" i="1" s="1"/>
  <c r="E20" i="1"/>
</calcChain>
</file>

<file path=xl/sharedStrings.xml><?xml version="1.0" encoding="utf-8"?>
<sst xmlns="http://schemas.openxmlformats.org/spreadsheetml/2006/main" count="90" uniqueCount="62">
  <si>
    <t>ACTIVO</t>
  </si>
  <si>
    <t>CIRCULANTE</t>
  </si>
  <si>
    <t>FIJO</t>
  </si>
  <si>
    <t>DIFERIDO</t>
  </si>
  <si>
    <t>PASIVO</t>
  </si>
  <si>
    <t>NO CIRCULANTE</t>
  </si>
  <si>
    <t>CAPITAL</t>
  </si>
  <si>
    <t>BALANCE GENERAL</t>
  </si>
  <si>
    <t>Caja</t>
  </si>
  <si>
    <t>Mobiliario y equipo</t>
  </si>
  <si>
    <t>Impuestos acumulados por pagar</t>
  </si>
  <si>
    <t>TOTAL Capital Circulante</t>
  </si>
  <si>
    <t>TOTAL Capital Fijo</t>
  </si>
  <si>
    <t>TOTAL Capital Diferido</t>
  </si>
  <si>
    <t>TOTAL Pasivo circulante</t>
  </si>
  <si>
    <t>TOTAL Pasivo no Circulante</t>
  </si>
  <si>
    <t>TOTAL PASIVO</t>
  </si>
  <si>
    <t>TOTAL PASIVO + CAPITAL</t>
  </si>
  <si>
    <t>Balance autorizado por:</t>
  </si>
  <si>
    <t>Balance elaborado por:</t>
  </si>
  <si>
    <t>Contador general</t>
  </si>
  <si>
    <t>Propietario</t>
  </si>
  <si>
    <t>TOTAL ACTIVO</t>
  </si>
  <si>
    <t>Ventas</t>
  </si>
  <si>
    <t>Estado de resultados</t>
  </si>
  <si>
    <t>Ventas netas</t>
  </si>
  <si>
    <t>Costo de lo vendido</t>
  </si>
  <si>
    <t>Utilidad bruta</t>
  </si>
  <si>
    <t>Impuesto sobre la renta</t>
  </si>
  <si>
    <t>Autorizado por:</t>
  </si>
  <si>
    <t>_____________________</t>
  </si>
  <si>
    <t>Realizado por:</t>
  </si>
  <si>
    <t>Del 1 enero al 31 de diciembre del 2011</t>
  </si>
  <si>
    <t xml:space="preserve"> El Sol SA de CV</t>
  </si>
  <si>
    <t>TOTAL CAPITAL</t>
  </si>
  <si>
    <t>Pérdida neta del ejercicio</t>
  </si>
  <si>
    <t>Contador General</t>
  </si>
  <si>
    <t>Gastos Financieros</t>
  </si>
  <si>
    <t>Cuentas por cobrar</t>
  </si>
  <si>
    <t>Valores Negociables</t>
  </si>
  <si>
    <t>Inventarios</t>
  </si>
  <si>
    <t>TOTAL Activo Circulante</t>
  </si>
  <si>
    <t>TOTAL Activo Diferido</t>
  </si>
  <si>
    <t>TOTAL Activo Fijo Neto</t>
  </si>
  <si>
    <t>Otros Pasivos a Corto Plazo</t>
  </si>
  <si>
    <t>Cuentas por Pagar</t>
  </si>
  <si>
    <t>Acciones Comunes</t>
  </si>
  <si>
    <t>Utilidad Neta - Superávit</t>
  </si>
  <si>
    <t>Gastos de operación</t>
  </si>
  <si>
    <t>Utilidad de operación</t>
  </si>
  <si>
    <t>Utilidad del ejercicio antes de impuestos</t>
  </si>
  <si>
    <t>Inventario</t>
  </si>
  <si>
    <t>Depreciación</t>
  </si>
  <si>
    <t>XOZO S.A de C.V.</t>
  </si>
  <si>
    <t>AL 31 DE DICIEMBRE DEL AÑO 2015</t>
  </si>
  <si>
    <t>AL 31 DE DICIEMBRE DEL AÑO 2016</t>
  </si>
  <si>
    <t>Activo Fijo del Año Anterior</t>
  </si>
  <si>
    <t>Cuentas por pagar</t>
  </si>
  <si>
    <t>Valores negociables</t>
  </si>
  <si>
    <t>Otros pasivos a corto plazo</t>
  </si>
  <si>
    <t>Utilidad del ejercicio anterior</t>
  </si>
  <si>
    <t>( - ) Fondos Externo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</si>
</sst>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8" xfId="0" applyFont="1" applyBorder="1"/>
    <xf numFmtId="164" fontId="0" fillId="0" borderId="14" xfId="0" applyNumberFormat="1" applyBorder="1"/>
    <xf numFmtId="0" fontId="1" fillId="0" borderId="10" xfId="0" applyFont="1" applyBorder="1"/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12" xfId="0" applyNumberFormat="1" applyFont="1" applyBorder="1"/>
    <xf numFmtId="0" fontId="0" fillId="0" borderId="13" xfId="0" applyFont="1" applyBorder="1"/>
    <xf numFmtId="0" fontId="4" fillId="2" borderId="13" xfId="0" applyFont="1" applyFill="1" applyBorder="1"/>
    <xf numFmtId="164" fontId="1" fillId="0" borderId="20" xfId="0" applyNumberFormat="1" applyFont="1" applyFill="1" applyBorder="1"/>
    <xf numFmtId="164" fontId="1" fillId="0" borderId="21" xfId="0" applyNumberFormat="1" applyFont="1" applyFill="1" applyBorder="1"/>
    <xf numFmtId="164" fontId="1" fillId="2" borderId="14" xfId="0" applyNumberFormat="1" applyFont="1" applyFill="1" applyBorder="1"/>
    <xf numFmtId="164" fontId="0" fillId="0" borderId="20" xfId="0" applyNumberFormat="1" applyBorder="1"/>
    <xf numFmtId="164" fontId="0" fillId="0" borderId="21" xfId="0" applyNumberFormat="1" applyBorder="1"/>
    <xf numFmtId="0" fontId="0" fillId="2" borderId="13" xfId="0" applyFont="1" applyFill="1" applyBorder="1"/>
    <xf numFmtId="164" fontId="0" fillId="2" borderId="14" xfId="0" applyNumberFormat="1" applyFill="1" applyBorder="1"/>
    <xf numFmtId="0" fontId="0" fillId="3" borderId="15" xfId="0" applyFont="1" applyFill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3" borderId="17" xfId="0" applyNumberFormat="1" applyFill="1" applyBorder="1"/>
    <xf numFmtId="0" fontId="4" fillId="0" borderId="7" xfId="0" applyFont="1" applyBorder="1"/>
    <xf numFmtId="164" fontId="0" fillId="0" borderId="0" xfId="0" applyNumberFormat="1"/>
    <xf numFmtId="0" fontId="0" fillId="0" borderId="1" xfId="0" applyFont="1" applyBorder="1"/>
    <xf numFmtId="0" fontId="1" fillId="0" borderId="24" xfId="0" applyFont="1" applyBorder="1"/>
    <xf numFmtId="0" fontId="3" fillId="0" borderId="5" xfId="0" applyFont="1" applyBorder="1"/>
    <xf numFmtId="164" fontId="0" fillId="0" borderId="25" xfId="0" applyNumberFormat="1" applyBorder="1"/>
    <xf numFmtId="4" fontId="1" fillId="0" borderId="21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12D8-DE90-450D-9D35-9E9FB61B8298}">
  <sheetPr>
    <pageSetUpPr fitToPage="1"/>
  </sheetPr>
  <dimension ref="A1:J26"/>
  <sheetViews>
    <sheetView zoomScale="90" zoomScaleNormal="90" workbookViewId="0">
      <selection activeCell="D35" sqref="D35"/>
    </sheetView>
  </sheetViews>
  <sheetFormatPr baseColWidth="10" defaultColWidth="10.88671875" defaultRowHeight="14.4" x14ac:dyDescent="0.3"/>
  <cols>
    <col min="1" max="1" width="12.88671875" style="1" bestFit="1" customWidth="1"/>
    <col min="2" max="2" width="28.77734375" style="1" bestFit="1" customWidth="1"/>
    <col min="3" max="5" width="12.21875" style="1" bestFit="1" customWidth="1"/>
    <col min="6" max="6" width="23.77734375" style="1" bestFit="1" customWidth="1"/>
    <col min="7" max="7" width="31.21875" style="1" customWidth="1"/>
    <col min="8" max="10" width="12.21875" style="1" bestFit="1" customWidth="1"/>
    <col min="11" max="16384" width="10.88671875" style="1"/>
  </cols>
  <sheetData>
    <row r="1" spans="1:10" ht="18" x14ac:dyDescent="0.35">
      <c r="A1" s="42" t="s">
        <v>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 x14ac:dyDescent="0.35">
      <c r="A2" s="42" t="s">
        <v>53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18.600000000000001" thickBot="1" x14ac:dyDescent="0.4">
      <c r="A3" s="42" t="s">
        <v>54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8" x14ac:dyDescent="0.35">
      <c r="A4" s="13" t="s">
        <v>0</v>
      </c>
      <c r="B4" s="14"/>
      <c r="C4" s="14"/>
      <c r="D4" s="14"/>
      <c r="E4" s="15"/>
      <c r="F4" s="13" t="s">
        <v>4</v>
      </c>
      <c r="G4" s="14"/>
      <c r="H4" s="14"/>
      <c r="I4" s="14"/>
      <c r="J4" s="15"/>
    </row>
    <row r="5" spans="1:10" ht="15.6" x14ac:dyDescent="0.3">
      <c r="A5" s="10"/>
      <c r="B5" s="11" t="s">
        <v>1</v>
      </c>
      <c r="C5" s="11"/>
      <c r="D5" s="11"/>
      <c r="E5" s="12"/>
      <c r="F5" s="10"/>
      <c r="G5" s="11" t="s">
        <v>1</v>
      </c>
      <c r="H5" s="11"/>
      <c r="I5" s="11"/>
      <c r="J5" s="12"/>
    </row>
    <row r="6" spans="1:10" x14ac:dyDescent="0.3">
      <c r="A6" s="4"/>
      <c r="B6" s="2" t="s">
        <v>8</v>
      </c>
      <c r="C6" s="3">
        <v>32000</v>
      </c>
      <c r="D6" s="3"/>
      <c r="E6" s="6"/>
      <c r="F6" s="4"/>
      <c r="G6" s="37" t="s">
        <v>45</v>
      </c>
      <c r="H6" s="3">
        <v>100000</v>
      </c>
      <c r="I6" s="3"/>
      <c r="J6" s="6"/>
    </row>
    <row r="7" spans="1:10" x14ac:dyDescent="0.3">
      <c r="A7" s="4"/>
      <c r="B7" s="37" t="s">
        <v>40</v>
      </c>
      <c r="C7" s="3">
        <v>100000</v>
      </c>
      <c r="D7" s="3"/>
      <c r="E7" s="6"/>
      <c r="F7" s="4"/>
      <c r="G7" s="2" t="s">
        <v>10</v>
      </c>
      <c r="H7" s="3">
        <v>20000</v>
      </c>
      <c r="I7" s="3"/>
      <c r="J7" s="6"/>
    </row>
    <row r="8" spans="1:10" x14ac:dyDescent="0.3">
      <c r="A8" s="4"/>
      <c r="B8" s="37" t="s">
        <v>39</v>
      </c>
      <c r="C8" s="3">
        <v>18000</v>
      </c>
      <c r="D8" s="3"/>
      <c r="E8" s="6"/>
      <c r="F8" s="4"/>
      <c r="G8" s="37" t="s">
        <v>44</v>
      </c>
      <c r="H8" s="3">
        <v>5000</v>
      </c>
      <c r="I8" s="3"/>
      <c r="J8" s="6"/>
    </row>
    <row r="9" spans="1:10" x14ac:dyDescent="0.3">
      <c r="A9" s="4"/>
      <c r="B9" s="37" t="s">
        <v>38</v>
      </c>
      <c r="C9" s="3">
        <v>150000</v>
      </c>
      <c r="D9" s="3"/>
      <c r="E9" s="6"/>
      <c r="F9" s="4"/>
      <c r="G9" s="2" t="s">
        <v>14</v>
      </c>
      <c r="H9" s="3"/>
      <c r="I9" s="3">
        <f>SUM(H6:H8)</f>
        <v>125000</v>
      </c>
      <c r="J9" s="6"/>
    </row>
    <row r="10" spans="1:10" x14ac:dyDescent="0.3">
      <c r="A10" s="4"/>
      <c r="B10" s="37" t="s">
        <v>41</v>
      </c>
      <c r="C10" s="3"/>
      <c r="D10" s="3">
        <f>SUM(C6:C9)</f>
        <v>300000</v>
      </c>
      <c r="E10" s="6"/>
      <c r="F10" s="4"/>
      <c r="G10" s="2"/>
      <c r="H10" s="3"/>
      <c r="I10" s="3"/>
      <c r="J10" s="6"/>
    </row>
    <row r="11" spans="1:10" ht="15.6" x14ac:dyDescent="0.3">
      <c r="A11" s="4"/>
      <c r="B11" s="2"/>
      <c r="C11" s="3"/>
      <c r="D11" s="3"/>
      <c r="E11" s="6"/>
      <c r="F11" s="4"/>
      <c r="G11" s="11" t="s">
        <v>5</v>
      </c>
      <c r="H11" s="3"/>
      <c r="I11" s="3"/>
      <c r="J11" s="6"/>
    </row>
    <row r="12" spans="1:10" ht="15.6" x14ac:dyDescent="0.3">
      <c r="A12" s="4"/>
      <c r="B12" s="11" t="s">
        <v>2</v>
      </c>
      <c r="C12" s="3"/>
      <c r="D12" s="3"/>
      <c r="E12" s="6"/>
      <c r="F12" s="4"/>
      <c r="G12" s="2" t="s">
        <v>15</v>
      </c>
      <c r="H12" s="3"/>
      <c r="I12" s="3">
        <v>200000</v>
      </c>
      <c r="J12" s="6"/>
    </row>
    <row r="13" spans="1:10" ht="15.6" x14ac:dyDescent="0.3">
      <c r="A13" s="4"/>
      <c r="B13" s="37" t="s">
        <v>43</v>
      </c>
      <c r="C13" s="3"/>
      <c r="D13" s="3">
        <v>350000</v>
      </c>
      <c r="E13" s="6"/>
      <c r="F13" s="10" t="s">
        <v>16</v>
      </c>
      <c r="G13" s="2"/>
      <c r="H13" s="3"/>
      <c r="I13" s="3"/>
      <c r="J13" s="6">
        <f>SUM(I9:I12)</f>
        <v>325000</v>
      </c>
    </row>
    <row r="14" spans="1:10" x14ac:dyDescent="0.3">
      <c r="A14" s="4"/>
      <c r="B14" s="37"/>
      <c r="C14" s="3"/>
      <c r="D14" s="3"/>
      <c r="E14" s="6"/>
      <c r="F14" s="38"/>
      <c r="G14" s="2"/>
      <c r="H14" s="3"/>
      <c r="I14" s="3"/>
      <c r="J14" s="6"/>
    </row>
    <row r="15" spans="1:10" ht="18" x14ac:dyDescent="0.35">
      <c r="A15" s="4"/>
      <c r="B15" s="11" t="s">
        <v>3</v>
      </c>
      <c r="C15" s="3"/>
      <c r="D15" s="3"/>
      <c r="E15" s="6"/>
      <c r="F15" s="39" t="s">
        <v>6</v>
      </c>
      <c r="G15" s="2"/>
      <c r="H15" s="3"/>
      <c r="I15" s="3"/>
      <c r="J15" s="6"/>
    </row>
    <row r="16" spans="1:10" x14ac:dyDescent="0.3">
      <c r="A16" s="4"/>
      <c r="B16" s="37" t="s">
        <v>42</v>
      </c>
      <c r="C16" s="3"/>
      <c r="D16" s="3">
        <f>SUM(C14:C15)</f>
        <v>0</v>
      </c>
      <c r="E16" s="6"/>
      <c r="F16" s="4"/>
      <c r="G16" s="37" t="s">
        <v>46</v>
      </c>
      <c r="H16" s="3"/>
      <c r="I16" s="3">
        <v>277000</v>
      </c>
      <c r="J16" s="6"/>
    </row>
    <row r="17" spans="1:10" x14ac:dyDescent="0.3">
      <c r="A17" s="4"/>
      <c r="B17" s="37"/>
      <c r="C17" s="3"/>
      <c r="D17" s="3"/>
      <c r="E17" s="6"/>
      <c r="F17" s="4"/>
      <c r="G17" s="37" t="s">
        <v>47</v>
      </c>
      <c r="H17" s="3"/>
      <c r="I17" s="3">
        <v>48000</v>
      </c>
      <c r="J17" s="6"/>
    </row>
    <row r="18" spans="1:10" ht="15.6" x14ac:dyDescent="0.3">
      <c r="A18" s="4"/>
      <c r="B18" s="2"/>
      <c r="C18" s="3"/>
      <c r="D18" s="3"/>
      <c r="E18" s="6"/>
      <c r="F18" s="10" t="s">
        <v>34</v>
      </c>
      <c r="G18" s="2"/>
      <c r="H18" s="3"/>
      <c r="I18" s="3"/>
      <c r="J18" s="6">
        <f>SUM(I16:I17)</f>
        <v>325000</v>
      </c>
    </row>
    <row r="19" spans="1:10" x14ac:dyDescent="0.3">
      <c r="A19" s="4"/>
      <c r="B19" s="37"/>
      <c r="C19" s="3"/>
      <c r="D19" s="3"/>
      <c r="E19" s="6"/>
      <c r="F19" s="4"/>
      <c r="G19" s="2"/>
      <c r="H19" s="2"/>
      <c r="I19" s="2"/>
      <c r="J19" s="5"/>
    </row>
    <row r="20" spans="1:10" ht="15" thickBot="1" x14ac:dyDescent="0.35">
      <c r="A20" s="16" t="s">
        <v>22</v>
      </c>
      <c r="B20" s="8"/>
      <c r="C20" s="8"/>
      <c r="D20" s="8"/>
      <c r="E20" s="9">
        <f>SUM(D4:D19)</f>
        <v>650000</v>
      </c>
      <c r="F20" s="35" t="s">
        <v>17</v>
      </c>
      <c r="G20" s="7"/>
      <c r="H20" s="7"/>
      <c r="I20" s="7"/>
      <c r="J20" s="9">
        <f>SUM(J13,J18)</f>
        <v>650000</v>
      </c>
    </row>
    <row r="22" spans="1:10" ht="15" thickBot="1" x14ac:dyDescent="0.35">
      <c r="B22" s="56" t="s">
        <v>18</v>
      </c>
      <c r="C22" s="55"/>
      <c r="D22" s="55"/>
      <c r="E22" s="55"/>
      <c r="F22" s="55"/>
      <c r="G22" s="56" t="s">
        <v>19</v>
      </c>
    </row>
    <row r="23" spans="1:10" x14ac:dyDescent="0.3">
      <c r="B23" s="55"/>
      <c r="C23" s="55"/>
      <c r="D23" s="55"/>
      <c r="E23" s="55"/>
      <c r="F23" s="55"/>
      <c r="G23" s="55"/>
    </row>
    <row r="24" spans="1:10" ht="55.2" customHeight="1" thickBot="1" x14ac:dyDescent="0.35">
      <c r="B24" s="55"/>
      <c r="C24" s="55"/>
      <c r="D24" s="55"/>
      <c r="E24" s="55"/>
      <c r="F24" s="55"/>
      <c r="G24" s="56"/>
    </row>
    <row r="25" spans="1:10" x14ac:dyDescent="0.3">
      <c r="B25" s="57"/>
    </row>
    <row r="26" spans="1:10" x14ac:dyDescent="0.3">
      <c r="B26" s="55" t="s">
        <v>21</v>
      </c>
      <c r="C26" s="55"/>
      <c r="D26" s="55"/>
      <c r="E26" s="55"/>
      <c r="F26" s="55"/>
      <c r="G26" s="55" t="s">
        <v>20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77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C9B4-0176-40EA-84ED-FC8AF063B971}">
  <sheetPr>
    <pageSetUpPr fitToPage="1"/>
  </sheetPr>
  <dimension ref="A1:J28"/>
  <sheetViews>
    <sheetView zoomScale="90" zoomScaleNormal="90" workbookViewId="0">
      <selection activeCell="B24" sqref="B24:G28"/>
    </sheetView>
  </sheetViews>
  <sheetFormatPr baseColWidth="10" defaultColWidth="10.88671875" defaultRowHeight="14.4" x14ac:dyDescent="0.3"/>
  <cols>
    <col min="1" max="1" width="12.88671875" style="1" bestFit="1" customWidth="1"/>
    <col min="2" max="2" width="28.77734375" style="1" bestFit="1" customWidth="1"/>
    <col min="3" max="5" width="12.21875" style="1" bestFit="1" customWidth="1"/>
    <col min="6" max="6" width="23.77734375" style="1" bestFit="1" customWidth="1"/>
    <col min="7" max="7" width="31.21875" style="1" customWidth="1"/>
    <col min="8" max="10" width="12.21875" style="1" bestFit="1" customWidth="1"/>
    <col min="11" max="16384" width="10.88671875" style="1"/>
  </cols>
  <sheetData>
    <row r="1" spans="1:10" ht="18" x14ac:dyDescent="0.35">
      <c r="A1" s="42" t="s">
        <v>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 x14ac:dyDescent="0.35">
      <c r="A2" s="42" t="s">
        <v>53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18.600000000000001" thickBot="1" x14ac:dyDescent="0.4">
      <c r="A3" s="42" t="s">
        <v>55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8" x14ac:dyDescent="0.35">
      <c r="A4" s="13" t="s">
        <v>0</v>
      </c>
      <c r="B4" s="14"/>
      <c r="C4" s="14"/>
      <c r="D4" s="14"/>
      <c r="E4" s="15"/>
      <c r="F4" s="13" t="s">
        <v>4</v>
      </c>
      <c r="G4" s="14"/>
      <c r="H4" s="14"/>
      <c r="I4" s="14"/>
      <c r="J4" s="15"/>
    </row>
    <row r="5" spans="1:10" ht="15.6" x14ac:dyDescent="0.3">
      <c r="A5" s="10"/>
      <c r="B5" s="11" t="s">
        <v>1</v>
      </c>
      <c r="C5" s="11"/>
      <c r="D5" s="11"/>
      <c r="E5" s="12"/>
      <c r="F5" s="10"/>
      <c r="G5" s="11" t="s">
        <v>1</v>
      </c>
      <c r="H5" s="11"/>
      <c r="I5" s="11"/>
      <c r="J5" s="12"/>
    </row>
    <row r="6" spans="1:10" x14ac:dyDescent="0.3">
      <c r="A6" s="4"/>
      <c r="B6" s="2" t="s">
        <v>8</v>
      </c>
      <c r="C6" s="3">
        <v>30000</v>
      </c>
      <c r="D6" s="3"/>
      <c r="E6" s="6"/>
      <c r="F6" s="4"/>
      <c r="G6" s="37" t="s">
        <v>57</v>
      </c>
      <c r="H6" s="3">
        <f>'Estado de Resultados'!D4*0.14</f>
        <v>126000.00000000001</v>
      </c>
      <c r="I6" s="3"/>
      <c r="J6" s="6"/>
    </row>
    <row r="7" spans="1:10" x14ac:dyDescent="0.3">
      <c r="A7" s="4"/>
      <c r="B7" s="37" t="s">
        <v>51</v>
      </c>
      <c r="C7" s="3">
        <f>'Estado de Resultados'!D4*0.12</f>
        <v>108000</v>
      </c>
      <c r="D7" s="3"/>
      <c r="E7" s="6"/>
      <c r="F7" s="4"/>
      <c r="G7" s="2" t="s">
        <v>10</v>
      </c>
      <c r="H7" s="53">
        <f>'Balance General 2015'!H7</f>
        <v>20000</v>
      </c>
      <c r="I7" s="3"/>
      <c r="J7" s="6"/>
    </row>
    <row r="8" spans="1:10" x14ac:dyDescent="0.3">
      <c r="A8" s="4"/>
      <c r="B8" s="37" t="s">
        <v>58</v>
      </c>
      <c r="C8" s="3">
        <f>'Balance General 2015'!C8</f>
        <v>18000</v>
      </c>
      <c r="D8" s="3"/>
      <c r="E8" s="6"/>
      <c r="F8" s="4"/>
      <c r="G8" s="37" t="s">
        <v>59</v>
      </c>
      <c r="H8" s="3">
        <f>'Balance General 2015'!H8</f>
        <v>5000</v>
      </c>
      <c r="I8" s="3"/>
      <c r="J8" s="6"/>
    </row>
    <row r="9" spans="1:10" x14ac:dyDescent="0.3">
      <c r="A9" s="4"/>
      <c r="B9" s="37" t="s">
        <v>38</v>
      </c>
      <c r="C9" s="3">
        <f>'Estado de Resultados'!D4*0.18</f>
        <v>162000</v>
      </c>
      <c r="D9" s="3"/>
      <c r="E9" s="6"/>
      <c r="F9" s="4"/>
      <c r="G9" s="2" t="s">
        <v>14</v>
      </c>
      <c r="H9" s="3"/>
      <c r="I9" s="3">
        <f>SUM(H6:H8)</f>
        <v>151000</v>
      </c>
      <c r="J9" s="6"/>
    </row>
    <row r="10" spans="1:10" x14ac:dyDescent="0.3">
      <c r="A10" s="4"/>
      <c r="B10" s="2" t="s">
        <v>11</v>
      </c>
      <c r="C10" s="3"/>
      <c r="D10" s="3">
        <f>SUM(C6:C9)</f>
        <v>318000</v>
      </c>
      <c r="E10" s="6"/>
      <c r="F10" s="4"/>
      <c r="G10" s="2"/>
      <c r="H10" s="3"/>
      <c r="I10" s="3"/>
      <c r="J10" s="6"/>
    </row>
    <row r="11" spans="1:10" ht="15.6" x14ac:dyDescent="0.3">
      <c r="A11" s="4"/>
      <c r="B11" s="2"/>
      <c r="C11" s="3"/>
      <c r="D11" s="3"/>
      <c r="E11" s="6"/>
      <c r="F11" s="4"/>
      <c r="G11" s="11" t="s">
        <v>5</v>
      </c>
      <c r="H11" s="3"/>
      <c r="I11" s="3"/>
      <c r="J11" s="6"/>
    </row>
    <row r="12" spans="1:10" ht="15.6" x14ac:dyDescent="0.3">
      <c r="A12" s="4"/>
      <c r="B12" s="11" t="s">
        <v>2</v>
      </c>
      <c r="C12" s="3"/>
      <c r="D12" s="3"/>
      <c r="E12" s="6"/>
      <c r="F12" s="4"/>
      <c r="G12" s="2" t="s">
        <v>15</v>
      </c>
      <c r="H12" s="3"/>
      <c r="I12" s="3">
        <f>'Balance General 2015'!I12</f>
        <v>200000</v>
      </c>
      <c r="J12" s="6"/>
    </row>
    <row r="13" spans="1:10" ht="15.6" x14ac:dyDescent="0.3">
      <c r="A13" s="4"/>
      <c r="B13" s="2" t="s">
        <v>9</v>
      </c>
      <c r="C13" s="3">
        <v>90000</v>
      </c>
      <c r="D13" s="3"/>
      <c r="E13" s="6"/>
      <c r="F13" s="10" t="s">
        <v>16</v>
      </c>
      <c r="G13" s="2"/>
      <c r="H13" s="3"/>
      <c r="I13" s="3"/>
      <c r="J13" s="6">
        <f>SUM(I6:I12)</f>
        <v>351000</v>
      </c>
    </row>
    <row r="14" spans="1:10" x14ac:dyDescent="0.3">
      <c r="A14" s="4"/>
      <c r="B14" s="37" t="s">
        <v>56</v>
      </c>
      <c r="C14" s="3">
        <f>'Balance General 2015'!D13</f>
        <v>350000</v>
      </c>
      <c r="D14" s="3"/>
      <c r="E14" s="6"/>
      <c r="F14" s="38"/>
      <c r="G14" s="2"/>
      <c r="H14" s="3"/>
      <c r="I14" s="3"/>
      <c r="J14" s="6"/>
    </row>
    <row r="15" spans="1:10" ht="18" x14ac:dyDescent="0.35">
      <c r="A15" s="4"/>
      <c r="B15" s="52" t="s">
        <v>52</v>
      </c>
      <c r="C15" s="3">
        <v>32000</v>
      </c>
      <c r="D15" s="3">
        <f>C14-C15</f>
        <v>318000</v>
      </c>
      <c r="E15" s="6"/>
      <c r="F15" s="39" t="s">
        <v>6</v>
      </c>
      <c r="G15" s="2"/>
      <c r="H15" s="3"/>
      <c r="I15" s="3"/>
      <c r="J15" s="6"/>
    </row>
    <row r="16" spans="1:10" x14ac:dyDescent="0.3">
      <c r="A16" s="4"/>
      <c r="B16" s="2" t="s">
        <v>12</v>
      </c>
      <c r="C16" s="3"/>
      <c r="D16" s="3">
        <f>SUM(C13:C13,D15)</f>
        <v>408000</v>
      </c>
      <c r="E16" s="6"/>
      <c r="F16" s="4"/>
      <c r="G16" s="37" t="s">
        <v>46</v>
      </c>
      <c r="H16" s="3"/>
      <c r="I16" s="3">
        <f>'Balance General 2015'!I16</f>
        <v>277000</v>
      </c>
      <c r="J16" s="6"/>
    </row>
    <row r="17" spans="1:10" x14ac:dyDescent="0.3">
      <c r="A17" s="4"/>
      <c r="B17" s="2"/>
      <c r="C17" s="3"/>
      <c r="D17" s="3"/>
      <c r="E17" s="6"/>
      <c r="F17" s="4"/>
      <c r="G17" s="37" t="s">
        <v>47</v>
      </c>
      <c r="H17" s="3"/>
      <c r="I17" s="3">
        <f>'Estado de Resultados'!E13</f>
        <v>67500</v>
      </c>
      <c r="J17" s="6"/>
    </row>
    <row r="18" spans="1:10" ht="15.6" x14ac:dyDescent="0.3">
      <c r="A18" s="4"/>
      <c r="B18" s="11" t="s">
        <v>3</v>
      </c>
      <c r="C18" s="3"/>
      <c r="D18" s="3"/>
      <c r="E18" s="6"/>
      <c r="F18" s="10"/>
      <c r="G18" s="37" t="s">
        <v>60</v>
      </c>
      <c r="H18" s="3"/>
      <c r="I18" s="3">
        <f>'Balance General 2015'!I17</f>
        <v>48000</v>
      </c>
      <c r="J18" s="6"/>
    </row>
    <row r="19" spans="1:10" ht="15.6" x14ac:dyDescent="0.3">
      <c r="A19" s="4"/>
      <c r="B19" s="2" t="s">
        <v>13</v>
      </c>
      <c r="C19" s="3"/>
      <c r="D19" s="3">
        <f>SUM(C18:C18)</f>
        <v>0</v>
      </c>
      <c r="E19" s="6"/>
      <c r="F19" s="10" t="s">
        <v>34</v>
      </c>
      <c r="G19" s="2"/>
      <c r="H19" s="3"/>
      <c r="I19" s="3"/>
      <c r="J19" s="6">
        <f>SUM(I16:I18)</f>
        <v>392500</v>
      </c>
    </row>
    <row r="20" spans="1:10" ht="15.6" x14ac:dyDescent="0.3">
      <c r="A20" s="4"/>
      <c r="B20" s="2"/>
      <c r="C20" s="3"/>
      <c r="D20" s="3"/>
      <c r="E20" s="6"/>
      <c r="F20" s="10"/>
      <c r="G20" s="37" t="s">
        <v>61</v>
      </c>
      <c r="H20" s="3"/>
      <c r="I20" s="3"/>
      <c r="J20" s="6">
        <f>J13+J19-E22</f>
        <v>17500</v>
      </c>
    </row>
    <row r="21" spans="1:10" x14ac:dyDescent="0.3">
      <c r="A21" s="4"/>
      <c r="B21" s="2"/>
      <c r="C21" s="3"/>
      <c r="D21" s="3"/>
      <c r="E21" s="6"/>
      <c r="F21" s="4"/>
      <c r="G21" s="2"/>
      <c r="H21" s="2"/>
      <c r="I21" s="2"/>
      <c r="J21" s="5"/>
    </row>
    <row r="22" spans="1:10" ht="15" thickBot="1" x14ac:dyDescent="0.35">
      <c r="A22" s="16" t="s">
        <v>22</v>
      </c>
      <c r="B22" s="8"/>
      <c r="C22" s="8"/>
      <c r="D22" s="8"/>
      <c r="E22" s="9">
        <f>SUM(D10,D16,D21)</f>
        <v>726000</v>
      </c>
      <c r="F22" s="35" t="s">
        <v>17</v>
      </c>
      <c r="G22" s="7"/>
      <c r="H22" s="7"/>
      <c r="I22" s="7"/>
      <c r="J22" s="9">
        <f>SUM(J13:J19)-J20</f>
        <v>726000</v>
      </c>
    </row>
    <row r="24" spans="1:10" ht="15" thickBot="1" x14ac:dyDescent="0.35">
      <c r="B24" s="56" t="s">
        <v>18</v>
      </c>
      <c r="C24" s="55"/>
      <c r="D24" s="55"/>
      <c r="E24" s="55"/>
      <c r="F24" s="55"/>
      <c r="G24" s="56" t="s">
        <v>19</v>
      </c>
    </row>
    <row r="25" spans="1:10" x14ac:dyDescent="0.3">
      <c r="B25" s="55"/>
      <c r="C25" s="55"/>
      <c r="D25" s="55"/>
      <c r="E25" s="55"/>
      <c r="F25" s="55"/>
      <c r="G25" s="55"/>
    </row>
    <row r="26" spans="1:10" ht="36" customHeight="1" thickBot="1" x14ac:dyDescent="0.35">
      <c r="B26" s="55"/>
      <c r="C26" s="55"/>
      <c r="D26" s="55"/>
      <c r="E26" s="55"/>
      <c r="F26" s="55"/>
      <c r="G26" s="56"/>
    </row>
    <row r="27" spans="1:10" x14ac:dyDescent="0.3">
      <c r="B27" s="57"/>
    </row>
    <row r="28" spans="1:10" x14ac:dyDescent="0.3">
      <c r="B28" s="55" t="s">
        <v>21</v>
      </c>
      <c r="C28" s="55"/>
      <c r="D28" s="55"/>
      <c r="E28" s="55"/>
      <c r="F28" s="55"/>
      <c r="G28" s="55" t="s">
        <v>20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77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6AF9-98E4-4A03-9322-7CB910619C8D}">
  <sheetPr>
    <pageSetUpPr fitToPage="1"/>
  </sheetPr>
  <dimension ref="A1:E20"/>
  <sheetViews>
    <sheetView tabSelected="1" zoomScaleNormal="100" workbookViewId="0">
      <selection activeCell="B24" sqref="B24"/>
    </sheetView>
  </sheetViews>
  <sheetFormatPr baseColWidth="10" defaultRowHeight="14.4" x14ac:dyDescent="0.3"/>
  <cols>
    <col min="1" max="1" width="43.6640625" customWidth="1"/>
    <col min="2" max="4" width="12.5546875" customWidth="1"/>
    <col min="5" max="5" width="16.21875" customWidth="1"/>
    <col min="6" max="6" width="4.5546875" customWidth="1"/>
    <col min="7" max="7" width="33.33203125" bestFit="1" customWidth="1"/>
    <col min="8" max="8" width="4.109375" customWidth="1"/>
    <col min="9" max="9" width="11.21875" bestFit="1" customWidth="1"/>
    <col min="10" max="10" width="3.77734375" customWidth="1"/>
    <col min="11" max="11" width="35.77734375" bestFit="1" customWidth="1"/>
    <col min="12" max="12" width="3.109375" customWidth="1"/>
    <col min="13" max="13" width="12.21875" customWidth="1"/>
  </cols>
  <sheetData>
    <row r="1" spans="1:5" x14ac:dyDescent="0.3">
      <c r="A1" s="43" t="s">
        <v>33</v>
      </c>
      <c r="B1" s="44"/>
      <c r="C1" s="44"/>
      <c r="D1" s="44"/>
      <c r="E1" s="45"/>
    </row>
    <row r="2" spans="1:5" x14ac:dyDescent="0.3">
      <c r="A2" s="46" t="s">
        <v>24</v>
      </c>
      <c r="B2" s="47"/>
      <c r="C2" s="47"/>
      <c r="D2" s="47"/>
      <c r="E2" s="48"/>
    </row>
    <row r="3" spans="1:5" ht="15" thickBot="1" x14ac:dyDescent="0.35">
      <c r="A3" s="49" t="s">
        <v>32</v>
      </c>
      <c r="B3" s="50"/>
      <c r="C3" s="50"/>
      <c r="D3" s="50"/>
      <c r="E3" s="51"/>
    </row>
    <row r="4" spans="1:5" x14ac:dyDescent="0.3">
      <c r="A4" s="18" t="s">
        <v>23</v>
      </c>
      <c r="B4" s="19"/>
      <c r="C4" s="20"/>
      <c r="D4" s="20">
        <v>900000</v>
      </c>
      <c r="E4" s="21"/>
    </row>
    <row r="5" spans="1:5" x14ac:dyDescent="0.3">
      <c r="A5" s="23" t="s">
        <v>25</v>
      </c>
      <c r="B5" s="24"/>
      <c r="C5" s="25"/>
      <c r="D5" s="25"/>
      <c r="E5" s="26">
        <f>SUM(D4)</f>
        <v>900000</v>
      </c>
    </row>
    <row r="6" spans="1:5" x14ac:dyDescent="0.3">
      <c r="A6" s="23" t="s">
        <v>26</v>
      </c>
      <c r="B6" s="24"/>
      <c r="C6" s="25"/>
      <c r="D6" s="41"/>
      <c r="E6" s="26">
        <v>675000</v>
      </c>
    </row>
    <row r="7" spans="1:5" x14ac:dyDescent="0.3">
      <c r="A7" s="23" t="s">
        <v>27</v>
      </c>
      <c r="B7" s="24"/>
      <c r="C7" s="25"/>
      <c r="D7" s="41"/>
      <c r="E7" s="26">
        <f>(E5-E6)</f>
        <v>225000</v>
      </c>
    </row>
    <row r="8" spans="1:5" x14ac:dyDescent="0.3">
      <c r="A8" s="22" t="s">
        <v>48</v>
      </c>
      <c r="B8" s="27"/>
      <c r="C8" s="28"/>
      <c r="D8" s="36">
        <v>112500</v>
      </c>
      <c r="E8" s="40"/>
    </row>
    <row r="9" spans="1:5" x14ac:dyDescent="0.3">
      <c r="A9" s="29" t="s">
        <v>49</v>
      </c>
      <c r="B9" s="27"/>
      <c r="C9" s="28"/>
      <c r="D9" s="28"/>
      <c r="E9" s="30">
        <f>E7-D8</f>
        <v>112500</v>
      </c>
    </row>
    <row r="10" spans="1:5" x14ac:dyDescent="0.3">
      <c r="A10" s="22" t="s">
        <v>37</v>
      </c>
      <c r="B10" s="27"/>
      <c r="C10" s="28"/>
      <c r="D10" s="28">
        <v>22500</v>
      </c>
      <c r="E10" s="17"/>
    </row>
    <row r="11" spans="1:5" x14ac:dyDescent="0.3">
      <c r="A11" s="29" t="s">
        <v>50</v>
      </c>
      <c r="B11" s="27"/>
      <c r="C11" s="28"/>
      <c r="D11" s="28"/>
      <c r="E11" s="30">
        <f>(E9-D10)</f>
        <v>90000</v>
      </c>
    </row>
    <row r="12" spans="1:5" x14ac:dyDescent="0.3">
      <c r="A12" s="22" t="s">
        <v>28</v>
      </c>
      <c r="B12" s="27"/>
      <c r="C12" s="28"/>
      <c r="D12" s="28">
        <f>E11*0.25</f>
        <v>22500</v>
      </c>
      <c r="E12" s="17"/>
    </row>
    <row r="13" spans="1:5" ht="15" thickBot="1" x14ac:dyDescent="0.35">
      <c r="A13" s="31" t="s">
        <v>35</v>
      </c>
      <c r="B13" s="32"/>
      <c r="C13" s="33"/>
      <c r="D13" s="33"/>
      <c r="E13" s="34">
        <f>(E11-D12)</f>
        <v>67500</v>
      </c>
    </row>
    <row r="15" spans="1:5" x14ac:dyDescent="0.3">
      <c r="A15" s="55" t="s">
        <v>29</v>
      </c>
      <c r="B15" s="54"/>
      <c r="C15" s="54"/>
      <c r="D15" s="55" t="s">
        <v>31</v>
      </c>
      <c r="E15" s="54"/>
    </row>
    <row r="16" spans="1:5" x14ac:dyDescent="0.3">
      <c r="A16" s="55"/>
      <c r="B16" s="54"/>
      <c r="C16" s="54"/>
      <c r="D16" s="55"/>
      <c r="E16" s="54"/>
    </row>
    <row r="17" spans="1:5" x14ac:dyDescent="0.3">
      <c r="A17" s="55"/>
      <c r="B17" s="54"/>
      <c r="C17" s="54"/>
      <c r="D17" s="55"/>
      <c r="E17" s="54"/>
    </row>
    <row r="18" spans="1:5" x14ac:dyDescent="0.3">
      <c r="A18" s="55"/>
      <c r="B18" s="54"/>
      <c r="C18" s="54"/>
      <c r="D18" s="55"/>
      <c r="E18" s="54"/>
    </row>
    <row r="19" spans="1:5" x14ac:dyDescent="0.3">
      <c r="A19" s="55" t="s">
        <v>30</v>
      </c>
      <c r="B19" s="54"/>
      <c r="C19" s="54"/>
      <c r="D19" s="55" t="s">
        <v>30</v>
      </c>
      <c r="E19" s="54"/>
    </row>
    <row r="20" spans="1:5" x14ac:dyDescent="0.3">
      <c r="A20" s="55" t="s">
        <v>21</v>
      </c>
      <c r="B20" s="54"/>
      <c r="C20" s="54"/>
      <c r="D20" s="55" t="s">
        <v>36</v>
      </c>
      <c r="E20" s="54"/>
    </row>
  </sheetData>
  <mergeCells count="3">
    <mergeCell ref="A1:E1"/>
    <mergeCell ref="A2:E2"/>
    <mergeCell ref="A3:E3"/>
  </mergeCells>
  <pageMargins left="0.7" right="0.7" top="0.75" bottom="0.75" header="0.3" footer="0.3"/>
  <pageSetup paperSize="9"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General 2015</vt:lpstr>
      <vt:lpstr>Balance General 2016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2017-09-10T22:02:09Z</cp:lastPrinted>
  <dcterms:created xsi:type="dcterms:W3CDTF">2017-08-21T19:25:53Z</dcterms:created>
  <dcterms:modified xsi:type="dcterms:W3CDTF">2017-11-08T15:18:12Z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