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7530" activeTab="4" xr2:uid="{E74BF4E3-63A4-42F1-8F27-ACE26253F17E}"/>
  </bookViews>
  <sheets>
    <sheet name="Tradicional" sheetId="1" r:id="rId1"/>
    <sheet name="Ejercicio1" sheetId="8" r:id="rId2"/>
    <sheet name="Ejercicio 2" sheetId="13" r:id="rId3"/>
    <sheet name="Ejercicio 3" sheetId="14" r:id="rId4"/>
    <sheet name="Ejercicio 4" sheetId="18" r:id="rId5"/>
    <sheet name="Ejercicio 8" sheetId="17" r:id="rId6"/>
    <sheet name="Ejercicio 9" sheetId="1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8" l="1"/>
  <c r="I11" i="18"/>
  <c r="E29" i="15" l="1"/>
  <c r="I29" i="18"/>
  <c r="I24" i="18"/>
  <c r="D20" i="18" s="1"/>
  <c r="D21" i="18"/>
  <c r="M18" i="18"/>
  <c r="D25" i="18" s="1"/>
  <c r="C13" i="18"/>
  <c r="M11" i="18"/>
  <c r="D24" i="18" s="1"/>
  <c r="D19" i="18"/>
  <c r="C11" i="18"/>
  <c r="E7" i="18"/>
  <c r="D6" i="18"/>
  <c r="M5" i="18"/>
  <c r="D22" i="18" s="1"/>
  <c r="I29" i="17"/>
  <c r="D21" i="17" s="1"/>
  <c r="I24" i="17"/>
  <c r="D20" i="17" s="1"/>
  <c r="M18" i="17"/>
  <c r="D25" i="17" s="1"/>
  <c r="C13" i="17"/>
  <c r="M11" i="17"/>
  <c r="D24" i="17" s="1"/>
  <c r="I11" i="17"/>
  <c r="D19" i="17" s="1"/>
  <c r="C11" i="17"/>
  <c r="D14" i="17" s="1"/>
  <c r="D15" i="17" s="1"/>
  <c r="E7" i="17"/>
  <c r="D6" i="17"/>
  <c r="M5" i="17"/>
  <c r="D22" i="17" s="1"/>
  <c r="I29" i="15"/>
  <c r="I11" i="15"/>
  <c r="D19" i="15" s="1"/>
  <c r="I24" i="15"/>
  <c r="D20" i="15" s="1"/>
  <c r="D21" i="15"/>
  <c r="M18" i="15"/>
  <c r="D25" i="15" s="1"/>
  <c r="C13" i="15"/>
  <c r="M11" i="15"/>
  <c r="D24" i="15" s="1"/>
  <c r="C11" i="15"/>
  <c r="E7" i="15"/>
  <c r="D6" i="15"/>
  <c r="M5" i="15"/>
  <c r="D22" i="15" s="1"/>
  <c r="I29" i="14"/>
  <c r="D21" i="14" s="1"/>
  <c r="I24" i="14"/>
  <c r="D20" i="14" s="1"/>
  <c r="M18" i="14"/>
  <c r="D25" i="14" s="1"/>
  <c r="C13" i="14"/>
  <c r="M11" i="14"/>
  <c r="D24" i="14" s="1"/>
  <c r="I11" i="14"/>
  <c r="D19" i="14" s="1"/>
  <c r="C11" i="14"/>
  <c r="E7" i="14"/>
  <c r="D6" i="14"/>
  <c r="M5" i="14"/>
  <c r="D22" i="14" s="1"/>
  <c r="D21" i="13"/>
  <c r="D20" i="13"/>
  <c r="I29" i="13"/>
  <c r="I24" i="13"/>
  <c r="M18" i="13"/>
  <c r="D25" i="13" s="1"/>
  <c r="C13" i="13"/>
  <c r="M11" i="13"/>
  <c r="D24" i="13" s="1"/>
  <c r="I11" i="13"/>
  <c r="D19" i="13" s="1"/>
  <c r="C11" i="13"/>
  <c r="D14" i="13" s="1"/>
  <c r="D15" i="13" s="1"/>
  <c r="E17" i="13" s="1"/>
  <c r="E7" i="13"/>
  <c r="D6" i="13"/>
  <c r="M5" i="13"/>
  <c r="D22" i="13" s="1"/>
  <c r="D14" i="18" l="1"/>
  <c r="D15" i="18" s="1"/>
  <c r="E17" i="18" s="1"/>
  <c r="E18" i="18" s="1"/>
  <c r="E23" i="18" s="1"/>
  <c r="E26" i="18" s="1"/>
  <c r="E17" i="17"/>
  <c r="E18" i="17" s="1"/>
  <c r="E23" i="17" s="1"/>
  <c r="E26" i="17" s="1"/>
  <c r="D14" i="15"/>
  <c r="D14" i="14"/>
  <c r="D15" i="14" s="1"/>
  <c r="E17" i="14" s="1"/>
  <c r="E18" i="14" s="1"/>
  <c r="E23" i="14" s="1"/>
  <c r="E26" i="14" s="1"/>
  <c r="D28" i="14" s="1"/>
  <c r="E18" i="13"/>
  <c r="E23" i="13" s="1"/>
  <c r="E26" i="13" s="1"/>
  <c r="M17" i="8"/>
  <c r="D25" i="8" s="1"/>
  <c r="M11" i="8"/>
  <c r="D24" i="8" s="1"/>
  <c r="M5" i="8"/>
  <c r="D22" i="8" s="1"/>
  <c r="I24" i="8"/>
  <c r="D21" i="8" s="1"/>
  <c r="I19" i="8"/>
  <c r="D20" i="8" s="1"/>
  <c r="I9" i="8"/>
  <c r="D19" i="8" s="1"/>
  <c r="C13" i="8"/>
  <c r="C11" i="8"/>
  <c r="E7" i="8"/>
  <c r="D6" i="8"/>
  <c r="D15" i="15" l="1"/>
  <c r="E17" i="15" s="1"/>
  <c r="E18" i="15" s="1"/>
  <c r="E23" i="15" s="1"/>
  <c r="E26" i="15" s="1"/>
  <c r="D27" i="14"/>
  <c r="E29" i="14" s="1"/>
  <c r="D27" i="13"/>
  <c r="D28" i="13"/>
  <c r="D14" i="8"/>
  <c r="F49" i="1"/>
  <c r="F46" i="1"/>
  <c r="E45" i="1"/>
  <c r="E42" i="1"/>
  <c r="D38" i="1"/>
  <c r="D34" i="1"/>
  <c r="E38" i="1" s="1"/>
  <c r="E31" i="1"/>
  <c r="F38" i="1" s="1"/>
  <c r="D31" i="1"/>
  <c r="D26" i="1"/>
  <c r="E29" i="17" l="1"/>
  <c r="E29" i="13"/>
  <c r="D15" i="8"/>
  <c r="E17" i="8" s="1"/>
  <c r="E18" i="8" s="1"/>
  <c r="E23" i="8" s="1"/>
  <c r="E26" i="8" s="1"/>
  <c r="E15" i="1"/>
  <c r="E16" i="1" s="1"/>
  <c r="F18" i="1" s="1"/>
  <c r="D14" i="1"/>
  <c r="D12" i="1"/>
  <c r="E7" i="1"/>
  <c r="F8" i="1"/>
  <c r="F19" i="1" s="1"/>
  <c r="F39" i="1" s="1"/>
  <c r="F47" i="1" s="1"/>
  <c r="F50" i="1" s="1"/>
  <c r="D28" i="8" l="1"/>
  <c r="D27" i="8"/>
  <c r="E29" i="8" s="1"/>
</calcChain>
</file>

<file path=xl/sharedStrings.xml><?xml version="1.0" encoding="utf-8"?>
<sst xmlns="http://schemas.openxmlformats.org/spreadsheetml/2006/main" count="451" uniqueCount="91">
  <si>
    <t>Casa Junco SA de CV</t>
  </si>
  <si>
    <t>Estado de resultados</t>
  </si>
  <si>
    <t>Del 1 enero al 31 de diciembre del 2016</t>
  </si>
  <si>
    <t>Ventas</t>
  </si>
  <si>
    <t>Devoluciones sobre venta</t>
  </si>
  <si>
    <t>Ventas netas</t>
  </si>
  <si>
    <t>Inventario inicial</t>
  </si>
  <si>
    <t>Compras</t>
  </si>
  <si>
    <t>Gastos de compra</t>
  </si>
  <si>
    <t>Compras Totales</t>
  </si>
  <si>
    <t>Compras netas</t>
  </si>
  <si>
    <t>Suma o total de mercancías</t>
  </si>
  <si>
    <t>(-) Inventario Final</t>
  </si>
  <si>
    <t>Costo de lo vendido</t>
  </si>
  <si>
    <t>Utilidad bruta</t>
  </si>
  <si>
    <t>Gastos de operación</t>
  </si>
  <si>
    <t>Gastos de venta</t>
  </si>
  <si>
    <t>Renta del almacén</t>
  </si>
  <si>
    <t>Propaganda y publicidad</t>
  </si>
  <si>
    <t>Sueldos del personal de oficinas</t>
  </si>
  <si>
    <t>Papelería y útiles</t>
  </si>
  <si>
    <t>Consumo de luz</t>
  </si>
  <si>
    <t>Productos financieros</t>
  </si>
  <si>
    <t>Intereses cobrados</t>
  </si>
  <si>
    <t>Utilidad en cambios</t>
  </si>
  <si>
    <t>Gastos financieros</t>
  </si>
  <si>
    <t>Intereses pagados</t>
  </si>
  <si>
    <t>Pérdida en cambios</t>
  </si>
  <si>
    <t>Comisiones bancarias</t>
  </si>
  <si>
    <t>Otros gastos</t>
  </si>
  <si>
    <t>Pérdida en venta de mobiliario</t>
  </si>
  <si>
    <t>Pérdida en venta de acciones</t>
  </si>
  <si>
    <t>Otros productos</t>
  </si>
  <si>
    <t>Comisiones cobradas</t>
  </si>
  <si>
    <t>Dividendos cobrados</t>
  </si>
  <si>
    <t>Pérdida neta entre otros gastos y productos</t>
  </si>
  <si>
    <t>Utilidad antes del ISR y de la PTU</t>
  </si>
  <si>
    <t>Impuestos sobre la renta</t>
  </si>
  <si>
    <t>Participación de los trabajadores en las utilidades</t>
  </si>
  <si>
    <t>Utilidad neta del ejercicio</t>
  </si>
  <si>
    <t>Utilidad de operación</t>
  </si>
  <si>
    <t>Rebajas sobre venta</t>
  </si>
  <si>
    <t>Devoluciones sobre compra</t>
  </si>
  <si>
    <t>Gastos de administración</t>
  </si>
  <si>
    <t>Sueldos de agentes y dependientes</t>
  </si>
  <si>
    <t>Comisiones de agentes y vendedores</t>
  </si>
  <si>
    <t>Rentas de las oficinas</t>
  </si>
  <si>
    <t>Descuentos sobre compra</t>
  </si>
  <si>
    <t>Renta Almacén</t>
  </si>
  <si>
    <t>Mantenimiento del equipo de entrega</t>
  </si>
  <si>
    <t>Renta de las oficinas</t>
  </si>
  <si>
    <t>Sueldo del gerente</t>
  </si>
  <si>
    <t>Sueldo del contador</t>
  </si>
  <si>
    <t>Gastos Financieros</t>
  </si>
  <si>
    <t>Productos Financieros</t>
  </si>
  <si>
    <t>Gastos de envío de mercancías</t>
  </si>
  <si>
    <t>Seguro social del personal de oficinas</t>
  </si>
  <si>
    <t>Utilidad en venta de valores de activo fijo</t>
  </si>
  <si>
    <t>(-) Devoluciones sobre venta</t>
  </si>
  <si>
    <t>(-) Rebajas sobre venta</t>
  </si>
  <si>
    <t>(-) Devoluciones sobre compra</t>
  </si>
  <si>
    <t>(-) Descuentos sobre compra</t>
  </si>
  <si>
    <t>(+) Gastos de compra</t>
  </si>
  <si>
    <t>Utilidad del ejercicio antes de impuestos</t>
  </si>
  <si>
    <t>Impuesto sobre la renta</t>
  </si>
  <si>
    <t>Pérdida en venta de valores</t>
  </si>
  <si>
    <t>Casa Blanco SA de CV</t>
  </si>
  <si>
    <t>Sueldo del chofer</t>
  </si>
  <si>
    <t>Renta de la Tienda</t>
  </si>
  <si>
    <t>Sueldo del departamento de ventas</t>
  </si>
  <si>
    <t>Correos y telégrafos</t>
  </si>
  <si>
    <t>Teléfonos de las oficinas</t>
  </si>
  <si>
    <t>Rentas cobradas</t>
  </si>
  <si>
    <t>Almacenes García SA de CV</t>
  </si>
  <si>
    <t>Flete y acarreos de mercancías</t>
  </si>
  <si>
    <t>Sueldo de los empleados del almacén</t>
  </si>
  <si>
    <t>Sueldo de los jefes del depto de ventas</t>
  </si>
  <si>
    <t>Sueldo del subgerente</t>
  </si>
  <si>
    <t>La Casa Grande SA de CV</t>
  </si>
  <si>
    <t>La Perla SA de CV</t>
  </si>
  <si>
    <t>Sueldos de dependientes y agentes</t>
  </si>
  <si>
    <t>Almacenes de Todo SA de CV</t>
  </si>
  <si>
    <t>Autorizado por:</t>
  </si>
  <si>
    <t>___________________</t>
  </si>
  <si>
    <t>Gerente</t>
  </si>
  <si>
    <t>Realizado por:</t>
  </si>
  <si>
    <t>Contador</t>
  </si>
  <si>
    <t>Pérdida neta del ejercicio</t>
  </si>
  <si>
    <t>Pérdida del ejercicio antes de impuestos</t>
  </si>
  <si>
    <t>Pérdida de operación</t>
  </si>
  <si>
    <t>Pérdida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</si>
</sst>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0" borderId="0" xfId="0" applyFont="1"/>
    <xf numFmtId="0" fontId="2" fillId="0" borderId="0" xfId="0" applyFont="1" applyFill="1"/>
    <xf numFmtId="0" fontId="2" fillId="6" borderId="0" xfId="0" applyFont="1" applyFill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2" fillId="0" borderId="1" xfId="0" applyFont="1" applyBorder="1"/>
    <xf numFmtId="164" fontId="2" fillId="0" borderId="3" xfId="0" applyNumberFormat="1" applyFont="1" applyBorder="1"/>
    <xf numFmtId="0" fontId="0" fillId="0" borderId="4" xfId="0" applyFont="1" applyBorder="1"/>
    <xf numFmtId="164" fontId="2" fillId="0" borderId="5" xfId="0" applyNumberFormat="1" applyFont="1" applyBorder="1"/>
    <xf numFmtId="0" fontId="1" fillId="3" borderId="4" xfId="0" applyFont="1" applyFill="1" applyBorder="1"/>
    <xf numFmtId="164" fontId="2" fillId="3" borderId="5" xfId="0" applyNumberFormat="1" applyFont="1" applyFill="1" applyBorder="1"/>
    <xf numFmtId="0" fontId="2" fillId="0" borderId="4" xfId="0" applyFont="1" applyBorder="1"/>
    <xf numFmtId="0" fontId="0" fillId="3" borderId="4" xfId="0" applyFont="1" applyFill="1" applyBorder="1"/>
    <xf numFmtId="164" fontId="0" fillId="3" borderId="5" xfId="0" applyNumberFormat="1" applyFill="1" applyBorder="1"/>
    <xf numFmtId="0" fontId="0" fillId="5" borderId="6" xfId="0" applyFont="1" applyFill="1" applyBorder="1"/>
    <xf numFmtId="164" fontId="0" fillId="5" borderId="8" xfId="0" applyNumberFormat="1" applyFill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0" xfId="0" applyNumberFormat="1" applyFont="1" applyFill="1" applyBorder="1"/>
    <xf numFmtId="164" fontId="0" fillId="0" borderId="10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2" fillId="0" borderId="13" xfId="0" applyNumberFormat="1" applyFont="1" applyFill="1" applyBorder="1"/>
    <xf numFmtId="164" fontId="0" fillId="0" borderId="13" xfId="0" applyNumberFormat="1" applyBorder="1"/>
    <xf numFmtId="164" fontId="0" fillId="0" borderId="14" xfId="0" applyNumberForma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F24CF2-7E87-470E-AE75-FCC0B5D3079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0BF-8FB9-421A-9143-C05D0C008BA2}">
  <dimension ref="A1:F50"/>
  <sheetViews>
    <sheetView topLeftCell="A34" workbookViewId="0">
      <selection activeCell="A47" sqref="A47:F50"/>
    </sheetView>
  </sheetViews>
  <sheetFormatPr baseColWidth="10" defaultRowHeight="14.5" x14ac:dyDescent="0.35"/>
  <cols>
    <col min="1" max="1" width="42.26953125" style="1" bestFit="1" customWidth="1"/>
    <col min="2" max="2" width="6.08984375" style="1" customWidth="1"/>
    <col min="3" max="4" width="10.90625" style="1"/>
    <col min="5" max="5" width="11.1796875" style="1" bestFit="1" customWidth="1"/>
    <col min="6" max="16384" width="10.90625" style="1"/>
  </cols>
  <sheetData>
    <row r="1" spans="1:6" x14ac:dyDescent="0.35">
      <c r="A1" s="42" t="s">
        <v>0</v>
      </c>
      <c r="B1" s="42"/>
      <c r="C1" s="42"/>
      <c r="D1" s="42"/>
      <c r="E1" s="42"/>
      <c r="F1" s="42"/>
    </row>
    <row r="2" spans="1:6" x14ac:dyDescent="0.35">
      <c r="A2" s="42" t="s">
        <v>1</v>
      </c>
      <c r="B2" s="42"/>
      <c r="C2" s="42"/>
      <c r="D2" s="42"/>
      <c r="E2" s="42"/>
      <c r="F2" s="42"/>
    </row>
    <row r="3" spans="1:6" x14ac:dyDescent="0.35">
      <c r="A3" s="42" t="s">
        <v>2</v>
      </c>
      <c r="B3" s="42"/>
      <c r="C3" s="42"/>
      <c r="D3" s="42"/>
      <c r="E3" s="42"/>
      <c r="F3" s="42"/>
    </row>
    <row r="5" spans="1:6" x14ac:dyDescent="0.35">
      <c r="A5" s="1" t="s">
        <v>3</v>
      </c>
      <c r="E5" s="1">
        <v>980000</v>
      </c>
    </row>
    <row r="6" spans="1:6" x14ac:dyDescent="0.35">
      <c r="A6" s="1" t="s">
        <v>4</v>
      </c>
      <c r="D6" s="1">
        <v>4000</v>
      </c>
    </row>
    <row r="7" spans="1:6" x14ac:dyDescent="0.35">
      <c r="A7" s="1" t="s">
        <v>41</v>
      </c>
      <c r="D7" s="1">
        <v>1500</v>
      </c>
      <c r="E7" s="1">
        <f>SUM(D6:D7)</f>
        <v>5500</v>
      </c>
    </row>
    <row r="8" spans="1:6" s="9" customFormat="1" x14ac:dyDescent="0.35">
      <c r="A8" s="2" t="s">
        <v>5</v>
      </c>
      <c r="F8" s="3">
        <f>SUM(-D6-D7+E5)</f>
        <v>974500</v>
      </c>
    </row>
    <row r="9" spans="1:6" x14ac:dyDescent="0.35">
      <c r="A9" s="1" t="s">
        <v>6</v>
      </c>
      <c r="E9" s="1">
        <v>0</v>
      </c>
    </row>
    <row r="10" spans="1:6" x14ac:dyDescent="0.35">
      <c r="A10" s="1" t="s">
        <v>7</v>
      </c>
      <c r="C10" s="1">
        <v>0</v>
      </c>
    </row>
    <row r="11" spans="1:6" x14ac:dyDescent="0.35">
      <c r="A11" s="1" t="s">
        <v>8</v>
      </c>
      <c r="C11" s="1">
        <v>2000</v>
      </c>
    </row>
    <row r="12" spans="1:6" x14ac:dyDescent="0.35">
      <c r="A12" s="1" t="s">
        <v>9</v>
      </c>
      <c r="D12" s="1">
        <f>SUM(C10:C11)</f>
        <v>2000</v>
      </c>
    </row>
    <row r="13" spans="1:6" x14ac:dyDescent="0.35">
      <c r="A13" s="8" t="s">
        <v>42</v>
      </c>
      <c r="C13" s="1">
        <v>0</v>
      </c>
    </row>
    <row r="14" spans="1:6" x14ac:dyDescent="0.35">
      <c r="A14" s="8" t="s">
        <v>47</v>
      </c>
      <c r="C14" s="8">
        <v>0</v>
      </c>
      <c r="D14" s="1">
        <f>SUM(C13:C14)</f>
        <v>0</v>
      </c>
    </row>
    <row r="15" spans="1:6" x14ac:dyDescent="0.35">
      <c r="A15" s="1" t="s">
        <v>10</v>
      </c>
      <c r="C15" s="8"/>
      <c r="E15" s="1">
        <f>(D12-D14)</f>
        <v>2000</v>
      </c>
    </row>
    <row r="16" spans="1:6" x14ac:dyDescent="0.35">
      <c r="A16" s="1" t="s">
        <v>11</v>
      </c>
      <c r="E16" s="1">
        <f>SUM(E9+E15)</f>
        <v>2000</v>
      </c>
    </row>
    <row r="17" spans="1:6" x14ac:dyDescent="0.35">
      <c r="A17" s="1" t="s">
        <v>12</v>
      </c>
      <c r="E17" s="1">
        <v>849500</v>
      </c>
    </row>
    <row r="18" spans="1:6" s="9" customFormat="1" x14ac:dyDescent="0.35">
      <c r="A18" s="2" t="s">
        <v>13</v>
      </c>
      <c r="F18" s="3">
        <f>(E16-E17)</f>
        <v>-847500</v>
      </c>
    </row>
    <row r="19" spans="1:6" s="9" customFormat="1" x14ac:dyDescent="0.35">
      <c r="A19" s="4" t="s">
        <v>14</v>
      </c>
      <c r="F19" s="5">
        <f>(F8-F18)</f>
        <v>1822000</v>
      </c>
    </row>
    <row r="20" spans="1:6" x14ac:dyDescent="0.35">
      <c r="A20" s="1" t="s">
        <v>15</v>
      </c>
    </row>
    <row r="21" spans="1:6" x14ac:dyDescent="0.35">
      <c r="A21" s="1" t="s">
        <v>16</v>
      </c>
    </row>
    <row r="22" spans="1:6" x14ac:dyDescent="0.35">
      <c r="A22" s="1" t="s">
        <v>17</v>
      </c>
      <c r="C22" s="1">
        <v>10000</v>
      </c>
    </row>
    <row r="23" spans="1:6" x14ac:dyDescent="0.35">
      <c r="A23" s="1" t="s">
        <v>18</v>
      </c>
      <c r="C23" s="1">
        <v>0</v>
      </c>
    </row>
    <row r="24" spans="1:6" x14ac:dyDescent="0.35">
      <c r="A24" s="8" t="s">
        <v>44</v>
      </c>
      <c r="C24" s="1">
        <v>0</v>
      </c>
    </row>
    <row r="25" spans="1:6" x14ac:dyDescent="0.35">
      <c r="A25" s="8" t="s">
        <v>45</v>
      </c>
      <c r="C25" s="1">
        <v>0</v>
      </c>
    </row>
    <row r="26" spans="1:6" x14ac:dyDescent="0.35">
      <c r="A26" s="8" t="s">
        <v>21</v>
      </c>
      <c r="C26" s="1">
        <v>0</v>
      </c>
      <c r="D26" s="1">
        <f>SUM(C22:C26)</f>
        <v>10000</v>
      </c>
    </row>
    <row r="27" spans="1:6" x14ac:dyDescent="0.35">
      <c r="A27" s="8" t="s">
        <v>43</v>
      </c>
    </row>
    <row r="28" spans="1:6" x14ac:dyDescent="0.35">
      <c r="A28" s="8" t="s">
        <v>46</v>
      </c>
      <c r="C28" s="8">
        <v>0</v>
      </c>
    </row>
    <row r="29" spans="1:6" x14ac:dyDescent="0.35">
      <c r="A29" s="1" t="s">
        <v>19</v>
      </c>
      <c r="C29" s="1">
        <v>0</v>
      </c>
    </row>
    <row r="30" spans="1:6" x14ac:dyDescent="0.35">
      <c r="A30" s="1" t="s">
        <v>20</v>
      </c>
      <c r="C30" s="1">
        <v>1000</v>
      </c>
    </row>
    <row r="31" spans="1:6" x14ac:dyDescent="0.35">
      <c r="A31" s="1" t="s">
        <v>21</v>
      </c>
      <c r="C31" s="8">
        <v>0</v>
      </c>
      <c r="D31" s="1">
        <f>SUM(C28:C31)</f>
        <v>1000</v>
      </c>
      <c r="E31" s="1">
        <f>SUM(D26,D31)</f>
        <v>11000</v>
      </c>
    </row>
    <row r="32" spans="1:6" x14ac:dyDescent="0.35">
      <c r="A32" s="1" t="s">
        <v>22</v>
      </c>
    </row>
    <row r="33" spans="1:6" x14ac:dyDescent="0.35">
      <c r="A33" s="1" t="s">
        <v>23</v>
      </c>
      <c r="C33" s="8">
        <v>0</v>
      </c>
    </row>
    <row r="34" spans="1:6" x14ac:dyDescent="0.35">
      <c r="A34" s="1" t="s">
        <v>24</v>
      </c>
      <c r="C34" s="8">
        <v>0</v>
      </c>
      <c r="D34" s="1">
        <f>SUM(C33:C34)</f>
        <v>0</v>
      </c>
    </row>
    <row r="35" spans="1:6" x14ac:dyDescent="0.35">
      <c r="A35" s="1" t="s">
        <v>25</v>
      </c>
    </row>
    <row r="36" spans="1:6" x14ac:dyDescent="0.35">
      <c r="A36" s="1" t="s">
        <v>26</v>
      </c>
      <c r="C36" s="8">
        <v>0</v>
      </c>
    </row>
    <row r="37" spans="1:6" x14ac:dyDescent="0.35">
      <c r="A37" s="1" t="s">
        <v>27</v>
      </c>
      <c r="C37" s="8">
        <v>0</v>
      </c>
    </row>
    <row r="38" spans="1:6" s="9" customFormat="1" x14ac:dyDescent="0.35">
      <c r="A38" s="9" t="s">
        <v>28</v>
      </c>
      <c r="C38" s="9">
        <v>0</v>
      </c>
      <c r="D38" s="9">
        <f>SUM(C36:C38)</f>
        <v>0</v>
      </c>
      <c r="E38" s="9">
        <f>(D34-D38)</f>
        <v>0</v>
      </c>
      <c r="F38" s="5">
        <f>(E31-E38)</f>
        <v>11000</v>
      </c>
    </row>
    <row r="39" spans="1:6" s="9" customFormat="1" x14ac:dyDescent="0.35">
      <c r="A39" s="7" t="s">
        <v>40</v>
      </c>
      <c r="F39" s="7">
        <f>(F19-F38)</f>
        <v>1811000</v>
      </c>
    </row>
    <row r="40" spans="1:6" x14ac:dyDescent="0.35">
      <c r="A40" s="1" t="s">
        <v>29</v>
      </c>
    </row>
    <row r="41" spans="1:6" x14ac:dyDescent="0.35">
      <c r="A41" s="1" t="s">
        <v>30</v>
      </c>
      <c r="D41" s="1">
        <v>0</v>
      </c>
    </row>
    <row r="42" spans="1:6" x14ac:dyDescent="0.35">
      <c r="A42" s="1" t="s">
        <v>31</v>
      </c>
      <c r="D42" s="1">
        <v>0</v>
      </c>
      <c r="E42" s="1">
        <f>SUM(D41:D42)</f>
        <v>0</v>
      </c>
    </row>
    <row r="43" spans="1:6" x14ac:dyDescent="0.35">
      <c r="A43" s="1" t="s">
        <v>32</v>
      </c>
    </row>
    <row r="44" spans="1:6" x14ac:dyDescent="0.35">
      <c r="A44" s="1" t="s">
        <v>33</v>
      </c>
      <c r="D44" s="1">
        <v>2500</v>
      </c>
    </row>
    <row r="45" spans="1:6" x14ac:dyDescent="0.35">
      <c r="A45" s="1" t="s">
        <v>34</v>
      </c>
      <c r="D45" s="8">
        <v>0</v>
      </c>
      <c r="E45" s="1">
        <f>SUM(D44:D45)</f>
        <v>2500</v>
      </c>
    </row>
    <row r="46" spans="1:6" s="9" customFormat="1" x14ac:dyDescent="0.35">
      <c r="A46" s="7" t="s">
        <v>35</v>
      </c>
      <c r="F46" s="7">
        <f>(E42-E45)</f>
        <v>-2500</v>
      </c>
    </row>
    <row r="47" spans="1:6" s="9" customFormat="1" x14ac:dyDescent="0.35">
      <c r="A47" s="6" t="s">
        <v>36</v>
      </c>
      <c r="F47" s="6">
        <f>(F39-F46)</f>
        <v>1813500</v>
      </c>
    </row>
    <row r="48" spans="1:6" x14ac:dyDescent="0.35">
      <c r="A48" s="1" t="s">
        <v>37</v>
      </c>
      <c r="E48" s="1">
        <v>0</v>
      </c>
    </row>
    <row r="49" spans="1:6" x14ac:dyDescent="0.35">
      <c r="A49" s="1" t="s">
        <v>38</v>
      </c>
      <c r="E49" s="1">
        <v>0</v>
      </c>
      <c r="F49" s="6">
        <f>SUM(E48:E49)</f>
        <v>0</v>
      </c>
    </row>
    <row r="50" spans="1:6" s="9" customFormat="1" x14ac:dyDescent="0.35">
      <c r="A50" s="10" t="s">
        <v>39</v>
      </c>
      <c r="F50" s="10">
        <f>(F47-F49)</f>
        <v>1813500</v>
      </c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F83F-71D3-4BE5-8B10-6F03BF805FF4}">
  <dimension ref="A1:M29"/>
  <sheetViews>
    <sheetView zoomScale="80" zoomScaleNormal="80" workbookViewId="0">
      <selection activeCell="G12" sqref="G12"/>
    </sheetView>
  </sheetViews>
  <sheetFormatPr baseColWidth="10" defaultRowHeight="14.5" x14ac:dyDescent="0.35"/>
  <cols>
    <col min="1" max="1" width="42.26953125" bestFit="1" customWidth="1"/>
    <col min="2" max="3" width="11" bestFit="1" customWidth="1"/>
    <col min="4" max="4" width="13.08984375" customWidth="1"/>
    <col min="5" max="5" width="13.90625" customWidth="1"/>
    <col min="6" max="6" width="4.08984375" customWidth="1"/>
    <col min="7" max="7" width="32.7265625" bestFit="1" customWidth="1"/>
    <col min="8" max="8" width="4.08984375" customWidth="1"/>
    <col min="11" max="11" width="35.81640625" bestFit="1" customWidth="1"/>
    <col min="12" max="12" width="4.54296875" customWidth="1"/>
  </cols>
  <sheetData>
    <row r="1" spans="1:13" x14ac:dyDescent="0.35">
      <c r="A1" s="43" t="s">
        <v>0</v>
      </c>
      <c r="B1" s="44"/>
      <c r="C1" s="44"/>
      <c r="D1" s="44"/>
      <c r="E1" s="45"/>
      <c r="G1" s="11" t="s">
        <v>48</v>
      </c>
      <c r="H1" s="12"/>
      <c r="I1" s="13">
        <v>10000</v>
      </c>
      <c r="K1" s="11" t="s">
        <v>26</v>
      </c>
      <c r="L1" s="12"/>
      <c r="M1" s="13">
        <v>2000</v>
      </c>
    </row>
    <row r="2" spans="1:13" x14ac:dyDescent="0.35">
      <c r="A2" s="46" t="s">
        <v>1</v>
      </c>
      <c r="B2" s="47"/>
      <c r="C2" s="47"/>
      <c r="D2" s="47"/>
      <c r="E2" s="48"/>
      <c r="G2" s="14" t="s">
        <v>18</v>
      </c>
      <c r="H2" s="15"/>
      <c r="I2" s="16">
        <v>20000</v>
      </c>
      <c r="K2" s="14" t="s">
        <v>27</v>
      </c>
      <c r="L2" s="15"/>
      <c r="M2" s="16">
        <v>500</v>
      </c>
    </row>
    <row r="3" spans="1:13" ht="15" thickBot="1" x14ac:dyDescent="0.4">
      <c r="A3" s="49" t="s">
        <v>2</v>
      </c>
      <c r="B3" s="50"/>
      <c r="C3" s="50"/>
      <c r="D3" s="50"/>
      <c r="E3" s="51"/>
      <c r="G3" s="14" t="s">
        <v>44</v>
      </c>
      <c r="H3" s="15"/>
      <c r="I3" s="16">
        <v>15000</v>
      </c>
      <c r="K3" s="14" t="s">
        <v>28</v>
      </c>
      <c r="L3" s="15"/>
      <c r="M3" s="16">
        <v>200</v>
      </c>
    </row>
    <row r="4" spans="1:13" x14ac:dyDescent="0.35">
      <c r="A4" s="20" t="s">
        <v>3</v>
      </c>
      <c r="B4" s="31"/>
      <c r="C4" s="37"/>
      <c r="D4" s="37">
        <v>980000</v>
      </c>
      <c r="E4" s="21"/>
      <c r="G4" s="14" t="s">
        <v>45</v>
      </c>
      <c r="H4" s="15"/>
      <c r="I4" s="16">
        <v>9000</v>
      </c>
      <c r="K4" s="14"/>
      <c r="L4" s="15"/>
      <c r="M4" s="16"/>
    </row>
    <row r="5" spans="1:13" ht="15" thickBot="1" x14ac:dyDescent="0.4">
      <c r="A5" s="22" t="s">
        <v>58</v>
      </c>
      <c r="B5" s="32"/>
      <c r="C5" s="38">
        <v>4000</v>
      </c>
      <c r="D5" s="38"/>
      <c r="E5" s="23"/>
      <c r="G5" s="14" t="s">
        <v>21</v>
      </c>
      <c r="H5" s="15"/>
      <c r="I5" s="16">
        <v>0</v>
      </c>
      <c r="K5" s="17" t="s">
        <v>53</v>
      </c>
      <c r="L5" s="18"/>
      <c r="M5" s="19">
        <f>SUM(M1:M3)</f>
        <v>2700</v>
      </c>
    </row>
    <row r="6" spans="1:13" ht="15" thickBot="1" x14ac:dyDescent="0.4">
      <c r="A6" s="22" t="s">
        <v>59</v>
      </c>
      <c r="B6" s="32"/>
      <c r="C6" s="38">
        <v>1500</v>
      </c>
      <c r="D6" s="38">
        <f>SUM(C5:C6)</f>
        <v>5500</v>
      </c>
      <c r="E6" s="23"/>
      <c r="G6" s="14" t="s">
        <v>49</v>
      </c>
      <c r="H6" s="15"/>
      <c r="I6" s="16">
        <v>5000</v>
      </c>
    </row>
    <row r="7" spans="1:13" x14ac:dyDescent="0.35">
      <c r="A7" s="24" t="s">
        <v>5</v>
      </c>
      <c r="B7" s="33"/>
      <c r="C7" s="39"/>
      <c r="D7" s="39"/>
      <c r="E7" s="25">
        <f>SUM(-C5-C6+D4)</f>
        <v>974500</v>
      </c>
      <c r="G7" s="14" t="s">
        <v>55</v>
      </c>
      <c r="H7" s="15"/>
      <c r="I7" s="16">
        <v>8000</v>
      </c>
      <c r="K7" s="11" t="s">
        <v>30</v>
      </c>
      <c r="L7" s="12"/>
      <c r="M7" s="13">
        <v>0</v>
      </c>
    </row>
    <row r="8" spans="1:13" x14ac:dyDescent="0.35">
      <c r="A8" s="26" t="s">
        <v>6</v>
      </c>
      <c r="B8" s="32"/>
      <c r="C8" s="38"/>
      <c r="D8" s="38">
        <v>900000</v>
      </c>
      <c r="E8" s="23"/>
      <c r="G8" s="14"/>
      <c r="H8" s="15"/>
      <c r="I8" s="16"/>
      <c r="K8" s="14" t="s">
        <v>31</v>
      </c>
      <c r="L8" s="15"/>
      <c r="M8" s="16">
        <v>0</v>
      </c>
    </row>
    <row r="9" spans="1:13" ht="15" thickBot="1" x14ac:dyDescent="0.4">
      <c r="A9" s="26" t="s">
        <v>7</v>
      </c>
      <c r="B9" s="32">
        <v>543000</v>
      </c>
      <c r="C9" s="38"/>
      <c r="D9" s="38"/>
      <c r="E9" s="23"/>
      <c r="G9" s="17" t="s">
        <v>16</v>
      </c>
      <c r="H9" s="18"/>
      <c r="I9" s="19">
        <f>SUM(I1:I7)</f>
        <v>67000</v>
      </c>
      <c r="K9" s="14" t="s">
        <v>65</v>
      </c>
      <c r="L9" s="15"/>
      <c r="M9" s="16">
        <v>6000</v>
      </c>
    </row>
    <row r="10" spans="1:13" ht="15" thickBot="1" x14ac:dyDescent="0.4">
      <c r="A10" s="22" t="s">
        <v>62</v>
      </c>
      <c r="B10" s="32">
        <v>2000</v>
      </c>
      <c r="C10" s="38"/>
      <c r="D10" s="38"/>
      <c r="E10" s="23"/>
      <c r="K10" s="14"/>
      <c r="L10" s="15"/>
      <c r="M10" s="16"/>
    </row>
    <row r="11" spans="1:13" ht="15" thickBot="1" x14ac:dyDescent="0.4">
      <c r="A11" s="26" t="s">
        <v>9</v>
      </c>
      <c r="B11" s="32"/>
      <c r="C11" s="38">
        <f>SUM(B9:B10)</f>
        <v>545000</v>
      </c>
      <c r="D11" s="38"/>
      <c r="E11" s="23"/>
      <c r="G11" s="11" t="s">
        <v>50</v>
      </c>
      <c r="H11" s="12"/>
      <c r="I11" s="13">
        <v>12000</v>
      </c>
      <c r="K11" s="17" t="s">
        <v>29</v>
      </c>
      <c r="L11" s="18"/>
      <c r="M11" s="19">
        <f>SUM(M7:M9)</f>
        <v>6000</v>
      </c>
    </row>
    <row r="12" spans="1:13" ht="15" thickBot="1" x14ac:dyDescent="0.4">
      <c r="A12" s="22" t="s">
        <v>60</v>
      </c>
      <c r="B12" s="32">
        <v>5000</v>
      </c>
      <c r="C12" s="38"/>
      <c r="D12" s="38"/>
      <c r="E12" s="23"/>
      <c r="G12" s="14" t="s">
        <v>19</v>
      </c>
      <c r="H12" s="15"/>
      <c r="I12" s="16">
        <v>30000</v>
      </c>
    </row>
    <row r="13" spans="1:13" x14ac:dyDescent="0.35">
      <c r="A13" s="22" t="s">
        <v>61</v>
      </c>
      <c r="B13" s="34">
        <v>3000</v>
      </c>
      <c r="C13" s="38">
        <f>SUM(B12:B13)</f>
        <v>8000</v>
      </c>
      <c r="D13" s="38"/>
      <c r="E13" s="23"/>
      <c r="G13" s="14" t="s">
        <v>20</v>
      </c>
      <c r="H13" s="15"/>
      <c r="I13" s="16">
        <v>1000</v>
      </c>
      <c r="K13" s="11" t="s">
        <v>33</v>
      </c>
      <c r="L13" s="12"/>
      <c r="M13" s="13">
        <v>2500</v>
      </c>
    </row>
    <row r="14" spans="1:13" x14ac:dyDescent="0.35">
      <c r="A14" s="26" t="s">
        <v>10</v>
      </c>
      <c r="B14" s="34"/>
      <c r="C14" s="38"/>
      <c r="D14" s="38">
        <f>(C11-C13)</f>
        <v>537000</v>
      </c>
      <c r="E14" s="23"/>
      <c r="G14" s="14" t="s">
        <v>21</v>
      </c>
      <c r="H14" s="15"/>
      <c r="I14" s="16">
        <v>0</v>
      </c>
      <c r="K14" s="14" t="s">
        <v>34</v>
      </c>
      <c r="L14" s="15"/>
      <c r="M14" s="16">
        <v>9000</v>
      </c>
    </row>
    <row r="15" spans="1:13" x14ac:dyDescent="0.35">
      <c r="A15" s="26" t="s">
        <v>11</v>
      </c>
      <c r="B15" s="32"/>
      <c r="C15" s="38"/>
      <c r="D15" s="38">
        <f>SUM(D8+D14)</f>
        <v>1437000</v>
      </c>
      <c r="E15" s="23"/>
      <c r="G15" s="14" t="s">
        <v>51</v>
      </c>
      <c r="H15" s="15"/>
      <c r="I15" s="16">
        <v>20000</v>
      </c>
      <c r="K15" s="14" t="s">
        <v>57</v>
      </c>
      <c r="L15" s="15"/>
      <c r="M15" s="16">
        <v>4000</v>
      </c>
    </row>
    <row r="16" spans="1:13" x14ac:dyDescent="0.35">
      <c r="A16" s="26" t="s">
        <v>12</v>
      </c>
      <c r="B16" s="32"/>
      <c r="C16" s="38"/>
      <c r="D16" s="38">
        <v>849500</v>
      </c>
      <c r="E16" s="23"/>
      <c r="G16" s="14" t="s">
        <v>52</v>
      </c>
      <c r="H16" s="15"/>
      <c r="I16" s="16">
        <v>15000</v>
      </c>
      <c r="K16" s="14"/>
      <c r="L16" s="15"/>
      <c r="M16" s="16"/>
    </row>
    <row r="17" spans="1:13" ht="15" thickBot="1" x14ac:dyDescent="0.4">
      <c r="A17" s="24" t="s">
        <v>13</v>
      </c>
      <c r="B17" s="33"/>
      <c r="C17" s="39"/>
      <c r="D17" s="39"/>
      <c r="E17" s="25">
        <f>(D15-D16)</f>
        <v>587500</v>
      </c>
      <c r="G17" s="14" t="s">
        <v>56</v>
      </c>
      <c r="H17" s="15"/>
      <c r="I17" s="16">
        <v>4000</v>
      </c>
      <c r="K17" s="17" t="s">
        <v>32</v>
      </c>
      <c r="L17" s="18"/>
      <c r="M17" s="19">
        <f>SUM(M13:M15)</f>
        <v>15500</v>
      </c>
    </row>
    <row r="18" spans="1:13" x14ac:dyDescent="0.35">
      <c r="A18" s="24" t="s">
        <v>14</v>
      </c>
      <c r="B18" s="33"/>
      <c r="C18" s="39"/>
      <c r="D18" s="39"/>
      <c r="E18" s="25">
        <f>(E7-E17)</f>
        <v>387000</v>
      </c>
      <c r="G18" s="14"/>
      <c r="H18" s="15"/>
      <c r="I18" s="16"/>
    </row>
    <row r="19" spans="1:13" ht="15" thickBot="1" x14ac:dyDescent="0.4">
      <c r="A19" s="22" t="s">
        <v>16</v>
      </c>
      <c r="B19" s="35"/>
      <c r="C19" s="40"/>
      <c r="D19" s="40">
        <f>I9</f>
        <v>67000</v>
      </c>
      <c r="E19" s="16"/>
      <c r="G19" s="17" t="s">
        <v>43</v>
      </c>
      <c r="H19" s="18"/>
      <c r="I19" s="19">
        <f>SUM(I11:I17)</f>
        <v>82000</v>
      </c>
    </row>
    <row r="20" spans="1:13" ht="15" thickBot="1" x14ac:dyDescent="0.4">
      <c r="A20" s="22" t="s">
        <v>43</v>
      </c>
      <c r="B20" s="35"/>
      <c r="C20" s="40"/>
      <c r="D20" s="40">
        <f>I19</f>
        <v>82000</v>
      </c>
      <c r="E20" s="16"/>
    </row>
    <row r="21" spans="1:13" x14ac:dyDescent="0.35">
      <c r="A21" s="22" t="s">
        <v>22</v>
      </c>
      <c r="B21" s="35"/>
      <c r="C21" s="40"/>
      <c r="D21" s="40">
        <f>I24</f>
        <v>5500</v>
      </c>
      <c r="E21" s="16"/>
      <c r="G21" s="11" t="s">
        <v>23</v>
      </c>
      <c r="H21" s="12"/>
      <c r="I21" s="13">
        <v>4000</v>
      </c>
    </row>
    <row r="22" spans="1:13" x14ac:dyDescent="0.35">
      <c r="A22" s="22" t="s">
        <v>25</v>
      </c>
      <c r="B22" s="35"/>
      <c r="C22" s="40"/>
      <c r="D22" s="40">
        <f>M5</f>
        <v>2700</v>
      </c>
      <c r="E22" s="16"/>
      <c r="G22" s="14" t="s">
        <v>24</v>
      </c>
      <c r="H22" s="15"/>
      <c r="I22" s="16">
        <v>1500</v>
      </c>
    </row>
    <row r="23" spans="1:13" x14ac:dyDescent="0.35">
      <c r="A23" s="27" t="s">
        <v>40</v>
      </c>
      <c r="B23" s="35"/>
      <c r="C23" s="40"/>
      <c r="D23" s="40"/>
      <c r="E23" s="28">
        <f>(E18-D19-D20+D21-D22)</f>
        <v>240800</v>
      </c>
      <c r="G23" s="14"/>
      <c r="H23" s="15"/>
      <c r="I23" s="16"/>
    </row>
    <row r="24" spans="1:13" ht="15" thickBot="1" x14ac:dyDescent="0.4">
      <c r="A24" s="22" t="s">
        <v>29</v>
      </c>
      <c r="B24" s="35"/>
      <c r="C24" s="40"/>
      <c r="D24" s="40">
        <f>M11</f>
        <v>6000</v>
      </c>
      <c r="E24" s="16"/>
      <c r="G24" s="17" t="s">
        <v>54</v>
      </c>
      <c r="H24" s="18"/>
      <c r="I24" s="19">
        <f>SUM(I21:I22)</f>
        <v>5500</v>
      </c>
    </row>
    <row r="25" spans="1:13" x14ac:dyDescent="0.35">
      <c r="A25" s="22" t="s">
        <v>32</v>
      </c>
      <c r="B25" s="35"/>
      <c r="C25" s="40"/>
      <c r="D25" s="40">
        <f>M17</f>
        <v>15500</v>
      </c>
      <c r="E25" s="16"/>
    </row>
    <row r="26" spans="1:13" x14ac:dyDescent="0.35">
      <c r="A26" s="27" t="s">
        <v>63</v>
      </c>
      <c r="B26" s="35"/>
      <c r="C26" s="40"/>
      <c r="D26" s="40"/>
      <c r="E26" s="28">
        <f>(E23-D24+D25)</f>
        <v>250300</v>
      </c>
    </row>
    <row r="27" spans="1:13" x14ac:dyDescent="0.35">
      <c r="A27" s="22" t="s">
        <v>64</v>
      </c>
      <c r="B27" s="35"/>
      <c r="C27" s="40"/>
      <c r="D27" s="40">
        <f>(E26*0.3)</f>
        <v>75090</v>
      </c>
      <c r="E27" s="16"/>
    </row>
    <row r="28" spans="1:13" x14ac:dyDescent="0.35">
      <c r="A28" s="22" t="s">
        <v>38</v>
      </c>
      <c r="B28" s="35"/>
      <c r="C28" s="40"/>
      <c r="D28" s="40">
        <f>(E26*0.1)</f>
        <v>25030</v>
      </c>
      <c r="E28" s="16"/>
    </row>
    <row r="29" spans="1:13" ht="15" thickBot="1" x14ac:dyDescent="0.4">
      <c r="A29" s="29" t="s">
        <v>39</v>
      </c>
      <c r="B29" s="36"/>
      <c r="C29" s="41"/>
      <c r="D29" s="41"/>
      <c r="E29" s="30">
        <f>(E26-D27-D28)</f>
        <v>150180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6940-ECAE-4DFB-80C8-2DF5C6F7B88C}">
  <dimension ref="A1:M29"/>
  <sheetViews>
    <sheetView zoomScale="80" zoomScaleNormal="80" workbookViewId="0">
      <selection activeCell="D15" sqref="D15"/>
    </sheetView>
  </sheetViews>
  <sheetFormatPr baseColWidth="10" defaultRowHeight="14.5" x14ac:dyDescent="0.35"/>
  <cols>
    <col min="1" max="1" width="42.26953125" bestFit="1" customWidth="1"/>
    <col min="2" max="3" width="11" bestFit="1" customWidth="1"/>
    <col min="4" max="4" width="13.08984375" customWidth="1"/>
    <col min="5" max="5" width="13.90625" customWidth="1"/>
    <col min="6" max="6" width="4.08984375" customWidth="1"/>
    <col min="7" max="7" width="32.7265625" bestFit="1" customWidth="1"/>
    <col min="8" max="8" width="4.08984375" customWidth="1"/>
    <col min="11" max="11" width="35.81640625" bestFit="1" customWidth="1"/>
    <col min="12" max="12" width="4.54296875" customWidth="1"/>
  </cols>
  <sheetData>
    <row r="1" spans="1:13" x14ac:dyDescent="0.35">
      <c r="A1" s="52" t="s">
        <v>66</v>
      </c>
      <c r="B1" s="44"/>
      <c r="C1" s="44"/>
      <c r="D1" s="44"/>
      <c r="E1" s="45"/>
      <c r="G1" s="11" t="s">
        <v>48</v>
      </c>
      <c r="H1" s="12"/>
      <c r="I1" s="13">
        <v>0</v>
      </c>
      <c r="K1" s="11" t="s">
        <v>26</v>
      </c>
      <c r="L1" s="12"/>
      <c r="M1" s="13">
        <v>2000</v>
      </c>
    </row>
    <row r="2" spans="1:13" x14ac:dyDescent="0.35">
      <c r="A2" s="46" t="s">
        <v>1</v>
      </c>
      <c r="B2" s="47"/>
      <c r="C2" s="47"/>
      <c r="D2" s="47"/>
      <c r="E2" s="48"/>
      <c r="G2" s="14" t="s">
        <v>18</v>
      </c>
      <c r="H2" s="15"/>
      <c r="I2" s="16">
        <v>18000</v>
      </c>
      <c r="K2" s="14" t="s">
        <v>27</v>
      </c>
      <c r="L2" s="15"/>
      <c r="M2" s="16">
        <v>500</v>
      </c>
    </row>
    <row r="3" spans="1:13" ht="15" thickBot="1" x14ac:dyDescent="0.4">
      <c r="A3" s="49" t="s">
        <v>2</v>
      </c>
      <c r="B3" s="50"/>
      <c r="C3" s="50"/>
      <c r="D3" s="50"/>
      <c r="E3" s="51"/>
      <c r="G3" s="14" t="s">
        <v>44</v>
      </c>
      <c r="H3" s="15"/>
      <c r="I3" s="16">
        <v>0</v>
      </c>
      <c r="K3" s="14" t="s">
        <v>28</v>
      </c>
      <c r="L3" s="15"/>
      <c r="M3" s="16">
        <v>2000</v>
      </c>
    </row>
    <row r="4" spans="1:13" x14ac:dyDescent="0.35">
      <c r="A4" s="20" t="s">
        <v>3</v>
      </c>
      <c r="B4" s="31"/>
      <c r="C4" s="37"/>
      <c r="D4" s="37">
        <v>995000</v>
      </c>
      <c r="E4" s="21"/>
      <c r="G4" s="14" t="s">
        <v>45</v>
      </c>
      <c r="H4" s="15"/>
      <c r="I4" s="16">
        <v>0</v>
      </c>
      <c r="K4" s="14"/>
      <c r="L4" s="15"/>
      <c r="M4" s="16"/>
    </row>
    <row r="5" spans="1:13" ht="15" thickBot="1" x14ac:dyDescent="0.4">
      <c r="A5" s="22" t="s">
        <v>58</v>
      </c>
      <c r="B5" s="32"/>
      <c r="C5" s="38">
        <v>4000</v>
      </c>
      <c r="D5" s="38"/>
      <c r="E5" s="23"/>
      <c r="G5" s="14" t="s">
        <v>21</v>
      </c>
      <c r="H5" s="15"/>
      <c r="I5" s="16">
        <v>1900</v>
      </c>
      <c r="K5" s="17" t="s">
        <v>53</v>
      </c>
      <c r="L5" s="18"/>
      <c r="M5" s="19">
        <f>SUM(M1:M3)</f>
        <v>4500</v>
      </c>
    </row>
    <row r="6" spans="1:13" ht="15" thickBot="1" x14ac:dyDescent="0.4">
      <c r="A6" s="22" t="s">
        <v>59</v>
      </c>
      <c r="B6" s="32"/>
      <c r="C6" s="38">
        <v>1800</v>
      </c>
      <c r="D6" s="38">
        <f>SUM(C5:C6)</f>
        <v>5800</v>
      </c>
      <c r="E6" s="23"/>
      <c r="G6" s="14" t="s">
        <v>49</v>
      </c>
      <c r="H6" s="15"/>
      <c r="I6" s="16">
        <v>4000</v>
      </c>
    </row>
    <row r="7" spans="1:13" x14ac:dyDescent="0.35">
      <c r="A7" s="24" t="s">
        <v>5</v>
      </c>
      <c r="B7" s="33"/>
      <c r="C7" s="39"/>
      <c r="D7" s="39"/>
      <c r="E7" s="25">
        <f>SUM(-C5-C6+D4)</f>
        <v>989200</v>
      </c>
      <c r="G7" s="14" t="s">
        <v>55</v>
      </c>
      <c r="H7" s="15"/>
      <c r="I7" s="16">
        <v>3500</v>
      </c>
      <c r="K7" s="11" t="s">
        <v>30</v>
      </c>
      <c r="L7" s="12"/>
      <c r="M7" s="13">
        <v>0</v>
      </c>
    </row>
    <row r="8" spans="1:13" x14ac:dyDescent="0.35">
      <c r="A8" s="26" t="s">
        <v>6</v>
      </c>
      <c r="B8" s="32"/>
      <c r="C8" s="38"/>
      <c r="D8" s="38">
        <v>950000</v>
      </c>
      <c r="E8" s="23"/>
      <c r="G8" s="14" t="s">
        <v>68</v>
      </c>
      <c r="H8" s="15"/>
      <c r="I8" s="16">
        <v>14000</v>
      </c>
      <c r="K8" s="14" t="s">
        <v>31</v>
      </c>
      <c r="L8" s="15"/>
      <c r="M8" s="16">
        <v>0</v>
      </c>
    </row>
    <row r="9" spans="1:13" x14ac:dyDescent="0.35">
      <c r="A9" s="26" t="s">
        <v>7</v>
      </c>
      <c r="B9" s="32">
        <v>425000</v>
      </c>
      <c r="C9" s="38"/>
      <c r="D9" s="38"/>
      <c r="E9" s="23"/>
      <c r="G9" s="14" t="s">
        <v>69</v>
      </c>
      <c r="H9" s="15"/>
      <c r="I9" s="16">
        <v>34000</v>
      </c>
      <c r="K9" s="14" t="s">
        <v>65</v>
      </c>
      <c r="L9" s="15"/>
      <c r="M9" s="16">
        <v>10000</v>
      </c>
    </row>
    <row r="10" spans="1:13" x14ac:dyDescent="0.35">
      <c r="A10" s="22" t="s">
        <v>62</v>
      </c>
      <c r="B10" s="32">
        <v>1500</v>
      </c>
      <c r="C10" s="38"/>
      <c r="D10" s="38"/>
      <c r="E10" s="23"/>
      <c r="G10" s="14"/>
      <c r="H10" s="15"/>
      <c r="I10" s="16"/>
      <c r="K10" s="14"/>
      <c r="L10" s="15"/>
      <c r="M10" s="16"/>
    </row>
    <row r="11" spans="1:13" ht="15" thickBot="1" x14ac:dyDescent="0.4">
      <c r="A11" s="26" t="s">
        <v>9</v>
      </c>
      <c r="B11" s="32"/>
      <c r="C11" s="38">
        <f>SUM(B9:B10)</f>
        <v>426500</v>
      </c>
      <c r="D11" s="38"/>
      <c r="E11" s="23"/>
      <c r="G11" s="17" t="s">
        <v>16</v>
      </c>
      <c r="H11" s="18"/>
      <c r="I11" s="19">
        <f>SUM(I1:I9)</f>
        <v>75400</v>
      </c>
      <c r="K11" s="17" t="s">
        <v>29</v>
      </c>
      <c r="L11" s="18"/>
      <c r="M11" s="19">
        <f>SUM(M7:M9)</f>
        <v>10000</v>
      </c>
    </row>
    <row r="12" spans="1:13" ht="15" thickBot="1" x14ac:dyDescent="0.4">
      <c r="A12" s="22" t="s">
        <v>60</v>
      </c>
      <c r="B12" s="32">
        <v>3500</v>
      </c>
      <c r="C12" s="38"/>
      <c r="D12" s="38"/>
      <c r="E12" s="23"/>
    </row>
    <row r="13" spans="1:13" x14ac:dyDescent="0.35">
      <c r="A13" s="22" t="s">
        <v>61</v>
      </c>
      <c r="B13" s="34">
        <v>1400</v>
      </c>
      <c r="C13" s="38">
        <f>SUM(B12:B13)</f>
        <v>4900</v>
      </c>
      <c r="D13" s="38"/>
      <c r="E13" s="23"/>
      <c r="G13" s="11" t="s">
        <v>50</v>
      </c>
      <c r="H13" s="12"/>
      <c r="I13" s="13">
        <v>11000</v>
      </c>
      <c r="K13" s="11" t="s">
        <v>33</v>
      </c>
      <c r="L13" s="12"/>
      <c r="M13" s="13">
        <v>3000</v>
      </c>
    </row>
    <row r="14" spans="1:13" x14ac:dyDescent="0.35">
      <c r="A14" s="26" t="s">
        <v>10</v>
      </c>
      <c r="B14" s="34"/>
      <c r="C14" s="38"/>
      <c r="D14" s="38">
        <f>(C11-C13)</f>
        <v>421600</v>
      </c>
      <c r="E14" s="23"/>
      <c r="G14" s="14" t="s">
        <v>19</v>
      </c>
      <c r="H14" s="15"/>
      <c r="I14" s="16">
        <v>40000</v>
      </c>
      <c r="K14" s="14" t="s">
        <v>34</v>
      </c>
      <c r="L14" s="15"/>
      <c r="M14" s="16">
        <v>9000</v>
      </c>
    </row>
    <row r="15" spans="1:13" x14ac:dyDescent="0.35">
      <c r="A15" s="26" t="s">
        <v>11</v>
      </c>
      <c r="B15" s="32"/>
      <c r="C15" s="38"/>
      <c r="D15" s="38">
        <f>SUM(D8+D14)</f>
        <v>1371600</v>
      </c>
      <c r="E15" s="23"/>
      <c r="G15" s="14" t="s">
        <v>20</v>
      </c>
      <c r="H15" s="15"/>
      <c r="I15" s="16">
        <v>0</v>
      </c>
      <c r="K15" s="14" t="s">
        <v>57</v>
      </c>
      <c r="L15" s="15"/>
      <c r="M15" s="16">
        <v>0</v>
      </c>
    </row>
    <row r="16" spans="1:13" x14ac:dyDescent="0.35">
      <c r="A16" s="26" t="s">
        <v>12</v>
      </c>
      <c r="B16" s="32"/>
      <c r="C16" s="38"/>
      <c r="D16" s="38">
        <v>608500</v>
      </c>
      <c r="E16" s="23"/>
      <c r="G16" s="14" t="s">
        <v>21</v>
      </c>
      <c r="H16" s="15"/>
      <c r="I16" s="16">
        <v>1800</v>
      </c>
      <c r="K16" s="14" t="s">
        <v>72</v>
      </c>
      <c r="L16" s="15"/>
      <c r="M16" s="16">
        <v>20000</v>
      </c>
    </row>
    <row r="17" spans="1:13" x14ac:dyDescent="0.35">
      <c r="A17" s="24" t="s">
        <v>13</v>
      </c>
      <c r="B17" s="33"/>
      <c r="C17" s="39"/>
      <c r="D17" s="39"/>
      <c r="E17" s="25">
        <f>(D15-D16)</f>
        <v>763100</v>
      </c>
      <c r="G17" s="14" t="s">
        <v>51</v>
      </c>
      <c r="H17" s="15"/>
      <c r="I17" s="16">
        <v>0</v>
      </c>
      <c r="K17" s="14"/>
      <c r="L17" s="15"/>
      <c r="M17" s="16"/>
    </row>
    <row r="18" spans="1:13" ht="15" thickBot="1" x14ac:dyDescent="0.4">
      <c r="A18" s="24" t="s">
        <v>14</v>
      </c>
      <c r="B18" s="33"/>
      <c r="C18" s="39"/>
      <c r="D18" s="39"/>
      <c r="E18" s="25">
        <f>(E7-E17)</f>
        <v>226100</v>
      </c>
      <c r="G18" s="14" t="s">
        <v>52</v>
      </c>
      <c r="H18" s="15"/>
      <c r="I18" s="16">
        <v>0</v>
      </c>
      <c r="K18" s="17" t="s">
        <v>32</v>
      </c>
      <c r="L18" s="18"/>
      <c r="M18" s="19">
        <f>SUM(M13:M16)</f>
        <v>32000</v>
      </c>
    </row>
    <row r="19" spans="1:13" x14ac:dyDescent="0.35">
      <c r="A19" s="22" t="s">
        <v>16</v>
      </c>
      <c r="B19" s="35"/>
      <c r="C19" s="40"/>
      <c r="D19" s="40">
        <f>I11</f>
        <v>75400</v>
      </c>
      <c r="E19" s="16"/>
      <c r="G19" s="14" t="s">
        <v>56</v>
      </c>
      <c r="H19" s="15"/>
      <c r="I19" s="16">
        <v>0</v>
      </c>
    </row>
    <row r="20" spans="1:13" x14ac:dyDescent="0.35">
      <c r="A20" s="22" t="s">
        <v>43</v>
      </c>
      <c r="B20" s="35"/>
      <c r="C20" s="40"/>
      <c r="D20" s="40">
        <f>I24</f>
        <v>57100</v>
      </c>
      <c r="E20" s="16"/>
      <c r="G20" s="14" t="s">
        <v>67</v>
      </c>
      <c r="H20" s="15"/>
      <c r="I20" s="16">
        <v>0</v>
      </c>
    </row>
    <row r="21" spans="1:13" x14ac:dyDescent="0.35">
      <c r="A21" s="22" t="s">
        <v>22</v>
      </c>
      <c r="B21" s="35"/>
      <c r="C21" s="40"/>
      <c r="D21" s="40">
        <f>I29</f>
        <v>5000</v>
      </c>
      <c r="E21" s="16"/>
      <c r="G21" s="14" t="s">
        <v>70</v>
      </c>
      <c r="H21" s="15"/>
      <c r="I21" s="16">
        <v>800</v>
      </c>
    </row>
    <row r="22" spans="1:13" x14ac:dyDescent="0.35">
      <c r="A22" s="22" t="s">
        <v>25</v>
      </c>
      <c r="B22" s="35"/>
      <c r="C22" s="40"/>
      <c r="D22" s="40">
        <f>M5</f>
        <v>4500</v>
      </c>
      <c r="E22" s="16"/>
      <c r="G22" s="14" t="s">
        <v>71</v>
      </c>
      <c r="H22" s="15"/>
      <c r="I22" s="16">
        <v>3500</v>
      </c>
    </row>
    <row r="23" spans="1:13" x14ac:dyDescent="0.35">
      <c r="A23" s="27" t="s">
        <v>40</v>
      </c>
      <c r="B23" s="35"/>
      <c r="C23" s="40"/>
      <c r="D23" s="40"/>
      <c r="E23" s="28">
        <f>(E18-D19-D20+D21-D22)</f>
        <v>94100</v>
      </c>
      <c r="G23" s="14"/>
      <c r="H23" s="15"/>
      <c r="I23" s="16"/>
    </row>
    <row r="24" spans="1:13" ht="15" thickBot="1" x14ac:dyDescent="0.4">
      <c r="A24" s="22" t="s">
        <v>29</v>
      </c>
      <c r="B24" s="35"/>
      <c r="C24" s="40"/>
      <c r="D24" s="40">
        <f>M11</f>
        <v>10000</v>
      </c>
      <c r="E24" s="16"/>
      <c r="G24" s="17" t="s">
        <v>43</v>
      </c>
      <c r="H24" s="18"/>
      <c r="I24" s="19">
        <f>SUM(I13:I22)</f>
        <v>57100</v>
      </c>
    </row>
    <row r="25" spans="1:13" ht="15" thickBot="1" x14ac:dyDescent="0.4">
      <c r="A25" s="22" t="s">
        <v>32</v>
      </c>
      <c r="B25" s="35"/>
      <c r="C25" s="40"/>
      <c r="D25" s="40">
        <f>M18</f>
        <v>32000</v>
      </c>
      <c r="E25" s="16"/>
    </row>
    <row r="26" spans="1:13" x14ac:dyDescent="0.35">
      <c r="A26" s="27" t="s">
        <v>63</v>
      </c>
      <c r="B26" s="35"/>
      <c r="C26" s="40"/>
      <c r="D26" s="40"/>
      <c r="E26" s="28">
        <f>(E23-D24+D25)</f>
        <v>116100</v>
      </c>
      <c r="G26" s="11" t="s">
        <v>23</v>
      </c>
      <c r="H26" s="12"/>
      <c r="I26" s="13">
        <v>3000</v>
      </c>
    </row>
    <row r="27" spans="1:13" x14ac:dyDescent="0.35">
      <c r="A27" s="22" t="s">
        <v>64</v>
      </c>
      <c r="B27" s="35"/>
      <c r="C27" s="40"/>
      <c r="D27" s="40">
        <f>(E26*0.3)</f>
        <v>34830</v>
      </c>
      <c r="E27" s="16"/>
      <c r="G27" s="14" t="s">
        <v>24</v>
      </c>
      <c r="H27" s="15"/>
      <c r="I27" s="16">
        <v>2000</v>
      </c>
    </row>
    <row r="28" spans="1:13" x14ac:dyDescent="0.35">
      <c r="A28" s="22" t="s">
        <v>38</v>
      </c>
      <c r="B28" s="35"/>
      <c r="C28" s="40"/>
      <c r="D28" s="40">
        <f>(E26*0.1)</f>
        <v>11610</v>
      </c>
      <c r="E28" s="16"/>
      <c r="G28" s="14"/>
      <c r="H28" s="15"/>
      <c r="I28" s="16"/>
    </row>
    <row r="29" spans="1:13" ht="15" thickBot="1" x14ac:dyDescent="0.4">
      <c r="A29" s="29" t="s">
        <v>39</v>
      </c>
      <c r="B29" s="36"/>
      <c r="C29" s="41"/>
      <c r="D29" s="41"/>
      <c r="E29" s="30">
        <f>(E26-D27-D28)</f>
        <v>69660</v>
      </c>
      <c r="G29" s="17" t="s">
        <v>54</v>
      </c>
      <c r="H29" s="18"/>
      <c r="I29" s="19">
        <f>SUM(I26:I27)</f>
        <v>5000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83AA-663F-428B-926A-85BFC0562389}">
  <dimension ref="A1:M29"/>
  <sheetViews>
    <sheetView zoomScale="80" zoomScaleNormal="80" workbookViewId="0">
      <selection activeCell="D15" sqref="D15"/>
    </sheetView>
  </sheetViews>
  <sheetFormatPr baseColWidth="10" defaultRowHeight="14.5" x14ac:dyDescent="0.35"/>
  <cols>
    <col min="1" max="1" width="42.26953125" bestFit="1" customWidth="1"/>
    <col min="2" max="3" width="11" bestFit="1" customWidth="1"/>
    <col min="4" max="4" width="13.08984375" customWidth="1"/>
    <col min="5" max="5" width="13.90625" customWidth="1"/>
    <col min="6" max="6" width="4.08984375" customWidth="1"/>
    <col min="7" max="7" width="32.7265625" bestFit="1" customWidth="1"/>
    <col min="8" max="8" width="4.08984375" customWidth="1"/>
    <col min="11" max="11" width="35.81640625" bestFit="1" customWidth="1"/>
    <col min="12" max="12" width="4.54296875" customWidth="1"/>
  </cols>
  <sheetData>
    <row r="1" spans="1:13" x14ac:dyDescent="0.35">
      <c r="A1" s="52" t="s">
        <v>73</v>
      </c>
      <c r="B1" s="44"/>
      <c r="C1" s="44"/>
      <c r="D1" s="44"/>
      <c r="E1" s="45"/>
      <c r="G1" s="11" t="s">
        <v>48</v>
      </c>
      <c r="H1" s="12"/>
      <c r="I1" s="13">
        <v>0</v>
      </c>
      <c r="K1" s="11" t="s">
        <v>26</v>
      </c>
      <c r="L1" s="12"/>
      <c r="M1" s="13">
        <v>0</v>
      </c>
    </row>
    <row r="2" spans="1:13" x14ac:dyDescent="0.35">
      <c r="A2" s="46" t="s">
        <v>1</v>
      </c>
      <c r="B2" s="47"/>
      <c r="C2" s="47"/>
      <c r="D2" s="47"/>
      <c r="E2" s="48"/>
      <c r="G2" s="14" t="s">
        <v>18</v>
      </c>
      <c r="H2" s="15"/>
      <c r="I2" s="16">
        <v>19000</v>
      </c>
      <c r="K2" s="14" t="s">
        <v>27</v>
      </c>
      <c r="L2" s="15"/>
      <c r="M2" s="16">
        <v>0</v>
      </c>
    </row>
    <row r="3" spans="1:13" ht="15" thickBot="1" x14ac:dyDescent="0.4">
      <c r="A3" s="49" t="s">
        <v>2</v>
      </c>
      <c r="B3" s="50"/>
      <c r="C3" s="50"/>
      <c r="D3" s="50"/>
      <c r="E3" s="51"/>
      <c r="G3" s="14" t="s">
        <v>44</v>
      </c>
      <c r="H3" s="15"/>
      <c r="I3" s="16">
        <v>18000</v>
      </c>
      <c r="K3" s="14" t="s">
        <v>28</v>
      </c>
      <c r="L3" s="15"/>
      <c r="M3" s="16">
        <v>0</v>
      </c>
    </row>
    <row r="4" spans="1:13" x14ac:dyDescent="0.35">
      <c r="A4" s="20" t="s">
        <v>3</v>
      </c>
      <c r="B4" s="31"/>
      <c r="C4" s="37"/>
      <c r="D4" s="37">
        <v>895000</v>
      </c>
      <c r="E4" s="21"/>
      <c r="G4" s="14" t="s">
        <v>45</v>
      </c>
      <c r="H4" s="15"/>
      <c r="I4" s="16">
        <v>8000</v>
      </c>
      <c r="K4" s="14"/>
      <c r="L4" s="15"/>
      <c r="M4" s="16"/>
    </row>
    <row r="5" spans="1:13" ht="15" thickBot="1" x14ac:dyDescent="0.4">
      <c r="A5" s="22" t="s">
        <v>58</v>
      </c>
      <c r="B5" s="32"/>
      <c r="C5" s="38">
        <v>8000</v>
      </c>
      <c r="D5" s="38"/>
      <c r="E5" s="23"/>
      <c r="G5" s="14" t="s">
        <v>21</v>
      </c>
      <c r="H5" s="15"/>
      <c r="I5" s="16">
        <v>0</v>
      </c>
      <c r="K5" s="17" t="s">
        <v>53</v>
      </c>
      <c r="L5" s="18"/>
      <c r="M5" s="19">
        <f>SUM(M1:M3)</f>
        <v>0</v>
      </c>
    </row>
    <row r="6" spans="1:13" ht="15" thickBot="1" x14ac:dyDescent="0.4">
      <c r="A6" s="22" t="s">
        <v>59</v>
      </c>
      <c r="B6" s="32"/>
      <c r="C6" s="38">
        <v>5000</v>
      </c>
      <c r="D6" s="38">
        <f>SUM(C5:C6)</f>
        <v>13000</v>
      </c>
      <c r="E6" s="23"/>
      <c r="G6" s="14" t="s">
        <v>49</v>
      </c>
      <c r="H6" s="15"/>
      <c r="I6" s="16">
        <v>0</v>
      </c>
    </row>
    <row r="7" spans="1:13" x14ac:dyDescent="0.35">
      <c r="A7" s="24" t="s">
        <v>5</v>
      </c>
      <c r="B7" s="33"/>
      <c r="C7" s="39"/>
      <c r="D7" s="39"/>
      <c r="E7" s="25">
        <f>SUM(-C5-C6+D4)</f>
        <v>882000</v>
      </c>
      <c r="G7" s="14" t="s">
        <v>74</v>
      </c>
      <c r="H7" s="15"/>
      <c r="I7" s="16">
        <v>3000</v>
      </c>
      <c r="K7" s="11" t="s">
        <v>30</v>
      </c>
      <c r="L7" s="12"/>
      <c r="M7" s="13">
        <v>0</v>
      </c>
    </row>
    <row r="8" spans="1:13" x14ac:dyDescent="0.35">
      <c r="A8" s="26" t="s">
        <v>6</v>
      </c>
      <c r="B8" s="32"/>
      <c r="C8" s="38"/>
      <c r="D8" s="38">
        <v>910000</v>
      </c>
      <c r="E8" s="23"/>
      <c r="G8" s="14" t="s">
        <v>68</v>
      </c>
      <c r="H8" s="15"/>
      <c r="I8" s="16">
        <v>30000</v>
      </c>
      <c r="K8" s="14" t="s">
        <v>31</v>
      </c>
      <c r="L8" s="15"/>
      <c r="M8" s="16">
        <v>4000</v>
      </c>
    </row>
    <row r="9" spans="1:13" x14ac:dyDescent="0.35">
      <c r="A9" s="26" t="s">
        <v>7</v>
      </c>
      <c r="B9" s="32">
        <v>540000</v>
      </c>
      <c r="C9" s="38"/>
      <c r="D9" s="38"/>
      <c r="E9" s="23"/>
      <c r="G9" s="14" t="s">
        <v>69</v>
      </c>
      <c r="H9" s="15"/>
      <c r="I9" s="16">
        <v>0</v>
      </c>
      <c r="K9" s="14" t="s">
        <v>65</v>
      </c>
      <c r="L9" s="15"/>
      <c r="M9" s="16">
        <v>0</v>
      </c>
    </row>
    <row r="10" spans="1:13" x14ac:dyDescent="0.35">
      <c r="A10" s="22" t="s">
        <v>62</v>
      </c>
      <c r="B10" s="32">
        <v>2000</v>
      </c>
      <c r="C10" s="38"/>
      <c r="D10" s="38"/>
      <c r="E10" s="23"/>
      <c r="G10" s="14"/>
      <c r="H10" s="15"/>
      <c r="I10" s="16"/>
      <c r="K10" s="14"/>
      <c r="L10" s="15"/>
      <c r="M10" s="16"/>
    </row>
    <row r="11" spans="1:13" ht="15" thickBot="1" x14ac:dyDescent="0.4">
      <c r="A11" s="26" t="s">
        <v>9</v>
      </c>
      <c r="B11" s="32"/>
      <c r="C11" s="38">
        <f>SUM(B9:B10)</f>
        <v>542000</v>
      </c>
      <c r="D11" s="38"/>
      <c r="E11" s="23"/>
      <c r="G11" s="17" t="s">
        <v>16</v>
      </c>
      <c r="H11" s="18"/>
      <c r="I11" s="19">
        <f>SUM(I1:I9)</f>
        <v>78000</v>
      </c>
      <c r="K11" s="17" t="s">
        <v>29</v>
      </c>
      <c r="L11" s="18"/>
      <c r="M11" s="19">
        <f>SUM(M7:M9)</f>
        <v>4000</v>
      </c>
    </row>
    <row r="12" spans="1:13" ht="15" thickBot="1" x14ac:dyDescent="0.4">
      <c r="A12" s="22" t="s">
        <v>60</v>
      </c>
      <c r="B12" s="32">
        <v>9000</v>
      </c>
      <c r="C12" s="38"/>
      <c r="D12" s="38"/>
      <c r="E12" s="23"/>
    </row>
    <row r="13" spans="1:13" x14ac:dyDescent="0.35">
      <c r="A13" s="22" t="s">
        <v>61</v>
      </c>
      <c r="B13" s="34">
        <v>4000</v>
      </c>
      <c r="C13" s="38">
        <f>SUM(B12:B13)</f>
        <v>13000</v>
      </c>
      <c r="D13" s="38"/>
      <c r="E13" s="23"/>
      <c r="G13" s="11" t="s">
        <v>50</v>
      </c>
      <c r="H13" s="12"/>
      <c r="I13" s="13">
        <v>15000</v>
      </c>
      <c r="K13" s="11" t="s">
        <v>33</v>
      </c>
      <c r="L13" s="12"/>
      <c r="M13" s="13">
        <v>0</v>
      </c>
    </row>
    <row r="14" spans="1:13" x14ac:dyDescent="0.35">
      <c r="A14" s="26" t="s">
        <v>10</v>
      </c>
      <c r="B14" s="34"/>
      <c r="C14" s="38"/>
      <c r="D14" s="38">
        <f>(C11-C13)</f>
        <v>529000</v>
      </c>
      <c r="E14" s="23"/>
      <c r="G14" s="14" t="s">
        <v>19</v>
      </c>
      <c r="H14" s="15"/>
      <c r="I14" s="16">
        <v>31000</v>
      </c>
      <c r="K14" s="14" t="s">
        <v>34</v>
      </c>
      <c r="L14" s="15"/>
      <c r="M14" s="16">
        <v>5000</v>
      </c>
    </row>
    <row r="15" spans="1:13" x14ac:dyDescent="0.35">
      <c r="A15" s="26" t="s">
        <v>11</v>
      </c>
      <c r="B15" s="32"/>
      <c r="C15" s="38"/>
      <c r="D15" s="38">
        <f>SUM(D8+D14)</f>
        <v>1439000</v>
      </c>
      <c r="E15" s="23"/>
      <c r="G15" s="14" t="s">
        <v>20</v>
      </c>
      <c r="H15" s="15"/>
      <c r="I15" s="16">
        <v>2500</v>
      </c>
      <c r="K15" s="14" t="s">
        <v>57</v>
      </c>
      <c r="L15" s="15"/>
      <c r="M15" s="16">
        <v>5000</v>
      </c>
    </row>
    <row r="16" spans="1:13" x14ac:dyDescent="0.35">
      <c r="A16" s="26" t="s">
        <v>12</v>
      </c>
      <c r="B16" s="32"/>
      <c r="C16" s="38"/>
      <c r="D16" s="38">
        <v>765500</v>
      </c>
      <c r="E16" s="23"/>
      <c r="G16" s="14" t="s">
        <v>21</v>
      </c>
      <c r="H16" s="15"/>
      <c r="I16" s="16">
        <v>0</v>
      </c>
      <c r="K16" s="14" t="s">
        <v>72</v>
      </c>
      <c r="L16" s="15"/>
      <c r="M16" s="16">
        <v>0</v>
      </c>
    </row>
    <row r="17" spans="1:13" x14ac:dyDescent="0.35">
      <c r="A17" s="24" t="s">
        <v>13</v>
      </c>
      <c r="B17" s="33"/>
      <c r="C17" s="39"/>
      <c r="D17" s="39"/>
      <c r="E17" s="25">
        <f>(D15-D16)</f>
        <v>673500</v>
      </c>
      <c r="G17" s="14" t="s">
        <v>51</v>
      </c>
      <c r="H17" s="15"/>
      <c r="I17" s="16">
        <v>0</v>
      </c>
      <c r="K17" s="14"/>
      <c r="L17" s="15"/>
      <c r="M17" s="16"/>
    </row>
    <row r="18" spans="1:13" ht="15" thickBot="1" x14ac:dyDescent="0.4">
      <c r="A18" s="24" t="s">
        <v>14</v>
      </c>
      <c r="B18" s="33"/>
      <c r="C18" s="39"/>
      <c r="D18" s="39"/>
      <c r="E18" s="25">
        <f>(E7-E17)</f>
        <v>208500</v>
      </c>
      <c r="G18" s="14" t="s">
        <v>52</v>
      </c>
      <c r="H18" s="15"/>
      <c r="I18" s="16">
        <v>18000</v>
      </c>
      <c r="K18" s="17" t="s">
        <v>32</v>
      </c>
      <c r="L18" s="18"/>
      <c r="M18" s="19">
        <f>SUM(M13:M16)</f>
        <v>10000</v>
      </c>
    </row>
    <row r="19" spans="1:13" x14ac:dyDescent="0.35">
      <c r="A19" s="22" t="s">
        <v>16</v>
      </c>
      <c r="B19" s="35"/>
      <c r="C19" s="40"/>
      <c r="D19" s="40">
        <f>I11</f>
        <v>78000</v>
      </c>
      <c r="E19" s="16"/>
      <c r="G19" s="14" t="s">
        <v>56</v>
      </c>
      <c r="H19" s="15"/>
      <c r="I19" s="16">
        <v>0</v>
      </c>
    </row>
    <row r="20" spans="1:13" x14ac:dyDescent="0.35">
      <c r="A20" s="22" t="s">
        <v>43</v>
      </c>
      <c r="B20" s="35"/>
      <c r="C20" s="40"/>
      <c r="D20" s="40">
        <f>I24</f>
        <v>71500</v>
      </c>
      <c r="E20" s="16"/>
      <c r="G20" s="14" t="s">
        <v>67</v>
      </c>
      <c r="H20" s="15"/>
      <c r="I20" s="16">
        <v>5000</v>
      </c>
    </row>
    <row r="21" spans="1:13" x14ac:dyDescent="0.35">
      <c r="A21" s="22" t="s">
        <v>22</v>
      </c>
      <c r="B21" s="35"/>
      <c r="C21" s="40"/>
      <c r="D21" s="40">
        <f>I29</f>
        <v>0</v>
      </c>
      <c r="E21" s="16"/>
      <c r="G21" s="14" t="s">
        <v>70</v>
      </c>
      <c r="H21" s="15"/>
      <c r="I21" s="16">
        <v>0</v>
      </c>
    </row>
    <row r="22" spans="1:13" x14ac:dyDescent="0.35">
      <c r="A22" s="22" t="s">
        <v>25</v>
      </c>
      <c r="B22" s="35"/>
      <c r="C22" s="40"/>
      <c r="D22" s="40">
        <f>M5</f>
        <v>0</v>
      </c>
      <c r="E22" s="16"/>
      <c r="G22" s="14" t="s">
        <v>71</v>
      </c>
      <c r="H22" s="15"/>
      <c r="I22" s="16">
        <v>0</v>
      </c>
    </row>
    <row r="23" spans="1:13" x14ac:dyDescent="0.35">
      <c r="A23" s="27" t="s">
        <v>40</v>
      </c>
      <c r="B23" s="35"/>
      <c r="C23" s="40"/>
      <c r="D23" s="40"/>
      <c r="E23" s="28">
        <f>(E18-D19-D20+D21-D22)</f>
        <v>59000</v>
      </c>
      <c r="G23" s="14"/>
      <c r="H23" s="15"/>
      <c r="I23" s="16"/>
    </row>
    <row r="24" spans="1:13" ht="15" thickBot="1" x14ac:dyDescent="0.4">
      <c r="A24" s="22" t="s">
        <v>29</v>
      </c>
      <c r="B24" s="35"/>
      <c r="C24" s="40"/>
      <c r="D24" s="40">
        <f>M11</f>
        <v>4000</v>
      </c>
      <c r="E24" s="16"/>
      <c r="G24" s="17" t="s">
        <v>43</v>
      </c>
      <c r="H24" s="18"/>
      <c r="I24" s="19">
        <f>SUM(I13:I22)</f>
        <v>71500</v>
      </c>
    </row>
    <row r="25" spans="1:13" ht="15" thickBot="1" x14ac:dyDescent="0.4">
      <c r="A25" s="22" t="s">
        <v>32</v>
      </c>
      <c r="B25" s="35"/>
      <c r="C25" s="40"/>
      <c r="D25" s="40">
        <f>M18</f>
        <v>10000</v>
      </c>
      <c r="E25" s="16"/>
    </row>
    <row r="26" spans="1:13" x14ac:dyDescent="0.35">
      <c r="A26" s="27" t="s">
        <v>63</v>
      </c>
      <c r="B26" s="35"/>
      <c r="C26" s="40"/>
      <c r="D26" s="40"/>
      <c r="E26" s="28">
        <f>(E23-D24+D25)</f>
        <v>65000</v>
      </c>
      <c r="G26" s="11" t="s">
        <v>23</v>
      </c>
      <c r="H26" s="12"/>
      <c r="I26" s="13">
        <v>0</v>
      </c>
    </row>
    <row r="27" spans="1:13" x14ac:dyDescent="0.35">
      <c r="A27" s="22" t="s">
        <v>64</v>
      </c>
      <c r="B27" s="35"/>
      <c r="C27" s="40"/>
      <c r="D27" s="40">
        <f>(E26*0.3)</f>
        <v>19500</v>
      </c>
      <c r="E27" s="16"/>
      <c r="G27" s="14" t="s">
        <v>24</v>
      </c>
      <c r="H27" s="15"/>
      <c r="I27" s="16">
        <v>0</v>
      </c>
    </row>
    <row r="28" spans="1:13" x14ac:dyDescent="0.35">
      <c r="A28" s="22" t="s">
        <v>38</v>
      </c>
      <c r="B28" s="35"/>
      <c r="C28" s="40"/>
      <c r="D28" s="40">
        <f>(E26*0.1)</f>
        <v>6500</v>
      </c>
      <c r="E28" s="16"/>
      <c r="G28" s="14"/>
      <c r="H28" s="15"/>
      <c r="I28" s="16"/>
    </row>
    <row r="29" spans="1:13" ht="15" thickBot="1" x14ac:dyDescent="0.4">
      <c r="A29" s="29" t="s">
        <v>39</v>
      </c>
      <c r="B29" s="36"/>
      <c r="C29" s="41"/>
      <c r="D29" s="41"/>
      <c r="E29" s="30">
        <f>(E26-D27-D28)</f>
        <v>39000</v>
      </c>
      <c r="G29" s="17" t="s">
        <v>54</v>
      </c>
      <c r="H29" s="18"/>
      <c r="I29" s="19">
        <f>SUM(I26:I27)</f>
        <v>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88B5-B4F0-47E3-9F39-49114B4318E1}">
  <dimension ref="A1:M36"/>
  <sheetViews>
    <sheetView tabSelected="1" zoomScale="80" zoomScaleNormal="80" workbookViewId="0">
      <selection activeCell="C13" sqref="C13"/>
    </sheetView>
  </sheetViews>
  <sheetFormatPr baseColWidth="10" defaultRowHeight="14.5" x14ac:dyDescent="0.35"/>
  <cols>
    <col min="1" max="1" width="42.26953125" bestFit="1" customWidth="1"/>
    <col min="2" max="3" width="11" bestFit="1" customWidth="1"/>
    <col min="4" max="4" width="13.08984375" customWidth="1"/>
    <col min="5" max="5" width="13.90625" customWidth="1"/>
    <col min="6" max="6" width="4.08984375" customWidth="1"/>
    <col min="7" max="7" width="32.7265625" bestFit="1" customWidth="1"/>
    <col min="8" max="8" width="4.08984375" customWidth="1"/>
    <col min="9" max="9" width="13.1796875" customWidth="1"/>
    <col min="11" max="11" width="35.81640625" bestFit="1" customWidth="1"/>
    <col min="12" max="12" width="4.54296875" customWidth="1"/>
  </cols>
  <sheetData>
    <row r="1" spans="1:13" x14ac:dyDescent="0.35">
      <c r="A1" s="52" t="s">
        <v>81</v>
      </c>
      <c r="B1" s="44"/>
      <c r="C1" s="44"/>
      <c r="D1" s="44"/>
      <c r="E1" s="45"/>
      <c r="G1" s="11" t="s">
        <v>48</v>
      </c>
      <c r="H1" s="12"/>
      <c r="I1" s="13">
        <v>18000</v>
      </c>
      <c r="K1" s="11" t="s">
        <v>26</v>
      </c>
      <c r="L1" s="12"/>
      <c r="M1" s="13">
        <v>0</v>
      </c>
    </row>
    <row r="2" spans="1:13" x14ac:dyDescent="0.35">
      <c r="A2" s="46" t="s">
        <v>1</v>
      </c>
      <c r="B2" s="47"/>
      <c r="C2" s="47"/>
      <c r="D2" s="47"/>
      <c r="E2" s="48"/>
      <c r="G2" s="14" t="s">
        <v>18</v>
      </c>
      <c r="H2" s="15"/>
      <c r="I2" s="16">
        <v>60000</v>
      </c>
      <c r="K2" s="14" t="s">
        <v>27</v>
      </c>
      <c r="L2" s="15"/>
      <c r="M2" s="16">
        <v>0</v>
      </c>
    </row>
    <row r="3" spans="1:13" ht="15" thickBot="1" x14ac:dyDescent="0.4">
      <c r="A3" s="49" t="s">
        <v>2</v>
      </c>
      <c r="B3" s="50"/>
      <c r="C3" s="50"/>
      <c r="D3" s="50"/>
      <c r="E3" s="51"/>
      <c r="G3" s="14" t="s">
        <v>75</v>
      </c>
      <c r="H3" s="15"/>
      <c r="I3" s="16">
        <v>0</v>
      </c>
      <c r="K3" s="14" t="s">
        <v>28</v>
      </c>
      <c r="L3" s="15"/>
      <c r="M3" s="16">
        <v>1700</v>
      </c>
    </row>
    <row r="4" spans="1:13" x14ac:dyDescent="0.35">
      <c r="A4" s="20" t="s">
        <v>3</v>
      </c>
      <c r="B4" s="31"/>
      <c r="C4" s="37"/>
      <c r="D4" s="37">
        <v>785000</v>
      </c>
      <c r="E4" s="21"/>
      <c r="G4" s="14" t="s">
        <v>45</v>
      </c>
      <c r="H4" s="15"/>
      <c r="I4" s="16">
        <v>3000</v>
      </c>
      <c r="K4" s="14"/>
      <c r="L4" s="15"/>
      <c r="M4" s="16"/>
    </row>
    <row r="5" spans="1:13" ht="15" thickBot="1" x14ac:dyDescent="0.4">
      <c r="A5" s="22" t="s">
        <v>58</v>
      </c>
      <c r="B5" s="32"/>
      <c r="C5" s="38">
        <v>0</v>
      </c>
      <c r="D5" s="38"/>
      <c r="E5" s="23"/>
      <c r="G5" s="14" t="s">
        <v>21</v>
      </c>
      <c r="H5" s="15"/>
      <c r="I5" s="16">
        <v>0</v>
      </c>
      <c r="K5" s="17" t="s">
        <v>53</v>
      </c>
      <c r="L5" s="18"/>
      <c r="M5" s="19">
        <f>SUM(M1:M3)</f>
        <v>1700</v>
      </c>
    </row>
    <row r="6" spans="1:13" ht="15" thickBot="1" x14ac:dyDescent="0.4">
      <c r="A6" s="22" t="s">
        <v>59</v>
      </c>
      <c r="B6" s="32"/>
      <c r="C6" s="38">
        <v>3000</v>
      </c>
      <c r="D6" s="38">
        <f>SUM(C5:C6)</f>
        <v>3000</v>
      </c>
      <c r="E6" s="23"/>
      <c r="G6" s="14" t="s">
        <v>49</v>
      </c>
      <c r="H6" s="15"/>
      <c r="I6" s="16">
        <v>0</v>
      </c>
    </row>
    <row r="7" spans="1:13" x14ac:dyDescent="0.35">
      <c r="A7" s="24" t="s">
        <v>5</v>
      </c>
      <c r="B7" s="33"/>
      <c r="C7" s="39"/>
      <c r="D7" s="39"/>
      <c r="E7" s="25">
        <f>SUM(-C5-C6+D4)</f>
        <v>782000</v>
      </c>
      <c r="G7" s="14" t="s">
        <v>74</v>
      </c>
      <c r="H7" s="15"/>
      <c r="I7" s="16">
        <v>3000</v>
      </c>
      <c r="K7" s="11" t="s">
        <v>30</v>
      </c>
      <c r="L7" s="12"/>
      <c r="M7" s="13">
        <v>0</v>
      </c>
    </row>
    <row r="8" spans="1:13" x14ac:dyDescent="0.35">
      <c r="A8" s="26" t="s">
        <v>6</v>
      </c>
      <c r="B8" s="32"/>
      <c r="C8" s="38"/>
      <c r="D8" s="38">
        <v>800000</v>
      </c>
      <c r="E8" s="23"/>
      <c r="G8" s="14" t="s">
        <v>77</v>
      </c>
      <c r="H8" s="15"/>
      <c r="I8" s="16">
        <v>0</v>
      </c>
      <c r="K8" s="14" t="s">
        <v>31</v>
      </c>
      <c r="L8" s="15"/>
      <c r="M8" s="16">
        <v>0</v>
      </c>
    </row>
    <row r="9" spans="1:13" x14ac:dyDescent="0.35">
      <c r="A9" s="26" t="s">
        <v>7</v>
      </c>
      <c r="B9" s="32">
        <v>600000</v>
      </c>
      <c r="C9" s="38"/>
      <c r="D9" s="38"/>
      <c r="E9" s="23"/>
      <c r="G9" s="14" t="s">
        <v>69</v>
      </c>
      <c r="H9" s="15"/>
      <c r="I9" s="16">
        <v>45000</v>
      </c>
      <c r="K9" s="14" t="s">
        <v>65</v>
      </c>
      <c r="L9" s="15"/>
      <c r="M9" s="16">
        <v>8000</v>
      </c>
    </row>
    <row r="10" spans="1:13" x14ac:dyDescent="0.35">
      <c r="A10" s="22" t="s">
        <v>62</v>
      </c>
      <c r="B10" s="32">
        <v>400</v>
      </c>
      <c r="C10" s="38"/>
      <c r="D10" s="38"/>
      <c r="E10" s="23"/>
      <c r="G10" s="14"/>
      <c r="H10" s="15"/>
      <c r="I10" s="16"/>
      <c r="K10" s="14"/>
      <c r="L10" s="15"/>
      <c r="M10" s="16"/>
    </row>
    <row r="11" spans="1:13" ht="15" thickBot="1" x14ac:dyDescent="0.4">
      <c r="A11" s="26" t="s">
        <v>9</v>
      </c>
      <c r="B11" s="32"/>
      <c r="C11" s="38">
        <f>SUM(B9:B10)</f>
        <v>600400</v>
      </c>
      <c r="D11" s="38"/>
      <c r="E11" s="23"/>
      <c r="G11" s="17" t="s">
        <v>16</v>
      </c>
      <c r="H11" s="18"/>
      <c r="I11" s="19">
        <f>SUM(I1:I9)</f>
        <v>129000</v>
      </c>
      <c r="K11" s="17" t="s">
        <v>29</v>
      </c>
      <c r="L11" s="18"/>
      <c r="M11" s="19">
        <f>SUM(M7:M9)</f>
        <v>8000</v>
      </c>
    </row>
    <row r="12" spans="1:13" ht="15" thickBot="1" x14ac:dyDescent="0.4">
      <c r="A12" s="22" t="s">
        <v>60</v>
      </c>
      <c r="B12" s="32">
        <v>0</v>
      </c>
      <c r="C12" s="38"/>
      <c r="D12" s="38"/>
      <c r="E12" s="23"/>
    </row>
    <row r="13" spans="1:13" x14ac:dyDescent="0.35">
      <c r="A13" s="22" t="s">
        <v>61</v>
      </c>
      <c r="B13" s="34">
        <v>2000</v>
      </c>
      <c r="C13" s="38">
        <f>SUM(B12:B13)</f>
        <v>2000</v>
      </c>
      <c r="D13" s="38"/>
      <c r="E13" s="23"/>
      <c r="G13" s="11" t="s">
        <v>50</v>
      </c>
      <c r="H13" s="12"/>
      <c r="I13" s="13">
        <v>20000</v>
      </c>
      <c r="K13" s="11" t="s">
        <v>33</v>
      </c>
      <c r="L13" s="12"/>
      <c r="M13" s="13">
        <v>0</v>
      </c>
    </row>
    <row r="14" spans="1:13" x14ac:dyDescent="0.35">
      <c r="A14" s="26" t="s">
        <v>10</v>
      </c>
      <c r="B14" s="34"/>
      <c r="C14" s="38"/>
      <c r="D14" s="38">
        <f>(C11-C13)</f>
        <v>598400</v>
      </c>
      <c r="E14" s="23"/>
      <c r="G14" s="14" t="s">
        <v>19</v>
      </c>
      <c r="H14" s="15"/>
      <c r="I14" s="16">
        <v>60000</v>
      </c>
      <c r="K14" s="14" t="s">
        <v>34</v>
      </c>
      <c r="L14" s="15"/>
      <c r="M14" s="16">
        <v>0</v>
      </c>
    </row>
    <row r="15" spans="1:13" x14ac:dyDescent="0.35">
      <c r="A15" s="26" t="s">
        <v>11</v>
      </c>
      <c r="B15" s="32"/>
      <c r="C15" s="38"/>
      <c r="D15" s="38">
        <f>SUM(D8+D14)</f>
        <v>1398400</v>
      </c>
      <c r="E15" s="23"/>
      <c r="G15" s="14" t="s">
        <v>20</v>
      </c>
      <c r="H15" s="15"/>
      <c r="I15" s="16">
        <v>5000</v>
      </c>
      <c r="K15" s="14" t="s">
        <v>57</v>
      </c>
      <c r="L15" s="15"/>
      <c r="M15" s="16">
        <v>7000</v>
      </c>
    </row>
    <row r="16" spans="1:13" x14ac:dyDescent="0.35">
      <c r="A16" s="26" t="s">
        <v>12</v>
      </c>
      <c r="B16" s="32"/>
      <c r="C16" s="38"/>
      <c r="D16" s="38">
        <v>755400</v>
      </c>
      <c r="E16" s="23"/>
      <c r="G16" s="14" t="s">
        <v>21</v>
      </c>
      <c r="H16" s="15"/>
      <c r="I16" s="16">
        <v>2300</v>
      </c>
      <c r="K16" s="14" t="s">
        <v>72</v>
      </c>
      <c r="L16" s="15"/>
      <c r="M16" s="16">
        <v>0</v>
      </c>
    </row>
    <row r="17" spans="1:13" x14ac:dyDescent="0.35">
      <c r="A17" s="24" t="s">
        <v>13</v>
      </c>
      <c r="B17" s="33"/>
      <c r="C17" s="39"/>
      <c r="D17" s="39"/>
      <c r="E17" s="25">
        <f>(D15-D16)</f>
        <v>643000</v>
      </c>
      <c r="G17" s="14" t="s">
        <v>51</v>
      </c>
      <c r="H17" s="15"/>
      <c r="I17" s="16">
        <v>0</v>
      </c>
      <c r="K17" s="14"/>
      <c r="L17" s="15"/>
      <c r="M17" s="16"/>
    </row>
    <row r="18" spans="1:13" ht="15" thickBot="1" x14ac:dyDescent="0.4">
      <c r="A18" s="24" t="s">
        <v>14</v>
      </c>
      <c r="B18" s="33"/>
      <c r="C18" s="39"/>
      <c r="D18" s="39"/>
      <c r="E18" s="25">
        <f>(E7-E17)</f>
        <v>139000</v>
      </c>
      <c r="G18" s="14" t="s">
        <v>52</v>
      </c>
      <c r="H18" s="15"/>
      <c r="I18" s="16">
        <v>0</v>
      </c>
      <c r="K18" s="17" t="s">
        <v>32</v>
      </c>
      <c r="L18" s="18"/>
      <c r="M18" s="19">
        <f>SUM(M13:M16)</f>
        <v>7000</v>
      </c>
    </row>
    <row r="19" spans="1:13" x14ac:dyDescent="0.35">
      <c r="A19" s="22" t="s">
        <v>16</v>
      </c>
      <c r="B19" s="35"/>
      <c r="C19" s="40"/>
      <c r="D19" s="40">
        <f>I11</f>
        <v>129000</v>
      </c>
      <c r="E19" s="16"/>
      <c r="G19" s="14" t="s">
        <v>56</v>
      </c>
      <c r="H19" s="15"/>
      <c r="I19" s="16">
        <v>0</v>
      </c>
    </row>
    <row r="20" spans="1:13" x14ac:dyDescent="0.35">
      <c r="A20" s="22" t="s">
        <v>43</v>
      </c>
      <c r="B20" s="35"/>
      <c r="C20" s="40"/>
      <c r="D20" s="40">
        <f>I24</f>
        <v>88300</v>
      </c>
      <c r="E20" s="16"/>
      <c r="G20" s="14" t="s">
        <v>67</v>
      </c>
      <c r="H20" s="15"/>
      <c r="I20" s="16">
        <v>0</v>
      </c>
    </row>
    <row r="21" spans="1:13" x14ac:dyDescent="0.35">
      <c r="A21" s="22" t="s">
        <v>22</v>
      </c>
      <c r="B21" s="35"/>
      <c r="C21" s="40"/>
      <c r="D21" s="40">
        <f>I29</f>
        <v>0</v>
      </c>
      <c r="E21" s="16"/>
      <c r="G21" s="14" t="s">
        <v>70</v>
      </c>
      <c r="H21" s="15"/>
      <c r="I21" s="16">
        <v>1000</v>
      </c>
    </row>
    <row r="22" spans="1:13" x14ac:dyDescent="0.35">
      <c r="A22" s="22" t="s">
        <v>25</v>
      </c>
      <c r="B22" s="35"/>
      <c r="C22" s="40"/>
      <c r="D22" s="40">
        <f>M5</f>
        <v>1700</v>
      </c>
      <c r="E22" s="16"/>
      <c r="G22" s="14" t="s">
        <v>71</v>
      </c>
      <c r="H22" s="15"/>
      <c r="I22" s="16">
        <v>0</v>
      </c>
    </row>
    <row r="23" spans="1:13" x14ac:dyDescent="0.35">
      <c r="A23" s="27" t="s">
        <v>89</v>
      </c>
      <c r="B23" s="35"/>
      <c r="C23" s="40"/>
      <c r="D23" s="40"/>
      <c r="E23" s="28">
        <f>(E18-D19-D20+D21-D22)</f>
        <v>-80000</v>
      </c>
      <c r="G23" s="14"/>
      <c r="H23" s="15"/>
      <c r="I23" s="16"/>
    </row>
    <row r="24" spans="1:13" ht="15" thickBot="1" x14ac:dyDescent="0.4">
      <c r="A24" s="22" t="s">
        <v>29</v>
      </c>
      <c r="B24" s="35"/>
      <c r="C24" s="40"/>
      <c r="D24" s="40">
        <f>M11</f>
        <v>8000</v>
      </c>
      <c r="E24" s="16"/>
      <c r="G24" s="17" t="s">
        <v>43</v>
      </c>
      <c r="H24" s="18"/>
      <c r="I24" s="19">
        <f>SUM(I13:I22)</f>
        <v>88300</v>
      </c>
    </row>
    <row r="25" spans="1:13" ht="15" thickBot="1" x14ac:dyDescent="0.4">
      <c r="A25" s="22" t="s">
        <v>32</v>
      </c>
      <c r="B25" s="35"/>
      <c r="C25" s="40"/>
      <c r="D25" s="40">
        <f>M18</f>
        <v>7000</v>
      </c>
      <c r="E25" s="16"/>
    </row>
    <row r="26" spans="1:13" x14ac:dyDescent="0.35">
      <c r="A26" s="27" t="s">
        <v>88</v>
      </c>
      <c r="B26" s="35"/>
      <c r="C26" s="40"/>
      <c r="D26" s="40"/>
      <c r="E26" s="28">
        <f>(E23-D24+D25)</f>
        <v>-81000</v>
      </c>
      <c r="G26" s="11" t="s">
        <v>23</v>
      </c>
      <c r="H26" s="12"/>
      <c r="I26" s="13">
        <v>0</v>
      </c>
    </row>
    <row r="27" spans="1:13" x14ac:dyDescent="0.35">
      <c r="A27" s="22" t="s">
        <v>64</v>
      </c>
      <c r="B27" s="35"/>
      <c r="C27" s="40"/>
      <c r="D27" s="40">
        <v>0</v>
      </c>
      <c r="E27" s="16"/>
      <c r="G27" s="14" t="s">
        <v>24</v>
      </c>
      <c r="H27" s="15"/>
      <c r="I27" s="16">
        <v>0</v>
      </c>
    </row>
    <row r="28" spans="1:13" x14ac:dyDescent="0.35">
      <c r="A28" s="22" t="s">
        <v>38</v>
      </c>
      <c r="B28" s="35"/>
      <c r="C28" s="40"/>
      <c r="D28" s="40">
        <v>0</v>
      </c>
      <c r="E28" s="16"/>
      <c r="G28" s="14"/>
      <c r="H28" s="15"/>
      <c r="I28" s="16"/>
    </row>
    <row r="29" spans="1:13" ht="15" thickBot="1" x14ac:dyDescent="0.4">
      <c r="A29" s="29" t="s">
        <v>87</v>
      </c>
      <c r="B29" s="36"/>
      <c r="C29" s="41"/>
      <c r="D29" s="41"/>
      <c r="E29" s="30">
        <f>(E26+D27+D28)</f>
        <v>-81000</v>
      </c>
      <c r="G29" s="17" t="s">
        <v>54</v>
      </c>
      <c r="H29" s="18"/>
      <c r="I29" s="19">
        <f>SUM(I26:I27)</f>
        <v>0</v>
      </c>
    </row>
    <row r="31" spans="1:13" x14ac:dyDescent="0.35">
      <c r="A31" s="53" t="s">
        <v>82</v>
      </c>
      <c r="B31" s="53"/>
      <c r="C31" s="53"/>
      <c r="D31" s="53" t="s">
        <v>85</v>
      </c>
    </row>
    <row r="32" spans="1:13" x14ac:dyDescent="0.35">
      <c r="A32" s="53"/>
      <c r="B32" s="53"/>
      <c r="C32" s="53"/>
      <c r="D32" s="53"/>
    </row>
    <row r="33" spans="1:4" x14ac:dyDescent="0.35">
      <c r="A33" s="53"/>
      <c r="B33" s="53"/>
      <c r="C33" s="53"/>
      <c r="D33" s="53"/>
    </row>
    <row r="34" spans="1:4" x14ac:dyDescent="0.35">
      <c r="A34" s="53"/>
      <c r="B34" s="53"/>
      <c r="C34" s="53"/>
      <c r="D34" s="53"/>
    </row>
    <row r="35" spans="1:4" x14ac:dyDescent="0.35">
      <c r="A35" s="53" t="s">
        <v>83</v>
      </c>
      <c r="B35" s="53"/>
      <c r="C35" s="53"/>
      <c r="D35" s="53" t="s">
        <v>83</v>
      </c>
    </row>
    <row r="36" spans="1:4" x14ac:dyDescent="0.35">
      <c r="A36" s="53" t="s">
        <v>84</v>
      </c>
      <c r="B36" s="53"/>
      <c r="C36" s="53"/>
      <c r="D36" s="53" t="s">
        <v>86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1C02-A240-467D-9466-5664FFB5062C}">
  <dimension ref="A1:M36"/>
  <sheetViews>
    <sheetView zoomScale="80" zoomScaleNormal="80" workbookViewId="0">
      <selection activeCell="A27" sqref="A27"/>
    </sheetView>
  </sheetViews>
  <sheetFormatPr baseColWidth="10" defaultRowHeight="14.5" x14ac:dyDescent="0.35"/>
  <cols>
    <col min="1" max="1" width="42.26953125" bestFit="1" customWidth="1"/>
    <col min="2" max="3" width="11" bestFit="1" customWidth="1"/>
    <col min="4" max="4" width="13.08984375" customWidth="1"/>
    <col min="5" max="5" width="13.90625" customWidth="1"/>
    <col min="6" max="6" width="4.08984375" customWidth="1"/>
    <col min="7" max="7" width="32.7265625" bestFit="1" customWidth="1"/>
    <col min="8" max="8" width="4.08984375" customWidth="1"/>
    <col min="9" max="9" width="13.1796875" customWidth="1"/>
    <col min="11" max="11" width="35.81640625" bestFit="1" customWidth="1"/>
    <col min="12" max="12" width="4.54296875" customWidth="1"/>
  </cols>
  <sheetData>
    <row r="1" spans="1:13" x14ac:dyDescent="0.35">
      <c r="A1" s="52" t="s">
        <v>79</v>
      </c>
      <c r="B1" s="44"/>
      <c r="C1" s="44"/>
      <c r="D1" s="44"/>
      <c r="E1" s="45"/>
      <c r="G1" s="11" t="s">
        <v>48</v>
      </c>
      <c r="H1" s="12"/>
      <c r="I1" s="13">
        <v>0</v>
      </c>
      <c r="K1" s="11" t="s">
        <v>26</v>
      </c>
      <c r="L1" s="12"/>
      <c r="M1" s="13">
        <v>6000</v>
      </c>
    </row>
    <row r="2" spans="1:13" x14ac:dyDescent="0.35">
      <c r="A2" s="46" t="s">
        <v>1</v>
      </c>
      <c r="B2" s="47"/>
      <c r="C2" s="47"/>
      <c r="D2" s="47"/>
      <c r="E2" s="48"/>
      <c r="G2" s="14" t="s">
        <v>18</v>
      </c>
      <c r="H2" s="15"/>
      <c r="I2" s="16">
        <v>0</v>
      </c>
      <c r="K2" s="14" t="s">
        <v>27</v>
      </c>
      <c r="L2" s="15"/>
      <c r="M2" s="16">
        <v>0</v>
      </c>
    </row>
    <row r="3" spans="1:13" ht="15" thickBot="1" x14ac:dyDescent="0.4">
      <c r="A3" s="49" t="s">
        <v>2</v>
      </c>
      <c r="B3" s="50"/>
      <c r="C3" s="50"/>
      <c r="D3" s="50"/>
      <c r="E3" s="51"/>
      <c r="G3" s="14" t="s">
        <v>80</v>
      </c>
      <c r="H3" s="15"/>
      <c r="I3" s="16">
        <v>18000</v>
      </c>
      <c r="K3" s="14" t="s">
        <v>28</v>
      </c>
      <c r="L3" s="15"/>
      <c r="M3" s="16">
        <v>1200</v>
      </c>
    </row>
    <row r="4" spans="1:13" x14ac:dyDescent="0.35">
      <c r="A4" s="20" t="s">
        <v>3</v>
      </c>
      <c r="B4" s="31"/>
      <c r="C4" s="37"/>
      <c r="D4" s="37">
        <v>825000</v>
      </c>
      <c r="E4" s="21"/>
      <c r="G4" s="14" t="s">
        <v>45</v>
      </c>
      <c r="H4" s="15"/>
      <c r="I4" s="16">
        <v>0</v>
      </c>
      <c r="K4" s="14"/>
      <c r="L4" s="15"/>
      <c r="M4" s="16"/>
    </row>
    <row r="5" spans="1:13" ht="15" thickBot="1" x14ac:dyDescent="0.4">
      <c r="A5" s="22" t="s">
        <v>58</v>
      </c>
      <c r="B5" s="32"/>
      <c r="C5" s="38">
        <v>0</v>
      </c>
      <c r="D5" s="38"/>
      <c r="E5" s="23"/>
      <c r="G5" s="14" t="s">
        <v>21</v>
      </c>
      <c r="H5" s="15"/>
      <c r="I5" s="16">
        <v>3000</v>
      </c>
      <c r="K5" s="17" t="s">
        <v>53</v>
      </c>
      <c r="L5" s="18"/>
      <c r="M5" s="19">
        <f>SUM(M1:M3)</f>
        <v>7200</v>
      </c>
    </row>
    <row r="6" spans="1:13" ht="15" thickBot="1" x14ac:dyDescent="0.4">
      <c r="A6" s="22" t="s">
        <v>59</v>
      </c>
      <c r="B6" s="32"/>
      <c r="C6" s="38">
        <v>1800</v>
      </c>
      <c r="D6" s="38">
        <f>SUM(C5:C6)</f>
        <v>1800</v>
      </c>
      <c r="E6" s="23"/>
      <c r="G6" s="14" t="s">
        <v>49</v>
      </c>
      <c r="H6" s="15"/>
      <c r="I6" s="16">
        <v>8000</v>
      </c>
    </row>
    <row r="7" spans="1:13" x14ac:dyDescent="0.35">
      <c r="A7" s="24" t="s">
        <v>5</v>
      </c>
      <c r="B7" s="33"/>
      <c r="C7" s="39"/>
      <c r="D7" s="39"/>
      <c r="E7" s="25">
        <f>SUM(-C5-C6+D4)</f>
        <v>823200</v>
      </c>
      <c r="G7" s="14" t="s">
        <v>74</v>
      </c>
      <c r="H7" s="15"/>
      <c r="I7" s="16">
        <v>4000</v>
      </c>
      <c r="K7" s="11" t="s">
        <v>30</v>
      </c>
      <c r="L7" s="12"/>
      <c r="M7" s="13">
        <v>0</v>
      </c>
    </row>
    <row r="8" spans="1:13" x14ac:dyDescent="0.35">
      <c r="A8" s="26" t="s">
        <v>6</v>
      </c>
      <c r="B8" s="32"/>
      <c r="C8" s="38"/>
      <c r="D8" s="38">
        <v>750000</v>
      </c>
      <c r="E8" s="23"/>
      <c r="G8" s="14" t="s">
        <v>77</v>
      </c>
      <c r="H8" s="15"/>
      <c r="I8" s="16">
        <v>0</v>
      </c>
      <c r="K8" s="14" t="s">
        <v>31</v>
      </c>
      <c r="L8" s="15"/>
      <c r="M8" s="16">
        <v>0</v>
      </c>
    </row>
    <row r="9" spans="1:13" x14ac:dyDescent="0.35">
      <c r="A9" s="26" t="s">
        <v>7</v>
      </c>
      <c r="B9" s="32">
        <v>650000</v>
      </c>
      <c r="C9" s="38"/>
      <c r="D9" s="38"/>
      <c r="E9" s="23"/>
      <c r="G9" s="14" t="s">
        <v>68</v>
      </c>
      <c r="H9" s="15"/>
      <c r="I9" s="16">
        <v>20000</v>
      </c>
      <c r="K9" s="14" t="s">
        <v>65</v>
      </c>
      <c r="L9" s="15"/>
      <c r="M9" s="16">
        <v>12000</v>
      </c>
    </row>
    <row r="10" spans="1:13" x14ac:dyDescent="0.35">
      <c r="A10" s="22" t="s">
        <v>62</v>
      </c>
      <c r="B10" s="32">
        <v>0</v>
      </c>
      <c r="C10" s="38"/>
      <c r="D10" s="38"/>
      <c r="E10" s="23"/>
      <c r="G10" s="14"/>
      <c r="H10" s="15"/>
      <c r="I10" s="16"/>
      <c r="K10" s="14"/>
      <c r="L10" s="15"/>
      <c r="M10" s="16"/>
    </row>
    <row r="11" spans="1:13" ht="15" thickBot="1" x14ac:dyDescent="0.4">
      <c r="A11" s="26" t="s">
        <v>9</v>
      </c>
      <c r="B11" s="32"/>
      <c r="C11" s="38">
        <f>SUM(B9:B10)</f>
        <v>650000</v>
      </c>
      <c r="D11" s="38"/>
      <c r="E11" s="23"/>
      <c r="G11" s="17" t="s">
        <v>16</v>
      </c>
      <c r="H11" s="18"/>
      <c r="I11" s="19">
        <f>SUM(I1:I9)</f>
        <v>53000</v>
      </c>
      <c r="K11" s="17" t="s">
        <v>29</v>
      </c>
      <c r="L11" s="18"/>
      <c r="M11" s="19">
        <f>SUM(M7:M9)</f>
        <v>12000</v>
      </c>
    </row>
    <row r="12" spans="1:13" ht="15" thickBot="1" x14ac:dyDescent="0.4">
      <c r="A12" s="22" t="s">
        <v>60</v>
      </c>
      <c r="B12" s="32">
        <v>0</v>
      </c>
      <c r="C12" s="38"/>
      <c r="D12" s="38"/>
      <c r="E12" s="23"/>
    </row>
    <row r="13" spans="1:13" x14ac:dyDescent="0.35">
      <c r="A13" s="22" t="s">
        <v>61</v>
      </c>
      <c r="B13" s="34">
        <v>0</v>
      </c>
      <c r="C13" s="38">
        <f>SUM(B12:B13)</f>
        <v>0</v>
      </c>
      <c r="D13" s="38"/>
      <c r="E13" s="23"/>
      <c r="G13" s="11" t="s">
        <v>50</v>
      </c>
      <c r="H13" s="12"/>
      <c r="I13" s="13">
        <v>12000</v>
      </c>
      <c r="K13" s="11" t="s">
        <v>33</v>
      </c>
      <c r="L13" s="12"/>
      <c r="M13" s="13">
        <v>0</v>
      </c>
    </row>
    <row r="14" spans="1:13" x14ac:dyDescent="0.35">
      <c r="A14" s="26" t="s">
        <v>10</v>
      </c>
      <c r="B14" s="34"/>
      <c r="C14" s="38"/>
      <c r="D14" s="38">
        <f>(C11-C13)</f>
        <v>650000</v>
      </c>
      <c r="E14" s="23"/>
      <c r="G14" s="14" t="s">
        <v>19</v>
      </c>
      <c r="H14" s="15"/>
      <c r="I14" s="16">
        <v>30000</v>
      </c>
      <c r="K14" s="14" t="s">
        <v>34</v>
      </c>
      <c r="L14" s="15"/>
      <c r="M14" s="16">
        <v>0</v>
      </c>
    </row>
    <row r="15" spans="1:13" x14ac:dyDescent="0.35">
      <c r="A15" s="26" t="s">
        <v>11</v>
      </c>
      <c r="B15" s="32"/>
      <c r="C15" s="38"/>
      <c r="D15" s="38">
        <f>SUM(D8+D14)</f>
        <v>1400000</v>
      </c>
      <c r="E15" s="23"/>
      <c r="G15" s="14" t="s">
        <v>20</v>
      </c>
      <c r="H15" s="15"/>
      <c r="I15" s="16">
        <v>5000</v>
      </c>
      <c r="K15" s="14" t="s">
        <v>57</v>
      </c>
      <c r="L15" s="15"/>
      <c r="M15" s="16">
        <v>13000</v>
      </c>
    </row>
    <row r="16" spans="1:13" x14ac:dyDescent="0.35">
      <c r="A16" s="26" t="s">
        <v>12</v>
      </c>
      <c r="B16" s="32"/>
      <c r="C16" s="38"/>
      <c r="D16" s="38">
        <v>535000</v>
      </c>
      <c r="E16" s="23"/>
      <c r="G16" s="14" t="s">
        <v>21</v>
      </c>
      <c r="H16" s="15"/>
      <c r="I16" s="16">
        <v>0</v>
      </c>
      <c r="K16" s="14" t="s">
        <v>72</v>
      </c>
      <c r="L16" s="15"/>
      <c r="M16" s="16">
        <v>0</v>
      </c>
    </row>
    <row r="17" spans="1:13" x14ac:dyDescent="0.35">
      <c r="A17" s="24" t="s">
        <v>13</v>
      </c>
      <c r="B17" s="33"/>
      <c r="C17" s="39"/>
      <c r="D17" s="39"/>
      <c r="E17" s="25">
        <f>(D15-D16)</f>
        <v>865000</v>
      </c>
      <c r="G17" s="14" t="s">
        <v>51</v>
      </c>
      <c r="H17" s="15"/>
      <c r="I17" s="16">
        <v>18000</v>
      </c>
      <c r="K17" s="14"/>
      <c r="L17" s="15"/>
      <c r="M17" s="16"/>
    </row>
    <row r="18" spans="1:13" ht="15" thickBot="1" x14ac:dyDescent="0.4">
      <c r="A18" s="24" t="s">
        <v>90</v>
      </c>
      <c r="B18" s="33"/>
      <c r="C18" s="39"/>
      <c r="D18" s="39"/>
      <c r="E18" s="25">
        <f>(E7-E17)</f>
        <v>-41800</v>
      </c>
      <c r="G18" s="14" t="s">
        <v>52</v>
      </c>
      <c r="H18" s="15"/>
      <c r="I18" s="16">
        <v>15000</v>
      </c>
      <c r="K18" s="17" t="s">
        <v>32</v>
      </c>
      <c r="L18" s="18"/>
      <c r="M18" s="19">
        <f>SUM(M13:M16)</f>
        <v>13000</v>
      </c>
    </row>
    <row r="19" spans="1:13" x14ac:dyDescent="0.35">
      <c r="A19" s="22" t="s">
        <v>16</v>
      </c>
      <c r="B19" s="35"/>
      <c r="C19" s="40"/>
      <c r="D19" s="40">
        <f>I11</f>
        <v>53000</v>
      </c>
      <c r="E19" s="16"/>
      <c r="G19" s="14" t="s">
        <v>56</v>
      </c>
      <c r="H19" s="15"/>
      <c r="I19" s="16">
        <v>0</v>
      </c>
    </row>
    <row r="20" spans="1:13" x14ac:dyDescent="0.35">
      <c r="A20" s="22" t="s">
        <v>43</v>
      </c>
      <c r="B20" s="35"/>
      <c r="C20" s="40"/>
      <c r="D20" s="40">
        <f>I24</f>
        <v>83200</v>
      </c>
      <c r="E20" s="16"/>
      <c r="G20" s="14" t="s">
        <v>67</v>
      </c>
      <c r="H20" s="15"/>
      <c r="I20" s="16">
        <v>0</v>
      </c>
    </row>
    <row r="21" spans="1:13" x14ac:dyDescent="0.35">
      <c r="A21" s="22" t="s">
        <v>22</v>
      </c>
      <c r="B21" s="35"/>
      <c r="C21" s="40"/>
      <c r="D21" s="40">
        <f>I29</f>
        <v>9000</v>
      </c>
      <c r="E21" s="16"/>
      <c r="G21" s="14" t="s">
        <v>70</v>
      </c>
      <c r="H21" s="15"/>
      <c r="I21" s="16">
        <v>0</v>
      </c>
    </row>
    <row r="22" spans="1:13" x14ac:dyDescent="0.35">
      <c r="A22" s="22" t="s">
        <v>25</v>
      </c>
      <c r="B22" s="35"/>
      <c r="C22" s="40"/>
      <c r="D22" s="40">
        <f>M5</f>
        <v>7200</v>
      </c>
      <c r="E22" s="16"/>
      <c r="G22" s="14" t="s">
        <v>71</v>
      </c>
      <c r="H22" s="15"/>
      <c r="I22" s="16">
        <v>3200</v>
      </c>
    </row>
    <row r="23" spans="1:13" x14ac:dyDescent="0.35">
      <c r="A23" s="27" t="s">
        <v>89</v>
      </c>
      <c r="B23" s="35"/>
      <c r="C23" s="40"/>
      <c r="D23" s="40"/>
      <c r="E23" s="28">
        <f>(E18-D19-D20+D21-D22)</f>
        <v>-176200</v>
      </c>
      <c r="G23" s="14"/>
      <c r="H23" s="15"/>
      <c r="I23" s="16"/>
    </row>
    <row r="24" spans="1:13" ht="15" thickBot="1" x14ac:dyDescent="0.4">
      <c r="A24" s="22" t="s">
        <v>29</v>
      </c>
      <c r="B24" s="35"/>
      <c r="C24" s="40"/>
      <c r="D24" s="40">
        <f>M11</f>
        <v>12000</v>
      </c>
      <c r="E24" s="16"/>
      <c r="G24" s="17" t="s">
        <v>43</v>
      </c>
      <c r="H24" s="18"/>
      <c r="I24" s="19">
        <f>SUM(I13:I22)</f>
        <v>83200</v>
      </c>
    </row>
    <row r="25" spans="1:13" ht="15" thickBot="1" x14ac:dyDescent="0.4">
      <c r="A25" s="22" t="s">
        <v>32</v>
      </c>
      <c r="B25" s="35"/>
      <c r="C25" s="40"/>
      <c r="D25" s="40">
        <f>M18</f>
        <v>13000</v>
      </c>
      <c r="E25" s="16"/>
    </row>
    <row r="26" spans="1:13" x14ac:dyDescent="0.35">
      <c r="A26" s="27" t="s">
        <v>88</v>
      </c>
      <c r="B26" s="35"/>
      <c r="C26" s="40"/>
      <c r="D26" s="40"/>
      <c r="E26" s="28">
        <f>(E23-D24+D25)</f>
        <v>-175200</v>
      </c>
      <c r="G26" s="11" t="s">
        <v>23</v>
      </c>
      <c r="H26" s="12"/>
      <c r="I26" s="13">
        <v>9000</v>
      </c>
    </row>
    <row r="27" spans="1:13" x14ac:dyDescent="0.35">
      <c r="A27" s="22" t="s">
        <v>64</v>
      </c>
      <c r="B27" s="35"/>
      <c r="C27" s="40"/>
      <c r="D27" s="40">
        <v>0</v>
      </c>
      <c r="E27" s="16"/>
      <c r="G27" s="14" t="s">
        <v>24</v>
      </c>
      <c r="H27" s="15"/>
      <c r="I27" s="16">
        <v>0</v>
      </c>
    </row>
    <row r="28" spans="1:13" x14ac:dyDescent="0.35">
      <c r="A28" s="22" t="s">
        <v>38</v>
      </c>
      <c r="B28" s="35"/>
      <c r="C28" s="40"/>
      <c r="D28" s="40">
        <v>0</v>
      </c>
      <c r="E28" s="16"/>
      <c r="G28" s="14"/>
      <c r="H28" s="15"/>
      <c r="I28" s="16"/>
    </row>
    <row r="29" spans="1:13" ht="15" thickBot="1" x14ac:dyDescent="0.4">
      <c r="A29" s="29" t="s">
        <v>87</v>
      </c>
      <c r="B29" s="36"/>
      <c r="C29" s="41"/>
      <c r="D29" s="41"/>
      <c r="E29" s="30">
        <f>(E26-D27-D28)</f>
        <v>-175200</v>
      </c>
      <c r="G29" s="17" t="s">
        <v>54</v>
      </c>
      <c r="H29" s="18"/>
      <c r="I29" s="19">
        <f>SUM(I26:I27)</f>
        <v>9000</v>
      </c>
    </row>
    <row r="31" spans="1:13" x14ac:dyDescent="0.35">
      <c r="A31" s="53" t="s">
        <v>82</v>
      </c>
      <c r="B31" s="53"/>
      <c r="C31" s="53"/>
      <c r="D31" s="53" t="s">
        <v>85</v>
      </c>
    </row>
    <row r="32" spans="1:13" x14ac:dyDescent="0.35">
      <c r="A32" s="53"/>
      <c r="B32" s="53"/>
      <c r="C32" s="53"/>
      <c r="D32" s="53"/>
    </row>
    <row r="33" spans="1:4" x14ac:dyDescent="0.35">
      <c r="A33" s="53"/>
      <c r="B33" s="53"/>
      <c r="C33" s="53"/>
      <c r="D33" s="53"/>
    </row>
    <row r="34" spans="1:4" x14ac:dyDescent="0.35">
      <c r="A34" s="53"/>
      <c r="B34" s="53"/>
      <c r="C34" s="53"/>
      <c r="D34" s="53"/>
    </row>
    <row r="35" spans="1:4" x14ac:dyDescent="0.35">
      <c r="A35" s="53" t="s">
        <v>83</v>
      </c>
      <c r="B35" s="53"/>
      <c r="C35" s="53"/>
      <c r="D35" s="53" t="s">
        <v>83</v>
      </c>
    </row>
    <row r="36" spans="1:4" x14ac:dyDescent="0.35">
      <c r="A36" s="53" t="s">
        <v>84</v>
      </c>
      <c r="B36" s="53"/>
      <c r="C36" s="53"/>
      <c r="D36" s="53" t="s">
        <v>86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4A97-4450-42CB-A9DF-8927CFF0646B}">
  <dimension ref="A1:M29"/>
  <sheetViews>
    <sheetView zoomScale="80" zoomScaleNormal="80" workbookViewId="0">
      <selection activeCell="E36" sqref="E36"/>
    </sheetView>
  </sheetViews>
  <sheetFormatPr baseColWidth="10" defaultRowHeight="14.5" x14ac:dyDescent="0.35"/>
  <cols>
    <col min="1" max="1" width="42.26953125" bestFit="1" customWidth="1"/>
    <col min="2" max="3" width="11" bestFit="1" customWidth="1"/>
    <col min="4" max="4" width="13.08984375" customWidth="1"/>
    <col min="5" max="5" width="13.90625" customWidth="1"/>
    <col min="6" max="6" width="4.08984375" customWidth="1"/>
    <col min="7" max="7" width="32.7265625" bestFit="1" customWidth="1"/>
    <col min="8" max="8" width="4.08984375" customWidth="1"/>
    <col min="9" max="9" width="13.1796875" customWidth="1"/>
    <col min="11" max="11" width="35.81640625" bestFit="1" customWidth="1"/>
    <col min="12" max="12" width="4.54296875" customWidth="1"/>
  </cols>
  <sheetData>
    <row r="1" spans="1:13" x14ac:dyDescent="0.35">
      <c r="A1" s="52" t="s">
        <v>78</v>
      </c>
      <c r="B1" s="44"/>
      <c r="C1" s="44"/>
      <c r="D1" s="44"/>
      <c r="E1" s="45"/>
      <c r="G1" s="11" t="s">
        <v>48</v>
      </c>
      <c r="H1" s="12"/>
      <c r="I1" s="13">
        <v>0</v>
      </c>
      <c r="K1" s="11" t="s">
        <v>26</v>
      </c>
      <c r="L1" s="12"/>
      <c r="M1" s="13">
        <v>0</v>
      </c>
    </row>
    <row r="2" spans="1:13" x14ac:dyDescent="0.35">
      <c r="A2" s="46" t="s">
        <v>1</v>
      </c>
      <c r="B2" s="47"/>
      <c r="C2" s="47"/>
      <c r="D2" s="47"/>
      <c r="E2" s="48"/>
      <c r="G2" s="14" t="s">
        <v>18</v>
      </c>
      <c r="H2" s="15"/>
      <c r="I2" s="16">
        <v>30000</v>
      </c>
      <c r="K2" s="14" t="s">
        <v>27</v>
      </c>
      <c r="L2" s="15"/>
      <c r="M2" s="16">
        <v>0</v>
      </c>
    </row>
    <row r="3" spans="1:13" ht="15" thickBot="1" x14ac:dyDescent="0.4">
      <c r="A3" s="49" t="s">
        <v>2</v>
      </c>
      <c r="B3" s="50"/>
      <c r="C3" s="50"/>
      <c r="D3" s="50"/>
      <c r="E3" s="51"/>
      <c r="G3" s="14" t="s">
        <v>75</v>
      </c>
      <c r="H3" s="15"/>
      <c r="I3" s="16">
        <v>25000</v>
      </c>
      <c r="K3" s="14" t="s">
        <v>28</v>
      </c>
      <c r="L3" s="15"/>
      <c r="M3" s="16">
        <v>0</v>
      </c>
    </row>
    <row r="4" spans="1:13" x14ac:dyDescent="0.35">
      <c r="A4" s="20" t="s">
        <v>3</v>
      </c>
      <c r="B4" s="31"/>
      <c r="C4" s="37"/>
      <c r="D4" s="37">
        <v>955555</v>
      </c>
      <c r="E4" s="21"/>
      <c r="G4" s="14" t="s">
        <v>45</v>
      </c>
      <c r="H4" s="15"/>
      <c r="I4" s="16">
        <v>9000</v>
      </c>
      <c r="K4" s="14"/>
      <c r="L4" s="15"/>
      <c r="M4" s="16"/>
    </row>
    <row r="5" spans="1:13" ht="15" thickBot="1" x14ac:dyDescent="0.4">
      <c r="A5" s="22" t="s">
        <v>58</v>
      </c>
      <c r="B5" s="32"/>
      <c r="C5" s="38">
        <v>0</v>
      </c>
      <c r="D5" s="38"/>
      <c r="E5" s="23"/>
      <c r="G5" s="14" t="s">
        <v>21</v>
      </c>
      <c r="H5" s="15"/>
      <c r="I5" s="16">
        <v>0</v>
      </c>
      <c r="K5" s="17" t="s">
        <v>53</v>
      </c>
      <c r="L5" s="18"/>
      <c r="M5" s="19">
        <f>SUM(M1:M3)</f>
        <v>0</v>
      </c>
    </row>
    <row r="6" spans="1:13" ht="15" thickBot="1" x14ac:dyDescent="0.4">
      <c r="A6" s="22" t="s">
        <v>59</v>
      </c>
      <c r="B6" s="32"/>
      <c r="C6" s="38">
        <v>0</v>
      </c>
      <c r="D6" s="38">
        <f>SUM(C5:C6)</f>
        <v>0</v>
      </c>
      <c r="E6" s="23"/>
      <c r="G6" s="14" t="s">
        <v>49</v>
      </c>
      <c r="H6" s="15"/>
      <c r="I6" s="16">
        <v>0</v>
      </c>
    </row>
    <row r="7" spans="1:13" x14ac:dyDescent="0.35">
      <c r="A7" s="24" t="s">
        <v>5</v>
      </c>
      <c r="B7" s="33"/>
      <c r="C7" s="39"/>
      <c r="D7" s="39"/>
      <c r="E7" s="25">
        <f>SUM(-C5-C6+D4)</f>
        <v>955555</v>
      </c>
      <c r="G7" s="14" t="s">
        <v>74</v>
      </c>
      <c r="H7" s="15"/>
      <c r="I7" s="16">
        <v>0</v>
      </c>
      <c r="K7" s="11" t="s">
        <v>30</v>
      </c>
      <c r="L7" s="12"/>
      <c r="M7" s="13">
        <v>0</v>
      </c>
    </row>
    <row r="8" spans="1:13" x14ac:dyDescent="0.35">
      <c r="A8" s="26" t="s">
        <v>6</v>
      </c>
      <c r="B8" s="32"/>
      <c r="C8" s="38"/>
      <c r="D8" s="38">
        <v>855755</v>
      </c>
      <c r="E8" s="23"/>
      <c r="G8" s="14" t="s">
        <v>77</v>
      </c>
      <c r="H8" s="15"/>
      <c r="I8" s="16">
        <v>28000</v>
      </c>
      <c r="K8" s="14" t="s">
        <v>31</v>
      </c>
      <c r="L8" s="15"/>
      <c r="M8" s="16">
        <v>0</v>
      </c>
    </row>
    <row r="9" spans="1:13" x14ac:dyDescent="0.35">
      <c r="A9" s="26" t="s">
        <v>7</v>
      </c>
      <c r="B9" s="32">
        <v>755805</v>
      </c>
      <c r="C9" s="38"/>
      <c r="D9" s="38"/>
      <c r="E9" s="23"/>
      <c r="G9" s="14" t="s">
        <v>76</v>
      </c>
      <c r="H9" s="15"/>
      <c r="I9" s="16">
        <v>40000</v>
      </c>
      <c r="K9" s="14" t="s">
        <v>65</v>
      </c>
      <c r="L9" s="15"/>
      <c r="M9" s="16">
        <v>0</v>
      </c>
    </row>
    <row r="10" spans="1:13" x14ac:dyDescent="0.35">
      <c r="A10" s="22" t="s">
        <v>62</v>
      </c>
      <c r="B10" s="32">
        <v>0</v>
      </c>
      <c r="C10" s="38"/>
      <c r="D10" s="38"/>
      <c r="E10" s="23"/>
      <c r="G10" s="14"/>
      <c r="H10" s="15"/>
      <c r="I10" s="16"/>
      <c r="K10" s="14"/>
      <c r="L10" s="15"/>
      <c r="M10" s="16"/>
    </row>
    <row r="11" spans="1:13" ht="15" thickBot="1" x14ac:dyDescent="0.4">
      <c r="A11" s="26" t="s">
        <v>9</v>
      </c>
      <c r="B11" s="32"/>
      <c r="C11" s="38">
        <f>SUM(B9:B10)</f>
        <v>755805</v>
      </c>
      <c r="D11" s="38"/>
      <c r="E11" s="23"/>
      <c r="G11" s="17" t="s">
        <v>16</v>
      </c>
      <c r="H11" s="18"/>
      <c r="I11" s="19">
        <f>SUM(I1:I9)</f>
        <v>132000</v>
      </c>
      <c r="K11" s="17" t="s">
        <v>29</v>
      </c>
      <c r="L11" s="18"/>
      <c r="M11" s="19">
        <f>SUM(M7:M9)</f>
        <v>0</v>
      </c>
    </row>
    <row r="12" spans="1:13" ht="15" thickBot="1" x14ac:dyDescent="0.4">
      <c r="A12" s="22" t="s">
        <v>60</v>
      </c>
      <c r="B12" s="32">
        <v>0</v>
      </c>
      <c r="C12" s="38"/>
      <c r="D12" s="38"/>
      <c r="E12" s="23"/>
    </row>
    <row r="13" spans="1:13" x14ac:dyDescent="0.35">
      <c r="A13" s="22" t="s">
        <v>61</v>
      </c>
      <c r="B13" s="34">
        <v>0</v>
      </c>
      <c r="C13" s="38">
        <f>SUM(B12:B13)</f>
        <v>0</v>
      </c>
      <c r="D13" s="38"/>
      <c r="E13" s="23"/>
      <c r="G13" s="11" t="s">
        <v>50</v>
      </c>
      <c r="H13" s="12"/>
      <c r="I13" s="13">
        <v>0</v>
      </c>
      <c r="K13" s="11" t="s">
        <v>33</v>
      </c>
      <c r="L13" s="12"/>
      <c r="M13" s="13">
        <v>4000</v>
      </c>
    </row>
    <row r="14" spans="1:13" x14ac:dyDescent="0.35">
      <c r="A14" s="26" t="s">
        <v>10</v>
      </c>
      <c r="B14" s="34"/>
      <c r="C14" s="38"/>
      <c r="D14" s="38">
        <f>(C11-C13)</f>
        <v>755805</v>
      </c>
      <c r="E14" s="23"/>
      <c r="G14" s="14" t="s">
        <v>19</v>
      </c>
      <c r="H14" s="15"/>
      <c r="I14" s="16">
        <v>18000</v>
      </c>
      <c r="K14" s="14" t="s">
        <v>34</v>
      </c>
      <c r="L14" s="15"/>
      <c r="M14" s="16">
        <v>0</v>
      </c>
    </row>
    <row r="15" spans="1:13" x14ac:dyDescent="0.35">
      <c r="A15" s="26" t="s">
        <v>11</v>
      </c>
      <c r="B15" s="32"/>
      <c r="C15" s="38"/>
      <c r="D15" s="38">
        <f>SUM(D8+D14)</f>
        <v>1611560</v>
      </c>
      <c r="E15" s="23"/>
      <c r="G15" s="14" t="s">
        <v>20</v>
      </c>
      <c r="H15" s="15"/>
      <c r="I15" s="16">
        <v>0</v>
      </c>
      <c r="K15" s="14" t="s">
        <v>57</v>
      </c>
      <c r="L15" s="15"/>
      <c r="M15" s="16">
        <v>0</v>
      </c>
    </row>
    <row r="16" spans="1:13" x14ac:dyDescent="0.35">
      <c r="A16" s="26" t="s">
        <v>12</v>
      </c>
      <c r="B16" s="32"/>
      <c r="C16" s="38"/>
      <c r="D16" s="38">
        <v>651005</v>
      </c>
      <c r="E16" s="23"/>
      <c r="G16" s="14" t="s">
        <v>21</v>
      </c>
      <c r="H16" s="15"/>
      <c r="I16" s="16">
        <v>0</v>
      </c>
      <c r="K16" s="14" t="s">
        <v>72</v>
      </c>
      <c r="L16" s="15"/>
      <c r="M16" s="16">
        <v>0</v>
      </c>
    </row>
    <row r="17" spans="1:13" x14ac:dyDescent="0.35">
      <c r="A17" s="24" t="s">
        <v>13</v>
      </c>
      <c r="B17" s="33"/>
      <c r="C17" s="39"/>
      <c r="D17" s="39"/>
      <c r="E17" s="25">
        <f>(D15-D16)</f>
        <v>960555</v>
      </c>
      <c r="G17" s="14" t="s">
        <v>51</v>
      </c>
      <c r="H17" s="15"/>
      <c r="I17" s="16">
        <v>35000</v>
      </c>
      <c r="K17" s="14"/>
      <c r="L17" s="15"/>
      <c r="M17" s="16"/>
    </row>
    <row r="18" spans="1:13" ht="15" thickBot="1" x14ac:dyDescent="0.4">
      <c r="A18" s="24" t="s">
        <v>14</v>
      </c>
      <c r="B18" s="33"/>
      <c r="C18" s="39"/>
      <c r="D18" s="39"/>
      <c r="E18" s="25">
        <f>(E7-E17)</f>
        <v>-5000</v>
      </c>
      <c r="G18" s="14" t="s">
        <v>52</v>
      </c>
      <c r="H18" s="15"/>
      <c r="I18" s="16">
        <v>25000</v>
      </c>
      <c r="K18" s="17" t="s">
        <v>32</v>
      </c>
      <c r="L18" s="18"/>
      <c r="M18" s="19">
        <f>SUM(M13:M16)</f>
        <v>4000</v>
      </c>
    </row>
    <row r="19" spans="1:13" x14ac:dyDescent="0.35">
      <c r="A19" s="22" t="s">
        <v>16</v>
      </c>
      <c r="B19" s="35"/>
      <c r="C19" s="40"/>
      <c r="D19" s="40">
        <f>I11</f>
        <v>132000</v>
      </c>
      <c r="E19" s="16"/>
      <c r="G19" s="14" t="s">
        <v>56</v>
      </c>
      <c r="H19" s="15"/>
      <c r="I19" s="16">
        <v>0</v>
      </c>
    </row>
    <row r="20" spans="1:13" x14ac:dyDescent="0.35">
      <c r="A20" s="22" t="s">
        <v>43</v>
      </c>
      <c r="B20" s="35"/>
      <c r="C20" s="40"/>
      <c r="D20" s="40">
        <f>I24</f>
        <v>93000</v>
      </c>
      <c r="E20" s="16"/>
      <c r="G20" s="14" t="s">
        <v>67</v>
      </c>
      <c r="H20" s="15"/>
      <c r="I20" s="16">
        <v>15000</v>
      </c>
    </row>
    <row r="21" spans="1:13" x14ac:dyDescent="0.35">
      <c r="A21" s="22" t="s">
        <v>22</v>
      </c>
      <c r="B21" s="35"/>
      <c r="C21" s="40"/>
      <c r="D21" s="40">
        <f>I29</f>
        <v>0</v>
      </c>
      <c r="E21" s="16"/>
      <c r="G21" s="14" t="s">
        <v>70</v>
      </c>
      <c r="H21" s="15"/>
      <c r="I21" s="16">
        <v>0</v>
      </c>
    </row>
    <row r="22" spans="1:13" x14ac:dyDescent="0.35">
      <c r="A22" s="22" t="s">
        <v>25</v>
      </c>
      <c r="B22" s="35"/>
      <c r="C22" s="40"/>
      <c r="D22" s="40">
        <f>M5</f>
        <v>0</v>
      </c>
      <c r="E22" s="16"/>
      <c r="G22" s="14" t="s">
        <v>71</v>
      </c>
      <c r="H22" s="15"/>
      <c r="I22" s="16">
        <v>0</v>
      </c>
    </row>
    <row r="23" spans="1:13" x14ac:dyDescent="0.35">
      <c r="A23" s="27" t="s">
        <v>40</v>
      </c>
      <c r="B23" s="35"/>
      <c r="C23" s="40"/>
      <c r="D23" s="40"/>
      <c r="E23" s="28">
        <f>(E18-D19-D20+D21-D22)</f>
        <v>-230000</v>
      </c>
      <c r="G23" s="14"/>
      <c r="H23" s="15"/>
      <c r="I23" s="16"/>
    </row>
    <row r="24" spans="1:13" ht="15" thickBot="1" x14ac:dyDescent="0.4">
      <c r="A24" s="22" t="s">
        <v>29</v>
      </c>
      <c r="B24" s="35"/>
      <c r="C24" s="40"/>
      <c r="D24" s="40">
        <f>M11</f>
        <v>0</v>
      </c>
      <c r="E24" s="16"/>
      <c r="G24" s="17" t="s">
        <v>43</v>
      </c>
      <c r="H24" s="18"/>
      <c r="I24" s="19">
        <f>SUM(I13:I22)</f>
        <v>93000</v>
      </c>
    </row>
    <row r="25" spans="1:13" ht="15" thickBot="1" x14ac:dyDescent="0.4">
      <c r="A25" s="22" t="s">
        <v>32</v>
      </c>
      <c r="B25" s="35"/>
      <c r="C25" s="40"/>
      <c r="D25" s="40">
        <f>M18</f>
        <v>4000</v>
      </c>
      <c r="E25" s="16"/>
    </row>
    <row r="26" spans="1:13" x14ac:dyDescent="0.35">
      <c r="A26" s="27" t="s">
        <v>63</v>
      </c>
      <c r="B26" s="35"/>
      <c r="C26" s="40"/>
      <c r="D26" s="40"/>
      <c r="E26" s="28">
        <f>(E23-D24+D25)</f>
        <v>-226000</v>
      </c>
      <c r="G26" s="11" t="s">
        <v>23</v>
      </c>
      <c r="H26" s="12"/>
      <c r="I26" s="13">
        <v>0</v>
      </c>
    </row>
    <row r="27" spans="1:13" x14ac:dyDescent="0.35">
      <c r="A27" s="22" t="s">
        <v>64</v>
      </c>
      <c r="B27" s="35"/>
      <c r="C27" s="40"/>
      <c r="D27" s="40">
        <v>0</v>
      </c>
      <c r="E27" s="16"/>
      <c r="G27" s="14" t="s">
        <v>24</v>
      </c>
      <c r="H27" s="15"/>
      <c r="I27" s="16">
        <v>0</v>
      </c>
    </row>
    <row r="28" spans="1:13" x14ac:dyDescent="0.35">
      <c r="A28" s="22" t="s">
        <v>38</v>
      </c>
      <c r="B28" s="35"/>
      <c r="C28" s="40"/>
      <c r="D28" s="40">
        <v>0</v>
      </c>
      <c r="E28" s="16"/>
      <c r="G28" s="14"/>
      <c r="H28" s="15"/>
      <c r="I28" s="16"/>
    </row>
    <row r="29" spans="1:13" ht="15" thickBot="1" x14ac:dyDescent="0.4">
      <c r="A29" s="29" t="s">
        <v>39</v>
      </c>
      <c r="B29" s="36"/>
      <c r="C29" s="41"/>
      <c r="D29" s="41"/>
      <c r="E29" s="30">
        <f>(E26+D27+D28)</f>
        <v>-226000</v>
      </c>
      <c r="G29" s="17" t="s">
        <v>54</v>
      </c>
      <c r="H29" s="18"/>
      <c r="I29" s="19">
        <f>SUM(I26:I27)</f>
        <v>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Tradicional</vt:lpstr>
      <vt:lpstr>Ejercicio1</vt:lpstr>
      <vt:lpstr>Ejercicio 2</vt:lpstr>
      <vt:lpstr>Ejercicio 3</vt:lpstr>
      <vt:lpstr>Ejercicio 4</vt:lpstr>
      <vt:lpstr>Ejercicio 8</vt:lpstr>
      <vt:lpstr>Ejercicio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2017-09-04T13:59:08Z</dcterms:created>
  <dcterms:modified xsi:type="dcterms:W3CDTF">2017-09-07T14:26:15Z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bdf37610-ba92-4899-9323-d1c48c463fb8</vt:lpwstr>
  </property>
</Properties>
</file>