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23040" windowHeight="10896" xr2:uid="{4A4BC29F-55F6-43AF-B105-6A0140F22A7F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D27" i="1"/>
  <c r="D29" i="1" s="1"/>
  <c r="D28" i="1"/>
  <c r="D26" i="1"/>
  <c r="D25" i="1"/>
  <c r="G12" i="1"/>
  <c r="G7" i="1"/>
  <c r="G8" i="1"/>
  <c r="G13" i="1"/>
  <c r="G14" i="1"/>
  <c r="G15" i="1"/>
  <c r="G16" i="1"/>
  <c r="G17" i="1"/>
  <c r="D31" i="1" l="1"/>
  <c r="F26" i="1"/>
  <c r="F31" i="1" s="1"/>
  <c r="F25" i="1"/>
  <c r="F28" i="1"/>
  <c r="E28" i="1"/>
  <c r="E26" i="1"/>
  <c r="E31" i="1" s="1"/>
  <c r="D24" i="1"/>
  <c r="C25" i="1"/>
  <c r="E25" i="1"/>
  <c r="C26" i="1"/>
  <c r="C31" i="1" s="1"/>
  <c r="B25" i="1"/>
  <c r="B22" i="1"/>
  <c r="B28" i="1" s="1"/>
  <c r="C28" i="1"/>
  <c r="B26" i="1"/>
  <c r="B31" i="1" s="1"/>
  <c r="E27" i="1" l="1"/>
  <c r="F27" i="1"/>
  <c r="F29" i="1" s="1"/>
  <c r="E29" i="1"/>
  <c r="C27" i="1"/>
  <c r="C29" i="1" s="1"/>
  <c r="B27" i="1"/>
  <c r="B29" i="1" s="1"/>
  <c r="F17" i="1" l="1"/>
  <c r="E17" i="1"/>
  <c r="F16" i="1"/>
  <c r="E16" i="1"/>
  <c r="F15" i="1"/>
  <c r="E15" i="1"/>
  <c r="F14" i="1"/>
  <c r="E14" i="1"/>
  <c r="F13" i="1"/>
  <c r="E13" i="1"/>
  <c r="F12" i="1"/>
  <c r="E12" i="1"/>
  <c r="B9" i="1"/>
  <c r="F8" i="1"/>
  <c r="E8" i="1"/>
  <c r="F7" i="1"/>
  <c r="E7" i="1"/>
  <c r="G6" i="1"/>
  <c r="G4" i="1"/>
  <c r="G3" i="1"/>
  <c r="D16" i="1" l="1"/>
  <c r="C16" i="1"/>
  <c r="B16" i="1"/>
  <c r="D7" i="1" l="1"/>
  <c r="D8" i="1" s="1"/>
  <c r="C7" i="1"/>
  <c r="C8" i="1" s="1"/>
  <c r="B7" i="1"/>
  <c r="B8" i="1" l="1"/>
  <c r="D12" i="1" l="1"/>
  <c r="D14" i="1" s="1"/>
  <c r="C12" i="1"/>
  <c r="C14" i="1" s="1"/>
  <c r="B12" i="1"/>
  <c r="B14" i="1" s="1"/>
  <c r="G9" i="1"/>
  <c r="D13" i="1" l="1"/>
  <c r="B13" i="1"/>
  <c r="B15" i="1" s="1"/>
  <c r="C13" i="1"/>
  <c r="D15" i="1" l="1"/>
  <c r="D17" i="1" s="1"/>
  <c r="C15" i="1"/>
  <c r="C17" i="1" s="1"/>
  <c r="B17" i="1" l="1"/>
</calcChain>
</file>

<file path=xl/sharedStrings.xml><?xml version="1.0" encoding="utf-8"?>
<sst xmlns="http://schemas.openxmlformats.org/spreadsheetml/2006/main" count="36" uniqueCount="26">
  <si>
    <t>Precio Venta</t>
  </si>
  <si>
    <t>Costo de Venta por Unidad</t>
  </si>
  <si>
    <t>Costos Fijos</t>
  </si>
  <si>
    <t>Producto 1</t>
  </si>
  <si>
    <t>Producto 2</t>
  </si>
  <si>
    <t>Producto 3</t>
  </si>
  <si>
    <t>Proporción de Producción</t>
  </si>
  <si>
    <t>Contribución Marginal</t>
  </si>
  <si>
    <t>Contribución Marginal Ponderada</t>
  </si>
  <si>
    <t>Contribución Marginal Ponderada Promedio</t>
  </si>
  <si>
    <t>(-) Gastos Varibles Totales ( U )</t>
  </si>
  <si>
    <t>(=) Margen de Contribución ( C )</t>
  </si>
  <si>
    <t>(-) Costos Fijos ( F )</t>
  </si>
  <si>
    <t>(=) Ingreso Neto de Operación</t>
  </si>
  <si>
    <t>Total</t>
  </si>
  <si>
    <t>Unidades Vendidas ( Q ) en PEQ</t>
  </si>
  <si>
    <t>Ingresos Ventas ( TR ) en PEQ</t>
  </si>
  <si>
    <t>Producto 4</t>
  </si>
  <si>
    <t>Producto 5</t>
  </si>
  <si>
    <t>Precio (P)</t>
  </si>
  <si>
    <t>Costo de Venta por Unidad (CV)</t>
  </si>
  <si>
    <t>Costo Fijo (CF)</t>
  </si>
  <si>
    <t>Unidades Vendidas ( Q )</t>
  </si>
  <si>
    <t>Ingresos Ventas ( TR )</t>
  </si>
  <si>
    <t>Costos Totales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</si>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</sst>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2" fillId="0" borderId="0" xfId="0" applyNumberFormat="1" applyFont="1"/>
    <xf numFmtId="0" fontId="1" fillId="0" borderId="2" xfId="0" applyNumberFormat="1" applyFont="1" applyBorder="1"/>
    <xf numFmtId="0" fontId="2" fillId="0" borderId="12" xfId="0" applyFont="1" applyBorder="1"/>
    <xf numFmtId="0" fontId="2" fillId="0" borderId="7" xfId="0" applyFont="1" applyBorder="1"/>
    <xf numFmtId="0" fontId="2" fillId="0" borderId="10" xfId="0" applyFont="1" applyBorder="1"/>
    <xf numFmtId="164" fontId="2" fillId="0" borderId="13" xfId="0" applyNumberFormat="1" applyFont="1" applyBorder="1"/>
    <xf numFmtId="164" fontId="2" fillId="0" borderId="8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7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0" fontId="2" fillId="0" borderId="1" xfId="0" applyFont="1" applyBorder="1"/>
    <xf numFmtId="10" fontId="1" fillId="0" borderId="10" xfId="0" applyNumberFormat="1" applyFont="1" applyBorder="1"/>
    <xf numFmtId="0" fontId="0" fillId="0" borderId="2" xfId="0" applyNumberFormat="1" applyFont="1" applyBorder="1"/>
    <xf numFmtId="164" fontId="0" fillId="0" borderId="2" xfId="0" applyNumberFormat="1" applyFont="1" applyBorder="1"/>
    <xf numFmtId="164" fontId="0" fillId="0" borderId="16" xfId="0" applyNumberFormat="1" applyFont="1" applyBorder="1"/>
    <xf numFmtId="164" fontId="0" fillId="0" borderId="3" xfId="0" applyNumberFormat="1" applyFont="1" applyBorder="1"/>
    <xf numFmtId="0" fontId="0" fillId="2" borderId="12" xfId="0" applyFont="1" applyFill="1" applyBorder="1"/>
    <xf numFmtId="0" fontId="2" fillId="2" borderId="12" xfId="0" applyNumberFormat="1" applyFont="1" applyFill="1" applyBorder="1"/>
    <xf numFmtId="0" fontId="0" fillId="2" borderId="4" xfId="0" applyFont="1" applyFill="1" applyBorder="1"/>
    <xf numFmtId="164" fontId="1" fillId="2" borderId="5" xfId="0" applyNumberFormat="1" applyFont="1" applyFill="1" applyBorder="1"/>
    <xf numFmtId="164" fontId="1" fillId="0" borderId="6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5" xfId="0" applyNumberFormat="1" applyFont="1" applyBorder="1"/>
    <xf numFmtId="164" fontId="2" fillId="0" borderId="9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1" fillId="0" borderId="18" xfId="0" applyFont="1" applyBorder="1"/>
    <xf numFmtId="164" fontId="1" fillId="0" borderId="12" xfId="0" applyNumberFormat="1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67CC4D8-35A1-4F42-8A28-43CB9968265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PEQ Total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Hoja1!$A$25</c:f>
              <c:strCache>
                <c:ptCount val="1"/>
                <c:pt idx="0">
                  <c:v>Ingresos Ventas ( TR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Hoja1!$B$24:$F$24</c:f>
              <c:numCache>
                <c:formatCode>General</c:formatCode>
                <c:ptCount val="5"/>
                <c:pt idx="0">
                  <c:v>90000</c:v>
                </c:pt>
                <c:pt idx="1">
                  <c:v>100000</c:v>
                </c:pt>
                <c:pt idx="2">
                  <c:v>103691.41435089176</c:v>
                </c:pt>
                <c:pt idx="3">
                  <c:v>110000</c:v>
                </c:pt>
                <c:pt idx="4">
                  <c:v>120000</c:v>
                </c:pt>
              </c:numCache>
            </c:numRef>
          </c:cat>
          <c:val>
            <c:numRef>
              <c:f>Hoja1!$B$25:$F$25</c:f>
              <c:numCache>
                <c:formatCode>"$"#,##0.00</c:formatCode>
                <c:ptCount val="5"/>
                <c:pt idx="0">
                  <c:v>504540</c:v>
                </c:pt>
                <c:pt idx="1">
                  <c:v>560600</c:v>
                </c:pt>
                <c:pt idx="2">
                  <c:v>581294.06885109923</c:v>
                </c:pt>
                <c:pt idx="3">
                  <c:v>616660</c:v>
                </c:pt>
                <c:pt idx="4">
                  <c:v>672720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4EE0-9C47-90D4F3D892BE}"/>
            </c:ext>
          </c:extLst>
        </c:ser>
        <c:ser>
          <c:idx val="1"/>
          <c:order val="1"/>
          <c:tx>
            <c:v>Gastos Variables Totales (U)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Hoja1!$B$26:$F$26</c:f>
              <c:numCache>
                <c:formatCode>"$"#,##0.00</c:formatCode>
                <c:ptCount val="5"/>
                <c:pt idx="0">
                  <c:v>396045</c:v>
                </c:pt>
                <c:pt idx="1">
                  <c:v>440050</c:v>
                </c:pt>
                <c:pt idx="2">
                  <c:v>456294.06885109917</c:v>
                </c:pt>
                <c:pt idx="3">
                  <c:v>484055</c:v>
                </c:pt>
                <c:pt idx="4">
                  <c:v>528060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4EE0-9C47-90D4F3D892BE}"/>
            </c:ext>
          </c:extLst>
        </c:ser>
        <c:ser>
          <c:idx val="2"/>
          <c:order val="2"/>
          <c:tx>
            <c:v>Costos Fijos (F)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Hoja1!$B$28:$F$28</c:f>
              <c:numCache>
                <c:formatCode>"$"#,##0.00</c:formatCode>
                <c:ptCount val="5"/>
                <c:pt idx="0">
                  <c:v>125000</c:v>
                </c:pt>
                <c:pt idx="1">
                  <c:v>125000</c:v>
                </c:pt>
                <c:pt idx="2">
                  <c:v>125000</c:v>
                </c:pt>
                <c:pt idx="3">
                  <c:v>125000</c:v>
                </c:pt>
                <c:pt idx="4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4EE0-9C47-90D4F3D892BE}"/>
            </c:ext>
          </c:extLst>
        </c:ser>
        <c:ser>
          <c:idx val="3"/>
          <c:order val="3"/>
          <c:tx>
            <c:v>Ingreso/Pérdida Neta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Hoja1!$B$29:$F$29</c:f>
              <c:numCache>
                <c:formatCode>"$"#,##0.00</c:formatCode>
                <c:ptCount val="5"/>
                <c:pt idx="0">
                  <c:v>-16505</c:v>
                </c:pt>
                <c:pt idx="1">
                  <c:v>-4450</c:v>
                </c:pt>
                <c:pt idx="2">
                  <c:v>0</c:v>
                </c:pt>
                <c:pt idx="3">
                  <c:v>7605</c:v>
                </c:pt>
                <c:pt idx="4">
                  <c:v>19660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4EE0-9C47-90D4F3D892BE}"/>
            </c:ext>
          </c:extLst>
        </c:ser>
        <c:ser>
          <c:idx val="4"/>
          <c:order val="4"/>
          <c:tx>
            <c:v>Costos Totales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Hoja1!$B$31:$F$31</c:f>
              <c:numCache>
                <c:formatCode>"$"#,##0.00</c:formatCode>
                <c:ptCount val="5"/>
                <c:pt idx="0">
                  <c:v>521045</c:v>
                </c:pt>
                <c:pt idx="1">
                  <c:v>565050</c:v>
                </c:pt>
                <c:pt idx="2">
                  <c:v>581294.06885109912</c:v>
                </c:pt>
                <c:pt idx="3">
                  <c:v>609055</c:v>
                </c:pt>
                <c:pt idx="4">
                  <c:v>653060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4EE0-9C47-90D4F3D89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79376"/>
        <c:axId val="441579704"/>
      </c:lineChart>
      <c:catAx>
        <c:axId val="4415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1579704"/>
        <c:crosses val="autoZero"/>
        <c:auto val="1"/>
        <c:lblAlgn val="ctr"/>
        <c:lblOffset val="100"/>
        <c:noMultiLvlLbl val="0"/>
      </c:catAx>
      <c:valAx>
        <c:axId val="44157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Venta o 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15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1</xdr:row>
      <xdr:rowOff>102870</xdr:rowOff>
    </xdr:from>
    <xdr:to>
      <xdr:col>19</xdr:col>
      <xdr:colOff>350520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0F5429-FD47-43D1-B08B-F93C37A6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96E2-344C-4602-95B0-CA50CDCB0078}">
  <dimension ref="A1:I31"/>
  <sheetViews>
    <sheetView tabSelected="1" workbookViewId="0">
      <selection activeCell="A2" sqref="A2:G17"/>
    </sheetView>
  </sheetViews>
  <sheetFormatPr baseColWidth="10" defaultRowHeight="14.4" x14ac:dyDescent="0.3"/>
  <cols>
    <col min="1" max="1" width="37.109375" style="1" bestFit="1" customWidth="1"/>
    <col min="2" max="2" width="13" style="1" customWidth="1"/>
    <col min="3" max="3" width="13.21875" style="1" customWidth="1"/>
    <col min="4" max="4" width="12.5546875" style="1" customWidth="1"/>
    <col min="5" max="6" width="12.44140625" style="1" bestFit="1" customWidth="1"/>
    <col min="7" max="7" width="11.5546875" style="1"/>
    <col min="8" max="8" width="0" style="1" hidden="1" customWidth="1"/>
    <col min="9" max="16384" width="11.5546875" style="1"/>
  </cols>
  <sheetData>
    <row r="1" spans="1:9" ht="15" thickBot="1" x14ac:dyDescent="0.35"/>
    <row r="2" spans="1:9" ht="15" thickBot="1" x14ac:dyDescent="0.35">
      <c r="A2" s="2"/>
      <c r="B2" s="12" t="s">
        <v>3</v>
      </c>
      <c r="C2" s="12" t="s">
        <v>4</v>
      </c>
      <c r="D2" s="12" t="s">
        <v>5</v>
      </c>
      <c r="E2" s="25" t="s">
        <v>17</v>
      </c>
      <c r="F2" s="25" t="s">
        <v>18</v>
      </c>
      <c r="G2" s="25" t="s">
        <v>14</v>
      </c>
    </row>
    <row r="3" spans="1:9" x14ac:dyDescent="0.3">
      <c r="A3" s="3" t="s">
        <v>0</v>
      </c>
      <c r="B3" s="4">
        <v>3.8</v>
      </c>
      <c r="C3" s="4">
        <v>5.3</v>
      </c>
      <c r="D3" s="4">
        <v>7.5</v>
      </c>
      <c r="E3" s="36">
        <v>4.5</v>
      </c>
      <c r="F3" s="4">
        <v>5.3</v>
      </c>
      <c r="G3" s="4">
        <f>SUM(B3:F3)</f>
        <v>26.400000000000002</v>
      </c>
      <c r="H3" s="1" t="s">
        <v>25</v>
      </c>
      <c r="I3" s="11"/>
    </row>
    <row r="4" spans="1:9" x14ac:dyDescent="0.3">
      <c r="A4" s="5" t="s">
        <v>1</v>
      </c>
      <c r="B4" s="6">
        <v>2.65</v>
      </c>
      <c r="C4" s="6">
        <v>4.1500000000000004</v>
      </c>
      <c r="D4" s="6">
        <v>5.7</v>
      </c>
      <c r="E4" s="6">
        <v>3.9</v>
      </c>
      <c r="F4" s="6">
        <v>4.5</v>
      </c>
      <c r="G4" s="6">
        <f>SUM(B4:F4)</f>
        <v>20.9</v>
      </c>
    </row>
    <row r="5" spans="1:9" x14ac:dyDescent="0.3">
      <c r="A5" s="5" t="s">
        <v>2</v>
      </c>
      <c r="B5" s="33">
        <v>125000</v>
      </c>
      <c r="C5" s="34"/>
      <c r="D5" s="34"/>
      <c r="E5" s="34"/>
      <c r="F5" s="34"/>
      <c r="G5" s="35"/>
    </row>
    <row r="6" spans="1:9" ht="15" thickBot="1" x14ac:dyDescent="0.35">
      <c r="A6" s="8" t="s">
        <v>6</v>
      </c>
      <c r="B6" s="24">
        <v>0.16</v>
      </c>
      <c r="C6" s="24">
        <v>0.21</v>
      </c>
      <c r="D6" s="24">
        <v>0.31</v>
      </c>
      <c r="E6" s="24">
        <v>0.17</v>
      </c>
      <c r="F6" s="24">
        <v>0.15</v>
      </c>
      <c r="G6" s="24">
        <f>SUM(B6:F6)</f>
        <v>1</v>
      </c>
    </row>
    <row r="7" spans="1:9" x14ac:dyDescent="0.3">
      <c r="A7" s="13" t="s">
        <v>7</v>
      </c>
      <c r="B7" s="19">
        <f>B3-B4</f>
        <v>1.1499999999999999</v>
      </c>
      <c r="C7" s="21">
        <f>C3-C4</f>
        <v>1.1499999999999995</v>
      </c>
      <c r="D7" s="19">
        <f>D3-D4</f>
        <v>1.7999999999999998</v>
      </c>
      <c r="E7" s="19">
        <f>E3-E4</f>
        <v>0.60000000000000009</v>
      </c>
      <c r="F7" s="19">
        <f>F3-F4</f>
        <v>0.79999999999999982</v>
      </c>
      <c r="G7" s="16">
        <f>SUM(B7:F7)</f>
        <v>5.4999999999999991</v>
      </c>
    </row>
    <row r="8" spans="1:9" x14ac:dyDescent="0.3">
      <c r="A8" s="14" t="s">
        <v>8</v>
      </c>
      <c r="B8" s="20">
        <f>B7*B6</f>
        <v>0.184</v>
      </c>
      <c r="C8" s="22">
        <f>C7*C6</f>
        <v>0.24149999999999988</v>
      </c>
      <c r="D8" s="20">
        <f>D7*D6</f>
        <v>0.55799999999999994</v>
      </c>
      <c r="E8" s="20">
        <f>E7*E6</f>
        <v>0.10200000000000002</v>
      </c>
      <c r="F8" s="20">
        <f>F7*F6</f>
        <v>0.11999999999999997</v>
      </c>
      <c r="G8" s="17">
        <f>SUM(B8:F8)</f>
        <v>1.2054999999999998</v>
      </c>
    </row>
    <row r="9" spans="1:9" ht="15" thickBot="1" x14ac:dyDescent="0.35">
      <c r="A9" s="15" t="s">
        <v>9</v>
      </c>
      <c r="B9" s="37">
        <f>SUM(B8:F8)</f>
        <v>1.2054999999999998</v>
      </c>
      <c r="C9" s="38"/>
      <c r="D9" s="38"/>
      <c r="E9" s="38"/>
      <c r="F9" s="39"/>
      <c r="G9" s="18">
        <f>SUM(B9:D9)</f>
        <v>1.2054999999999998</v>
      </c>
    </row>
    <row r="10" spans="1:9" ht="15" thickBot="1" x14ac:dyDescent="0.35">
      <c r="B10" s="11"/>
      <c r="C10" s="11"/>
      <c r="D10" s="11"/>
      <c r="E10" s="11"/>
      <c r="F10" s="11"/>
      <c r="G10" s="11"/>
    </row>
    <row r="11" spans="1:9" ht="15" thickBot="1" x14ac:dyDescent="0.35">
      <c r="A11" s="23"/>
      <c r="B11" s="26" t="s">
        <v>3</v>
      </c>
      <c r="C11" s="27" t="s">
        <v>4</v>
      </c>
      <c r="D11" s="26" t="s">
        <v>5</v>
      </c>
      <c r="E11" s="28" t="s">
        <v>17</v>
      </c>
      <c r="F11" s="28" t="s">
        <v>18</v>
      </c>
      <c r="G11" s="28" t="s">
        <v>14</v>
      </c>
    </row>
    <row r="12" spans="1:9" x14ac:dyDescent="0.3">
      <c r="A12" s="29" t="s">
        <v>15</v>
      </c>
      <c r="B12" s="30">
        <f>G12*B6</f>
        <v>16590.626296142684</v>
      </c>
      <c r="C12" s="30">
        <f>G12*C6</f>
        <v>21775.19701368727</v>
      </c>
      <c r="D12" s="30">
        <f>G12*D6</f>
        <v>32144.338448776445</v>
      </c>
      <c r="E12" s="30">
        <f>G12*E6</f>
        <v>17627.540439651602</v>
      </c>
      <c r="F12" s="30">
        <f>G12*F6</f>
        <v>15553.712152633763</v>
      </c>
      <c r="G12" s="30">
        <f>B5/B9</f>
        <v>103691.41435089176</v>
      </c>
    </row>
    <row r="13" spans="1:9" x14ac:dyDescent="0.3">
      <c r="A13" s="31" t="s">
        <v>16</v>
      </c>
      <c r="B13" s="32">
        <f>B12*B3</f>
        <v>63044.379925342197</v>
      </c>
      <c r="C13" s="32">
        <f>C12*C3</f>
        <v>115408.54417254252</v>
      </c>
      <c r="D13" s="32">
        <f>D12*D3</f>
        <v>241082.53836582333</v>
      </c>
      <c r="E13" s="32">
        <f>E12*E3</f>
        <v>79323.931978432214</v>
      </c>
      <c r="F13" s="32">
        <f>F12*F3</f>
        <v>82434.674408958948</v>
      </c>
      <c r="G13" s="32">
        <f>SUM(B13:F13)</f>
        <v>581294.06885109923</v>
      </c>
    </row>
    <row r="14" spans="1:9" x14ac:dyDescent="0.3">
      <c r="A14" s="5" t="s">
        <v>10</v>
      </c>
      <c r="B14" s="6">
        <f>B12*B4</f>
        <v>43965.159684778111</v>
      </c>
      <c r="C14" s="6">
        <f>C12*C4</f>
        <v>90367.067606802171</v>
      </c>
      <c r="D14" s="6">
        <f>D12*D4</f>
        <v>183222.72915802573</v>
      </c>
      <c r="E14" s="6">
        <f>E12*E4</f>
        <v>68747.407714641246</v>
      </c>
      <c r="F14" s="6">
        <f>F12*F4</f>
        <v>69991.704686851939</v>
      </c>
      <c r="G14" s="6">
        <f>SUM(B14:F14)</f>
        <v>456294.06885109917</v>
      </c>
    </row>
    <row r="15" spans="1:9" x14ac:dyDescent="0.3">
      <c r="A15" s="5" t="s">
        <v>11</v>
      </c>
      <c r="B15" s="6">
        <f>B13-B14</f>
        <v>19079.220240564086</v>
      </c>
      <c r="C15" s="6">
        <f>C13-C14</f>
        <v>25041.476565740348</v>
      </c>
      <c r="D15" s="7">
        <f>D13-D14</f>
        <v>57859.809207797603</v>
      </c>
      <c r="E15" s="7">
        <f>E13-E14</f>
        <v>10576.524263790969</v>
      </c>
      <c r="F15" s="7">
        <f>F13-F14</f>
        <v>12442.969722107009</v>
      </c>
      <c r="G15" s="7">
        <f>SUM(B15:F15)</f>
        <v>125000.00000000001</v>
      </c>
    </row>
    <row r="16" spans="1:9" x14ac:dyDescent="0.3">
      <c r="A16" s="5" t="s">
        <v>12</v>
      </c>
      <c r="B16" s="6">
        <f>B5*B6</f>
        <v>20000</v>
      </c>
      <c r="C16" s="6">
        <f>B5*C6</f>
        <v>26250</v>
      </c>
      <c r="D16" s="6">
        <f>B5*D6</f>
        <v>38750</v>
      </c>
      <c r="E16" s="6">
        <f>B5*E6</f>
        <v>21250</v>
      </c>
      <c r="F16" s="6">
        <f>B5*F6</f>
        <v>18750</v>
      </c>
      <c r="G16" s="6">
        <f>SUM(B16:F16)</f>
        <v>125000</v>
      </c>
    </row>
    <row r="17" spans="1:7" ht="15" thickBot="1" x14ac:dyDescent="0.35">
      <c r="A17" s="8" t="s">
        <v>13</v>
      </c>
      <c r="B17" s="9">
        <f>B15-B16</f>
        <v>-920.77975943591446</v>
      </c>
      <c r="C17" s="9">
        <f>C15-C16</f>
        <v>-1208.5234342596523</v>
      </c>
      <c r="D17" s="10">
        <f>D15-D16</f>
        <v>19109.809207797603</v>
      </c>
      <c r="E17" s="10">
        <f>E15-E16</f>
        <v>-10673.475736209031</v>
      </c>
      <c r="F17" s="10">
        <f>F15-F16</f>
        <v>-6307.0302778929909</v>
      </c>
      <c r="G17" s="10">
        <f>SUM(B17:F17)</f>
        <v>1.4551915228366852E-11</v>
      </c>
    </row>
    <row r="19" spans="1:7" ht="15" thickBot="1" x14ac:dyDescent="0.35"/>
    <row r="20" spans="1:7" x14ac:dyDescent="0.3">
      <c r="A20" s="40" t="s">
        <v>19</v>
      </c>
      <c r="B20" s="41">
        <f>G13/G12</f>
        <v>5.6059999999999999</v>
      </c>
      <c r="C20" s="42"/>
      <c r="D20" s="42"/>
    </row>
    <row r="21" spans="1:7" x14ac:dyDescent="0.3">
      <c r="A21" s="5" t="s">
        <v>20</v>
      </c>
      <c r="B21" s="6">
        <f>G14/G12</f>
        <v>4.4005000000000001</v>
      </c>
      <c r="C21" s="42"/>
      <c r="D21" s="42"/>
    </row>
    <row r="22" spans="1:7" ht="15" thickBot="1" x14ac:dyDescent="0.35">
      <c r="A22" s="8" t="s">
        <v>21</v>
      </c>
      <c r="B22" s="9">
        <f>B5</f>
        <v>125000</v>
      </c>
      <c r="C22" s="42"/>
      <c r="D22" s="42"/>
    </row>
    <row r="23" spans="1:7" ht="15" thickBot="1" x14ac:dyDescent="0.35">
      <c r="A23" s="42"/>
      <c r="B23" s="42"/>
      <c r="C23" s="42"/>
      <c r="D23" s="42"/>
    </row>
    <row r="24" spans="1:7" ht="15" thickBot="1" x14ac:dyDescent="0.35">
      <c r="A24" s="2" t="s">
        <v>22</v>
      </c>
      <c r="B24" s="43">
        <v>90000</v>
      </c>
      <c r="C24" s="43">
        <v>100000</v>
      </c>
      <c r="D24" s="43">
        <f>G12</f>
        <v>103691.41435089176</v>
      </c>
      <c r="E24" s="44">
        <v>110000</v>
      </c>
      <c r="F24" s="44">
        <v>120000</v>
      </c>
    </row>
    <row r="25" spans="1:7" x14ac:dyDescent="0.3">
      <c r="A25" s="3" t="s">
        <v>23</v>
      </c>
      <c r="B25" s="4">
        <f>B24*B20</f>
        <v>504540</v>
      </c>
      <c r="C25" s="4">
        <f>C24*B20</f>
        <v>560600</v>
      </c>
      <c r="D25" s="4">
        <f>G13</f>
        <v>581294.06885109923</v>
      </c>
      <c r="E25" s="4">
        <f>E24*B20</f>
        <v>616660</v>
      </c>
      <c r="F25" s="4">
        <f>F24*B20</f>
        <v>672720</v>
      </c>
    </row>
    <row r="26" spans="1:7" x14ac:dyDescent="0.3">
      <c r="A26" s="5" t="s">
        <v>10</v>
      </c>
      <c r="B26" s="6">
        <f>B24*B21</f>
        <v>396045</v>
      </c>
      <c r="C26" s="6">
        <f>C24*B21</f>
        <v>440050</v>
      </c>
      <c r="D26" s="4">
        <f>G14</f>
        <v>456294.06885109917</v>
      </c>
      <c r="E26" s="6">
        <f>E24*B21</f>
        <v>484055</v>
      </c>
      <c r="F26" s="6">
        <f>F24*B21</f>
        <v>528060</v>
      </c>
    </row>
    <row r="27" spans="1:7" x14ac:dyDescent="0.3">
      <c r="A27" s="5" t="s">
        <v>11</v>
      </c>
      <c r="B27" s="6">
        <f>B25-B26</f>
        <v>108495</v>
      </c>
      <c r="C27" s="6">
        <f>C25-C26</f>
        <v>120550</v>
      </c>
      <c r="D27" s="6">
        <f>D25-D26</f>
        <v>125000.00000000006</v>
      </c>
      <c r="E27" s="6">
        <f>E25-E26</f>
        <v>132605</v>
      </c>
      <c r="F27" s="6">
        <f>F25-F26</f>
        <v>144660</v>
      </c>
    </row>
    <row r="28" spans="1:7" x14ac:dyDescent="0.3">
      <c r="A28" s="5" t="s">
        <v>12</v>
      </c>
      <c r="B28" s="6">
        <f>B22</f>
        <v>125000</v>
      </c>
      <c r="C28" s="6">
        <f>B22</f>
        <v>125000</v>
      </c>
      <c r="D28" s="6">
        <f>B22</f>
        <v>125000</v>
      </c>
      <c r="E28" s="6">
        <f>B22</f>
        <v>125000</v>
      </c>
      <c r="F28" s="6">
        <f>B22</f>
        <v>125000</v>
      </c>
    </row>
    <row r="29" spans="1:7" ht="15" thickBot="1" x14ac:dyDescent="0.35">
      <c r="A29" s="8" t="s">
        <v>13</v>
      </c>
      <c r="B29" s="9">
        <f>B27-B28</f>
        <v>-16505</v>
      </c>
      <c r="C29" s="9">
        <f>C27-C28</f>
        <v>-4450</v>
      </c>
      <c r="D29" s="9">
        <f>D27-D28</f>
        <v>0</v>
      </c>
      <c r="E29" s="9">
        <f>E27-E28</f>
        <v>7605</v>
      </c>
      <c r="F29" s="9">
        <f>F27-F28</f>
        <v>19660</v>
      </c>
    </row>
    <row r="31" spans="1:7" x14ac:dyDescent="0.3">
      <c r="A31" s="45" t="s">
        <v>24</v>
      </c>
      <c r="B31" s="11">
        <f>B26+B28</f>
        <v>521045</v>
      </c>
      <c r="C31" s="11">
        <f>C26+C28</f>
        <v>565050</v>
      </c>
      <c r="D31" s="11">
        <f>D26+D28</f>
        <v>581294.06885109912</v>
      </c>
      <c r="E31" s="11">
        <f>E26+E28</f>
        <v>609055</v>
      </c>
      <c r="F31" s="11">
        <f>F26+F28</f>
        <v>653060</v>
      </c>
    </row>
  </sheetData>
  <mergeCells count="2">
    <mergeCell ref="B5:G5"/>
    <mergeCell ref="B9:F9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2017-11-06T15:31:31Z</dcterms:created>
  <dcterms:modified xsi:type="dcterms:W3CDTF">2017-11-12T20:53:49Z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bb70b821-e5a1-4101-842c-2df4ac5c44eb</vt:lpwstr>
  </property>
</Properties>
</file>