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xr:revisionPtr revIDLastSave="0" documentId="13_ncr:1_{8DF8B34E-9E38-49DF-8C21-42A2CA64EAB8}" xr6:coauthVersionLast="28" xr6:coauthVersionMax="28" xr10:uidLastSave="{00000000-0000-0000-0000-000000000000}"/>
  <bookViews>
    <workbookView xWindow="0" yWindow="0" windowWidth="19200" windowHeight="8868" firstSheet="1" activeTab="2" xr2:uid="{10BB664F-297D-45C3-BFAA-DD7C509FE31E}"/>
  </bookViews>
  <sheets>
    <sheet name="Balance General" sheetId="1" r:id="rId1"/>
    <sheet name="Estado de Resultados" sheetId="3" r:id="rId2"/>
    <sheet name="Esquemas de Mayor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4" l="1"/>
  <c r="C2" i="4" s="1"/>
  <c r="C7" i="4"/>
  <c r="Q5" i="4"/>
  <c r="C5" i="4" s="1"/>
  <c r="Q6" i="4"/>
  <c r="Q16" i="4"/>
  <c r="R16" i="4" s="1"/>
  <c r="Q17" i="4"/>
  <c r="Q18" i="4"/>
  <c r="Q30" i="4"/>
  <c r="R30" i="4"/>
  <c r="L30" i="4" s="1"/>
  <c r="R44" i="4"/>
  <c r="M44" i="4"/>
  <c r="B3" i="4"/>
  <c r="M30" i="4"/>
  <c r="Q4" i="4"/>
  <c r="G31" i="4"/>
  <c r="C17" i="4"/>
  <c r="B17" i="4"/>
  <c r="H30" i="4"/>
  <c r="C6" i="4"/>
  <c r="M45" i="4" l="1"/>
  <c r="R17" i="4"/>
  <c r="M16" i="4"/>
  <c r="Q3" i="4"/>
  <c r="H40" i="4"/>
  <c r="G40" i="4"/>
  <c r="C3" i="4" l="1"/>
  <c r="L16" i="4"/>
  <c r="L26" i="4" s="1"/>
  <c r="G41" i="4"/>
  <c r="G60" i="4"/>
  <c r="G17" i="4"/>
  <c r="B44" i="4"/>
  <c r="R54" i="4"/>
  <c r="R55" i="4" s="1"/>
  <c r="Q54" i="4"/>
  <c r="H68" i="4"/>
  <c r="G68" i="4"/>
  <c r="G69" i="4" s="1"/>
  <c r="R40" i="4"/>
  <c r="Q40" i="4"/>
  <c r="M40" i="4"/>
  <c r="L40" i="4"/>
  <c r="C68" i="4"/>
  <c r="B68" i="4"/>
  <c r="B69" i="4" s="1"/>
  <c r="M54" i="4"/>
  <c r="M55" i="4" s="1"/>
  <c r="L54" i="4"/>
  <c r="H54" i="4"/>
  <c r="C54" i="4"/>
  <c r="B54" i="4"/>
  <c r="B55" i="4" s="1"/>
  <c r="G54" i="4"/>
  <c r="G55" i="4" s="1"/>
  <c r="B40" i="4"/>
  <c r="C41" i="4" s="1"/>
  <c r="R26" i="4"/>
  <c r="C26" i="4"/>
  <c r="B26" i="4"/>
  <c r="Q26" i="4"/>
  <c r="M26" i="4"/>
  <c r="H26" i="4"/>
  <c r="G26" i="4"/>
  <c r="G27" i="4" s="1"/>
  <c r="H13" i="4"/>
  <c r="R12" i="4"/>
  <c r="M12" i="4"/>
  <c r="L12" i="4"/>
  <c r="L13" i="4" s="1"/>
  <c r="H12" i="4"/>
  <c r="G12" i="4"/>
  <c r="C12" i="4"/>
  <c r="V8" i="4" s="1"/>
  <c r="B12" i="4"/>
  <c r="L41" i="4" l="1"/>
  <c r="R41" i="4"/>
  <c r="U14" i="4" s="1"/>
  <c r="Q12" i="4"/>
  <c r="Q27" i="4"/>
  <c r="B27" i="4"/>
  <c r="B13" i="4"/>
  <c r="M27" i="4"/>
  <c r="C40" i="4"/>
  <c r="D28" i="3"/>
  <c r="D27" i="3"/>
  <c r="D25" i="3"/>
  <c r="D24" i="3"/>
  <c r="D22" i="3"/>
  <c r="D21" i="3"/>
  <c r="D20" i="3"/>
  <c r="D19" i="3"/>
  <c r="I29" i="3"/>
  <c r="I24" i="3"/>
  <c r="M18" i="3"/>
  <c r="M11" i="3"/>
  <c r="I11" i="3"/>
  <c r="M5" i="3"/>
  <c r="V9" i="4" l="1"/>
  <c r="V11" i="4" s="1"/>
  <c r="V1" i="4"/>
  <c r="V4" i="4" s="1"/>
  <c r="Q13" i="4"/>
  <c r="U13" i="4" s="1"/>
  <c r="U8" i="4"/>
  <c r="J24" i="1"/>
  <c r="U9" i="4" l="1"/>
  <c r="U11" i="4" s="1"/>
  <c r="U1" i="4"/>
  <c r="U4" i="4" s="1"/>
  <c r="C13" i="3"/>
  <c r="C11" i="3"/>
  <c r="E7" i="3"/>
  <c r="D6" i="3"/>
  <c r="D14" i="3" l="1"/>
  <c r="D15" i="3" s="1"/>
  <c r="E17" i="3" s="1"/>
  <c r="E18" i="3" s="1"/>
  <c r="E23" i="3" s="1"/>
  <c r="E26" i="3" s="1"/>
  <c r="E29" i="3" l="1"/>
  <c r="I18" i="1"/>
  <c r="I11" i="1"/>
  <c r="D31" i="1"/>
  <c r="D20" i="1"/>
  <c r="D12" i="1"/>
  <c r="J19" i="1" l="1"/>
  <c r="J32" i="1" s="1"/>
  <c r="E32" i="1"/>
</calcChain>
</file>

<file path=xl/sharedStrings.xml><?xml version="1.0" encoding="utf-8"?>
<sst xmlns="http://schemas.openxmlformats.org/spreadsheetml/2006/main" count="144" uniqueCount="129">
  <si>
    <t>ACTIVO</t>
  </si>
  <si>
    <t>CIRCULANTE</t>
  </si>
  <si>
    <t>FIJO</t>
  </si>
  <si>
    <t>DIFERIDO</t>
  </si>
  <si>
    <t>PASIVO</t>
  </si>
  <si>
    <t>NO CIRCULANTE</t>
  </si>
  <si>
    <t>CAPITAL</t>
  </si>
  <si>
    <t>BALANCE GENERAL</t>
  </si>
  <si>
    <t>Caja</t>
  </si>
  <si>
    <t>Bancos</t>
  </si>
  <si>
    <t>Mercancías</t>
  </si>
  <si>
    <t>Clientes</t>
  </si>
  <si>
    <t>Documentos por cobrar</t>
  </si>
  <si>
    <t>Terrenos</t>
  </si>
  <si>
    <t>Edificios</t>
  </si>
  <si>
    <t>Mobiliario y equipo</t>
  </si>
  <si>
    <t>Equipo de cómputo</t>
  </si>
  <si>
    <t>Equipo de entrega</t>
  </si>
  <si>
    <t>Depósitos en garantía</t>
  </si>
  <si>
    <t>Gastos de instalación</t>
  </si>
  <si>
    <t>Gastos de organización</t>
  </si>
  <si>
    <t>Papelería y útiles</t>
  </si>
  <si>
    <t>Propaganda y publicidad</t>
  </si>
  <si>
    <t>Primas de seguros</t>
  </si>
  <si>
    <t>Rentas pagadas por anticipados</t>
  </si>
  <si>
    <t>Intereses pagados por anticipado</t>
  </si>
  <si>
    <t>Proveedores</t>
  </si>
  <si>
    <t>Documentos por pagar</t>
  </si>
  <si>
    <t>Acreedores diversos</t>
  </si>
  <si>
    <t>Gastos acumulados por pagar</t>
  </si>
  <si>
    <t>Impuestos acumulados por pagar</t>
  </si>
  <si>
    <t>Acreedores hipotecarios</t>
  </si>
  <si>
    <t>Intereses cobrados por anticipado</t>
  </si>
  <si>
    <t>Rentas cobradas por anticipado</t>
  </si>
  <si>
    <t>TOTAL Capital Circulante</t>
  </si>
  <si>
    <t>TOTAL Capital Fijo</t>
  </si>
  <si>
    <t>TOTAL Capital Diferido</t>
  </si>
  <si>
    <t>TOTAL Pasivo circulante</t>
  </si>
  <si>
    <t>TOTAL Pasivo no Circulante</t>
  </si>
  <si>
    <t>TOTAL PASIVO</t>
  </si>
  <si>
    <t>TOTAL PASIVO + CAPITAL</t>
  </si>
  <si>
    <t>Balance autorizado por:</t>
  </si>
  <si>
    <t>Balance elaborado por:</t>
  </si>
  <si>
    <t>Contador general</t>
  </si>
  <si>
    <t>Documentos por pagar a largo plazo</t>
  </si>
  <si>
    <t>Propietario</t>
  </si>
  <si>
    <t>TOTAL ACTIVO</t>
  </si>
  <si>
    <t>Almacén</t>
  </si>
  <si>
    <t>Mobiliario</t>
  </si>
  <si>
    <t>Capital Social</t>
  </si>
  <si>
    <t>Ventas</t>
  </si>
  <si>
    <t>Estado de resultados</t>
  </si>
  <si>
    <t>(-) Devoluciones sobre venta</t>
  </si>
  <si>
    <t>(-) Rebajas sobre venta</t>
  </si>
  <si>
    <t>Ventas netas</t>
  </si>
  <si>
    <t>Inventario inicial</t>
  </si>
  <si>
    <t>Compras</t>
  </si>
  <si>
    <t>(+) Gastos de compra</t>
  </si>
  <si>
    <t>Compras Totales</t>
  </si>
  <si>
    <t>Gastos de venta</t>
  </si>
  <si>
    <t>Otros gastos</t>
  </si>
  <si>
    <t>(-) Devoluciones sobre compra</t>
  </si>
  <si>
    <t>(-) Descuentos sobre compra</t>
  </si>
  <si>
    <t>Compras netas</t>
  </si>
  <si>
    <t>Suma o total de mercancías</t>
  </si>
  <si>
    <t>(-) Inventario Final</t>
  </si>
  <si>
    <t>Costo de lo vendido</t>
  </si>
  <si>
    <t>Utilidad bruta</t>
  </si>
  <si>
    <t>Otros productos</t>
  </si>
  <si>
    <t>Gastos de administración</t>
  </si>
  <si>
    <t>Productos financieros</t>
  </si>
  <si>
    <t>Gastos financieros</t>
  </si>
  <si>
    <t>Impuesto sobre la renta</t>
  </si>
  <si>
    <t>Participación de los trabajadores en las utilidades</t>
  </si>
  <si>
    <t>Autorizado por:</t>
  </si>
  <si>
    <t>_____________________</t>
  </si>
  <si>
    <t>Realizado por:</t>
  </si>
  <si>
    <t>Impuestos acumulados por cobrar</t>
  </si>
  <si>
    <t>Del 1 enero al 31 de diciembre del 2011</t>
  </si>
  <si>
    <t xml:space="preserve"> El Sol SA de CV</t>
  </si>
  <si>
    <t>EL SOL S.A de C.V.</t>
  </si>
  <si>
    <t>AL 31 DE DICIEMBRE DEL AÑO 2011</t>
  </si>
  <si>
    <t>TOTAL CAPITAL</t>
  </si>
  <si>
    <t>Gastos de Venta</t>
  </si>
  <si>
    <t>Pérdida de operación</t>
  </si>
  <si>
    <t>Pérdida del ejercicio antes de impuestos</t>
  </si>
  <si>
    <t>Pérdida neta del ejercicio</t>
  </si>
  <si>
    <t>Contador General</t>
  </si>
  <si>
    <t>Renta Almacén</t>
  </si>
  <si>
    <t>Intereses pagados</t>
  </si>
  <si>
    <t>Pérdida en cambios</t>
  </si>
  <si>
    <t>Sueldo de los empleados del almacén</t>
  </si>
  <si>
    <t>Comisiones bancarias</t>
  </si>
  <si>
    <t>Comisiones de agentes y vendedores</t>
  </si>
  <si>
    <t>Consumo de luz</t>
  </si>
  <si>
    <t>Gastos Financieros</t>
  </si>
  <si>
    <t>Mantenimiento del equipo de entrega</t>
  </si>
  <si>
    <t>Flete y acarreos de mercancías</t>
  </si>
  <si>
    <t>Pérdida en venta de mobiliario</t>
  </si>
  <si>
    <t>Sueldo del subgerente</t>
  </si>
  <si>
    <t>Pérdida en venta de acciones</t>
  </si>
  <si>
    <t>Sueldo del departamento de ventas</t>
  </si>
  <si>
    <t>Pérdida en venta de valores</t>
  </si>
  <si>
    <t>Renta de las oficinas</t>
  </si>
  <si>
    <t>Comisiones cobradas</t>
  </si>
  <si>
    <t>Sueldos del personal de oficinas</t>
  </si>
  <si>
    <t>Dividendos cobrados</t>
  </si>
  <si>
    <t>Utilidad en venta de valores de activo fijo</t>
  </si>
  <si>
    <t>Rentas cobradas</t>
  </si>
  <si>
    <t>Sueldo del gerente</t>
  </si>
  <si>
    <t>Sueldo del contador</t>
  </si>
  <si>
    <t>Seguro social del personal de oficinas</t>
  </si>
  <si>
    <t>Sueldo del chofer</t>
  </si>
  <si>
    <t>Correos y telégrafos</t>
  </si>
  <si>
    <t>Teléfonos de las oficinas</t>
  </si>
  <si>
    <t>Intereses cobrados</t>
  </si>
  <si>
    <t>Utilidad en cambios</t>
  </si>
  <si>
    <t>Productos Financieros</t>
  </si>
  <si>
    <t>Banco</t>
  </si>
  <si>
    <t>Gastos de Organización</t>
  </si>
  <si>
    <t>IVA Acreditable</t>
  </si>
  <si>
    <t>Acreedor</t>
  </si>
  <si>
    <t>Equipo de Transporte</t>
  </si>
  <si>
    <t>Gastos de Administración</t>
  </si>
  <si>
    <t>IVA por acreditar</t>
  </si>
  <si>
    <t>IVA por trasladar</t>
  </si>
  <si>
    <t>Venta</t>
  </si>
  <si>
    <t>Costo Venta</t>
  </si>
  <si>
    <t>IVA trasladado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</si>
</sst>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6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rgb="FF000000"/>
      </bottom>
      <diagonal/>
    </border>
    <border>
      <left/>
      <right/>
      <top style="thick">
        <color indexed="64"/>
      </top>
      <bottom style="thick">
        <color rgb="FF000000"/>
      </bottom>
      <diagonal/>
    </border>
    <border>
      <left/>
      <right style="thick">
        <color rgb="FF000000"/>
      </right>
      <top style="thick">
        <color indexed="64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/>
      <bottom style="medium">
        <color rgb="FFCCCCCC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indexed="64"/>
      </right>
      <top style="medium">
        <color rgb="FFCCCCCC"/>
      </top>
      <bottom style="medium">
        <color rgb="FFCCCCCC"/>
      </bottom>
      <diagonal/>
    </border>
    <border>
      <left style="thick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4" borderId="0" applyNumberFormat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1" fillId="0" borderId="3" xfId="0" applyFont="1" applyBorder="1"/>
    <xf numFmtId="164" fontId="1" fillId="0" borderId="3" xfId="0" applyNumberFormat="1" applyFont="1" applyBorder="1"/>
    <xf numFmtId="0" fontId="1" fillId="0" borderId="7" xfId="0" applyFont="1" applyBorder="1"/>
    <xf numFmtId="0" fontId="1" fillId="0" borderId="8" xfId="0" applyFont="1" applyBorder="1"/>
    <xf numFmtId="164" fontId="1" fillId="0" borderId="8" xfId="0" applyNumberFormat="1" applyFont="1" applyBorder="1"/>
    <xf numFmtId="0" fontId="1" fillId="0" borderId="10" xfId="0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8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7" fillId="0" borderId="10" xfId="0" applyFont="1" applyBorder="1"/>
    <xf numFmtId="164" fontId="0" fillId="0" borderId="16" xfId="0" applyNumberFormat="1" applyBorder="1"/>
    <xf numFmtId="0" fontId="1" fillId="0" borderId="12" xfId="0" applyFont="1" applyBorder="1"/>
    <xf numFmtId="164" fontId="1" fillId="0" borderId="20" xfId="0" applyNumberFormat="1" applyFont="1" applyBorder="1"/>
    <xf numFmtId="164" fontId="1" fillId="0" borderId="21" xfId="0" applyNumberFormat="1" applyFont="1" applyBorder="1"/>
    <xf numFmtId="164" fontId="1" fillId="0" borderId="14" xfId="0" applyNumberFormat="1" applyFont="1" applyBorder="1"/>
    <xf numFmtId="0" fontId="0" fillId="0" borderId="15" xfId="0" applyFont="1" applyBorder="1"/>
    <xf numFmtId="164" fontId="1" fillId="0" borderId="22" xfId="0" applyNumberFormat="1" applyFont="1" applyBorder="1"/>
    <xf numFmtId="164" fontId="1" fillId="0" borderId="23" xfId="0" applyNumberFormat="1" applyFont="1" applyBorder="1"/>
    <xf numFmtId="164" fontId="1" fillId="0" borderId="16" xfId="0" applyNumberFormat="1" applyFont="1" applyBorder="1"/>
    <xf numFmtId="0" fontId="7" fillId="2" borderId="15" xfId="0" applyFont="1" applyFill="1" applyBorder="1"/>
    <xf numFmtId="164" fontId="1" fillId="0" borderId="22" xfId="0" applyNumberFormat="1" applyFont="1" applyFill="1" applyBorder="1"/>
    <xf numFmtId="164" fontId="1" fillId="0" borderId="23" xfId="0" applyNumberFormat="1" applyFont="1" applyFill="1" applyBorder="1"/>
    <xf numFmtId="164" fontId="1" fillId="2" borderId="16" xfId="0" applyNumberFormat="1" applyFont="1" applyFill="1" applyBorder="1"/>
    <xf numFmtId="0" fontId="1" fillId="0" borderId="15" xfId="0" applyFont="1" applyBorder="1"/>
    <xf numFmtId="164" fontId="0" fillId="0" borderId="22" xfId="0" applyNumberFormat="1" applyFont="1" applyBorder="1"/>
    <xf numFmtId="164" fontId="0" fillId="0" borderId="22" xfId="0" applyNumberFormat="1" applyBorder="1"/>
    <xf numFmtId="164" fontId="0" fillId="0" borderId="23" xfId="0" applyNumberFormat="1" applyBorder="1"/>
    <xf numFmtId="0" fontId="0" fillId="2" borderId="15" xfId="0" applyFont="1" applyFill="1" applyBorder="1"/>
    <xf numFmtId="164" fontId="0" fillId="2" borderId="16" xfId="0" applyNumberFormat="1" applyFill="1" applyBorder="1"/>
    <xf numFmtId="0" fontId="0" fillId="3" borderId="17" xfId="0" applyFont="1" applyFill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3" borderId="19" xfId="0" applyNumberFormat="1" applyFill="1" applyBorder="1"/>
    <xf numFmtId="0" fontId="0" fillId="0" borderId="0" xfId="0" applyAlignment="1">
      <alignment horizontal="center"/>
    </xf>
    <xf numFmtId="0" fontId="7" fillId="0" borderId="9" xfId="0" applyFont="1" applyBorder="1"/>
    <xf numFmtId="0" fontId="0" fillId="0" borderId="29" xfId="0" applyBorder="1" applyAlignment="1">
      <alignment wrapText="1"/>
    </xf>
    <xf numFmtId="0" fontId="8" fillId="0" borderId="30" xfId="0" applyFont="1" applyBorder="1" applyAlignment="1">
      <alignment horizontal="right" wrapText="1"/>
    </xf>
    <xf numFmtId="0" fontId="8" fillId="0" borderId="2" xfId="0" applyFont="1" applyBorder="1" applyAlignment="1">
      <alignment horizontal="right" wrapText="1"/>
    </xf>
    <xf numFmtId="0" fontId="8" fillId="0" borderId="29" xfId="0" applyFont="1" applyBorder="1" applyAlignment="1">
      <alignment horizontal="right" wrapText="1"/>
    </xf>
    <xf numFmtId="0" fontId="0" fillId="0" borderId="3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37" xfId="0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30" xfId="0" applyFont="1" applyBorder="1" applyAlignment="1">
      <alignment wrapText="1"/>
    </xf>
    <xf numFmtId="164" fontId="8" fillId="0" borderId="30" xfId="0" applyNumberFormat="1" applyFont="1" applyBorder="1" applyAlignment="1">
      <alignment horizontal="right" wrapText="1"/>
    </xf>
    <xf numFmtId="164" fontId="0" fillId="0" borderId="30" xfId="0" applyNumberFormat="1" applyBorder="1" applyAlignment="1">
      <alignment wrapText="1"/>
    </xf>
    <xf numFmtId="164" fontId="0" fillId="0" borderId="32" xfId="0" applyNumberFormat="1" applyBorder="1" applyAlignment="1">
      <alignment wrapText="1"/>
    </xf>
    <xf numFmtId="164" fontId="8" fillId="0" borderId="32" xfId="0" applyNumberFormat="1" applyFont="1" applyBorder="1" applyAlignment="1">
      <alignment horizontal="right" wrapText="1"/>
    </xf>
    <xf numFmtId="164" fontId="8" fillId="0" borderId="34" xfId="0" applyNumberFormat="1" applyFont="1" applyBorder="1" applyAlignment="1">
      <alignment horizontal="right" wrapText="1"/>
    </xf>
    <xf numFmtId="164" fontId="0" fillId="0" borderId="1" xfId="0" applyNumberFormat="1" applyBorder="1" applyAlignment="1">
      <alignment wrapText="1"/>
    </xf>
    <xf numFmtId="164" fontId="0" fillId="0" borderId="34" xfId="0" applyNumberFormat="1" applyBorder="1" applyAlignment="1">
      <alignment wrapText="1"/>
    </xf>
    <xf numFmtId="164" fontId="0" fillId="0" borderId="0" xfId="0" applyNumberFormat="1"/>
    <xf numFmtId="164" fontId="8" fillId="0" borderId="2" xfId="0" applyNumberFormat="1" applyFont="1" applyBorder="1" applyAlignment="1">
      <alignment horizontal="right" wrapText="1"/>
    </xf>
    <xf numFmtId="164" fontId="0" fillId="0" borderId="2" xfId="0" applyNumberFormat="1" applyBorder="1" applyAlignment="1">
      <alignment wrapText="1"/>
    </xf>
    <xf numFmtId="164" fontId="8" fillId="0" borderId="1" xfId="0" applyNumberFormat="1" applyFont="1" applyBorder="1" applyAlignment="1">
      <alignment horizontal="right" wrapText="1"/>
    </xf>
    <xf numFmtId="164" fontId="0" fillId="0" borderId="35" xfId="0" applyNumberFormat="1" applyBorder="1" applyAlignment="1">
      <alignment wrapText="1"/>
    </xf>
    <xf numFmtId="164" fontId="8" fillId="0" borderId="30" xfId="0" applyNumberFormat="1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164" fontId="0" fillId="0" borderId="40" xfId="0" applyNumberFormat="1" applyBorder="1" applyAlignment="1">
      <alignment wrapText="1"/>
    </xf>
    <xf numFmtId="0" fontId="0" fillId="0" borderId="44" xfId="0" applyBorder="1" applyAlignment="1">
      <alignment wrapText="1"/>
    </xf>
    <xf numFmtId="164" fontId="0" fillId="0" borderId="44" xfId="0" applyNumberFormat="1" applyBorder="1" applyAlignment="1">
      <alignment wrapText="1"/>
    </xf>
    <xf numFmtId="0" fontId="8" fillId="0" borderId="45" xfId="0" applyFont="1" applyBorder="1" applyAlignment="1">
      <alignment wrapText="1"/>
    </xf>
    <xf numFmtId="164" fontId="8" fillId="0" borderId="46" xfId="0" applyNumberFormat="1" applyFont="1" applyBorder="1" applyAlignment="1">
      <alignment horizontal="right" wrapText="1"/>
    </xf>
    <xf numFmtId="164" fontId="8" fillId="0" borderId="45" xfId="0" applyNumberFormat="1" applyFont="1" applyBorder="1" applyAlignment="1">
      <alignment horizontal="right" wrapText="1"/>
    </xf>
    <xf numFmtId="0" fontId="8" fillId="0" borderId="46" xfId="0" applyFont="1" applyBorder="1" applyAlignment="1">
      <alignment vertical="center"/>
    </xf>
    <xf numFmtId="0" fontId="0" fillId="0" borderId="50" xfId="0" applyBorder="1" applyAlignment="1">
      <alignment wrapText="1"/>
    </xf>
    <xf numFmtId="0" fontId="0" fillId="0" borderId="36" xfId="0" applyBorder="1" applyAlignment="1">
      <alignment wrapText="1"/>
    </xf>
    <xf numFmtId="164" fontId="8" fillId="0" borderId="51" xfId="0" applyNumberFormat="1" applyFont="1" applyBorder="1" applyAlignment="1">
      <alignment horizontal="right" wrapText="1"/>
    </xf>
    <xf numFmtId="164" fontId="8" fillId="0" borderId="38" xfId="0" applyNumberFormat="1" applyFont="1" applyBorder="1" applyAlignment="1">
      <alignment horizontal="right" wrapText="1"/>
    </xf>
    <xf numFmtId="0" fontId="0" fillId="0" borderId="28" xfId="0" applyBorder="1" applyAlignment="1">
      <alignment wrapText="1"/>
    </xf>
    <xf numFmtId="0" fontId="0" fillId="0" borderId="3" xfId="0" applyFont="1" applyBorder="1"/>
    <xf numFmtId="0" fontId="1" fillId="0" borderId="52" xfId="0" applyFont="1" applyBorder="1"/>
    <xf numFmtId="0" fontId="6" fillId="0" borderId="7" xfId="0" applyFont="1" applyBorder="1"/>
    <xf numFmtId="164" fontId="1" fillId="0" borderId="0" xfId="0" applyNumberFormat="1" applyFont="1"/>
    <xf numFmtId="164" fontId="0" fillId="0" borderId="53" xfId="0" applyNumberFormat="1" applyBorder="1"/>
    <xf numFmtId="4" fontId="1" fillId="0" borderId="23" xfId="0" applyNumberFormat="1" applyFont="1" applyBorder="1"/>
    <xf numFmtId="4" fontId="1" fillId="0" borderId="23" xfId="0" applyNumberFormat="1" applyFont="1" applyFill="1" applyBorder="1"/>
    <xf numFmtId="0" fontId="0" fillId="0" borderId="12" xfId="0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164" fontId="0" fillId="0" borderId="19" xfId="0" applyNumberFormat="1" applyBorder="1"/>
    <xf numFmtId="0" fontId="9" fillId="4" borderId="29" xfId="1" applyBorder="1" applyAlignment="1">
      <alignment wrapText="1"/>
    </xf>
    <xf numFmtId="164" fontId="9" fillId="4" borderId="30" xfId="1" applyNumberFormat="1" applyBorder="1" applyAlignment="1">
      <alignment horizontal="right" wrapText="1"/>
    </xf>
    <xf numFmtId="164" fontId="9" fillId="4" borderId="2" xfId="1" applyNumberFormat="1" applyBorder="1" applyAlignment="1">
      <alignment horizontal="right" wrapText="1"/>
    </xf>
    <xf numFmtId="0" fontId="9" fillId="4" borderId="30" xfId="1" applyBorder="1" applyAlignment="1">
      <alignment horizontal="right" wrapText="1"/>
    </xf>
    <xf numFmtId="0" fontId="9" fillId="4" borderId="2" xfId="1" applyBorder="1" applyAlignment="1">
      <alignment wrapText="1"/>
    </xf>
    <xf numFmtId="0" fontId="9" fillId="4" borderId="2" xfId="1" applyBorder="1" applyAlignment="1">
      <alignment horizontal="right" wrapText="1"/>
    </xf>
    <xf numFmtId="164" fontId="9" fillId="4" borderId="30" xfId="1" applyNumberFormat="1" applyBorder="1" applyAlignment="1">
      <alignment wrapText="1"/>
    </xf>
    <xf numFmtId="164" fontId="9" fillId="4" borderId="2" xfId="1" applyNumberFormat="1" applyBorder="1" applyAlignment="1">
      <alignment wrapText="1"/>
    </xf>
    <xf numFmtId="0" fontId="9" fillId="4" borderId="30" xfId="1" applyBorder="1" applyAlignment="1">
      <alignment wrapText="1"/>
    </xf>
    <xf numFmtId="0" fontId="9" fillId="4" borderId="29" xfId="1" applyBorder="1" applyAlignment="1">
      <alignment horizontal="right" wrapText="1"/>
    </xf>
    <xf numFmtId="164" fontId="9" fillId="4" borderId="45" xfId="1" applyNumberFormat="1" applyBorder="1" applyAlignment="1">
      <alignment horizontal="right" wrapText="1"/>
    </xf>
    <xf numFmtId="0" fontId="9" fillId="4" borderId="46" xfId="1" applyBorder="1" applyAlignment="1">
      <alignment vertical="center"/>
    </xf>
    <xf numFmtId="0" fontId="9" fillId="4" borderId="45" xfId="1" applyBorder="1" applyAlignment="1">
      <alignment wrapText="1"/>
    </xf>
    <xf numFmtId="164" fontId="9" fillId="4" borderId="46" xfId="1" applyNumberFormat="1" applyBorder="1" applyAlignment="1">
      <alignment horizontal="right" wrapText="1"/>
    </xf>
    <xf numFmtId="0" fontId="8" fillId="0" borderId="54" xfId="0" applyFont="1" applyBorder="1" applyAlignment="1">
      <alignment wrapText="1"/>
    </xf>
    <xf numFmtId="0" fontId="0" fillId="0" borderId="55" xfId="0" applyBorder="1" applyAlignment="1">
      <alignment wrapText="1"/>
    </xf>
    <xf numFmtId="0" fontId="0" fillId="0" borderId="56" xfId="0" applyBorder="1" applyAlignment="1">
      <alignment wrapText="1"/>
    </xf>
    <xf numFmtId="0" fontId="0" fillId="0" borderId="57" xfId="0" applyBorder="1" applyAlignment="1">
      <alignment wrapText="1"/>
    </xf>
    <xf numFmtId="0" fontId="0" fillId="0" borderId="58" xfId="0" applyBorder="1" applyAlignment="1">
      <alignment wrapText="1"/>
    </xf>
    <xf numFmtId="0" fontId="6" fillId="0" borderId="0" xfId="0" applyFont="1" applyAlignment="1">
      <alignment horizontal="center"/>
    </xf>
    <xf numFmtId="0" fontId="0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8" fillId="0" borderId="26" xfId="0" applyFont="1" applyBorder="1" applyAlignment="1">
      <alignment horizontal="center" wrapText="1"/>
    </xf>
    <xf numFmtId="0" fontId="8" fillId="0" borderId="27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42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8" fillId="0" borderId="48" xfId="0" applyFont="1" applyBorder="1" applyAlignment="1">
      <alignment horizontal="center" wrapText="1"/>
    </xf>
    <xf numFmtId="0" fontId="8" fillId="0" borderId="49" xfId="0" applyFont="1" applyBorder="1" applyAlignment="1">
      <alignment horizontal="center" wrapText="1"/>
    </xf>
    <xf numFmtId="164" fontId="9" fillId="4" borderId="39" xfId="1" applyNumberFormat="1" applyBorder="1" applyAlignment="1">
      <alignment wrapText="1"/>
    </xf>
    <xf numFmtId="164" fontId="0" fillId="0" borderId="59" xfId="0" applyNumberFormat="1" applyBorder="1" applyAlignment="1">
      <alignment wrapText="1"/>
    </xf>
  </cellXfs>
  <cellStyles count="2">
    <cellStyle name="Bueno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D2030C0-78CF-4078-9BED-5D2AE61953D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12D8-DE90-450D-9D35-9E9FB61B8298}">
  <sheetPr>
    <pageSetUpPr fitToPage="1"/>
  </sheetPr>
  <dimension ref="A1:J39"/>
  <sheetViews>
    <sheetView topLeftCell="A13" zoomScale="90" zoomScaleNormal="90" workbookViewId="0">
      <selection activeCell="I23" sqref="I23"/>
    </sheetView>
  </sheetViews>
  <sheetFormatPr baseColWidth="10" defaultColWidth="10.88671875" defaultRowHeight="14.4" x14ac:dyDescent="0.3"/>
  <cols>
    <col min="1" max="1" width="12.88671875" style="1" bestFit="1" customWidth="1"/>
    <col min="2" max="2" width="28.77734375" style="1" bestFit="1" customWidth="1"/>
    <col min="3" max="5" width="12.21875" style="1" bestFit="1" customWidth="1"/>
    <col min="6" max="6" width="23.77734375" style="1" bestFit="1" customWidth="1"/>
    <col min="7" max="7" width="31.21875" style="1" customWidth="1"/>
    <col min="8" max="10" width="12.21875" style="1" bestFit="1" customWidth="1"/>
    <col min="11" max="16384" width="10.88671875" style="1"/>
  </cols>
  <sheetData>
    <row r="1" spans="1:10" ht="18" x14ac:dyDescent="0.35">
      <c r="A1" s="122" t="s">
        <v>7</v>
      </c>
      <c r="B1" s="122"/>
      <c r="C1" s="122"/>
      <c r="D1" s="122"/>
      <c r="E1" s="122"/>
      <c r="F1" s="122"/>
      <c r="G1" s="122"/>
      <c r="H1" s="122"/>
      <c r="I1" s="122"/>
      <c r="J1" s="122"/>
    </row>
    <row r="2" spans="1:10" ht="18" x14ac:dyDescent="0.35">
      <c r="A2" s="122" t="s">
        <v>80</v>
      </c>
      <c r="B2" s="122"/>
      <c r="C2" s="122"/>
      <c r="D2" s="122"/>
      <c r="E2" s="122"/>
      <c r="F2" s="122"/>
      <c r="G2" s="122"/>
      <c r="H2" s="122"/>
      <c r="I2" s="122"/>
      <c r="J2" s="122"/>
    </row>
    <row r="3" spans="1:10" ht="18.600000000000001" thickBot="1" x14ac:dyDescent="0.4">
      <c r="A3" s="122" t="s">
        <v>81</v>
      </c>
      <c r="B3" s="122"/>
      <c r="C3" s="122"/>
      <c r="D3" s="122"/>
      <c r="E3" s="122"/>
      <c r="F3" s="122"/>
      <c r="G3" s="122"/>
      <c r="H3" s="122"/>
      <c r="I3" s="122"/>
      <c r="J3" s="122"/>
    </row>
    <row r="4" spans="1:10" ht="18" x14ac:dyDescent="0.35">
      <c r="A4" s="17" t="s">
        <v>0</v>
      </c>
      <c r="B4" s="18"/>
      <c r="C4" s="18"/>
      <c r="D4" s="18"/>
      <c r="E4" s="19"/>
      <c r="F4" s="17" t="s">
        <v>4</v>
      </c>
      <c r="G4" s="18"/>
      <c r="H4" s="18"/>
      <c r="I4" s="18"/>
      <c r="J4" s="19"/>
    </row>
    <row r="5" spans="1:10" ht="15.6" x14ac:dyDescent="0.3">
      <c r="A5" s="14"/>
      <c r="B5" s="15" t="s">
        <v>1</v>
      </c>
      <c r="C5" s="15"/>
      <c r="D5" s="15"/>
      <c r="E5" s="16"/>
      <c r="F5" s="14"/>
      <c r="G5" s="15" t="s">
        <v>1</v>
      </c>
      <c r="H5" s="15"/>
      <c r="I5" s="15"/>
      <c r="J5" s="16"/>
    </row>
    <row r="6" spans="1:10" x14ac:dyDescent="0.3">
      <c r="A6" s="8"/>
      <c r="B6" s="6" t="s">
        <v>8</v>
      </c>
      <c r="C6" s="7">
        <v>0</v>
      </c>
      <c r="D6" s="7"/>
      <c r="E6" s="10"/>
      <c r="F6" s="8"/>
      <c r="G6" s="6" t="s">
        <v>26</v>
      </c>
      <c r="H6" s="7">
        <v>0</v>
      </c>
      <c r="I6" s="7"/>
      <c r="J6" s="10"/>
    </row>
    <row r="7" spans="1:10" x14ac:dyDescent="0.3">
      <c r="A7" s="8"/>
      <c r="B7" s="6" t="s">
        <v>9</v>
      </c>
      <c r="C7" s="7">
        <v>0</v>
      </c>
      <c r="D7" s="7"/>
      <c r="E7" s="10"/>
      <c r="F7" s="8"/>
      <c r="G7" s="6" t="s">
        <v>27</v>
      </c>
      <c r="H7" s="7">
        <v>0</v>
      </c>
      <c r="I7" s="7"/>
      <c r="J7" s="10"/>
    </row>
    <row r="8" spans="1:10" x14ac:dyDescent="0.3">
      <c r="A8" s="8"/>
      <c r="B8" s="6" t="s">
        <v>10</v>
      </c>
      <c r="C8" s="7">
        <v>0</v>
      </c>
      <c r="D8" s="7"/>
      <c r="E8" s="10"/>
      <c r="F8" s="8"/>
      <c r="G8" s="6" t="s">
        <v>28</v>
      </c>
      <c r="H8" s="7">
        <v>0</v>
      </c>
      <c r="I8" s="7"/>
      <c r="J8" s="10"/>
    </row>
    <row r="9" spans="1:10" x14ac:dyDescent="0.3">
      <c r="A9" s="8"/>
      <c r="B9" s="6" t="s">
        <v>11</v>
      </c>
      <c r="C9" s="7">
        <v>0</v>
      </c>
      <c r="D9" s="7"/>
      <c r="E9" s="10"/>
      <c r="F9" s="8"/>
      <c r="G9" s="6" t="s">
        <v>29</v>
      </c>
      <c r="H9" s="7">
        <v>0</v>
      </c>
      <c r="I9" s="7"/>
      <c r="J9" s="10"/>
    </row>
    <row r="10" spans="1:10" x14ac:dyDescent="0.3">
      <c r="A10" s="8"/>
      <c r="B10" s="6" t="s">
        <v>12</v>
      </c>
      <c r="C10" s="7">
        <v>0</v>
      </c>
      <c r="D10" s="7"/>
      <c r="E10" s="10"/>
      <c r="F10" s="8"/>
      <c r="G10" s="6" t="s">
        <v>30</v>
      </c>
      <c r="H10" s="7">
        <v>0</v>
      </c>
      <c r="I10" s="7"/>
      <c r="J10" s="10"/>
    </row>
    <row r="11" spans="1:10" x14ac:dyDescent="0.3">
      <c r="A11" s="8"/>
      <c r="B11" s="88" t="s">
        <v>77</v>
      </c>
      <c r="C11" s="7">
        <v>0</v>
      </c>
      <c r="D11" s="7"/>
      <c r="E11" s="10"/>
      <c r="F11" s="8"/>
      <c r="G11" s="6" t="s">
        <v>37</v>
      </c>
      <c r="H11" s="7"/>
      <c r="I11" s="7">
        <f>SUM(H6:H10)</f>
        <v>0</v>
      </c>
      <c r="J11" s="10"/>
    </row>
    <row r="12" spans="1:10" x14ac:dyDescent="0.3">
      <c r="A12" s="8"/>
      <c r="B12" s="6" t="s">
        <v>34</v>
      </c>
      <c r="C12" s="7"/>
      <c r="D12" s="7">
        <f>SUM(C6:C11)</f>
        <v>0</v>
      </c>
      <c r="E12" s="10"/>
      <c r="F12" s="8"/>
      <c r="G12" s="6"/>
      <c r="H12" s="7"/>
      <c r="I12" s="7"/>
      <c r="J12" s="10"/>
    </row>
    <row r="13" spans="1:10" ht="15.6" x14ac:dyDescent="0.3">
      <c r="A13" s="8"/>
      <c r="B13" s="6"/>
      <c r="C13" s="7"/>
      <c r="D13" s="7"/>
      <c r="E13" s="10"/>
      <c r="F13" s="8"/>
      <c r="G13" s="15" t="s">
        <v>5</v>
      </c>
      <c r="H13" s="7"/>
      <c r="I13" s="7"/>
      <c r="J13" s="10"/>
    </row>
    <row r="14" spans="1:10" ht="15.6" x14ac:dyDescent="0.3">
      <c r="A14" s="8"/>
      <c r="B14" s="15" t="s">
        <v>2</v>
      </c>
      <c r="C14" s="7"/>
      <c r="D14" s="7"/>
      <c r="E14" s="10"/>
      <c r="F14" s="8"/>
      <c r="G14" s="6" t="s">
        <v>31</v>
      </c>
      <c r="H14" s="7">
        <v>0</v>
      </c>
      <c r="I14" s="7"/>
      <c r="J14" s="10"/>
    </row>
    <row r="15" spans="1:10" x14ac:dyDescent="0.3">
      <c r="A15" s="8"/>
      <c r="B15" s="6" t="s">
        <v>13</v>
      </c>
      <c r="C15" s="7">
        <v>0</v>
      </c>
      <c r="D15" s="7"/>
      <c r="E15" s="10"/>
      <c r="F15" s="8"/>
      <c r="G15" s="6" t="s">
        <v>32</v>
      </c>
      <c r="H15" s="7">
        <v>0</v>
      </c>
      <c r="I15" s="7"/>
      <c r="J15" s="10"/>
    </row>
    <row r="16" spans="1:10" x14ac:dyDescent="0.3">
      <c r="A16" s="8"/>
      <c r="B16" s="6" t="s">
        <v>14</v>
      </c>
      <c r="C16" s="7">
        <v>0</v>
      </c>
      <c r="D16" s="7"/>
      <c r="E16" s="10"/>
      <c r="F16" s="8"/>
      <c r="G16" s="6" t="s">
        <v>33</v>
      </c>
      <c r="H16" s="7">
        <v>0</v>
      </c>
      <c r="I16" s="7"/>
      <c r="J16" s="10"/>
    </row>
    <row r="17" spans="1:10" x14ac:dyDescent="0.3">
      <c r="A17" s="8"/>
      <c r="B17" s="6" t="s">
        <v>15</v>
      </c>
      <c r="C17" s="7">
        <v>0</v>
      </c>
      <c r="D17" s="7"/>
      <c r="E17" s="10"/>
      <c r="F17" s="8"/>
      <c r="G17" s="6" t="s">
        <v>44</v>
      </c>
      <c r="H17" s="7">
        <v>0</v>
      </c>
      <c r="I17" s="7"/>
      <c r="J17" s="10"/>
    </row>
    <row r="18" spans="1:10" x14ac:dyDescent="0.3">
      <c r="A18" s="8"/>
      <c r="B18" s="6" t="s">
        <v>16</v>
      </c>
      <c r="C18" s="7">
        <v>0</v>
      </c>
      <c r="D18" s="7"/>
      <c r="E18" s="10"/>
      <c r="F18" s="8"/>
      <c r="G18" s="6" t="s">
        <v>38</v>
      </c>
      <c r="H18" s="7"/>
      <c r="I18" s="7">
        <f>SUM(H14:H17)</f>
        <v>0</v>
      </c>
      <c r="J18" s="10"/>
    </row>
    <row r="19" spans="1:10" ht="15.6" x14ac:dyDescent="0.3">
      <c r="A19" s="8"/>
      <c r="B19" s="6" t="s">
        <v>17</v>
      </c>
      <c r="C19" s="7">
        <v>0</v>
      </c>
      <c r="D19" s="7"/>
      <c r="E19" s="10"/>
      <c r="F19" s="14" t="s">
        <v>39</v>
      </c>
      <c r="G19" s="6"/>
      <c r="H19" s="7"/>
      <c r="I19" s="7"/>
      <c r="J19" s="10">
        <f>SUM(I11:I18)</f>
        <v>0</v>
      </c>
    </row>
    <row r="20" spans="1:10" x14ac:dyDescent="0.3">
      <c r="A20" s="8"/>
      <c r="B20" s="6" t="s">
        <v>35</v>
      </c>
      <c r="C20" s="7"/>
      <c r="D20" s="7">
        <f>SUM(C15:C19)</f>
        <v>0</v>
      </c>
      <c r="E20" s="10"/>
      <c r="F20" s="89"/>
      <c r="G20" s="6"/>
      <c r="H20" s="7"/>
      <c r="I20" s="7"/>
      <c r="J20" s="10"/>
    </row>
    <row r="21" spans="1:10" ht="18" x14ac:dyDescent="0.35">
      <c r="A21" s="8"/>
      <c r="B21" s="6"/>
      <c r="C21" s="7"/>
      <c r="D21" s="7"/>
      <c r="E21" s="10"/>
      <c r="F21" s="90" t="s">
        <v>6</v>
      </c>
      <c r="G21" s="6"/>
      <c r="H21" s="7"/>
      <c r="I21" s="7"/>
      <c r="J21" s="10"/>
    </row>
    <row r="22" spans="1:10" ht="15.6" x14ac:dyDescent="0.3">
      <c r="A22" s="8"/>
      <c r="B22" s="15" t="s">
        <v>3</v>
      </c>
      <c r="C22" s="7"/>
      <c r="D22" s="7"/>
      <c r="E22" s="10"/>
      <c r="F22" s="8"/>
      <c r="G22" s="88" t="s">
        <v>49</v>
      </c>
      <c r="H22" s="7"/>
      <c r="I22" s="7">
        <v>0</v>
      </c>
      <c r="J22" s="10"/>
    </row>
    <row r="23" spans="1:10" x14ac:dyDescent="0.3">
      <c r="A23" s="8"/>
      <c r="B23" s="6" t="s">
        <v>18</v>
      </c>
      <c r="C23" s="7">
        <v>0</v>
      </c>
      <c r="D23" s="7"/>
      <c r="E23" s="10"/>
      <c r="F23" s="8"/>
      <c r="G23" s="88" t="s">
        <v>86</v>
      </c>
      <c r="H23" s="7"/>
      <c r="I23" s="7">
        <v>0</v>
      </c>
      <c r="J23" s="10"/>
    </row>
    <row r="24" spans="1:10" ht="15.6" x14ac:dyDescent="0.3">
      <c r="A24" s="8"/>
      <c r="B24" s="6" t="s">
        <v>19</v>
      </c>
      <c r="C24" s="7">
        <v>0</v>
      </c>
      <c r="D24" s="7"/>
      <c r="E24" s="10"/>
      <c r="F24" s="14" t="s">
        <v>82</v>
      </c>
      <c r="G24" s="6"/>
      <c r="H24" s="7"/>
      <c r="I24" s="7"/>
      <c r="J24" s="10">
        <f>SUM(I22:I23)</f>
        <v>0</v>
      </c>
    </row>
    <row r="25" spans="1:10" x14ac:dyDescent="0.3">
      <c r="A25" s="8"/>
      <c r="B25" s="6" t="s">
        <v>20</v>
      </c>
      <c r="C25" s="7">
        <v>0</v>
      </c>
      <c r="D25" s="7"/>
      <c r="E25" s="10"/>
      <c r="F25" s="8"/>
      <c r="G25" s="88"/>
      <c r="H25" s="7"/>
      <c r="I25" s="7"/>
      <c r="J25" s="10"/>
    </row>
    <row r="26" spans="1:10" x14ac:dyDescent="0.3">
      <c r="A26" s="8"/>
      <c r="B26" s="6" t="s">
        <v>21</v>
      </c>
      <c r="C26" s="7">
        <v>0</v>
      </c>
      <c r="D26" s="7"/>
      <c r="E26" s="10"/>
      <c r="F26" s="8"/>
      <c r="G26" s="6"/>
      <c r="H26" s="6"/>
      <c r="I26" s="6"/>
      <c r="J26" s="9"/>
    </row>
    <row r="27" spans="1:10" x14ac:dyDescent="0.3">
      <c r="A27" s="8"/>
      <c r="B27" s="6" t="s">
        <v>22</v>
      </c>
      <c r="C27" s="7">
        <v>0</v>
      </c>
      <c r="D27" s="7"/>
      <c r="E27" s="10"/>
      <c r="F27" s="8"/>
      <c r="G27" s="6"/>
      <c r="H27" s="6"/>
      <c r="I27" s="6"/>
      <c r="J27" s="9"/>
    </row>
    <row r="28" spans="1:10" x14ac:dyDescent="0.3">
      <c r="A28" s="8"/>
      <c r="B28" s="6" t="s">
        <v>23</v>
      </c>
      <c r="C28" s="7">
        <v>0</v>
      </c>
      <c r="D28" s="7"/>
      <c r="E28" s="10"/>
      <c r="F28" s="8"/>
      <c r="G28" s="6"/>
      <c r="H28" s="6"/>
      <c r="I28" s="6"/>
      <c r="J28" s="9"/>
    </row>
    <row r="29" spans="1:10" x14ac:dyDescent="0.3">
      <c r="A29" s="8"/>
      <c r="B29" s="6" t="s">
        <v>24</v>
      </c>
      <c r="C29" s="7">
        <v>0</v>
      </c>
      <c r="D29" s="7"/>
      <c r="E29" s="10"/>
      <c r="F29" s="8"/>
      <c r="G29" s="6"/>
      <c r="H29" s="6"/>
      <c r="I29" s="6"/>
      <c r="J29" s="9"/>
    </row>
    <row r="30" spans="1:10" x14ac:dyDescent="0.3">
      <c r="A30" s="8"/>
      <c r="B30" s="6" t="s">
        <v>25</v>
      </c>
      <c r="C30" s="7">
        <v>0</v>
      </c>
      <c r="D30" s="7"/>
      <c r="E30" s="10"/>
      <c r="F30" s="8"/>
      <c r="G30" s="6"/>
      <c r="H30" s="6"/>
      <c r="I30" s="6"/>
      <c r="J30" s="9"/>
    </row>
    <row r="31" spans="1:10" x14ac:dyDescent="0.3">
      <c r="A31" s="8"/>
      <c r="B31" s="6" t="s">
        <v>36</v>
      </c>
      <c r="C31" s="7"/>
      <c r="D31" s="7">
        <f>SUM(C23:C30)</f>
        <v>0</v>
      </c>
      <c r="E31" s="10"/>
      <c r="F31" s="8"/>
      <c r="G31" s="6"/>
      <c r="H31" s="6"/>
      <c r="I31" s="6"/>
      <c r="J31" s="9"/>
    </row>
    <row r="32" spans="1:10" ht="15" thickBot="1" x14ac:dyDescent="0.35">
      <c r="A32" s="20" t="s">
        <v>46</v>
      </c>
      <c r="B32" s="12"/>
      <c r="C32" s="12"/>
      <c r="D32" s="12"/>
      <c r="E32" s="13">
        <f>SUM(D4:D31)</f>
        <v>0</v>
      </c>
      <c r="F32" s="45" t="s">
        <v>40</v>
      </c>
      <c r="G32" s="11"/>
      <c r="H32" s="11"/>
      <c r="I32" s="11"/>
      <c r="J32" s="13">
        <f>SUM(J19,J24)</f>
        <v>0</v>
      </c>
    </row>
    <row r="33" spans="2:7" ht="15" thickBot="1" x14ac:dyDescent="0.35"/>
    <row r="34" spans="2:7" ht="15" thickBot="1" x14ac:dyDescent="0.35">
      <c r="B34" s="2" t="s">
        <v>41</v>
      </c>
      <c r="C34" s="3"/>
      <c r="D34" s="3"/>
      <c r="E34" s="91"/>
      <c r="G34" s="2" t="s">
        <v>42</v>
      </c>
    </row>
    <row r="35" spans="2:7" ht="15" thickBot="1" x14ac:dyDescent="0.35">
      <c r="B35" s="3"/>
      <c r="C35" s="3"/>
      <c r="D35" s="3"/>
      <c r="G35" s="3"/>
    </row>
    <row r="36" spans="2:7" ht="15" thickBot="1" x14ac:dyDescent="0.35">
      <c r="B36" s="3"/>
      <c r="C36" s="3"/>
      <c r="D36" s="3"/>
      <c r="G36" s="3"/>
    </row>
    <row r="37" spans="2:7" ht="15" thickBot="1" x14ac:dyDescent="0.35">
      <c r="B37" s="3"/>
      <c r="C37" s="3"/>
      <c r="D37" s="3"/>
      <c r="G37" s="3"/>
    </row>
    <row r="38" spans="2:7" ht="36" customHeight="1" thickBot="1" x14ac:dyDescent="0.35">
      <c r="B38" s="4"/>
      <c r="C38" s="3"/>
      <c r="D38" s="3"/>
      <c r="G38" s="4"/>
    </row>
    <row r="39" spans="2:7" ht="15" thickBot="1" x14ac:dyDescent="0.35">
      <c r="B39" s="5" t="s">
        <v>45</v>
      </c>
      <c r="C39" s="3"/>
      <c r="D39" s="3"/>
      <c r="G39" s="5" t="s">
        <v>43</v>
      </c>
    </row>
  </sheetData>
  <mergeCells count="3">
    <mergeCell ref="A1:J1"/>
    <mergeCell ref="A2:J2"/>
    <mergeCell ref="A3:J3"/>
  </mergeCells>
  <pageMargins left="0.7" right="0.7" top="0.75" bottom="0.75" header="0.3" footer="0.3"/>
  <pageSetup paperSize="9" scale="77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6AF9-98E4-4A03-9322-7CB910619C8D}">
  <sheetPr>
    <pageSetUpPr fitToPage="1"/>
  </sheetPr>
  <dimension ref="A1:M36"/>
  <sheetViews>
    <sheetView zoomScale="80" zoomScaleNormal="80" workbookViewId="0">
      <selection activeCell="C40" sqref="C40"/>
    </sheetView>
  </sheetViews>
  <sheetFormatPr baseColWidth="10" defaultRowHeight="14.4" x14ac:dyDescent="0.3"/>
  <cols>
    <col min="1" max="1" width="43.6640625" customWidth="1"/>
    <col min="2" max="4" width="12.5546875" customWidth="1"/>
    <col min="5" max="5" width="16.21875" customWidth="1"/>
    <col min="6" max="6" width="4.5546875" customWidth="1"/>
    <col min="7" max="7" width="33.33203125" bestFit="1" customWidth="1"/>
    <col min="8" max="8" width="4.109375" customWidth="1"/>
    <col min="9" max="9" width="11.21875" bestFit="1" customWidth="1"/>
    <col min="10" max="10" width="3.77734375" customWidth="1"/>
    <col min="11" max="11" width="35.77734375" bestFit="1" customWidth="1"/>
    <col min="12" max="12" width="3.109375" customWidth="1"/>
    <col min="13" max="13" width="12.21875" customWidth="1"/>
  </cols>
  <sheetData>
    <row r="1" spans="1:13" x14ac:dyDescent="0.3">
      <c r="A1" s="123" t="s">
        <v>79</v>
      </c>
      <c r="B1" s="124"/>
      <c r="C1" s="124"/>
      <c r="D1" s="124"/>
      <c r="E1" s="125"/>
      <c r="G1" s="95" t="s">
        <v>88</v>
      </c>
      <c r="H1" s="96"/>
      <c r="I1" s="97">
        <v>0</v>
      </c>
      <c r="K1" s="95" t="s">
        <v>89</v>
      </c>
      <c r="L1" s="96"/>
      <c r="M1" s="97">
        <v>0</v>
      </c>
    </row>
    <row r="2" spans="1:13" x14ac:dyDescent="0.3">
      <c r="A2" s="126" t="s">
        <v>51</v>
      </c>
      <c r="B2" s="127"/>
      <c r="C2" s="127"/>
      <c r="D2" s="127"/>
      <c r="E2" s="128"/>
      <c r="G2" s="98" t="s">
        <v>22</v>
      </c>
      <c r="H2" s="99"/>
      <c r="I2" s="21">
        <v>0</v>
      </c>
      <c r="K2" s="98" t="s">
        <v>90</v>
      </c>
      <c r="L2" s="99"/>
      <c r="M2" s="21">
        <v>0</v>
      </c>
    </row>
    <row r="3" spans="1:13" ht="15" thickBot="1" x14ac:dyDescent="0.35">
      <c r="A3" s="129" t="s">
        <v>78</v>
      </c>
      <c r="B3" s="130"/>
      <c r="C3" s="130"/>
      <c r="D3" s="130"/>
      <c r="E3" s="131"/>
      <c r="G3" s="98" t="s">
        <v>91</v>
      </c>
      <c r="H3" s="99"/>
      <c r="I3" s="21">
        <v>0</v>
      </c>
      <c r="K3" s="98" t="s">
        <v>92</v>
      </c>
      <c r="L3" s="99"/>
      <c r="M3" s="21">
        <v>0</v>
      </c>
    </row>
    <row r="4" spans="1:13" x14ac:dyDescent="0.3">
      <c r="A4" s="22" t="s">
        <v>50</v>
      </c>
      <c r="B4" s="23"/>
      <c r="C4" s="24"/>
      <c r="D4" s="24">
        <v>0</v>
      </c>
      <c r="E4" s="25"/>
      <c r="G4" s="98" t="s">
        <v>93</v>
      </c>
      <c r="H4" s="99"/>
      <c r="I4" s="21">
        <v>0</v>
      </c>
      <c r="K4" s="98"/>
      <c r="L4" s="99"/>
      <c r="M4" s="21"/>
    </row>
    <row r="5" spans="1:13" ht="15" thickBot="1" x14ac:dyDescent="0.35">
      <c r="A5" s="26" t="s">
        <v>52</v>
      </c>
      <c r="B5" s="27"/>
      <c r="C5" s="28">
        <v>0</v>
      </c>
      <c r="D5" s="28"/>
      <c r="E5" s="29"/>
      <c r="G5" s="98" t="s">
        <v>94</v>
      </c>
      <c r="H5" s="99"/>
      <c r="I5" s="21">
        <v>0</v>
      </c>
      <c r="K5" s="100" t="s">
        <v>95</v>
      </c>
      <c r="L5" s="101"/>
      <c r="M5" s="102">
        <f>SUM(M1:M3)</f>
        <v>0</v>
      </c>
    </row>
    <row r="6" spans="1:13" ht="15" thickBot="1" x14ac:dyDescent="0.35">
      <c r="A6" s="26" t="s">
        <v>53</v>
      </c>
      <c r="B6" s="27"/>
      <c r="C6" s="28">
        <v>0</v>
      </c>
      <c r="D6" s="28">
        <f>SUM(C5:C6)</f>
        <v>0</v>
      </c>
      <c r="E6" s="29"/>
      <c r="G6" s="98" t="s">
        <v>96</v>
      </c>
      <c r="H6" s="99"/>
      <c r="I6" s="21">
        <v>0</v>
      </c>
    </row>
    <row r="7" spans="1:13" x14ac:dyDescent="0.3">
      <c r="A7" s="30" t="s">
        <v>54</v>
      </c>
      <c r="B7" s="31"/>
      <c r="C7" s="32"/>
      <c r="D7" s="32"/>
      <c r="E7" s="33">
        <f>SUM(-C5-C6+D4)</f>
        <v>0</v>
      </c>
      <c r="G7" s="98" t="s">
        <v>97</v>
      </c>
      <c r="H7" s="99"/>
      <c r="I7" s="21">
        <v>0</v>
      </c>
      <c r="K7" s="95" t="s">
        <v>98</v>
      </c>
      <c r="L7" s="96"/>
      <c r="M7" s="97">
        <v>0</v>
      </c>
    </row>
    <row r="8" spans="1:13" x14ac:dyDescent="0.3">
      <c r="A8" s="34" t="s">
        <v>55</v>
      </c>
      <c r="B8" s="27"/>
      <c r="C8" s="28"/>
      <c r="D8" s="28">
        <v>0</v>
      </c>
      <c r="E8" s="29"/>
      <c r="G8" s="98" t="s">
        <v>99</v>
      </c>
      <c r="H8" s="99"/>
      <c r="I8" s="21">
        <v>0</v>
      </c>
      <c r="K8" s="98" t="s">
        <v>100</v>
      </c>
      <c r="L8" s="99"/>
      <c r="M8" s="21">
        <v>0</v>
      </c>
    </row>
    <row r="9" spans="1:13" x14ac:dyDescent="0.3">
      <c r="A9" s="34" t="s">
        <v>56</v>
      </c>
      <c r="B9" s="27">
        <v>0</v>
      </c>
      <c r="C9" s="28"/>
      <c r="D9" s="28"/>
      <c r="E9" s="29"/>
      <c r="G9" s="98" t="s">
        <v>101</v>
      </c>
      <c r="H9" s="99"/>
      <c r="I9" s="21">
        <v>0</v>
      </c>
      <c r="K9" s="98" t="s">
        <v>102</v>
      </c>
      <c r="L9" s="99"/>
      <c r="M9" s="21">
        <v>0</v>
      </c>
    </row>
    <row r="10" spans="1:13" x14ac:dyDescent="0.3">
      <c r="A10" s="26" t="s">
        <v>57</v>
      </c>
      <c r="B10" s="27">
        <v>0</v>
      </c>
      <c r="C10" s="28"/>
      <c r="D10" s="28"/>
      <c r="E10" s="29"/>
      <c r="G10" s="98"/>
      <c r="H10" s="99"/>
      <c r="I10" s="21"/>
      <c r="K10" s="98"/>
      <c r="L10" s="99"/>
      <c r="M10" s="21"/>
    </row>
    <row r="11" spans="1:13" ht="15" thickBot="1" x14ac:dyDescent="0.35">
      <c r="A11" s="34" t="s">
        <v>58</v>
      </c>
      <c r="B11" s="27"/>
      <c r="C11" s="28">
        <f>SUM(B9:B10)</f>
        <v>0</v>
      </c>
      <c r="D11" s="28"/>
      <c r="E11" s="29"/>
      <c r="G11" s="100" t="s">
        <v>59</v>
      </c>
      <c r="H11" s="101"/>
      <c r="I11" s="102">
        <f>SUM(I1:I9)</f>
        <v>0</v>
      </c>
      <c r="K11" s="100" t="s">
        <v>60</v>
      </c>
      <c r="L11" s="101"/>
      <c r="M11" s="102">
        <f>SUM(M7:M9)</f>
        <v>0</v>
      </c>
    </row>
    <row r="12" spans="1:13" ht="15" thickBot="1" x14ac:dyDescent="0.35">
      <c r="A12" s="26" t="s">
        <v>61</v>
      </c>
      <c r="B12" s="27">
        <v>0</v>
      </c>
      <c r="C12" s="28"/>
      <c r="D12" s="28"/>
      <c r="E12" s="29"/>
    </row>
    <row r="13" spans="1:13" x14ac:dyDescent="0.3">
      <c r="A13" s="26" t="s">
        <v>62</v>
      </c>
      <c r="B13" s="35">
        <v>0</v>
      </c>
      <c r="C13" s="28">
        <f>SUM(B12:B13)</f>
        <v>0</v>
      </c>
      <c r="D13" s="28"/>
      <c r="E13" s="29"/>
      <c r="G13" s="95" t="s">
        <v>103</v>
      </c>
      <c r="H13" s="96"/>
      <c r="I13" s="97">
        <v>0</v>
      </c>
      <c r="K13" s="95" t="s">
        <v>104</v>
      </c>
      <c r="L13" s="96"/>
      <c r="M13" s="97">
        <v>0</v>
      </c>
    </row>
    <row r="14" spans="1:13" x14ac:dyDescent="0.3">
      <c r="A14" s="34" t="s">
        <v>63</v>
      </c>
      <c r="B14" s="35"/>
      <c r="C14" s="28"/>
      <c r="D14" s="28">
        <f>(C11-C13)</f>
        <v>0</v>
      </c>
      <c r="E14" s="29"/>
      <c r="G14" s="98" t="s">
        <v>105</v>
      </c>
      <c r="H14" s="99"/>
      <c r="I14" s="21">
        <v>0</v>
      </c>
      <c r="K14" s="98" t="s">
        <v>106</v>
      </c>
      <c r="L14" s="99"/>
      <c r="M14" s="21">
        <v>0</v>
      </c>
    </row>
    <row r="15" spans="1:13" x14ac:dyDescent="0.3">
      <c r="A15" s="34" t="s">
        <v>64</v>
      </c>
      <c r="B15" s="27"/>
      <c r="C15" s="28"/>
      <c r="D15" s="28">
        <f>SUM(D8+D14)</f>
        <v>0</v>
      </c>
      <c r="E15" s="29"/>
      <c r="G15" s="98" t="s">
        <v>21</v>
      </c>
      <c r="H15" s="99"/>
      <c r="I15" s="21">
        <v>0</v>
      </c>
      <c r="K15" s="98" t="s">
        <v>107</v>
      </c>
      <c r="L15" s="99"/>
      <c r="M15" s="21">
        <v>0</v>
      </c>
    </row>
    <row r="16" spans="1:13" x14ac:dyDescent="0.3">
      <c r="A16" s="34" t="s">
        <v>65</v>
      </c>
      <c r="B16" s="27"/>
      <c r="C16" s="28"/>
      <c r="D16" s="93">
        <v>0</v>
      </c>
      <c r="E16" s="29"/>
      <c r="G16" s="98" t="s">
        <v>94</v>
      </c>
      <c r="H16" s="99"/>
      <c r="I16" s="21">
        <v>0</v>
      </c>
      <c r="K16" s="98" t="s">
        <v>108</v>
      </c>
      <c r="L16" s="99"/>
      <c r="M16" s="21">
        <v>0</v>
      </c>
    </row>
    <row r="17" spans="1:13" x14ac:dyDescent="0.3">
      <c r="A17" s="30" t="s">
        <v>66</v>
      </c>
      <c r="B17" s="31"/>
      <c r="C17" s="32"/>
      <c r="D17" s="94"/>
      <c r="E17" s="33">
        <f>(D15-D16)</f>
        <v>0</v>
      </c>
      <c r="G17" s="98" t="s">
        <v>109</v>
      </c>
      <c r="H17" s="99"/>
      <c r="I17" s="21">
        <v>0</v>
      </c>
      <c r="K17" s="98"/>
      <c r="L17" s="99"/>
      <c r="M17" s="21"/>
    </row>
    <row r="18" spans="1:13" ht="15" thickBot="1" x14ac:dyDescent="0.35">
      <c r="A18" s="30" t="s">
        <v>67</v>
      </c>
      <c r="B18" s="31"/>
      <c r="C18" s="32"/>
      <c r="D18" s="94"/>
      <c r="E18" s="33">
        <f>(E7-E17)</f>
        <v>0</v>
      </c>
      <c r="G18" s="98" t="s">
        <v>110</v>
      </c>
      <c r="H18" s="99"/>
      <c r="I18" s="21">
        <v>0</v>
      </c>
      <c r="K18" s="100" t="s">
        <v>68</v>
      </c>
      <c r="L18" s="101"/>
      <c r="M18" s="102">
        <f>SUM(M13:M16)</f>
        <v>0</v>
      </c>
    </row>
    <row r="19" spans="1:13" x14ac:dyDescent="0.3">
      <c r="A19" s="26" t="s">
        <v>59</v>
      </c>
      <c r="B19" s="36"/>
      <c r="C19" s="37"/>
      <c r="D19" s="68">
        <f>I11</f>
        <v>0</v>
      </c>
      <c r="E19" s="92"/>
      <c r="G19" s="98" t="s">
        <v>111</v>
      </c>
      <c r="H19" s="99"/>
      <c r="I19" s="21">
        <v>0</v>
      </c>
    </row>
    <row r="20" spans="1:13" x14ac:dyDescent="0.3">
      <c r="A20" s="26" t="s">
        <v>69</v>
      </c>
      <c r="B20" s="36"/>
      <c r="C20" s="37"/>
      <c r="D20" s="68">
        <f>I24</f>
        <v>0</v>
      </c>
      <c r="E20" s="92"/>
      <c r="G20" s="98" t="s">
        <v>112</v>
      </c>
      <c r="H20" s="99"/>
      <c r="I20" s="21">
        <v>0</v>
      </c>
    </row>
    <row r="21" spans="1:13" x14ac:dyDescent="0.3">
      <c r="A21" s="26" t="s">
        <v>70</v>
      </c>
      <c r="B21" s="36"/>
      <c r="C21" s="37"/>
      <c r="D21" s="68">
        <f>I29</f>
        <v>0</v>
      </c>
      <c r="E21" s="92"/>
      <c r="G21" s="98" t="s">
        <v>113</v>
      </c>
      <c r="H21" s="99"/>
      <c r="I21" s="21">
        <v>0</v>
      </c>
    </row>
    <row r="22" spans="1:13" x14ac:dyDescent="0.3">
      <c r="A22" s="26" t="s">
        <v>71</v>
      </c>
      <c r="B22" s="36"/>
      <c r="C22" s="37"/>
      <c r="D22" s="68">
        <f>M5</f>
        <v>0</v>
      </c>
      <c r="E22" s="92"/>
      <c r="G22" s="98" t="s">
        <v>114</v>
      </c>
      <c r="H22" s="99"/>
      <c r="I22" s="21">
        <v>0</v>
      </c>
    </row>
    <row r="23" spans="1:13" x14ac:dyDescent="0.3">
      <c r="A23" s="38" t="s">
        <v>84</v>
      </c>
      <c r="B23" s="36"/>
      <c r="C23" s="37"/>
      <c r="D23" s="37"/>
      <c r="E23" s="39">
        <f>(E18-D19-D20+D21-D22)</f>
        <v>0</v>
      </c>
      <c r="G23" s="98"/>
      <c r="H23" s="99"/>
      <c r="I23" s="21"/>
    </row>
    <row r="24" spans="1:13" ht="15" thickBot="1" x14ac:dyDescent="0.35">
      <c r="A24" s="26" t="s">
        <v>60</v>
      </c>
      <c r="B24" s="36"/>
      <c r="C24" s="37"/>
      <c r="D24" s="37">
        <f>M11</f>
        <v>0</v>
      </c>
      <c r="E24" s="21"/>
      <c r="G24" s="100" t="s">
        <v>69</v>
      </c>
      <c r="H24" s="101"/>
      <c r="I24" s="102">
        <f>SUM(I13:I22)</f>
        <v>0</v>
      </c>
    </row>
    <row r="25" spans="1:13" ht="15" thickBot="1" x14ac:dyDescent="0.35">
      <c r="A25" s="26" t="s">
        <v>68</v>
      </c>
      <c r="B25" s="36"/>
      <c r="C25" s="37"/>
      <c r="D25" s="37">
        <f>M18</f>
        <v>0</v>
      </c>
      <c r="E25" s="21"/>
    </row>
    <row r="26" spans="1:13" x14ac:dyDescent="0.3">
      <c r="A26" s="38" t="s">
        <v>85</v>
      </c>
      <c r="B26" s="36"/>
      <c r="C26" s="37"/>
      <c r="D26" s="37"/>
      <c r="E26" s="39">
        <f>(E23-D24+D25)</f>
        <v>0</v>
      </c>
      <c r="G26" s="95" t="s">
        <v>115</v>
      </c>
      <c r="H26" s="96"/>
      <c r="I26" s="97">
        <v>0</v>
      </c>
    </row>
    <row r="27" spans="1:13" x14ac:dyDescent="0.3">
      <c r="A27" s="26" t="s">
        <v>72</v>
      </c>
      <c r="B27" s="36"/>
      <c r="C27" s="37"/>
      <c r="D27" s="37">
        <f>E26*0.3</f>
        <v>0</v>
      </c>
      <c r="E27" s="21"/>
      <c r="G27" s="98" t="s">
        <v>116</v>
      </c>
      <c r="H27" s="99"/>
      <c r="I27" s="21">
        <v>0</v>
      </c>
    </row>
    <row r="28" spans="1:13" x14ac:dyDescent="0.3">
      <c r="A28" s="26" t="s">
        <v>73</v>
      </c>
      <c r="B28" s="36"/>
      <c r="C28" s="37"/>
      <c r="D28" s="37">
        <f>E26*0.1</f>
        <v>0</v>
      </c>
      <c r="E28" s="21"/>
      <c r="G28" s="98"/>
      <c r="H28" s="99"/>
      <c r="I28" s="21"/>
    </row>
    <row r="29" spans="1:13" ht="15" thickBot="1" x14ac:dyDescent="0.35">
      <c r="A29" s="40" t="s">
        <v>86</v>
      </c>
      <c r="B29" s="41"/>
      <c r="C29" s="42"/>
      <c r="D29" s="42"/>
      <c r="E29" s="43">
        <f>(E26-D27-D28)</f>
        <v>0</v>
      </c>
      <c r="G29" s="100" t="s">
        <v>117</v>
      </c>
      <c r="H29" s="101"/>
      <c r="I29" s="102">
        <f>SUM(I26:I27)</f>
        <v>0</v>
      </c>
    </row>
    <row r="31" spans="1:13" x14ac:dyDescent="0.3">
      <c r="A31" s="44" t="s">
        <v>74</v>
      </c>
      <c r="D31" s="44" t="s">
        <v>76</v>
      </c>
    </row>
    <row r="32" spans="1:13" x14ac:dyDescent="0.3">
      <c r="A32" s="44"/>
      <c r="D32" s="44"/>
    </row>
    <row r="33" spans="1:4" x14ac:dyDescent="0.3">
      <c r="A33" s="44"/>
      <c r="D33" s="44"/>
    </row>
    <row r="34" spans="1:4" x14ac:dyDescent="0.3">
      <c r="A34" s="44"/>
      <c r="D34" s="44"/>
    </row>
    <row r="35" spans="1:4" x14ac:dyDescent="0.3">
      <c r="A35" s="44" t="s">
        <v>75</v>
      </c>
      <c r="D35" s="44" t="s">
        <v>75</v>
      </c>
    </row>
    <row r="36" spans="1:4" x14ac:dyDescent="0.3">
      <c r="A36" s="44" t="s">
        <v>45</v>
      </c>
      <c r="D36" s="44" t="s">
        <v>87</v>
      </c>
    </row>
  </sheetData>
  <mergeCells count="3">
    <mergeCell ref="A1:E1"/>
    <mergeCell ref="A2:E2"/>
    <mergeCell ref="A3:E3"/>
  </mergeCells>
  <pageMargins left="0.7" right="0.7" top="0.75" bottom="0.75" header="0.3" footer="0.3"/>
  <pageSetup paperSize="9" scale="93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A44E-0D7B-4F8B-A552-8046CC081307}">
  <sheetPr>
    <pageSetUpPr fitToPage="1"/>
  </sheetPr>
  <dimension ref="A1:V70"/>
  <sheetViews>
    <sheetView tabSelected="1" zoomScale="90" zoomScaleNormal="90" workbookViewId="0">
      <selection activeCell="Q3" sqref="Q3"/>
    </sheetView>
  </sheetViews>
  <sheetFormatPr baseColWidth="10" defaultRowHeight="14.4" x14ac:dyDescent="0.3"/>
  <cols>
    <col min="1" max="1" width="6.44140625" customWidth="1"/>
    <col min="2" max="2" width="12.77734375" style="68" customWidth="1"/>
    <col min="3" max="3" width="12.44140625" style="68" customWidth="1"/>
    <col min="4" max="4" width="5.21875" customWidth="1"/>
    <col min="5" max="5" width="3.5546875" customWidth="1"/>
    <col min="6" max="6" width="6.44140625" customWidth="1"/>
    <col min="7" max="7" width="12.109375" style="68" customWidth="1"/>
    <col min="8" max="8" width="12.6640625" style="68" customWidth="1"/>
    <col min="9" max="9" width="5.5546875" customWidth="1"/>
    <col min="10" max="10" width="4.21875" customWidth="1"/>
    <col min="11" max="11" width="7.109375" customWidth="1"/>
    <col min="12" max="12" width="12.5546875" style="68" customWidth="1"/>
    <col min="13" max="13" width="12.109375" style="68" bestFit="1" customWidth="1"/>
    <col min="14" max="14" width="6.109375" customWidth="1"/>
    <col min="15" max="15" width="4.44140625" customWidth="1"/>
    <col min="16" max="16" width="6.44140625" customWidth="1"/>
    <col min="17" max="17" width="12.33203125" style="68" customWidth="1"/>
    <col min="18" max="18" width="11.88671875" style="68" customWidth="1"/>
    <col min="19" max="19" width="6.109375" customWidth="1"/>
    <col min="21" max="22" width="13.6640625" bestFit="1" customWidth="1"/>
  </cols>
  <sheetData>
    <row r="1" spans="1:22" ht="15" thickBot="1" x14ac:dyDescent="0.35">
      <c r="A1" s="132" t="s">
        <v>118</v>
      </c>
      <c r="B1" s="133"/>
      <c r="C1" s="133"/>
      <c r="D1" s="134"/>
      <c r="E1" s="58"/>
      <c r="F1" s="132" t="s">
        <v>49</v>
      </c>
      <c r="G1" s="133"/>
      <c r="H1" s="133"/>
      <c r="I1" s="134"/>
      <c r="J1" s="58"/>
      <c r="K1" s="132" t="s">
        <v>119</v>
      </c>
      <c r="L1" s="133"/>
      <c r="M1" s="133"/>
      <c r="N1" s="134"/>
      <c r="O1" s="58"/>
      <c r="P1" s="132" t="s">
        <v>120</v>
      </c>
      <c r="Q1" s="133"/>
      <c r="R1" s="133"/>
      <c r="S1" s="134"/>
      <c r="U1" s="68">
        <f>SUM(B13,B27,G13,G27,L13,L27,Q13,Q27,B41,G41,L41,Q41,B55,G55,L55,Q55,B69,G69,L69,Q69)</f>
        <v>939400</v>
      </c>
      <c r="V1" s="68">
        <f>SUM(C13,C27,H13,H27,M13,M27,R13,R27,C41,H41,M41,R41,C55,H55,M55,R55,C69,H69,M69,R69)</f>
        <v>939400</v>
      </c>
    </row>
    <row r="2" spans="1:22" ht="15.6" thickTop="1" thickBot="1" x14ac:dyDescent="0.35">
      <c r="A2" s="103">
        <v>1</v>
      </c>
      <c r="B2" s="104">
        <v>400000</v>
      </c>
      <c r="C2" s="105">
        <f>L2+Q2</f>
        <v>11600</v>
      </c>
      <c r="D2" s="106">
        <v>2</v>
      </c>
      <c r="E2" s="50"/>
      <c r="F2" s="59"/>
      <c r="G2" s="61"/>
      <c r="H2" s="105">
        <v>400000</v>
      </c>
      <c r="I2" s="106">
        <v>1</v>
      </c>
      <c r="J2" s="50"/>
      <c r="K2" s="107">
        <v>2</v>
      </c>
      <c r="L2" s="104">
        <v>10000</v>
      </c>
      <c r="M2" s="70"/>
      <c r="N2" s="50"/>
      <c r="O2" s="50"/>
      <c r="P2" s="108">
        <v>2</v>
      </c>
      <c r="Q2" s="104">
        <f>10000*0.16</f>
        <v>1600</v>
      </c>
      <c r="R2" s="69"/>
      <c r="S2" s="50"/>
      <c r="U2">
        <v>940200</v>
      </c>
      <c r="V2">
        <v>940200</v>
      </c>
    </row>
    <row r="3" spans="1:22" ht="15" thickBot="1" x14ac:dyDescent="0.35">
      <c r="A3" s="112">
        <v>11</v>
      </c>
      <c r="B3" s="104">
        <f>C31+R44</f>
        <v>52200</v>
      </c>
      <c r="C3" s="105">
        <f>M16*0.3</f>
        <v>34800</v>
      </c>
      <c r="D3" s="106">
        <v>3</v>
      </c>
      <c r="E3" s="50"/>
      <c r="F3" s="48"/>
      <c r="G3" s="61"/>
      <c r="H3" s="105">
        <v>50000</v>
      </c>
      <c r="I3" s="106">
        <v>10</v>
      </c>
      <c r="J3" s="50"/>
      <c r="K3" s="51"/>
      <c r="L3" s="62"/>
      <c r="M3" s="70"/>
      <c r="N3" s="50"/>
      <c r="O3" s="50"/>
      <c r="P3" s="108">
        <v>3</v>
      </c>
      <c r="Q3" s="104">
        <f>Q16*0.3</f>
        <v>4800</v>
      </c>
      <c r="R3" s="69"/>
      <c r="S3" s="47"/>
    </row>
    <row r="4" spans="1:22" ht="15" thickBot="1" x14ac:dyDescent="0.35">
      <c r="A4" s="49"/>
      <c r="B4" s="61"/>
      <c r="C4" s="105">
        <v>50000</v>
      </c>
      <c r="D4" s="106">
        <v>6</v>
      </c>
      <c r="E4" s="50"/>
      <c r="F4" s="48"/>
      <c r="G4" s="61"/>
      <c r="H4" s="69"/>
      <c r="I4" s="47"/>
      <c r="J4" s="50"/>
      <c r="K4" s="51"/>
      <c r="L4" s="62"/>
      <c r="M4" s="70"/>
      <c r="N4" s="50"/>
      <c r="O4" s="50"/>
      <c r="P4" s="107">
        <v>6</v>
      </c>
      <c r="Q4" s="141">
        <f>($C$4/($B$58+$Q$18))*$Q$18</f>
        <v>6896.5517241379312</v>
      </c>
      <c r="R4" s="142"/>
      <c r="S4" s="47"/>
      <c r="U4" s="68">
        <f>U2-U1</f>
        <v>800</v>
      </c>
      <c r="V4" s="68">
        <f>V2-V1</f>
        <v>800</v>
      </c>
    </row>
    <row r="5" spans="1:22" ht="15" thickBot="1" x14ac:dyDescent="0.35">
      <c r="A5" s="46"/>
      <c r="B5" s="62"/>
      <c r="C5" s="105">
        <f>Q5+G58</f>
        <v>17400</v>
      </c>
      <c r="D5" s="106">
        <v>7</v>
      </c>
      <c r="E5" s="50"/>
      <c r="F5" s="48"/>
      <c r="G5" s="61"/>
      <c r="H5" s="70"/>
      <c r="I5" s="50"/>
      <c r="J5" s="50"/>
      <c r="K5" s="51"/>
      <c r="L5" s="62"/>
      <c r="M5" s="70"/>
      <c r="N5" s="50"/>
      <c r="O5" s="50"/>
      <c r="P5" s="107">
        <v>7</v>
      </c>
      <c r="Q5" s="109">
        <f>G58*0.16</f>
        <v>2400</v>
      </c>
      <c r="R5" s="70"/>
      <c r="S5" s="50"/>
    </row>
    <row r="6" spans="1:22" ht="15" thickBot="1" x14ac:dyDescent="0.35">
      <c r="A6" s="46"/>
      <c r="B6" s="62"/>
      <c r="C6" s="105">
        <f>G16+G59</f>
        <v>23000</v>
      </c>
      <c r="D6" s="106">
        <v>8</v>
      </c>
      <c r="E6" s="50"/>
      <c r="F6" s="48"/>
      <c r="G6" s="61"/>
      <c r="H6" s="70"/>
      <c r="I6" s="50"/>
      <c r="J6" s="50"/>
      <c r="K6" s="51"/>
      <c r="L6" s="62"/>
      <c r="M6" s="70"/>
      <c r="N6" s="50"/>
      <c r="O6" s="50"/>
      <c r="P6" s="107">
        <v>12</v>
      </c>
      <c r="Q6" s="109">
        <f>(G17+G60)*0.16</f>
        <v>1920</v>
      </c>
      <c r="R6" s="70"/>
      <c r="S6" s="50"/>
    </row>
    <row r="7" spans="1:22" ht="15" thickBot="1" x14ac:dyDescent="0.35">
      <c r="A7" s="46"/>
      <c r="B7" s="62"/>
      <c r="C7" s="105">
        <f>G17+Q6+G60</f>
        <v>13920</v>
      </c>
      <c r="D7" s="106">
        <v>12</v>
      </c>
      <c r="E7" s="50"/>
      <c r="F7" s="51"/>
      <c r="G7" s="62"/>
      <c r="H7" s="70"/>
      <c r="I7" s="50"/>
      <c r="J7" s="50"/>
      <c r="K7" s="51"/>
      <c r="L7" s="62"/>
      <c r="M7" s="70"/>
      <c r="N7" s="50"/>
      <c r="O7" s="50"/>
      <c r="P7" s="51"/>
      <c r="Q7" s="62"/>
      <c r="R7" s="70"/>
      <c r="S7" s="50"/>
    </row>
    <row r="8" spans="1:22" ht="15" thickBot="1" x14ac:dyDescent="0.35">
      <c r="A8" s="46"/>
      <c r="B8" s="62"/>
      <c r="C8" s="69"/>
      <c r="D8" s="47"/>
      <c r="E8" s="50"/>
      <c r="F8" s="51"/>
      <c r="G8" s="62"/>
      <c r="H8" s="70"/>
      <c r="I8" s="50"/>
      <c r="J8" s="50"/>
      <c r="K8" s="51"/>
      <c r="L8" s="62"/>
      <c r="M8" s="70"/>
      <c r="N8" s="50"/>
      <c r="O8" s="50"/>
      <c r="P8" s="51"/>
      <c r="Q8" s="62"/>
      <c r="R8" s="70"/>
      <c r="S8" s="50"/>
      <c r="U8" s="68">
        <f>SUM(B12,G12,L12,Q12,B26,G26,L26,Q26,B40,G40,L40,Q40,B54,G54,L54,Q54,B68,G68,L68,Q68)</f>
        <v>1270566.551724138</v>
      </c>
      <c r="V8" s="68">
        <f>SUM(C12,H12,M12,R12,C26,H26,M26,R26,C40,H40,M40,R40,C54,H54,M54,R54,C68,H68,M68,R68)</f>
        <v>1270566.551724138</v>
      </c>
    </row>
    <row r="9" spans="1:22" ht="15" thickBot="1" x14ac:dyDescent="0.35">
      <c r="A9" s="46"/>
      <c r="B9" s="62"/>
      <c r="C9" s="69"/>
      <c r="D9" s="47"/>
      <c r="E9" s="50"/>
      <c r="F9" s="51"/>
      <c r="G9" s="62"/>
      <c r="H9" s="70"/>
      <c r="I9" s="50"/>
      <c r="J9" s="50"/>
      <c r="K9" s="51"/>
      <c r="L9" s="62"/>
      <c r="M9" s="70"/>
      <c r="N9" s="50"/>
      <c r="O9" s="50"/>
      <c r="P9" s="51"/>
      <c r="Q9" s="62"/>
      <c r="R9" s="70"/>
      <c r="S9" s="50"/>
      <c r="U9" s="68">
        <f>SUM(B13,G13,L13,Q13,B27,G27,L27,Q27,B41,G41,L41,Q41,B55,G55,L55,Q55,B69,G69,L69,Q69)</f>
        <v>939400</v>
      </c>
      <c r="V9" s="68">
        <f>SUM(C13,H13,M13,R13,C27,H27,M27,R27,C41,H41,M41,R41,C55,H55,M55,R55,C69,H69,M69,R69)</f>
        <v>939400</v>
      </c>
    </row>
    <row r="10" spans="1:22" ht="15" thickBot="1" x14ac:dyDescent="0.35">
      <c r="A10" s="46"/>
      <c r="B10" s="62"/>
      <c r="C10" s="70"/>
      <c r="D10" s="50"/>
      <c r="E10" s="50"/>
      <c r="F10" s="51"/>
      <c r="G10" s="62"/>
      <c r="H10" s="70"/>
      <c r="I10" s="50"/>
      <c r="J10" s="50"/>
      <c r="K10" s="51"/>
      <c r="L10" s="62"/>
      <c r="M10" s="70"/>
      <c r="N10" s="50"/>
      <c r="O10" s="50"/>
      <c r="P10" s="51"/>
      <c r="Q10" s="62"/>
      <c r="R10" s="70"/>
      <c r="S10" s="50"/>
    </row>
    <row r="11" spans="1:22" ht="15" thickBot="1" x14ac:dyDescent="0.35">
      <c r="A11" s="52"/>
      <c r="B11" s="63"/>
      <c r="C11" s="66"/>
      <c r="D11" s="53"/>
      <c r="E11" s="50"/>
      <c r="F11" s="54"/>
      <c r="G11" s="63"/>
      <c r="H11" s="66"/>
      <c r="I11" s="53"/>
      <c r="J11" s="50"/>
      <c r="K11" s="54"/>
      <c r="L11" s="63"/>
      <c r="M11" s="66"/>
      <c r="N11" s="53"/>
      <c r="O11" s="50"/>
      <c r="P11" s="54"/>
      <c r="Q11" s="63"/>
      <c r="R11" s="66"/>
      <c r="S11" s="53"/>
      <c r="U11" s="68">
        <f>SUM(U8:U9)</f>
        <v>2209966.5517241377</v>
      </c>
      <c r="V11" s="68">
        <f>SUM(V8:V9)</f>
        <v>2209966.5517241377</v>
      </c>
    </row>
    <row r="12" spans="1:22" ht="15" thickBot="1" x14ac:dyDescent="0.35">
      <c r="A12" s="52"/>
      <c r="B12" s="64">
        <f>SUM(B2:B11)</f>
        <v>452200</v>
      </c>
      <c r="C12" s="71">
        <f>SUM(C2:C11)</f>
        <v>150720</v>
      </c>
      <c r="D12" s="53"/>
      <c r="E12" s="50"/>
      <c r="F12" s="54"/>
      <c r="G12" s="64">
        <f>SUM(G2:G11)</f>
        <v>0</v>
      </c>
      <c r="H12" s="71">
        <f>SUM(H2:H11)</f>
        <v>450000</v>
      </c>
      <c r="I12" s="53"/>
      <c r="J12" s="50"/>
      <c r="K12" s="54"/>
      <c r="L12" s="64">
        <f>SUM(L2:L11)</f>
        <v>10000</v>
      </c>
      <c r="M12" s="71">
        <f>SUM(M2:M11)</f>
        <v>0</v>
      </c>
      <c r="N12" s="53"/>
      <c r="O12" s="50"/>
      <c r="P12" s="54"/>
      <c r="Q12" s="64">
        <f>SUM(Q2:Q11)</f>
        <v>17616.551724137931</v>
      </c>
      <c r="R12" s="71">
        <f>SUM(R2:R11)</f>
        <v>0</v>
      </c>
      <c r="S12" s="53"/>
    </row>
    <row r="13" spans="1:22" ht="15" thickBot="1" x14ac:dyDescent="0.35">
      <c r="A13" s="55"/>
      <c r="B13" s="65">
        <f>(B12-C12)</f>
        <v>301480</v>
      </c>
      <c r="C13" s="72"/>
      <c r="D13" s="57"/>
      <c r="E13" s="50"/>
      <c r="F13" s="56"/>
      <c r="G13" s="65"/>
      <c r="H13" s="86">
        <f>(H12-G12)</f>
        <v>450000</v>
      </c>
      <c r="I13" s="57"/>
      <c r="J13" s="50"/>
      <c r="K13" s="56"/>
      <c r="L13" s="65">
        <f>(L12-M12)</f>
        <v>10000</v>
      </c>
      <c r="M13" s="72"/>
      <c r="N13" s="57"/>
      <c r="O13" s="50"/>
      <c r="P13" s="56"/>
      <c r="Q13" s="65">
        <f>(Q12-R12)</f>
        <v>17616.551724137931</v>
      </c>
      <c r="R13" s="86"/>
      <c r="S13" s="87"/>
      <c r="U13" s="68">
        <f>Q13+Q27</f>
        <v>66720</v>
      </c>
    </row>
    <row r="14" spans="1:22" ht="15.6" thickTop="1" thickBot="1" x14ac:dyDescent="0.35">
      <c r="A14" s="54"/>
      <c r="B14" s="66"/>
      <c r="C14" s="66"/>
      <c r="D14" s="54"/>
      <c r="E14" s="51"/>
      <c r="F14" s="54"/>
      <c r="G14" s="66"/>
      <c r="H14" s="66"/>
      <c r="I14" s="54"/>
      <c r="J14" s="51"/>
      <c r="K14" s="54"/>
      <c r="L14" s="66"/>
      <c r="M14" s="66"/>
      <c r="N14" s="54"/>
      <c r="O14" s="51"/>
      <c r="P14" s="54"/>
      <c r="Q14" s="66"/>
      <c r="R14" s="66"/>
      <c r="S14" s="54"/>
      <c r="U14" s="68">
        <f>R41+R55</f>
        <v>18400</v>
      </c>
    </row>
    <row r="15" spans="1:22" ht="15" customHeight="1" thickBot="1" x14ac:dyDescent="0.35">
      <c r="A15" s="132" t="s">
        <v>47</v>
      </c>
      <c r="B15" s="133"/>
      <c r="C15" s="133"/>
      <c r="D15" s="134"/>
      <c r="E15" s="58"/>
      <c r="F15" s="132" t="s">
        <v>123</v>
      </c>
      <c r="G15" s="133"/>
      <c r="H15" s="133"/>
      <c r="I15" s="134"/>
      <c r="J15" s="58"/>
      <c r="K15" s="132" t="s">
        <v>27</v>
      </c>
      <c r="L15" s="133"/>
      <c r="M15" s="133"/>
      <c r="N15" s="134"/>
      <c r="O15" s="58"/>
      <c r="P15" s="132" t="s">
        <v>124</v>
      </c>
      <c r="Q15" s="133"/>
      <c r="R15" s="133"/>
      <c r="S15" s="134"/>
    </row>
    <row r="16" spans="1:22" ht="15.6" thickTop="1" thickBot="1" x14ac:dyDescent="0.35">
      <c r="A16" s="103">
        <v>3</v>
      </c>
      <c r="B16" s="109">
        <v>100000</v>
      </c>
      <c r="C16" s="105">
        <v>36000</v>
      </c>
      <c r="D16" s="111">
        <v>4</v>
      </c>
      <c r="E16" s="50"/>
      <c r="F16" s="108">
        <v>8</v>
      </c>
      <c r="G16" s="104">
        <v>3000</v>
      </c>
      <c r="H16" s="69"/>
      <c r="I16" s="47"/>
      <c r="J16" s="50"/>
      <c r="K16" s="108">
        <v>3</v>
      </c>
      <c r="L16" s="104">
        <f>M16*0.3</f>
        <v>34800</v>
      </c>
      <c r="M16" s="105">
        <f>B16+Q16</f>
        <v>116000</v>
      </c>
      <c r="N16" s="106">
        <v>3</v>
      </c>
      <c r="O16" s="50"/>
      <c r="P16" s="108">
        <v>3</v>
      </c>
      <c r="Q16" s="104">
        <f>B16*0.16</f>
        <v>16000</v>
      </c>
      <c r="R16" s="110">
        <f>Q16*0.3</f>
        <v>4800</v>
      </c>
      <c r="S16" s="111">
        <v>3</v>
      </c>
    </row>
    <row r="17" spans="1:21" ht="15" thickBot="1" x14ac:dyDescent="0.35">
      <c r="A17" s="103">
        <v>9</v>
      </c>
      <c r="B17" s="109">
        <f>(B30*C16)/C30</f>
        <v>4500</v>
      </c>
      <c r="C17" s="110">
        <f>(C31*C16)/C30</f>
        <v>20250</v>
      </c>
      <c r="D17" s="111">
        <v>11</v>
      </c>
      <c r="E17" s="50"/>
      <c r="F17" s="108">
        <v>12</v>
      </c>
      <c r="G17" s="104">
        <f>12000*0.2</f>
        <v>2400</v>
      </c>
      <c r="H17" s="69"/>
      <c r="I17" s="47"/>
      <c r="J17" s="50"/>
      <c r="K17" s="48"/>
      <c r="L17" s="61"/>
      <c r="M17" s="70"/>
      <c r="N17" s="50"/>
      <c r="O17" s="50"/>
      <c r="P17" s="107">
        <v>5</v>
      </c>
      <c r="Q17" s="109">
        <f>G44*0.16</f>
        <v>4800</v>
      </c>
      <c r="R17" s="110">
        <f>($C$4/($B$58+$Q$18))*$Q$18</f>
        <v>6896.5517241379312</v>
      </c>
      <c r="S17" s="111">
        <v>6</v>
      </c>
    </row>
    <row r="18" spans="1:21" ht="15" thickBot="1" x14ac:dyDescent="0.35">
      <c r="A18" s="103">
        <v>10</v>
      </c>
      <c r="B18" s="109">
        <v>50000</v>
      </c>
      <c r="C18" s="70"/>
      <c r="D18" s="50"/>
      <c r="E18" s="50"/>
      <c r="F18" s="48"/>
      <c r="G18" s="61"/>
      <c r="H18" s="70"/>
      <c r="I18" s="50"/>
      <c r="J18" s="50"/>
      <c r="K18" s="51"/>
      <c r="L18" s="61"/>
      <c r="M18" s="70"/>
      <c r="N18" s="50"/>
      <c r="O18" s="50"/>
      <c r="P18" s="107">
        <v>6</v>
      </c>
      <c r="Q18" s="109">
        <f>B58*0.16</f>
        <v>40000</v>
      </c>
      <c r="R18" s="70"/>
      <c r="S18" s="50"/>
    </row>
    <row r="19" spans="1:21" ht="15" thickBot="1" x14ac:dyDescent="0.35">
      <c r="A19" s="46"/>
      <c r="B19" s="62"/>
      <c r="C19" s="70"/>
      <c r="D19" s="50"/>
      <c r="E19" s="50"/>
      <c r="F19" s="48"/>
      <c r="G19" s="61"/>
      <c r="H19" s="70"/>
      <c r="I19" s="50"/>
      <c r="J19" s="50"/>
      <c r="K19" s="51"/>
      <c r="L19" s="62"/>
      <c r="M19" s="70"/>
      <c r="N19" s="50"/>
      <c r="O19" s="50"/>
      <c r="P19" s="51"/>
      <c r="Q19" s="62"/>
      <c r="R19" s="70"/>
      <c r="S19" s="50"/>
    </row>
    <row r="20" spans="1:21" ht="15" thickBot="1" x14ac:dyDescent="0.35">
      <c r="A20" s="46"/>
      <c r="B20" s="62"/>
      <c r="C20" s="70"/>
      <c r="D20" s="50"/>
      <c r="E20" s="50"/>
      <c r="F20" s="48"/>
      <c r="G20" s="61"/>
      <c r="H20" s="70"/>
      <c r="I20" s="50"/>
      <c r="J20" s="50"/>
      <c r="K20" s="51"/>
      <c r="L20" s="62"/>
      <c r="M20" s="70"/>
      <c r="N20" s="50"/>
      <c r="O20" s="50"/>
      <c r="P20" s="51"/>
      <c r="Q20" s="62"/>
      <c r="R20" s="70"/>
      <c r="S20" s="50"/>
    </row>
    <row r="21" spans="1:21" ht="15" thickBot="1" x14ac:dyDescent="0.35">
      <c r="A21" s="46"/>
      <c r="B21" s="62"/>
      <c r="C21" s="70"/>
      <c r="D21" s="50"/>
      <c r="E21" s="50"/>
      <c r="F21" s="48"/>
      <c r="G21" s="61"/>
      <c r="H21" s="70"/>
      <c r="I21" s="50"/>
      <c r="J21" s="50"/>
      <c r="K21" s="51"/>
      <c r="L21" s="62"/>
      <c r="M21" s="70"/>
      <c r="N21" s="50"/>
      <c r="O21" s="50"/>
      <c r="P21" s="51"/>
      <c r="Q21" s="62"/>
      <c r="R21" s="70"/>
      <c r="S21" s="50"/>
    </row>
    <row r="22" spans="1:21" ht="15" thickBot="1" x14ac:dyDescent="0.35">
      <c r="A22" s="46"/>
      <c r="B22" s="62"/>
      <c r="C22" s="70"/>
      <c r="D22" s="50"/>
      <c r="E22" s="50"/>
      <c r="F22" s="48"/>
      <c r="G22" s="73"/>
      <c r="H22" s="70"/>
      <c r="I22" s="50"/>
      <c r="J22" s="50"/>
      <c r="K22" s="51"/>
      <c r="L22" s="62"/>
      <c r="M22" s="70"/>
      <c r="N22" s="50"/>
      <c r="O22" s="50"/>
      <c r="P22" s="51"/>
      <c r="Q22" s="62"/>
      <c r="R22" s="70"/>
      <c r="S22" s="50"/>
    </row>
    <row r="23" spans="1:21" ht="15" thickBot="1" x14ac:dyDescent="0.35">
      <c r="A23" s="46"/>
      <c r="B23" s="62"/>
      <c r="C23" s="70"/>
      <c r="D23" s="50"/>
      <c r="E23" s="50"/>
      <c r="F23" s="48"/>
      <c r="G23" s="73"/>
      <c r="H23" s="70"/>
      <c r="I23" s="50"/>
      <c r="J23" s="50"/>
      <c r="K23" s="51"/>
      <c r="L23" s="62"/>
      <c r="M23" s="70"/>
      <c r="N23" s="50"/>
      <c r="O23" s="50"/>
      <c r="P23" s="51"/>
      <c r="Q23" s="62"/>
      <c r="R23" s="70"/>
      <c r="S23" s="50"/>
      <c r="U23" s="68"/>
    </row>
    <row r="24" spans="1:21" ht="15" thickBot="1" x14ac:dyDescent="0.35">
      <c r="A24" s="46"/>
      <c r="B24" s="62"/>
      <c r="C24" s="70"/>
      <c r="D24" s="50"/>
      <c r="E24" s="50"/>
      <c r="F24" s="51"/>
      <c r="G24" s="62"/>
      <c r="H24" s="70"/>
      <c r="I24" s="50"/>
      <c r="J24" s="50"/>
      <c r="K24" s="51"/>
      <c r="L24" s="62"/>
      <c r="M24" s="70"/>
      <c r="N24" s="50"/>
      <c r="O24" s="50"/>
      <c r="P24" s="51"/>
      <c r="Q24" s="62"/>
      <c r="R24" s="70"/>
      <c r="S24" s="50"/>
    </row>
    <row r="25" spans="1:21" ht="15" thickBot="1" x14ac:dyDescent="0.35">
      <c r="A25" s="52"/>
      <c r="B25" s="63"/>
      <c r="C25" s="66"/>
      <c r="D25" s="53"/>
      <c r="E25" s="50"/>
      <c r="F25" s="54"/>
      <c r="G25" s="63"/>
      <c r="H25" s="66"/>
      <c r="I25" s="53"/>
      <c r="J25" s="50"/>
      <c r="K25" s="54"/>
      <c r="L25" s="63"/>
      <c r="M25" s="66"/>
      <c r="N25" s="53"/>
      <c r="O25" s="50"/>
      <c r="P25" s="54"/>
      <c r="Q25" s="63"/>
      <c r="R25" s="66"/>
      <c r="S25" s="53"/>
    </row>
    <row r="26" spans="1:21" ht="15" thickBot="1" x14ac:dyDescent="0.35">
      <c r="A26" s="52"/>
      <c r="B26" s="64">
        <f>SUM(B16:B25)</f>
        <v>154500</v>
      </c>
      <c r="C26" s="71">
        <f>SUM(C16:C25)</f>
        <v>56250</v>
      </c>
      <c r="D26" s="53"/>
      <c r="E26" s="50"/>
      <c r="F26" s="54"/>
      <c r="G26" s="64">
        <f>SUM(G16:G25)</f>
        <v>5400</v>
      </c>
      <c r="H26" s="71">
        <f>SUM(H16:H25)</f>
        <v>0</v>
      </c>
      <c r="I26" s="53"/>
      <c r="J26" s="50"/>
      <c r="K26" s="54"/>
      <c r="L26" s="64">
        <f>SUM(L16:L25)</f>
        <v>34800</v>
      </c>
      <c r="M26" s="71">
        <f>SUM(M16:M25)</f>
        <v>116000</v>
      </c>
      <c r="N26" s="53"/>
      <c r="O26" s="50"/>
      <c r="P26" s="54"/>
      <c r="Q26" s="64">
        <f>SUM(Q16:Q25)</f>
        <v>60800</v>
      </c>
      <c r="R26" s="71">
        <f>SUM(R16:R25)</f>
        <v>11696.551724137931</v>
      </c>
      <c r="S26" s="53"/>
    </row>
    <row r="27" spans="1:21" ht="15" thickBot="1" x14ac:dyDescent="0.35">
      <c r="A27" s="55"/>
      <c r="B27" s="65">
        <f>(B26-C26)</f>
        <v>98250</v>
      </c>
      <c r="C27" s="86"/>
      <c r="D27" s="87"/>
      <c r="E27" s="50"/>
      <c r="F27" s="56"/>
      <c r="G27" s="65">
        <f>(G26-H26)</f>
        <v>5400</v>
      </c>
      <c r="H27" s="86"/>
      <c r="I27" s="57"/>
      <c r="J27" s="50"/>
      <c r="K27" s="56"/>
      <c r="L27" s="67"/>
      <c r="M27" s="86">
        <f>(M26-L26)</f>
        <v>81200</v>
      </c>
      <c r="N27" s="57"/>
      <c r="O27" s="50"/>
      <c r="P27" s="56"/>
      <c r="Q27" s="65">
        <f>(Q26-R26)</f>
        <v>49103.448275862072</v>
      </c>
      <c r="R27" s="72"/>
      <c r="S27" s="57"/>
    </row>
    <row r="28" spans="1:21" ht="15.6" thickTop="1" thickBot="1" x14ac:dyDescent="0.35">
      <c r="A28" s="54"/>
      <c r="B28" s="66"/>
      <c r="C28" s="66"/>
      <c r="D28" s="54"/>
      <c r="E28" s="51"/>
      <c r="F28" s="54"/>
      <c r="G28" s="66"/>
      <c r="H28" s="66"/>
      <c r="I28" s="54"/>
      <c r="J28" s="51"/>
      <c r="K28" s="54"/>
      <c r="L28" s="66"/>
      <c r="M28" s="66"/>
      <c r="N28" s="54"/>
      <c r="O28" s="51"/>
      <c r="P28" s="54"/>
      <c r="Q28" s="66"/>
      <c r="R28" s="66"/>
      <c r="S28" s="54"/>
    </row>
    <row r="29" spans="1:21" ht="15" customHeight="1" thickBot="1" x14ac:dyDescent="0.35">
      <c r="A29" s="132" t="s">
        <v>126</v>
      </c>
      <c r="B29" s="133"/>
      <c r="C29" s="133"/>
      <c r="D29" s="134"/>
      <c r="E29" s="58"/>
      <c r="F29" s="132" t="s">
        <v>127</v>
      </c>
      <c r="G29" s="133"/>
      <c r="H29" s="133"/>
      <c r="I29" s="134"/>
      <c r="J29" s="58"/>
      <c r="K29" s="132" t="s">
        <v>12</v>
      </c>
      <c r="L29" s="133"/>
      <c r="M29" s="133"/>
      <c r="N29" s="134"/>
      <c r="O29" s="58"/>
      <c r="P29" s="132" t="s">
        <v>125</v>
      </c>
      <c r="Q29" s="133"/>
      <c r="R29" s="133"/>
      <c r="S29" s="134"/>
    </row>
    <row r="30" spans="1:21" ht="15.6" thickTop="1" thickBot="1" x14ac:dyDescent="0.35">
      <c r="A30" s="112">
        <v>9</v>
      </c>
      <c r="B30" s="104">
        <v>10000</v>
      </c>
      <c r="C30" s="105">
        <v>80000</v>
      </c>
      <c r="D30" s="106">
        <v>4</v>
      </c>
      <c r="E30" s="50"/>
      <c r="F30" s="108">
        <v>4</v>
      </c>
      <c r="G30" s="104">
        <v>36000</v>
      </c>
      <c r="H30" s="105">
        <f>B17</f>
        <v>4500</v>
      </c>
      <c r="I30" s="106">
        <v>9</v>
      </c>
      <c r="J30" s="50"/>
      <c r="K30" s="108">
        <v>4</v>
      </c>
      <c r="L30" s="104">
        <f>C30+R30-B44</f>
        <v>75400</v>
      </c>
      <c r="M30" s="110">
        <f>B30+Q30</f>
        <v>11600</v>
      </c>
      <c r="N30" s="111">
        <v>9</v>
      </c>
      <c r="O30" s="50"/>
      <c r="P30" s="108">
        <v>9</v>
      </c>
      <c r="Q30" s="104">
        <f>B30*0.16</f>
        <v>1600</v>
      </c>
      <c r="R30" s="105">
        <f>C30*0.16</f>
        <v>12800</v>
      </c>
      <c r="S30" s="106">
        <v>4</v>
      </c>
    </row>
    <row r="31" spans="1:21" ht="15" thickBot="1" x14ac:dyDescent="0.35">
      <c r="A31" s="46"/>
      <c r="B31" s="62"/>
      <c r="C31" s="105">
        <v>45000</v>
      </c>
      <c r="D31" s="106">
        <v>11</v>
      </c>
      <c r="E31" s="50"/>
      <c r="F31" s="108">
        <v>11</v>
      </c>
      <c r="G31" s="104">
        <f>(C31*C16)/C30</f>
        <v>20250</v>
      </c>
      <c r="H31" s="70"/>
      <c r="I31" s="50"/>
      <c r="J31" s="50"/>
      <c r="K31" s="48"/>
      <c r="L31" s="73"/>
      <c r="M31" s="70"/>
      <c r="N31" s="50"/>
      <c r="O31" s="50"/>
      <c r="P31" s="51"/>
      <c r="Q31" s="62"/>
      <c r="R31" s="69"/>
      <c r="S31" s="47"/>
    </row>
    <row r="32" spans="1:21" ht="15" thickBot="1" x14ac:dyDescent="0.35">
      <c r="A32" s="46"/>
      <c r="B32" s="62"/>
      <c r="C32" s="70"/>
      <c r="D32" s="50"/>
      <c r="E32" s="50"/>
      <c r="F32" s="48"/>
      <c r="G32" s="61"/>
      <c r="H32" s="70"/>
      <c r="I32" s="50"/>
      <c r="J32" s="50"/>
      <c r="K32" s="51"/>
      <c r="L32" s="62"/>
      <c r="M32" s="70"/>
      <c r="N32" s="50"/>
      <c r="O32" s="50"/>
      <c r="P32" s="51"/>
      <c r="Q32" s="62"/>
      <c r="R32" s="70"/>
      <c r="S32" s="50"/>
    </row>
    <row r="33" spans="1:19" ht="15" thickBot="1" x14ac:dyDescent="0.35">
      <c r="A33" s="46"/>
      <c r="B33" s="62"/>
      <c r="C33" s="70"/>
      <c r="D33" s="50"/>
      <c r="E33" s="50"/>
      <c r="F33" s="48"/>
      <c r="G33" s="73"/>
      <c r="H33" s="70"/>
      <c r="I33" s="50"/>
      <c r="J33" s="50"/>
      <c r="K33" s="51"/>
      <c r="L33" s="62"/>
      <c r="M33" s="70"/>
      <c r="N33" s="50"/>
      <c r="O33" s="50"/>
      <c r="P33" s="51"/>
      <c r="Q33" s="62"/>
      <c r="R33" s="70"/>
      <c r="S33" s="50"/>
    </row>
    <row r="34" spans="1:19" ht="15" thickBot="1" x14ac:dyDescent="0.35">
      <c r="A34" s="46"/>
      <c r="B34" s="62"/>
      <c r="C34" s="70"/>
      <c r="D34" s="50"/>
      <c r="E34" s="50"/>
      <c r="F34" s="48"/>
      <c r="G34" s="73"/>
      <c r="H34" s="70"/>
      <c r="I34" s="50"/>
      <c r="J34" s="50"/>
      <c r="K34" s="51"/>
      <c r="L34" s="62"/>
      <c r="M34" s="70"/>
      <c r="N34" s="50"/>
      <c r="O34" s="50"/>
      <c r="P34" s="51"/>
      <c r="Q34" s="62"/>
      <c r="R34" s="70"/>
      <c r="S34" s="50"/>
    </row>
    <row r="35" spans="1:19" ht="15" thickBot="1" x14ac:dyDescent="0.35">
      <c r="A35" s="46"/>
      <c r="B35" s="62"/>
      <c r="C35" s="70"/>
      <c r="D35" s="50"/>
      <c r="E35" s="50"/>
      <c r="F35" s="51"/>
      <c r="G35" s="62"/>
      <c r="H35" s="70"/>
      <c r="I35" s="50"/>
      <c r="J35" s="50"/>
      <c r="K35" s="51"/>
      <c r="L35" s="62"/>
      <c r="M35" s="70"/>
      <c r="N35" s="50"/>
      <c r="O35" s="50"/>
      <c r="P35" s="51"/>
      <c r="Q35" s="62"/>
      <c r="R35" s="70"/>
      <c r="S35" s="50"/>
    </row>
    <row r="36" spans="1:19" ht="15" thickBot="1" x14ac:dyDescent="0.35">
      <c r="A36" s="46"/>
      <c r="B36" s="62"/>
      <c r="C36" s="70"/>
      <c r="D36" s="50"/>
      <c r="E36" s="50"/>
      <c r="F36" s="51"/>
      <c r="G36" s="62"/>
      <c r="H36" s="70"/>
      <c r="I36" s="50"/>
      <c r="J36" s="50"/>
      <c r="K36" s="51"/>
      <c r="L36" s="62"/>
      <c r="M36" s="70"/>
      <c r="N36" s="50"/>
      <c r="O36" s="50"/>
      <c r="P36" s="51"/>
      <c r="Q36" s="62"/>
      <c r="R36" s="70"/>
      <c r="S36" s="50"/>
    </row>
    <row r="37" spans="1:19" ht="15" thickBot="1" x14ac:dyDescent="0.35">
      <c r="A37" s="46"/>
      <c r="B37" s="62"/>
      <c r="C37" s="70"/>
      <c r="D37" s="50"/>
      <c r="E37" s="50"/>
      <c r="F37" s="51"/>
      <c r="G37" s="62"/>
      <c r="H37" s="70"/>
      <c r="I37" s="50"/>
      <c r="J37" s="50"/>
      <c r="K37" s="51"/>
      <c r="L37" s="62"/>
      <c r="M37" s="70"/>
      <c r="N37" s="50"/>
      <c r="O37" s="50"/>
      <c r="P37" s="51"/>
      <c r="Q37" s="62"/>
      <c r="R37" s="70"/>
      <c r="S37" s="50"/>
    </row>
    <row r="38" spans="1:19" ht="15" thickBot="1" x14ac:dyDescent="0.35">
      <c r="A38" s="46"/>
      <c r="B38" s="62"/>
      <c r="C38" s="70"/>
      <c r="D38" s="50"/>
      <c r="E38" s="50"/>
      <c r="F38" s="51"/>
      <c r="G38" s="62"/>
      <c r="H38" s="70"/>
      <c r="I38" s="50"/>
      <c r="J38" s="50"/>
      <c r="K38" s="51"/>
      <c r="L38" s="62"/>
      <c r="M38" s="70"/>
      <c r="N38" s="50"/>
      <c r="O38" s="50"/>
      <c r="P38" s="51"/>
      <c r="Q38" s="62"/>
      <c r="R38" s="70"/>
      <c r="S38" s="50"/>
    </row>
    <row r="39" spans="1:19" ht="15" thickBot="1" x14ac:dyDescent="0.35">
      <c r="A39" s="52"/>
      <c r="B39" s="63"/>
      <c r="C39" s="66"/>
      <c r="D39" s="53"/>
      <c r="E39" s="50"/>
      <c r="F39" s="54"/>
      <c r="G39" s="63"/>
      <c r="H39" s="66"/>
      <c r="I39" s="53"/>
      <c r="J39" s="50"/>
      <c r="K39" s="54"/>
      <c r="L39" s="63"/>
      <c r="M39" s="66"/>
      <c r="N39" s="53"/>
      <c r="O39" s="50"/>
      <c r="P39" s="54"/>
      <c r="Q39" s="63"/>
      <c r="R39" s="66"/>
      <c r="S39" s="53"/>
    </row>
    <row r="40" spans="1:19" ht="15" thickBot="1" x14ac:dyDescent="0.35">
      <c r="A40" s="52"/>
      <c r="B40" s="64">
        <f>SUM(B30:B39)</f>
        <v>10000</v>
      </c>
      <c r="C40" s="71">
        <f>SUM(C30:C39)</f>
        <v>125000</v>
      </c>
      <c r="D40" s="53"/>
      <c r="E40" s="50"/>
      <c r="F40" s="54"/>
      <c r="G40" s="64">
        <f>SUM(G30:G39)</f>
        <v>56250</v>
      </c>
      <c r="H40" s="71">
        <f>SUM(H30:H39)</f>
        <v>4500</v>
      </c>
      <c r="I40" s="53"/>
      <c r="J40" s="50"/>
      <c r="K40" s="54"/>
      <c r="L40" s="64">
        <f>SUM(L30:L39)</f>
        <v>75400</v>
      </c>
      <c r="M40" s="71">
        <f>SUM(M30:M39)</f>
        <v>11600</v>
      </c>
      <c r="N40" s="53"/>
      <c r="O40" s="50"/>
      <c r="P40" s="54"/>
      <c r="Q40" s="64">
        <f>SUM(Q30:Q39)</f>
        <v>1600</v>
      </c>
      <c r="R40" s="71">
        <f>SUM(R30:R39)</f>
        <v>12800</v>
      </c>
      <c r="S40" s="53"/>
    </row>
    <row r="41" spans="1:19" ht="15" thickBot="1" x14ac:dyDescent="0.35">
      <c r="A41" s="55"/>
      <c r="B41" s="65"/>
      <c r="C41" s="86">
        <f>(C40-B40)</f>
        <v>115000</v>
      </c>
      <c r="D41" s="87"/>
      <c r="E41" s="50"/>
      <c r="F41" s="56"/>
      <c r="G41" s="65">
        <f>(G40-H40)</f>
        <v>51750</v>
      </c>
      <c r="H41" s="86"/>
      <c r="I41" s="57"/>
      <c r="J41" s="50"/>
      <c r="K41" s="56"/>
      <c r="L41" s="65">
        <f>(L40-M40)</f>
        <v>63800</v>
      </c>
      <c r="M41" s="72"/>
      <c r="N41" s="57"/>
      <c r="O41" s="50"/>
      <c r="P41" s="56"/>
      <c r="Q41" s="67"/>
      <c r="R41" s="86">
        <f>(R40-Q40)</f>
        <v>11200</v>
      </c>
      <c r="S41" s="87"/>
    </row>
    <row r="42" spans="1:19" ht="15.6" thickTop="1" thickBot="1" x14ac:dyDescent="0.35">
      <c r="A42" s="54"/>
      <c r="B42" s="66"/>
      <c r="C42" s="66"/>
      <c r="D42" s="54"/>
      <c r="E42" s="51"/>
      <c r="F42" s="75"/>
      <c r="G42" s="76"/>
      <c r="H42" s="76"/>
      <c r="I42" s="75"/>
      <c r="J42" s="51"/>
      <c r="K42" s="77"/>
      <c r="L42" s="78"/>
      <c r="M42" s="78"/>
      <c r="N42" s="77"/>
      <c r="O42" s="51"/>
      <c r="P42" s="77"/>
      <c r="Q42" s="78"/>
      <c r="R42" s="78"/>
      <c r="S42" s="77"/>
    </row>
    <row r="43" spans="1:19" ht="15" customHeight="1" thickTop="1" thickBot="1" x14ac:dyDescent="0.35">
      <c r="A43" s="132" t="s">
        <v>11</v>
      </c>
      <c r="B43" s="133"/>
      <c r="C43" s="133"/>
      <c r="D43" s="134"/>
      <c r="E43" s="74"/>
      <c r="F43" s="135" t="s">
        <v>48</v>
      </c>
      <c r="G43" s="136"/>
      <c r="H43" s="136"/>
      <c r="I43" s="137"/>
      <c r="J43" s="74"/>
      <c r="K43" s="138" t="s">
        <v>121</v>
      </c>
      <c r="L43" s="139"/>
      <c r="M43" s="139"/>
      <c r="N43" s="140"/>
      <c r="O43" s="83"/>
      <c r="P43" s="135" t="s">
        <v>128</v>
      </c>
      <c r="Q43" s="136"/>
      <c r="R43" s="136"/>
      <c r="S43" s="137"/>
    </row>
    <row r="44" spans="1:19" ht="15.6" thickTop="1" thickBot="1" x14ac:dyDescent="0.35">
      <c r="A44" s="112">
        <v>4</v>
      </c>
      <c r="B44" s="104">
        <f>15000+15000*0.16</f>
        <v>17400</v>
      </c>
      <c r="C44" s="70"/>
      <c r="D44" s="50"/>
      <c r="E44" s="50"/>
      <c r="F44" s="107">
        <v>5</v>
      </c>
      <c r="G44" s="109">
        <v>30000</v>
      </c>
      <c r="H44" s="69"/>
      <c r="I44" s="47"/>
      <c r="J44" s="50"/>
      <c r="K44" s="115">
        <v>6</v>
      </c>
      <c r="L44" s="116">
        <v>50000</v>
      </c>
      <c r="M44" s="113">
        <f>G44+Q17</f>
        <v>34800</v>
      </c>
      <c r="N44" s="114">
        <v>5</v>
      </c>
      <c r="O44" s="74"/>
      <c r="P44" s="59"/>
      <c r="Q44" s="62"/>
      <c r="R44" s="105">
        <f>C31*0.16</f>
        <v>7200</v>
      </c>
      <c r="S44" s="106">
        <v>11</v>
      </c>
    </row>
    <row r="45" spans="1:19" ht="15" thickBot="1" x14ac:dyDescent="0.35">
      <c r="A45" s="46"/>
      <c r="B45" s="62"/>
      <c r="C45" s="70"/>
      <c r="D45" s="50"/>
      <c r="E45" s="50"/>
      <c r="F45" s="51"/>
      <c r="G45" s="62"/>
      <c r="H45" s="69"/>
      <c r="I45" s="47"/>
      <c r="J45" s="50"/>
      <c r="K45" s="51"/>
      <c r="L45" s="62"/>
      <c r="M45" s="110">
        <f>B58+Q18</f>
        <v>290000</v>
      </c>
      <c r="N45" s="111">
        <v>6</v>
      </c>
      <c r="O45" s="74"/>
      <c r="P45" s="51"/>
      <c r="Q45" s="62"/>
      <c r="R45" s="69"/>
      <c r="S45" s="47"/>
    </row>
    <row r="46" spans="1:19" ht="15" thickBot="1" x14ac:dyDescent="0.35">
      <c r="A46" s="46"/>
      <c r="B46" s="62"/>
      <c r="C46" s="70"/>
      <c r="D46" s="50"/>
      <c r="E46" s="50"/>
      <c r="F46" s="51"/>
      <c r="G46" s="62"/>
      <c r="H46" s="70"/>
      <c r="I46" s="50"/>
      <c r="J46" s="50"/>
      <c r="K46" s="51"/>
      <c r="L46" s="62"/>
      <c r="M46" s="70"/>
      <c r="N46" s="50"/>
      <c r="O46" s="74"/>
      <c r="P46" s="51"/>
      <c r="Q46" s="62"/>
      <c r="R46" s="70"/>
      <c r="S46" s="50"/>
    </row>
    <row r="47" spans="1:19" ht="15" thickBot="1" x14ac:dyDescent="0.35">
      <c r="A47" s="46"/>
      <c r="B47" s="62"/>
      <c r="C47" s="70"/>
      <c r="D47" s="50"/>
      <c r="E47" s="50"/>
      <c r="F47" s="51"/>
      <c r="G47" s="62"/>
      <c r="H47" s="70"/>
      <c r="I47" s="50"/>
      <c r="J47" s="50"/>
      <c r="K47" s="51"/>
      <c r="L47" s="62"/>
      <c r="M47" s="70"/>
      <c r="N47" s="50"/>
      <c r="O47" s="74"/>
      <c r="P47" s="51"/>
      <c r="Q47" s="62"/>
      <c r="R47" s="70"/>
      <c r="S47" s="50"/>
    </row>
    <row r="48" spans="1:19" ht="15" thickBot="1" x14ac:dyDescent="0.35">
      <c r="A48" s="46"/>
      <c r="B48" s="62"/>
      <c r="C48" s="70"/>
      <c r="D48" s="50"/>
      <c r="E48" s="50"/>
      <c r="F48" s="51"/>
      <c r="G48" s="62"/>
      <c r="H48" s="70"/>
      <c r="I48" s="50"/>
      <c r="J48" s="50"/>
      <c r="K48" s="51"/>
      <c r="L48" s="62"/>
      <c r="M48" s="70"/>
      <c r="N48" s="50"/>
      <c r="O48" s="74"/>
      <c r="P48" s="51"/>
      <c r="Q48" s="62"/>
      <c r="R48" s="70"/>
      <c r="S48" s="50"/>
    </row>
    <row r="49" spans="1:19" ht="15" thickBot="1" x14ac:dyDescent="0.35">
      <c r="A49" s="46"/>
      <c r="B49" s="62"/>
      <c r="C49" s="70"/>
      <c r="D49" s="50"/>
      <c r="E49" s="50"/>
      <c r="F49" s="51"/>
      <c r="G49" s="62"/>
      <c r="H49" s="70"/>
      <c r="I49" s="50"/>
      <c r="J49" s="50"/>
      <c r="K49" s="51"/>
      <c r="L49" s="62"/>
      <c r="M49" s="70"/>
      <c r="N49" s="50"/>
      <c r="O49" s="74"/>
      <c r="P49" s="51"/>
      <c r="Q49" s="62"/>
      <c r="R49" s="70"/>
      <c r="S49" s="50"/>
    </row>
    <row r="50" spans="1:19" ht="15" thickBot="1" x14ac:dyDescent="0.35">
      <c r="A50" s="46"/>
      <c r="B50" s="62"/>
      <c r="C50" s="70"/>
      <c r="D50" s="50"/>
      <c r="E50" s="50"/>
      <c r="F50" s="51"/>
      <c r="G50" s="62"/>
      <c r="H50" s="70"/>
      <c r="I50" s="50"/>
      <c r="J50" s="50"/>
      <c r="K50" s="51"/>
      <c r="L50" s="62"/>
      <c r="M50" s="70"/>
      <c r="N50" s="50"/>
      <c r="O50" s="74"/>
      <c r="P50" s="51"/>
      <c r="Q50" s="62"/>
      <c r="R50" s="70"/>
      <c r="S50" s="50"/>
    </row>
    <row r="51" spans="1:19" ht="15" thickBot="1" x14ac:dyDescent="0.35">
      <c r="A51" s="46"/>
      <c r="B51" s="62"/>
      <c r="C51" s="70"/>
      <c r="D51" s="50"/>
      <c r="E51" s="50"/>
      <c r="F51" s="51"/>
      <c r="G51" s="62"/>
      <c r="H51" s="70"/>
      <c r="I51" s="50"/>
      <c r="J51" s="50"/>
      <c r="K51" s="51"/>
      <c r="L51" s="62"/>
      <c r="M51" s="70"/>
      <c r="N51" s="50"/>
      <c r="O51" s="74"/>
      <c r="P51" s="51"/>
      <c r="Q51" s="62"/>
      <c r="R51" s="70"/>
      <c r="S51" s="50"/>
    </row>
    <row r="52" spans="1:19" ht="15" thickBot="1" x14ac:dyDescent="0.35">
      <c r="A52" s="46"/>
      <c r="B52" s="62"/>
      <c r="C52" s="70"/>
      <c r="D52" s="50"/>
      <c r="E52" s="50"/>
      <c r="F52" s="51"/>
      <c r="G52" s="62"/>
      <c r="H52" s="70"/>
      <c r="I52" s="50"/>
      <c r="J52" s="50"/>
      <c r="K52" s="51"/>
      <c r="L52" s="62"/>
      <c r="M52" s="70"/>
      <c r="N52" s="50"/>
      <c r="O52" s="74"/>
      <c r="P52" s="51"/>
      <c r="Q52" s="62"/>
      <c r="R52" s="70"/>
      <c r="S52" s="50"/>
    </row>
    <row r="53" spans="1:19" ht="15" thickBot="1" x14ac:dyDescent="0.35">
      <c r="A53" s="52"/>
      <c r="B53" s="63"/>
      <c r="C53" s="66"/>
      <c r="D53" s="53"/>
      <c r="E53" s="50"/>
      <c r="F53" s="54"/>
      <c r="G53" s="63"/>
      <c r="H53" s="66"/>
      <c r="I53" s="53"/>
      <c r="J53" s="50"/>
      <c r="K53" s="54"/>
      <c r="L53" s="63"/>
      <c r="M53" s="66"/>
      <c r="N53" s="53"/>
      <c r="O53" s="74"/>
      <c r="P53" s="54"/>
      <c r="Q53" s="63"/>
      <c r="R53" s="66"/>
      <c r="S53" s="53"/>
    </row>
    <row r="54" spans="1:19" ht="15" thickBot="1" x14ac:dyDescent="0.35">
      <c r="A54" s="52"/>
      <c r="B54" s="64">
        <f>SUM(B44:B53)</f>
        <v>17400</v>
      </c>
      <c r="C54" s="71">
        <f>SUM(C44:C53)</f>
        <v>0</v>
      </c>
      <c r="D54" s="53"/>
      <c r="E54" s="50"/>
      <c r="F54" s="54"/>
      <c r="G54" s="64">
        <f>SUM(G44:G53)</f>
        <v>30000</v>
      </c>
      <c r="H54" s="71">
        <f>SUM(H44:H53)</f>
        <v>0</v>
      </c>
      <c r="I54" s="53"/>
      <c r="J54" s="50"/>
      <c r="K54" s="54"/>
      <c r="L54" s="64">
        <f>SUM(L44:L53)</f>
        <v>50000</v>
      </c>
      <c r="M54" s="71">
        <f>SUM(M44:M53)</f>
        <v>324800</v>
      </c>
      <c r="N54" s="53"/>
      <c r="O54" s="74"/>
      <c r="P54" s="54"/>
      <c r="Q54" s="64">
        <f>SUM(Q44:Q53)</f>
        <v>0</v>
      </c>
      <c r="R54" s="71">
        <f>SUM(R44:R53)</f>
        <v>7200</v>
      </c>
      <c r="S54" s="53"/>
    </row>
    <row r="55" spans="1:19" ht="15" thickBot="1" x14ac:dyDescent="0.35">
      <c r="A55" s="55"/>
      <c r="B55" s="65">
        <f>(B54-C54)</f>
        <v>17400</v>
      </c>
      <c r="C55" s="72"/>
      <c r="D55" s="57"/>
      <c r="E55" s="50"/>
      <c r="F55" s="56"/>
      <c r="G55" s="65">
        <f>(G54-H54)</f>
        <v>30000</v>
      </c>
      <c r="H55" s="85"/>
      <c r="I55" s="84"/>
      <c r="J55" s="50"/>
      <c r="K55" s="56"/>
      <c r="L55" s="65"/>
      <c r="M55" s="86">
        <f>(M54-L54)</f>
        <v>274800</v>
      </c>
      <c r="N55" s="57"/>
      <c r="O55" s="74"/>
      <c r="P55" s="56"/>
      <c r="Q55" s="65"/>
      <c r="R55" s="86">
        <f>(R54-Q54)</f>
        <v>7200</v>
      </c>
      <c r="S55" s="84"/>
    </row>
    <row r="56" spans="1:19" ht="15.6" thickTop="1" thickBot="1" x14ac:dyDescent="0.35"/>
    <row r="57" spans="1:19" ht="15.6" thickTop="1" thickBot="1" x14ac:dyDescent="0.35">
      <c r="A57" s="132" t="s">
        <v>122</v>
      </c>
      <c r="B57" s="133"/>
      <c r="C57" s="133"/>
      <c r="D57" s="134"/>
      <c r="E57" s="74"/>
      <c r="F57" s="132" t="s">
        <v>83</v>
      </c>
      <c r="G57" s="133"/>
      <c r="H57" s="133"/>
      <c r="I57" s="134"/>
      <c r="J57" s="74"/>
      <c r="K57" s="138"/>
      <c r="L57" s="139"/>
      <c r="M57" s="139"/>
      <c r="N57" s="140"/>
      <c r="O57" s="83"/>
      <c r="P57" s="138"/>
      <c r="Q57" s="139"/>
      <c r="R57" s="139"/>
      <c r="S57" s="140"/>
    </row>
    <row r="58" spans="1:19" ht="15.6" thickTop="1" thickBot="1" x14ac:dyDescent="0.35">
      <c r="A58" s="112">
        <v>6</v>
      </c>
      <c r="B58" s="104">
        <v>250000</v>
      </c>
      <c r="C58" s="70"/>
      <c r="D58" s="50"/>
      <c r="E58" s="50"/>
      <c r="F58" s="112">
        <v>7</v>
      </c>
      <c r="G58" s="104">
        <v>15000</v>
      </c>
      <c r="H58" s="70"/>
      <c r="I58" s="50"/>
      <c r="J58" s="50"/>
      <c r="K58" s="79"/>
      <c r="L58" s="80"/>
      <c r="M58" s="81"/>
      <c r="N58" s="82"/>
      <c r="O58" s="121"/>
      <c r="P58" s="117"/>
      <c r="Q58" s="80"/>
      <c r="R58" s="81"/>
      <c r="S58" s="82"/>
    </row>
    <row r="59" spans="1:19" ht="15" thickBot="1" x14ac:dyDescent="0.35">
      <c r="A59" s="46"/>
      <c r="B59" s="62"/>
      <c r="C59" s="70"/>
      <c r="D59" s="50"/>
      <c r="E59" s="50"/>
      <c r="F59" s="103">
        <v>8</v>
      </c>
      <c r="G59" s="109">
        <v>20000</v>
      </c>
      <c r="H59" s="70"/>
      <c r="I59" s="50"/>
      <c r="J59" s="50"/>
      <c r="K59" s="51"/>
      <c r="L59" s="62"/>
      <c r="M59" s="70"/>
      <c r="N59" s="60"/>
      <c r="O59" s="121"/>
      <c r="P59" s="118"/>
      <c r="Q59" s="62"/>
      <c r="R59" s="70"/>
      <c r="S59" s="60"/>
    </row>
    <row r="60" spans="1:19" ht="15" thickBot="1" x14ac:dyDescent="0.35">
      <c r="A60" s="46"/>
      <c r="B60" s="62"/>
      <c r="C60" s="70"/>
      <c r="D60" s="50"/>
      <c r="E60" s="50"/>
      <c r="F60" s="103">
        <v>12</v>
      </c>
      <c r="G60" s="109">
        <f>12000*0.8</f>
        <v>9600</v>
      </c>
      <c r="H60" s="70"/>
      <c r="I60" s="50"/>
      <c r="J60" s="50"/>
      <c r="K60" s="51"/>
      <c r="L60" s="62"/>
      <c r="M60" s="70"/>
      <c r="N60" s="50"/>
      <c r="O60" s="121"/>
      <c r="P60" s="118"/>
      <c r="Q60" s="62"/>
      <c r="R60" s="70"/>
      <c r="S60" s="50"/>
    </row>
    <row r="61" spans="1:19" ht="15" thickBot="1" x14ac:dyDescent="0.35">
      <c r="A61" s="46"/>
      <c r="B61" s="62"/>
      <c r="C61" s="70"/>
      <c r="D61" s="50"/>
      <c r="E61" s="50"/>
      <c r="F61" s="46"/>
      <c r="G61" s="62"/>
      <c r="H61" s="70"/>
      <c r="I61" s="50"/>
      <c r="J61" s="50"/>
      <c r="K61" s="51"/>
      <c r="L61" s="62"/>
      <c r="M61" s="70"/>
      <c r="N61" s="50"/>
      <c r="O61" s="121"/>
      <c r="P61" s="118"/>
      <c r="Q61" s="62"/>
      <c r="R61" s="70"/>
      <c r="S61" s="50"/>
    </row>
    <row r="62" spans="1:19" ht="15" thickBot="1" x14ac:dyDescent="0.35">
      <c r="A62" s="46"/>
      <c r="B62" s="62"/>
      <c r="C62" s="70"/>
      <c r="D62" s="50"/>
      <c r="E62" s="50"/>
      <c r="F62" s="46"/>
      <c r="G62" s="62"/>
      <c r="H62" s="70"/>
      <c r="I62" s="50"/>
      <c r="J62" s="50"/>
      <c r="K62" s="51"/>
      <c r="L62" s="62"/>
      <c r="M62" s="70"/>
      <c r="N62" s="50"/>
      <c r="O62" s="121"/>
      <c r="P62" s="118"/>
      <c r="Q62" s="62"/>
      <c r="R62" s="70"/>
      <c r="S62" s="50"/>
    </row>
    <row r="63" spans="1:19" ht="15" thickBot="1" x14ac:dyDescent="0.35">
      <c r="A63" s="46"/>
      <c r="B63" s="62"/>
      <c r="C63" s="70"/>
      <c r="D63" s="50"/>
      <c r="E63" s="50"/>
      <c r="F63" s="46"/>
      <c r="G63" s="62"/>
      <c r="H63" s="70"/>
      <c r="I63" s="50"/>
      <c r="J63" s="50"/>
      <c r="K63" s="51"/>
      <c r="L63" s="62"/>
      <c r="M63" s="70"/>
      <c r="N63" s="50"/>
      <c r="O63" s="121"/>
      <c r="P63" s="118"/>
      <c r="Q63" s="62"/>
      <c r="R63" s="70"/>
      <c r="S63" s="50"/>
    </row>
    <row r="64" spans="1:19" ht="15" thickBot="1" x14ac:dyDescent="0.35">
      <c r="A64" s="46"/>
      <c r="B64" s="62"/>
      <c r="C64" s="70"/>
      <c r="D64" s="50"/>
      <c r="E64" s="50"/>
      <c r="F64" s="46"/>
      <c r="G64" s="62"/>
      <c r="H64" s="70"/>
      <c r="I64" s="50"/>
      <c r="J64" s="50"/>
      <c r="K64" s="51"/>
      <c r="L64" s="62"/>
      <c r="M64" s="70"/>
      <c r="N64" s="50"/>
      <c r="O64" s="121"/>
      <c r="P64" s="118"/>
      <c r="Q64" s="62"/>
      <c r="R64" s="70"/>
      <c r="S64" s="50"/>
    </row>
    <row r="65" spans="1:19" ht="15" thickBot="1" x14ac:dyDescent="0.35">
      <c r="A65" s="46"/>
      <c r="B65" s="62"/>
      <c r="C65" s="70"/>
      <c r="D65" s="50"/>
      <c r="E65" s="50"/>
      <c r="F65" s="46"/>
      <c r="G65" s="62"/>
      <c r="H65" s="70"/>
      <c r="I65" s="50"/>
      <c r="J65" s="50"/>
      <c r="K65" s="51"/>
      <c r="L65" s="62"/>
      <c r="M65" s="70"/>
      <c r="N65" s="50"/>
      <c r="O65" s="121"/>
      <c r="P65" s="118"/>
      <c r="Q65" s="62"/>
      <c r="R65" s="70"/>
      <c r="S65" s="50"/>
    </row>
    <row r="66" spans="1:19" ht="15" thickBot="1" x14ac:dyDescent="0.35">
      <c r="A66" s="46"/>
      <c r="B66" s="62"/>
      <c r="C66" s="70"/>
      <c r="D66" s="50"/>
      <c r="E66" s="50"/>
      <c r="F66" s="46"/>
      <c r="G66" s="62"/>
      <c r="H66" s="70"/>
      <c r="I66" s="50"/>
      <c r="J66" s="50"/>
      <c r="K66" s="51"/>
      <c r="L66" s="62"/>
      <c r="M66" s="70"/>
      <c r="N66" s="50"/>
      <c r="O66" s="121"/>
      <c r="P66" s="118"/>
      <c r="Q66" s="62"/>
      <c r="R66" s="70"/>
      <c r="S66" s="50"/>
    </row>
    <row r="67" spans="1:19" ht="15" thickBot="1" x14ac:dyDescent="0.35">
      <c r="A67" s="52"/>
      <c r="B67" s="63"/>
      <c r="C67" s="66"/>
      <c r="D67" s="53"/>
      <c r="E67" s="50"/>
      <c r="F67" s="52"/>
      <c r="G67" s="63"/>
      <c r="H67" s="66"/>
      <c r="I67" s="53"/>
      <c r="J67" s="50"/>
      <c r="K67" s="54"/>
      <c r="L67" s="63"/>
      <c r="M67" s="66"/>
      <c r="N67" s="53"/>
      <c r="O67" s="121"/>
      <c r="P67" s="119"/>
      <c r="Q67" s="63"/>
      <c r="R67" s="66"/>
      <c r="S67" s="53"/>
    </row>
    <row r="68" spans="1:19" ht="15" thickBot="1" x14ac:dyDescent="0.35">
      <c r="A68" s="52"/>
      <c r="B68" s="64">
        <f>SUM(B58:B67)</f>
        <v>250000</v>
      </c>
      <c r="C68" s="71">
        <f>SUM(C58:C67)</f>
        <v>0</v>
      </c>
      <c r="D68" s="53"/>
      <c r="E68" s="50"/>
      <c r="F68" s="52"/>
      <c r="G68" s="64">
        <f>SUM(G58:G67)</f>
        <v>44600</v>
      </c>
      <c r="H68" s="71">
        <f>SUM(H58:H67)</f>
        <v>0</v>
      </c>
      <c r="I68" s="53"/>
      <c r="J68" s="50"/>
      <c r="K68" s="54"/>
      <c r="L68" s="64"/>
      <c r="M68" s="71"/>
      <c r="N68" s="53"/>
      <c r="O68" s="121"/>
      <c r="P68" s="119"/>
      <c r="Q68" s="64"/>
      <c r="R68" s="71"/>
      <c r="S68" s="53"/>
    </row>
    <row r="69" spans="1:19" ht="15" thickBot="1" x14ac:dyDescent="0.35">
      <c r="A69" s="55"/>
      <c r="B69" s="65">
        <f>(B68-C68)</f>
        <v>250000</v>
      </c>
      <c r="C69" s="72"/>
      <c r="D69" s="57"/>
      <c r="E69" s="50"/>
      <c r="F69" s="55"/>
      <c r="G69" s="65">
        <f>(G68-H68)</f>
        <v>44600</v>
      </c>
      <c r="H69" s="86"/>
      <c r="I69" s="57"/>
      <c r="J69" s="50"/>
      <c r="K69" s="56"/>
      <c r="L69" s="65"/>
      <c r="M69" s="86"/>
      <c r="N69" s="57"/>
      <c r="O69" s="121"/>
      <c r="P69" s="120"/>
      <c r="Q69" s="65"/>
      <c r="R69" s="86"/>
      <c r="S69" s="57"/>
    </row>
    <row r="70" spans="1:19" ht="15" thickTop="1" x14ac:dyDescent="0.3"/>
  </sheetData>
  <mergeCells count="20">
    <mergeCell ref="A57:D57"/>
    <mergeCell ref="F57:I57"/>
    <mergeCell ref="K57:N57"/>
    <mergeCell ref="P57:S57"/>
    <mergeCell ref="A29:D29"/>
    <mergeCell ref="F29:I29"/>
    <mergeCell ref="K29:N29"/>
    <mergeCell ref="P29:S29"/>
    <mergeCell ref="A43:D43"/>
    <mergeCell ref="F43:I43"/>
    <mergeCell ref="K43:N43"/>
    <mergeCell ref="P43:S43"/>
    <mergeCell ref="A1:D1"/>
    <mergeCell ref="F1:I1"/>
    <mergeCell ref="K1:N1"/>
    <mergeCell ref="P1:S1"/>
    <mergeCell ref="A15:D15"/>
    <mergeCell ref="F15:I15"/>
    <mergeCell ref="K15:N15"/>
    <mergeCell ref="P15:S15"/>
  </mergeCells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Balance General</vt:lpstr>
      <vt:lpstr>Estado de Resultados</vt:lpstr>
      <vt:lpstr>Esquemas de Mayor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cp:lastPrinted>2017-09-10T22:02:09Z</cp:lastPrinted>
  <dcterms:created xsi:type="dcterms:W3CDTF">2017-08-21T19:25:53Z</dcterms:created>
  <dcterms:modified xsi:type="dcterms:W3CDTF">2018-03-06T03:46:52Z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b4d29daf-4ce8-4260-92fc-451a109456d8</vt:lpwstr>
  </property>
</Properties>
</file>