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Escuela\3er Semestre\Administración\"/>
    </mc:Choice>
  </mc:AlternateContent>
  <bookViews>
    <workbookView xWindow="0" yWindow="0" windowWidth="19200" windowHeight="8870" activeTab="1" xr2:uid="{10BB664F-297D-45C3-BFAA-DD7C509FE31E}"/>
  </bookViews>
  <sheets>
    <sheet name="Balance" sheetId="9" r:id="rId1"/>
    <sheet name="Índice" sheetId="1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1" l="1"/>
  <c r="C11" i="11"/>
  <c r="C12" i="11"/>
  <c r="I11" i="9" l="1"/>
  <c r="I9" i="9"/>
  <c r="I6" i="9"/>
  <c r="I17" i="9"/>
  <c r="I15" i="9"/>
  <c r="I29" i="9"/>
  <c r="I35" i="9"/>
  <c r="I16" i="9"/>
  <c r="C17" i="11"/>
  <c r="J41" i="9" l="1"/>
  <c r="G36" i="9"/>
  <c r="D36" i="9"/>
  <c r="G32" i="9"/>
  <c r="D32" i="9"/>
  <c r="I31" i="9"/>
  <c r="I30" i="9"/>
  <c r="G24" i="9"/>
  <c r="D24" i="9"/>
  <c r="I23" i="9"/>
  <c r="I22" i="9"/>
  <c r="G19" i="9"/>
  <c r="D19" i="9"/>
  <c r="I18" i="9"/>
  <c r="G12" i="9"/>
  <c r="I10" i="9"/>
  <c r="I8" i="9"/>
  <c r="I7" i="9"/>
  <c r="J36" i="9" l="1"/>
  <c r="J32" i="9"/>
  <c r="J19" i="9"/>
  <c r="J24" i="9"/>
  <c r="G25" i="9"/>
  <c r="D37" i="9"/>
  <c r="G37" i="9"/>
  <c r="J37" i="9" l="1"/>
  <c r="H24" i="9"/>
  <c r="G40" i="9"/>
  <c r="H12" i="9"/>
  <c r="H18" i="9"/>
  <c r="H17" i="9"/>
  <c r="H16" i="9"/>
  <c r="H15" i="9"/>
  <c r="H25" i="9"/>
  <c r="H23" i="9"/>
  <c r="H22" i="9"/>
  <c r="H11" i="9"/>
  <c r="H10" i="9"/>
  <c r="H9" i="9"/>
  <c r="H8" i="9"/>
  <c r="H7" i="9"/>
  <c r="H6" i="9"/>
  <c r="H19" i="9"/>
  <c r="G42" i="9" l="1"/>
  <c r="G44" i="9" l="1"/>
  <c r="H35" i="9" l="1"/>
  <c r="H44" i="9"/>
  <c r="H41" i="9"/>
  <c r="H31" i="9"/>
  <c r="H30" i="9"/>
  <c r="H29" i="9"/>
  <c r="H36" i="9"/>
  <c r="H32" i="9"/>
  <c r="H37" i="9"/>
  <c r="H40" i="9"/>
  <c r="H42" i="9"/>
  <c r="D12" i="9"/>
  <c r="C8" i="11" l="1"/>
  <c r="C9" i="11"/>
  <c r="D25" i="9"/>
  <c r="C7" i="11"/>
  <c r="J12" i="9"/>
  <c r="C4" i="11" l="1"/>
  <c r="D40" i="9"/>
  <c r="J40" i="9" s="1"/>
  <c r="E25" i="9"/>
  <c r="E11" i="9"/>
  <c r="E22" i="9"/>
  <c r="E19" i="9"/>
  <c r="E8" i="9"/>
  <c r="E7" i="9"/>
  <c r="D42" i="9"/>
  <c r="C5" i="11" s="1"/>
  <c r="E9" i="9"/>
  <c r="E17" i="9"/>
  <c r="J25" i="9"/>
  <c r="K23" i="9" s="1"/>
  <c r="E16" i="9"/>
  <c r="E18" i="9"/>
  <c r="E24" i="9"/>
  <c r="E23" i="9"/>
  <c r="E15" i="9"/>
  <c r="E10" i="9"/>
  <c r="E6" i="9"/>
  <c r="E12" i="9"/>
  <c r="K12" i="9" l="1"/>
  <c r="K9" i="9"/>
  <c r="C18" i="11"/>
  <c r="K24" i="9"/>
  <c r="K18" i="9"/>
  <c r="C13" i="11"/>
  <c r="K7" i="9"/>
  <c r="K22" i="9"/>
  <c r="K10" i="9"/>
  <c r="K19" i="9"/>
  <c r="K8" i="9"/>
  <c r="K25" i="9"/>
  <c r="K15" i="9"/>
  <c r="K17" i="9"/>
  <c r="K11" i="9"/>
  <c r="K6" i="9"/>
  <c r="K16" i="9"/>
  <c r="D44" i="9"/>
  <c r="E42" i="9" s="1"/>
  <c r="J42" i="9"/>
  <c r="C14" i="11"/>
  <c r="E30" i="9" l="1"/>
  <c r="E35" i="9"/>
  <c r="E37" i="9"/>
  <c r="E36" i="9"/>
  <c r="J44" i="9"/>
  <c r="K42" i="9" s="1"/>
  <c r="E41" i="9"/>
  <c r="E29" i="9"/>
  <c r="E44" i="9"/>
  <c r="E31" i="9"/>
  <c r="E32" i="9"/>
  <c r="E40" i="9"/>
  <c r="K35" i="9" l="1"/>
  <c r="K37" i="9"/>
  <c r="K32" i="9"/>
  <c r="K44" i="9"/>
  <c r="K31" i="9"/>
  <c r="K30" i="9"/>
  <c r="K36" i="9"/>
  <c r="K41" i="9"/>
  <c r="K29" i="9"/>
  <c r="K40" i="9"/>
</calcChain>
</file>

<file path=xl/sharedStrings.xml><?xml version="1.0" encoding="utf-8"?>
<sst xmlns="http://schemas.openxmlformats.org/spreadsheetml/2006/main" count="96" uniqueCount="68">
  <si>
    <t>ACTIVO</t>
  </si>
  <si>
    <t>CIRCULANTE</t>
  </si>
  <si>
    <t>FIJO</t>
  </si>
  <si>
    <t>DIFERIDO</t>
  </si>
  <si>
    <t>PASIVO</t>
  </si>
  <si>
    <t>NO CIRCULANTE</t>
  </si>
  <si>
    <t>Caja</t>
  </si>
  <si>
    <t>Bancos</t>
  </si>
  <si>
    <t>Mercancías</t>
  </si>
  <si>
    <t>Clientes</t>
  </si>
  <si>
    <t>Documentos por cobrar</t>
  </si>
  <si>
    <t>Terrenos</t>
  </si>
  <si>
    <t>Edificios</t>
  </si>
  <si>
    <t>Mobiliario y equipo</t>
  </si>
  <si>
    <t>Equipo de cómputo</t>
  </si>
  <si>
    <t>Gastos de instalación</t>
  </si>
  <si>
    <t>Gastos de organización</t>
  </si>
  <si>
    <t>Proveedores</t>
  </si>
  <si>
    <t>Acreedores diversos</t>
  </si>
  <si>
    <t>TOTAL Capital Circulante</t>
  </si>
  <si>
    <t>TOTAL Capital Fijo</t>
  </si>
  <si>
    <t>TOTAL Capital Diferido</t>
  </si>
  <si>
    <t>TOTAL Pasivo circulante</t>
  </si>
  <si>
    <t>TOTAL Pasivo no Circulante</t>
  </si>
  <si>
    <t>TOTAL PASIVO</t>
  </si>
  <si>
    <t>Balance autorizado por:</t>
  </si>
  <si>
    <t>Balance elaborado por:</t>
  </si>
  <si>
    <t>Contador general</t>
  </si>
  <si>
    <t>TOTAL ACTIVO</t>
  </si>
  <si>
    <t>Cuenta</t>
  </si>
  <si>
    <t>Año actual</t>
  </si>
  <si>
    <t>Diferencias</t>
  </si>
  <si>
    <t>Alteraciones</t>
  </si>
  <si>
    <t>Año anterior</t>
  </si>
  <si>
    <t>Deudores diversos</t>
  </si>
  <si>
    <t>+</t>
  </si>
  <si>
    <t>-</t>
  </si>
  <si>
    <t>CAPITAL CONTABLE</t>
  </si>
  <si>
    <t>Capital Social Contable</t>
  </si>
  <si>
    <t>TOTAL CAPITAL CONTABLE</t>
  </si>
  <si>
    <t>TOTAL PASIVO + CAPITAL CONTABLE</t>
  </si>
  <si>
    <t>Utilidad/Pérdida neta del ejercicio</t>
  </si>
  <si>
    <t>Gerente General</t>
  </si>
  <si>
    <t>Porcentual</t>
  </si>
  <si>
    <t>Razones Financieras (Fórmulas)</t>
  </si>
  <si>
    <t>Resultado</t>
  </si>
  <si>
    <t>Nombre</t>
  </si>
  <si>
    <t>Fórmula</t>
  </si>
  <si>
    <t>INDICES DE RENTABILIDAD</t>
  </si>
  <si>
    <t>Retorno sobre activos</t>
  </si>
  <si>
    <t>Retorno sobre patrimonio</t>
  </si>
  <si>
    <t>ÍNDICES DE LIQUIDEZ</t>
  </si>
  <si>
    <t>Razón circulante</t>
  </si>
  <si>
    <t>Prueba ácida</t>
  </si>
  <si>
    <t>Capital de trabajo</t>
  </si>
  <si>
    <t>ÍNDICES DE ESTRUCTURA</t>
  </si>
  <si>
    <t>Solvencia</t>
  </si>
  <si>
    <t>Seguridad a largo plazo</t>
  </si>
  <si>
    <t>Inmovilización de capital social</t>
  </si>
  <si>
    <t>Inmovilización de capital contable</t>
  </si>
  <si>
    <t>ÍNDICES DE ENDEUDAMIENTO</t>
  </si>
  <si>
    <t>Apalancamiento</t>
  </si>
  <si>
    <t>Cobertura de los cargos fijos</t>
  </si>
  <si>
    <t>Razón de estabilidad financiera</t>
  </si>
  <si>
    <t>BALANCE GENERAL COMPARATIVO POR LOS EJERCICIOS TERMINADOS EL 31 DE DICIEMBRE DE LOS AÑOS 20 Y 20</t>
  </si>
  <si>
    <t>Acreedores</t>
  </si>
  <si>
    <t>PTU</t>
  </si>
  <si>
    <t>PATITO S.A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</si>
</sst>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6"/>
      <color theme="1"/>
      <name val="Arial"/>
      <family val="2"/>
    </font>
    <font>
      <sz val="6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3" fillId="0" borderId="39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6" fillId="0" borderId="0" xfId="0" applyFont="1"/>
    <xf numFmtId="0" fontId="7" fillId="0" borderId="48" xfId="0" applyFont="1" applyBorder="1" applyAlignment="1">
      <alignment horizontal="center"/>
    </xf>
    <xf numFmtId="0" fontId="7" fillId="0" borderId="49" xfId="0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5" fillId="0" borderId="45" xfId="0" applyFont="1" applyBorder="1" applyAlignment="1"/>
    <xf numFmtId="0" fontId="5" fillId="0" borderId="16" xfId="0" applyFont="1" applyBorder="1"/>
    <xf numFmtId="0" fontId="5" fillId="0" borderId="17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25" xfId="0" applyFont="1" applyBorder="1"/>
    <xf numFmtId="0" fontId="5" fillId="0" borderId="33" xfId="0" applyFont="1" applyBorder="1"/>
    <xf numFmtId="0" fontId="6" fillId="0" borderId="32" xfId="0" applyFont="1" applyBorder="1" applyAlignment="1">
      <alignment horizontal="center"/>
    </xf>
    <xf numFmtId="0" fontId="8" fillId="0" borderId="3" xfId="0" applyFont="1" applyBorder="1"/>
    <xf numFmtId="0" fontId="8" fillId="0" borderId="9" xfId="0" applyFont="1" applyBorder="1"/>
    <xf numFmtId="0" fontId="8" fillId="0" borderId="12" xfId="0" applyFont="1" applyBorder="1"/>
    <xf numFmtId="0" fontId="8" fillId="0" borderId="13" xfId="0" applyFont="1" applyBorder="1"/>
    <xf numFmtId="0" fontId="8" fillId="0" borderId="26" xfId="0" applyFont="1" applyBorder="1"/>
    <xf numFmtId="0" fontId="8" fillId="0" borderId="31" xfId="0" applyFont="1" applyBorder="1"/>
    <xf numFmtId="0" fontId="6" fillId="0" borderId="29" xfId="0" applyFont="1" applyBorder="1" applyAlignment="1">
      <alignment horizontal="center"/>
    </xf>
    <xf numFmtId="0" fontId="6" fillId="0" borderId="3" xfId="0" applyFont="1" applyBorder="1"/>
    <xf numFmtId="0" fontId="6" fillId="0" borderId="9" xfId="0" applyFont="1" applyBorder="1"/>
    <xf numFmtId="164" fontId="6" fillId="0" borderId="12" xfId="0" applyNumberFormat="1" applyFont="1" applyBorder="1"/>
    <xf numFmtId="164" fontId="6" fillId="0" borderId="13" xfId="0" applyNumberFormat="1" applyFont="1" applyBorder="1"/>
    <xf numFmtId="10" fontId="6" fillId="0" borderId="26" xfId="0" applyNumberFormat="1" applyFont="1" applyBorder="1"/>
    <xf numFmtId="10" fontId="6" fillId="0" borderId="31" xfId="0" applyNumberFormat="1" applyFont="1" applyBorder="1"/>
    <xf numFmtId="164" fontId="6" fillId="0" borderId="26" xfId="0" applyNumberFormat="1" applyFont="1" applyBorder="1"/>
    <xf numFmtId="164" fontId="6" fillId="0" borderId="31" xfId="0" applyNumberFormat="1" applyFont="1" applyBorder="1"/>
    <xf numFmtId="0" fontId="7" fillId="0" borderId="8" xfId="0" applyFont="1" applyBorder="1"/>
    <xf numFmtId="164" fontId="6" fillId="0" borderId="19" xfId="0" applyNumberFormat="1" applyFont="1" applyBorder="1"/>
    <xf numFmtId="164" fontId="6" fillId="0" borderId="14" xfId="0" applyNumberFormat="1" applyFont="1" applyBorder="1"/>
    <xf numFmtId="164" fontId="6" fillId="0" borderId="15" xfId="0" applyNumberFormat="1" applyFont="1" applyBorder="1"/>
    <xf numFmtId="10" fontId="6" fillId="0" borderId="28" xfId="0" applyNumberFormat="1" applyFont="1" applyBorder="1"/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8" xfId="0" applyFont="1" applyBorder="1"/>
    <xf numFmtId="0" fontId="6" fillId="0" borderId="18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2" xfId="0" applyFont="1" applyBorder="1"/>
    <xf numFmtId="0" fontId="6" fillId="0" borderId="13" xfId="0" applyFont="1" applyBorder="1"/>
    <xf numFmtId="0" fontId="6" fillId="0" borderId="20" xfId="0" applyFont="1" applyBorder="1"/>
    <xf numFmtId="0" fontId="5" fillId="0" borderId="12" xfId="0" applyFont="1" applyBorder="1"/>
    <xf numFmtId="0" fontId="7" fillId="0" borderId="14" xfId="0" applyFont="1" applyBorder="1"/>
    <xf numFmtId="0" fontId="6" fillId="0" borderId="15" xfId="0" applyFont="1" applyBorder="1"/>
    <xf numFmtId="0" fontId="6" fillId="0" borderId="14" xfId="0" applyFont="1" applyBorder="1"/>
    <xf numFmtId="0" fontId="6" fillId="0" borderId="30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wrapText="1"/>
    </xf>
    <xf numFmtId="0" fontId="10" fillId="0" borderId="27" xfId="0" applyFont="1" applyBorder="1" applyAlignment="1">
      <alignment wrapText="1"/>
    </xf>
    <xf numFmtId="0" fontId="9" fillId="0" borderId="22" xfId="0" applyFont="1" applyBorder="1" applyAlignment="1">
      <alignment horizontal="center" wrapText="1"/>
    </xf>
    <xf numFmtId="0" fontId="9" fillId="0" borderId="23" xfId="0" applyFont="1" applyBorder="1" applyAlignment="1">
      <alignment horizontal="center" wrapText="1"/>
    </xf>
    <xf numFmtId="0" fontId="9" fillId="0" borderId="24" xfId="0" applyFont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9" fillId="0" borderId="2" xfId="0" applyFont="1" applyBorder="1" applyAlignment="1">
      <alignment horizontal="center" wrapText="1"/>
    </xf>
    <xf numFmtId="0" fontId="10" fillId="0" borderId="21" xfId="0" applyFont="1" applyBorder="1" applyAlignment="1">
      <alignment wrapText="1"/>
    </xf>
    <xf numFmtId="0" fontId="9" fillId="0" borderId="21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D2030C0-78CF-4078-9BED-5D2AE61953D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625475</xdr:colOff>
      <xdr:row>3</xdr:row>
      <xdr:rowOff>22225</xdr:rowOff>
    </xdr:from>
    <xdr:ext cx="494879" cy="175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5821EEA1-41B5-41A3-89A6-FB867DBCD096}"/>
                </a:ext>
              </a:extLst>
            </xdr:cNvPr>
            <xdr:cNvSpPr txBox="1"/>
          </xdr:nvSpPr>
          <xdr:spPr>
            <a:xfrm>
              <a:off x="2155825" y="841375"/>
              <a:ext cx="494879" cy="175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600" i="1">
                            <a:latin typeface="Cambria Math" panose="02040503050406030204" pitchFamily="18" charset="0"/>
                          </a:rPr>
                          <m:t>𝑈𝑡𝑖𝑙𝑖𝑑𝑎𝑑</m:t>
                        </m:r>
                        <m:r>
                          <a:rPr lang="es-MX" sz="60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i="1">
                            <a:latin typeface="Cambria Math" panose="02040503050406030204" pitchFamily="18" charset="0"/>
                          </a:rPr>
                          <m:t>𝑁𝑒𝑡𝑎</m:t>
                        </m:r>
                      </m:num>
                      <m:den>
                        <m:r>
                          <a:rPr lang="es-MX" sz="600" i="1">
                            <a:latin typeface="Cambria Math" panose="02040503050406030204" pitchFamily="18" charset="0"/>
                          </a:rPr>
                          <m:t>𝐴𝑐𝑡𝑖𝑣𝑜</m:t>
                        </m:r>
                        <m:r>
                          <a:rPr lang="es-MX" sz="60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i="1">
                            <a:latin typeface="Cambria Math" panose="02040503050406030204" pitchFamily="18" charset="0"/>
                          </a:rPr>
                          <m:t>𝑇𝑜𝑡𝑎𝑙</m:t>
                        </m:r>
                      </m:den>
                    </m:f>
                  </m:oMath>
                </m:oMathPara>
              </a14:m>
              <a:endParaRPr lang="es-MX" sz="60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5821EEA1-41B5-41A3-89A6-FB867DBCD096}"/>
                </a:ext>
              </a:extLst>
            </xdr:cNvPr>
            <xdr:cNvSpPr txBox="1"/>
          </xdr:nvSpPr>
          <xdr:spPr>
            <a:xfrm>
              <a:off x="2155825" y="841375"/>
              <a:ext cx="494879" cy="175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600" i="0">
                  <a:latin typeface="Cambria Math" panose="02040503050406030204" pitchFamily="18" charset="0"/>
                </a:rPr>
                <a:t>(𝑈𝑡𝑖𝑙𝑖𝑑𝑎𝑑 𝑁𝑒𝑡𝑎)/(𝐴𝑐𝑡𝑖𝑣𝑜 𝑇𝑜𝑡𝑎𝑙)</a:t>
              </a:r>
              <a:endParaRPr lang="es-MX" sz="600"/>
            </a:p>
          </xdr:txBody>
        </xdr:sp>
      </mc:Fallback>
    </mc:AlternateContent>
    <xdr:clientData/>
  </xdr:oneCellAnchor>
  <xdr:oneCellAnchor>
    <xdr:from>
      <xdr:col>1</xdr:col>
      <xdr:colOff>587375</xdr:colOff>
      <xdr:row>4</xdr:row>
      <xdr:rowOff>15875</xdr:rowOff>
    </xdr:from>
    <xdr:ext cx="600164" cy="1908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36CB9A47-DCAF-4427-96A9-2CE820C4DA56}"/>
                </a:ext>
              </a:extLst>
            </xdr:cNvPr>
            <xdr:cNvSpPr txBox="1"/>
          </xdr:nvSpPr>
          <xdr:spPr>
            <a:xfrm>
              <a:off x="2117725" y="1063625"/>
              <a:ext cx="600164" cy="1908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600" i="1">
                            <a:latin typeface="Cambria Math" panose="02040503050406030204" pitchFamily="18" charset="0"/>
                          </a:rPr>
                          <m:t>𝑈𝑡𝑖𝑙𝑖𝑑𝑎𝑑</m:t>
                        </m:r>
                        <m:r>
                          <a:rPr lang="es-MX" sz="60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i="1">
                            <a:latin typeface="Cambria Math" panose="02040503050406030204" pitchFamily="18" charset="0"/>
                          </a:rPr>
                          <m:t>𝑁𝑒𝑡𝑎</m:t>
                        </m:r>
                      </m:num>
                      <m:den>
                        <m:r>
                          <a:rPr lang="es-MX" sz="600" i="1">
                            <a:latin typeface="Cambria Math" panose="02040503050406030204" pitchFamily="18" charset="0"/>
                          </a:rPr>
                          <m:t>𝐶𝑎𝑝𝑖𝑡𝑎𝑙</m:t>
                        </m:r>
                        <m:r>
                          <a:rPr lang="es-MX" sz="60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i="1">
                            <a:latin typeface="Cambria Math" panose="02040503050406030204" pitchFamily="18" charset="0"/>
                          </a:rPr>
                          <m:t>𝐶𝑜𝑛𝑡𝑎𝑏𝑙𝑒</m:t>
                        </m:r>
                      </m:den>
                    </m:f>
                  </m:oMath>
                </m:oMathPara>
              </a14:m>
              <a:endParaRPr lang="es-MX" sz="600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36CB9A47-DCAF-4427-96A9-2CE820C4DA56}"/>
                </a:ext>
              </a:extLst>
            </xdr:cNvPr>
            <xdr:cNvSpPr txBox="1"/>
          </xdr:nvSpPr>
          <xdr:spPr>
            <a:xfrm>
              <a:off x="2117725" y="1063625"/>
              <a:ext cx="600164" cy="1908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600" i="0">
                  <a:latin typeface="Cambria Math" panose="02040503050406030204" pitchFamily="18" charset="0"/>
                </a:rPr>
                <a:t>(𝑈𝑡𝑖𝑙𝑖𝑑𝑎𝑑 𝑁𝑒𝑡𝑎)/(𝐶𝑎𝑝𝑖𝑡𝑎𝑙 𝐶𝑜𝑛𝑡𝑎𝑏𝑙𝑒)</a:t>
              </a:r>
              <a:endParaRPr lang="es-MX" sz="600"/>
            </a:p>
          </xdr:txBody>
        </xdr:sp>
      </mc:Fallback>
    </mc:AlternateContent>
    <xdr:clientData/>
  </xdr:oneCellAnchor>
  <xdr:oneCellAnchor>
    <xdr:from>
      <xdr:col>1</xdr:col>
      <xdr:colOff>593725</xdr:colOff>
      <xdr:row>6</xdr:row>
      <xdr:rowOff>9525</xdr:rowOff>
    </xdr:from>
    <xdr:ext cx="63716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8770F5C9-CBA3-4060-AE07-B584D3F95B64}"/>
                </a:ext>
              </a:extLst>
            </xdr:cNvPr>
            <xdr:cNvSpPr txBox="1"/>
          </xdr:nvSpPr>
          <xdr:spPr>
            <a:xfrm>
              <a:off x="2124075" y="1482725"/>
              <a:ext cx="63716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600" i="1">
                            <a:latin typeface="Cambria Math" panose="02040503050406030204" pitchFamily="18" charset="0"/>
                          </a:rPr>
                          <m:t>𝐴𝑐𝑡𝑖𝑣𝑜</m:t>
                        </m:r>
                        <m:r>
                          <a:rPr lang="es-MX" sz="60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i="1">
                            <a:latin typeface="Cambria Math" panose="02040503050406030204" pitchFamily="18" charset="0"/>
                          </a:rPr>
                          <m:t>𝐶𝑖𝑟𝑐𝑢𝑙𝑎𝑛𝑡𝑒</m:t>
                        </m:r>
                      </m:num>
                      <m:den>
                        <m:r>
                          <a:rPr lang="es-MX" sz="600" i="1">
                            <a:latin typeface="Cambria Math" panose="02040503050406030204" pitchFamily="18" charset="0"/>
                          </a:rPr>
                          <m:t>𝑃𝑎𝑠𝑖𝑣𝑜</m:t>
                        </m:r>
                        <m:r>
                          <a:rPr lang="es-MX" sz="60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i="1">
                            <a:latin typeface="Cambria Math" panose="02040503050406030204" pitchFamily="18" charset="0"/>
                          </a:rPr>
                          <m:t>𝐶𝑖𝑟𝑐𝑢𝑙𝑎𝑛𝑡𝑒</m:t>
                        </m:r>
                      </m:den>
                    </m:f>
                  </m:oMath>
                </m:oMathPara>
              </a14:m>
              <a:endParaRPr lang="es-MX" sz="600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8770F5C9-CBA3-4060-AE07-B584D3F95B64}"/>
                </a:ext>
              </a:extLst>
            </xdr:cNvPr>
            <xdr:cNvSpPr txBox="1"/>
          </xdr:nvSpPr>
          <xdr:spPr>
            <a:xfrm>
              <a:off x="2124075" y="1482725"/>
              <a:ext cx="63716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600" i="0">
                  <a:latin typeface="Cambria Math" panose="02040503050406030204" pitchFamily="18" charset="0"/>
                </a:rPr>
                <a:t>(𝐴𝑐𝑡𝑖𝑣𝑜 𝐶𝑖𝑟𝑐𝑢𝑙𝑎𝑛𝑡𝑒)/(𝑃𝑎𝑠𝑖𝑣𝑜 𝐶𝑖𝑟𝑐𝑢𝑙𝑎𝑛𝑡𝑒)</a:t>
              </a:r>
              <a:endParaRPr lang="es-MX" sz="600"/>
            </a:p>
          </xdr:txBody>
        </xdr:sp>
      </mc:Fallback>
    </mc:AlternateContent>
    <xdr:clientData/>
  </xdr:oneCellAnchor>
  <xdr:oneCellAnchor>
    <xdr:from>
      <xdr:col>1</xdr:col>
      <xdr:colOff>631825</xdr:colOff>
      <xdr:row>10</xdr:row>
      <xdr:rowOff>22225</xdr:rowOff>
    </xdr:from>
    <xdr:ext cx="45602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751F5236-D7D2-4B5E-856A-ED781E96A76E}"/>
                </a:ext>
              </a:extLst>
            </xdr:cNvPr>
            <xdr:cNvSpPr txBox="1"/>
          </xdr:nvSpPr>
          <xdr:spPr>
            <a:xfrm>
              <a:off x="2162175" y="2308225"/>
              <a:ext cx="45602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𝐴𝑐𝑡𝑖𝑣𝑜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𝑇𝑜𝑡𝑎𝑙</m:t>
                        </m:r>
                      </m:num>
                      <m:den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𝑃𝑎𝑠𝑖𝑣𝑜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𝑇𝑜𝑡𝑎𝑙</m:t>
                        </m:r>
                      </m:den>
                    </m:f>
                  </m:oMath>
                </m:oMathPara>
              </a14:m>
              <a:endParaRPr lang="es-MX" sz="600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751F5236-D7D2-4B5E-856A-ED781E96A76E}"/>
                </a:ext>
              </a:extLst>
            </xdr:cNvPr>
            <xdr:cNvSpPr txBox="1"/>
          </xdr:nvSpPr>
          <xdr:spPr>
            <a:xfrm>
              <a:off x="2162175" y="2308225"/>
              <a:ext cx="45602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600" i="0">
                  <a:latin typeface="Cambria Math" panose="02040503050406030204" pitchFamily="18" charset="0"/>
                </a:rPr>
                <a:t>(</a:t>
              </a:r>
              <a:r>
                <a:rPr lang="es-MX" sz="600" b="0" i="0">
                  <a:latin typeface="Cambria Math" panose="02040503050406030204" pitchFamily="18" charset="0"/>
                </a:rPr>
                <a:t>𝐴𝑐𝑡𝑖𝑣𝑜 𝑇𝑜𝑡𝑎𝑙)/(𝑃𝑎𝑠𝑖𝑣𝑜 𝑇𝑜𝑡𝑎𝑙)</a:t>
              </a:r>
              <a:endParaRPr lang="es-MX" sz="600"/>
            </a:p>
          </xdr:txBody>
        </xdr:sp>
      </mc:Fallback>
    </mc:AlternateContent>
    <xdr:clientData/>
  </xdr:oneCellAnchor>
  <xdr:oneCellAnchor>
    <xdr:from>
      <xdr:col>1</xdr:col>
      <xdr:colOff>574675</xdr:colOff>
      <xdr:row>11</xdr:row>
      <xdr:rowOff>22225</xdr:rowOff>
    </xdr:from>
    <xdr:ext cx="583686" cy="1896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AC8497A9-CAA3-4A10-BFE9-245BE748EE15}"/>
                </a:ext>
              </a:extLst>
            </xdr:cNvPr>
            <xdr:cNvSpPr txBox="1"/>
          </xdr:nvSpPr>
          <xdr:spPr>
            <a:xfrm>
              <a:off x="2105025" y="2524125"/>
              <a:ext cx="583686" cy="1896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𝐴𝑐𝑡𝑖𝑣𝑜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𝐹𝑖𝑗𝑜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𝑁𝑒𝑡𝑜</m:t>
                        </m:r>
                      </m:num>
                      <m:den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𝑃𝑎𝑠𝑖𝑣𝑜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𝐹𝑖𝑗𝑜</m:t>
                        </m:r>
                      </m:den>
                    </m:f>
                  </m:oMath>
                </m:oMathPara>
              </a14:m>
              <a:endParaRPr lang="es-MX" sz="600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AC8497A9-CAA3-4A10-BFE9-245BE748EE15}"/>
                </a:ext>
              </a:extLst>
            </xdr:cNvPr>
            <xdr:cNvSpPr txBox="1"/>
          </xdr:nvSpPr>
          <xdr:spPr>
            <a:xfrm>
              <a:off x="2105025" y="2524125"/>
              <a:ext cx="583686" cy="1896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600" i="0">
                  <a:latin typeface="Cambria Math" panose="02040503050406030204" pitchFamily="18" charset="0"/>
                </a:rPr>
                <a:t>(</a:t>
              </a:r>
              <a:r>
                <a:rPr lang="es-MX" sz="600" b="0" i="0">
                  <a:latin typeface="Cambria Math" panose="02040503050406030204" pitchFamily="18" charset="0"/>
                </a:rPr>
                <a:t>𝐴𝑐𝑡𝑖𝑣𝑜 𝐹𝑖𝑗𝑜 𝑁𝑒𝑡𝑜)/(𝑃𝑎𝑠𝑖𝑣𝑜 𝐹𝑖𝑗𝑜)</a:t>
              </a:r>
              <a:endParaRPr lang="es-MX" sz="600"/>
            </a:p>
          </xdr:txBody>
        </xdr:sp>
      </mc:Fallback>
    </mc:AlternateContent>
    <xdr:clientData/>
  </xdr:oneCellAnchor>
  <xdr:oneCellAnchor>
    <xdr:from>
      <xdr:col>1</xdr:col>
      <xdr:colOff>612775</xdr:colOff>
      <xdr:row>15</xdr:row>
      <xdr:rowOff>9525</xdr:rowOff>
    </xdr:from>
    <xdr:ext cx="45602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ABE70A2A-9637-4EA1-89CE-32E41BF279AC}"/>
                </a:ext>
              </a:extLst>
            </xdr:cNvPr>
            <xdr:cNvSpPr txBox="1"/>
          </xdr:nvSpPr>
          <xdr:spPr>
            <a:xfrm>
              <a:off x="2143125" y="3387725"/>
              <a:ext cx="45602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𝑃𝑎𝑠𝑖𝑣𝑜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𝑇𝑜𝑡𝑎𝑙</m:t>
                        </m:r>
                      </m:num>
                      <m:den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𝐴𝑐𝑡𝑖𝑣𝑜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𝑇𝑜𝑡𝑎𝑙</m:t>
                        </m:r>
                      </m:den>
                    </m:f>
                  </m:oMath>
                </m:oMathPara>
              </a14:m>
              <a:endParaRPr lang="es-MX" sz="600"/>
            </a:p>
          </xdr:txBody>
        </xdr:sp>
      </mc:Choice>
      <mc:Fallback xmlns="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ABE70A2A-9637-4EA1-89CE-32E41BF279AC}"/>
                </a:ext>
              </a:extLst>
            </xdr:cNvPr>
            <xdr:cNvSpPr txBox="1"/>
          </xdr:nvSpPr>
          <xdr:spPr>
            <a:xfrm>
              <a:off x="2143125" y="3387725"/>
              <a:ext cx="45602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600" i="0">
                  <a:latin typeface="Cambria Math" panose="02040503050406030204" pitchFamily="18" charset="0"/>
                </a:rPr>
                <a:t>(</a:t>
              </a:r>
              <a:r>
                <a:rPr lang="es-MX" sz="600" b="0" i="0">
                  <a:latin typeface="Cambria Math" panose="02040503050406030204" pitchFamily="18" charset="0"/>
                </a:rPr>
                <a:t>𝑃𝑎𝑠𝑖𝑣𝑜 𝑇𝑜𝑡𝑎𝑙)/(𝐴𝑐𝑡𝑖𝑣𝑜 𝑇𝑜𝑡𝑎𝑙)</a:t>
              </a:r>
              <a:endParaRPr lang="es-MX" sz="600"/>
            </a:p>
          </xdr:txBody>
        </xdr:sp>
      </mc:Fallback>
    </mc:AlternateContent>
    <xdr:clientData/>
  </xdr:oneCellAnchor>
  <xdr:oneCellAnchor>
    <xdr:from>
      <xdr:col>1</xdr:col>
      <xdr:colOff>15875</xdr:colOff>
      <xdr:row>16</xdr:row>
      <xdr:rowOff>15875</xdr:rowOff>
    </xdr:from>
    <xdr:ext cx="1677126" cy="1919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E2611BB4-D1E0-444A-ABAD-7E48DF40E53D}"/>
                </a:ext>
              </a:extLst>
            </xdr:cNvPr>
            <xdr:cNvSpPr txBox="1"/>
          </xdr:nvSpPr>
          <xdr:spPr>
            <a:xfrm>
              <a:off x="1546225" y="3825875"/>
              <a:ext cx="1677126" cy="191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600" i="1">
                            <a:latin typeface="Cambria Math" panose="02040503050406030204" pitchFamily="18" charset="0"/>
                          </a:rPr>
                          <m:t>𝑈𝑡𝑖𝑙𝑖𝑑𝑎𝑑</m:t>
                        </m:r>
                        <m:r>
                          <a:rPr lang="es-MX" sz="60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𝑑𝑒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𝑂𝑝𝑒𝑟𝑎𝑐𝑖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ó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𝑎𝑛𝑡𝑒𝑠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𝑑𝑒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𝑙𝑜𝑠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𝐶𝑎𝑟𝑔𝑜𝑠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𝐹𝑖𝑗𝑜𝑠</m:t>
                        </m:r>
                      </m:num>
                      <m:den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𝐶𝑎𝑟𝑔𝑜𝑠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𝐹𝑖𝑗𝑜𝑠</m:t>
                        </m:r>
                      </m:den>
                    </m:f>
                  </m:oMath>
                </m:oMathPara>
              </a14:m>
              <a:endParaRPr lang="es-MX" sz="60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E2611BB4-D1E0-444A-ABAD-7E48DF40E53D}"/>
                </a:ext>
              </a:extLst>
            </xdr:cNvPr>
            <xdr:cNvSpPr txBox="1"/>
          </xdr:nvSpPr>
          <xdr:spPr>
            <a:xfrm>
              <a:off x="1546225" y="3825875"/>
              <a:ext cx="1677126" cy="191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600" i="0">
                  <a:latin typeface="Cambria Math" panose="02040503050406030204" pitchFamily="18" charset="0"/>
                </a:rPr>
                <a:t>(𝑈𝑡𝑖𝑙𝑖𝑑𝑎𝑑 </a:t>
              </a:r>
              <a:r>
                <a:rPr lang="es-MX" sz="600" b="0" i="0">
                  <a:latin typeface="Cambria Math" panose="02040503050406030204" pitchFamily="18" charset="0"/>
                </a:rPr>
                <a:t>𝑑𝑒 𝑂𝑝𝑒𝑟𝑎𝑐𝑖ó𝑛 𝑎𝑛𝑡𝑒𝑠 𝑑𝑒 𝑙𝑜𝑠 𝐶𝑎𝑟𝑔𝑜𝑠 𝐹𝑖𝑗𝑜𝑠)/(𝐶𝑎𝑟𝑔𝑜𝑠 𝐹𝑖𝑗𝑜𝑠)</a:t>
              </a:r>
              <a:endParaRPr lang="es-MX" sz="600"/>
            </a:p>
          </xdr:txBody>
        </xdr:sp>
      </mc:Fallback>
    </mc:AlternateContent>
    <xdr:clientData/>
  </xdr:oneCellAnchor>
  <xdr:oneCellAnchor>
    <xdr:from>
      <xdr:col>1</xdr:col>
      <xdr:colOff>301625</xdr:colOff>
      <xdr:row>7</xdr:row>
      <xdr:rowOff>22225</xdr:rowOff>
    </xdr:from>
    <xdr:ext cx="110838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6B7D5C8A-79C7-4743-8E24-39CA2D716CC6}"/>
                </a:ext>
              </a:extLst>
            </xdr:cNvPr>
            <xdr:cNvSpPr txBox="1"/>
          </xdr:nvSpPr>
          <xdr:spPr>
            <a:xfrm>
              <a:off x="1831975" y="1704975"/>
              <a:ext cx="110838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600" i="1">
                            <a:latin typeface="Cambria Math" panose="02040503050406030204" pitchFamily="18" charset="0"/>
                          </a:rPr>
                          <m:t>𝐴𝑐𝑡𝑖𝑣𝑜</m:t>
                        </m:r>
                        <m:r>
                          <a:rPr lang="es-MX" sz="60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i="1">
                            <a:latin typeface="Cambria Math" panose="02040503050406030204" pitchFamily="18" charset="0"/>
                          </a:rPr>
                          <m:t>𝐶𝑖𝑟𝑐𝑢𝑙𝑎𝑛𝑡𝑒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𝐼𝑛𝑣𝑒𝑛𝑡𝑎𝑟𝑖𝑜</m:t>
                        </m:r>
                      </m:num>
                      <m:den>
                        <m:r>
                          <a:rPr lang="es-MX" sz="600" i="1">
                            <a:latin typeface="Cambria Math" panose="02040503050406030204" pitchFamily="18" charset="0"/>
                          </a:rPr>
                          <m:t>𝑃𝑎𝑠𝑖𝑣𝑜</m:t>
                        </m:r>
                        <m:r>
                          <a:rPr lang="es-MX" sz="60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i="1">
                            <a:latin typeface="Cambria Math" panose="02040503050406030204" pitchFamily="18" charset="0"/>
                          </a:rPr>
                          <m:t>𝐶𝑖𝑟𝑐𝑢𝑙𝑎𝑛𝑡𝑒</m:t>
                        </m:r>
                      </m:den>
                    </m:f>
                  </m:oMath>
                </m:oMathPara>
              </a14:m>
              <a:endParaRPr lang="es-MX" sz="600"/>
            </a:p>
          </xdr:txBody>
        </xdr:sp>
      </mc:Choice>
      <mc:Fallback xmlns="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6B7D5C8A-79C7-4743-8E24-39CA2D716CC6}"/>
                </a:ext>
              </a:extLst>
            </xdr:cNvPr>
            <xdr:cNvSpPr txBox="1"/>
          </xdr:nvSpPr>
          <xdr:spPr>
            <a:xfrm>
              <a:off x="1831975" y="1704975"/>
              <a:ext cx="110838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600" i="0">
                  <a:latin typeface="Cambria Math" panose="02040503050406030204" pitchFamily="18" charset="0"/>
                </a:rPr>
                <a:t>(𝐴𝑐𝑡𝑖𝑣𝑜 𝐶𝑖𝑟𝑐𝑢𝑙𝑎𝑛𝑡𝑒</a:t>
              </a:r>
              <a:r>
                <a:rPr lang="es-MX" sz="600" b="0" i="0">
                  <a:latin typeface="Cambria Math" panose="02040503050406030204" pitchFamily="18" charset="0"/>
                </a:rPr>
                <a:t> −𝐼𝑛𝑣𝑒𝑛𝑡𝑎𝑟𝑖𝑜)/(</a:t>
              </a:r>
              <a:r>
                <a:rPr lang="es-MX" sz="600" i="0">
                  <a:latin typeface="Cambria Math" panose="02040503050406030204" pitchFamily="18" charset="0"/>
                </a:rPr>
                <a:t>𝑃𝑎𝑠𝑖𝑣𝑜 𝐶𝑖𝑟𝑐𝑢𝑙𝑎𝑛𝑡𝑒)</a:t>
              </a:r>
              <a:endParaRPr lang="es-MX" sz="600"/>
            </a:p>
          </xdr:txBody>
        </xdr:sp>
      </mc:Fallback>
    </mc:AlternateContent>
    <xdr:clientData/>
  </xdr:oneCellAnchor>
  <xdr:oneCellAnchor>
    <xdr:from>
      <xdr:col>1</xdr:col>
      <xdr:colOff>339725</xdr:colOff>
      <xdr:row>8</xdr:row>
      <xdr:rowOff>47625</xdr:rowOff>
    </xdr:from>
    <xdr:ext cx="1148904" cy="93936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5A629ADE-EE3A-48C9-A0E2-D50327C24F7A}"/>
            </a:ext>
          </a:extLst>
        </xdr:cNvPr>
        <xdr:cNvSpPr txBox="1"/>
      </xdr:nvSpPr>
      <xdr:spPr>
        <a:xfrm>
          <a:off x="1870075" y="1946275"/>
          <a:ext cx="1148904" cy="939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s-MX" sz="600"/>
            <a:t>Activo</a:t>
          </a:r>
          <a:r>
            <a:rPr lang="es-MX" sz="600" baseline="0"/>
            <a:t> Circulante - Pasivo Circulante</a:t>
          </a:r>
          <a:endParaRPr lang="es-MX" sz="600"/>
        </a:p>
      </xdr:txBody>
    </xdr:sp>
    <xdr:clientData/>
  </xdr:oneCellAnchor>
  <xdr:oneCellAnchor>
    <xdr:from>
      <xdr:col>1</xdr:col>
      <xdr:colOff>568325</xdr:colOff>
      <xdr:row>12</xdr:row>
      <xdr:rowOff>9525</xdr:rowOff>
    </xdr:from>
    <xdr:ext cx="583686" cy="1890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B7BDB35C-F8E5-48AB-A211-FA8C50E277F4}"/>
                </a:ext>
              </a:extLst>
            </xdr:cNvPr>
            <xdr:cNvSpPr txBox="1"/>
          </xdr:nvSpPr>
          <xdr:spPr>
            <a:xfrm>
              <a:off x="2098675" y="2733675"/>
              <a:ext cx="583686" cy="1890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𝐴𝑐𝑡𝑖𝑣𝑜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𝐹𝑖𝑗𝑜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𝑁𝑒𝑡𝑜</m:t>
                        </m:r>
                      </m:num>
                      <m:den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𝐶𝑎𝑝𝑖𝑡𝑎𝑙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𝑆𝑜𝑐𝑖𝑎𝑙</m:t>
                        </m:r>
                      </m:den>
                    </m:f>
                  </m:oMath>
                </m:oMathPara>
              </a14:m>
              <a:endParaRPr lang="es-MX" sz="600"/>
            </a:p>
          </xdr:txBody>
        </xdr:sp>
      </mc:Choice>
      <mc:Fallback xmlns="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B7BDB35C-F8E5-48AB-A211-FA8C50E277F4}"/>
                </a:ext>
              </a:extLst>
            </xdr:cNvPr>
            <xdr:cNvSpPr txBox="1"/>
          </xdr:nvSpPr>
          <xdr:spPr>
            <a:xfrm>
              <a:off x="2098675" y="2733675"/>
              <a:ext cx="583686" cy="1890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600" i="0">
                  <a:latin typeface="Cambria Math" panose="02040503050406030204" pitchFamily="18" charset="0"/>
                </a:rPr>
                <a:t>(</a:t>
              </a:r>
              <a:r>
                <a:rPr lang="es-MX" sz="600" b="0" i="0">
                  <a:latin typeface="Cambria Math" panose="02040503050406030204" pitchFamily="18" charset="0"/>
                </a:rPr>
                <a:t>𝐴𝑐𝑡𝑖𝑣𝑜 𝐹𝑖𝑗𝑜 𝑁𝑒𝑡𝑜)/(𝐶𝑎𝑝𝑖𝑡𝑎𝑙 𝑆𝑜𝑐𝑖𝑎𝑙)</a:t>
              </a:r>
              <a:endParaRPr lang="es-MX" sz="600"/>
            </a:p>
          </xdr:txBody>
        </xdr:sp>
      </mc:Fallback>
    </mc:AlternateContent>
    <xdr:clientData/>
  </xdr:oneCellAnchor>
  <xdr:oneCellAnchor>
    <xdr:from>
      <xdr:col>1</xdr:col>
      <xdr:colOff>555625</xdr:colOff>
      <xdr:row>13</xdr:row>
      <xdr:rowOff>15875</xdr:rowOff>
    </xdr:from>
    <xdr:ext cx="600164" cy="1890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D0EE2265-284A-430A-84B6-47205BC24F8C}"/>
                </a:ext>
              </a:extLst>
            </xdr:cNvPr>
            <xdr:cNvSpPr txBox="1"/>
          </xdr:nvSpPr>
          <xdr:spPr>
            <a:xfrm>
              <a:off x="2085975" y="2968625"/>
              <a:ext cx="600164" cy="1890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𝐴𝑐𝑡𝑖𝑣𝑜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𝐹𝑖𝑗𝑜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𝑁𝑒𝑡𝑜</m:t>
                        </m:r>
                      </m:num>
                      <m:den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𝐶𝑎𝑝𝑖𝑡𝑎𝑙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𝐶𝑜𝑛𝑡𝑎𝑏𝑙𝑒</m:t>
                        </m:r>
                      </m:den>
                    </m:f>
                  </m:oMath>
                </m:oMathPara>
              </a14:m>
              <a:endParaRPr lang="es-MX" sz="600"/>
            </a:p>
          </xdr:txBody>
        </xdr:sp>
      </mc:Choice>
      <mc:Fallback xmlns="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D0EE2265-284A-430A-84B6-47205BC24F8C}"/>
                </a:ext>
              </a:extLst>
            </xdr:cNvPr>
            <xdr:cNvSpPr txBox="1"/>
          </xdr:nvSpPr>
          <xdr:spPr>
            <a:xfrm>
              <a:off x="2085975" y="2968625"/>
              <a:ext cx="600164" cy="1890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600" i="0">
                  <a:latin typeface="Cambria Math" panose="02040503050406030204" pitchFamily="18" charset="0"/>
                </a:rPr>
                <a:t>(</a:t>
              </a:r>
              <a:r>
                <a:rPr lang="es-MX" sz="600" b="0" i="0">
                  <a:latin typeface="Cambria Math" panose="02040503050406030204" pitchFamily="18" charset="0"/>
                </a:rPr>
                <a:t>𝐴𝑐𝑡𝑖𝑣𝑜 𝐹𝑖𝑗𝑜 𝑁𝑒𝑡𝑜)/(𝐶𝑎𝑝𝑖𝑡𝑎𝑙 𝐶𝑜𝑛𝑡𝑎𝑏𝑙𝑒)</a:t>
              </a:r>
              <a:endParaRPr lang="es-MX" sz="600"/>
            </a:p>
          </xdr:txBody>
        </xdr:sp>
      </mc:Fallback>
    </mc:AlternateContent>
    <xdr:clientData/>
  </xdr:oneCellAnchor>
  <xdr:oneCellAnchor>
    <xdr:from>
      <xdr:col>1</xdr:col>
      <xdr:colOff>600075</xdr:colOff>
      <xdr:row>17</xdr:row>
      <xdr:rowOff>15875</xdr:rowOff>
    </xdr:from>
    <xdr:ext cx="501419" cy="1908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683D1B95-372A-4523-983D-49A8D919E6B6}"/>
                </a:ext>
              </a:extLst>
            </xdr:cNvPr>
            <xdr:cNvSpPr txBox="1"/>
          </xdr:nvSpPr>
          <xdr:spPr>
            <a:xfrm>
              <a:off x="2130425" y="4054475"/>
              <a:ext cx="501419" cy="1908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𝑃𝑎𝑠𝑖𝑣𝑜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𝑇𝑜𝑡𝑎𝑙</m:t>
                        </m:r>
                      </m:num>
                      <m:den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𝐶𝑎𝑝𝑖𝑡𝑎𝑙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600" b="0" i="1">
                            <a:latin typeface="Cambria Math" panose="02040503050406030204" pitchFamily="18" charset="0"/>
                          </a:rPr>
                          <m:t>𝑆𝑜𝑐𝑖𝑎𝑙</m:t>
                        </m:r>
                      </m:den>
                    </m:f>
                  </m:oMath>
                </m:oMathPara>
              </a14:m>
              <a:endParaRPr lang="es-MX" sz="600"/>
            </a:p>
          </xdr:txBody>
        </xdr:sp>
      </mc:Choice>
      <mc:Fallback xmlns="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683D1B95-372A-4523-983D-49A8D919E6B6}"/>
                </a:ext>
              </a:extLst>
            </xdr:cNvPr>
            <xdr:cNvSpPr txBox="1"/>
          </xdr:nvSpPr>
          <xdr:spPr>
            <a:xfrm>
              <a:off x="2130425" y="4054475"/>
              <a:ext cx="501419" cy="1908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600" i="0">
                  <a:latin typeface="Cambria Math" panose="02040503050406030204" pitchFamily="18" charset="0"/>
                </a:rPr>
                <a:t>(</a:t>
              </a:r>
              <a:r>
                <a:rPr lang="es-MX" sz="600" b="0" i="0">
                  <a:latin typeface="Cambria Math" panose="02040503050406030204" pitchFamily="18" charset="0"/>
                </a:rPr>
                <a:t>𝑃𝑎𝑠𝑖𝑣𝑜 𝑇𝑜𝑡𝑎𝑙)/(𝐶𝑎𝑝𝑖𝑡𝑎𝑙 𝑆𝑜𝑐𝑖𝑎𝑙)</a:t>
              </a:r>
              <a:endParaRPr lang="es-MX" sz="6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BF09-84E8-4464-8A2F-5A4C60844BDE}">
  <sheetPr>
    <pageSetUpPr fitToPage="1"/>
  </sheetPr>
  <dimension ref="A1:L52"/>
  <sheetViews>
    <sheetView topLeftCell="B25" workbookViewId="0">
      <selection activeCell="D36" sqref="D36"/>
    </sheetView>
  </sheetViews>
  <sheetFormatPr baseColWidth="10" defaultRowHeight="14.5" x14ac:dyDescent="0.35"/>
  <cols>
    <col min="1" max="1" width="31.36328125" style="21" bestFit="1" customWidth="1"/>
    <col min="2" max="2" width="31.26953125" style="21" bestFit="1" customWidth="1"/>
    <col min="3" max="3" width="12.26953125" style="21" bestFit="1" customWidth="1"/>
    <col min="4" max="4" width="13.26953125" style="21" bestFit="1" customWidth="1"/>
    <col min="5" max="5" width="12.26953125" style="21" customWidth="1"/>
    <col min="6" max="6" width="12.26953125" style="21" bestFit="1" customWidth="1"/>
    <col min="7" max="7" width="13.26953125" style="21" bestFit="1" customWidth="1"/>
    <col min="8" max="8" width="12.26953125" style="21" customWidth="1"/>
    <col min="9" max="9" width="12.26953125" style="21" bestFit="1" customWidth="1"/>
    <col min="10" max="10" width="12.90625" style="21" bestFit="1" customWidth="1"/>
    <col min="11" max="11" width="12.26953125" style="21" customWidth="1"/>
    <col min="12" max="12" width="14.26953125" style="21" bestFit="1" customWidth="1"/>
    <col min="13" max="16384" width="10.90625" style="21"/>
  </cols>
  <sheetData>
    <row r="1" spans="1:12" ht="19" thickTop="1" x14ac:dyDescent="0.45">
      <c r="A1" s="18" t="s">
        <v>67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</row>
    <row r="2" spans="1:12" ht="15" thickBot="1" x14ac:dyDescent="0.4">
      <c r="A2" s="22" t="s">
        <v>64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2" ht="19.5" thickTop="1" thickBot="1" x14ac:dyDescent="0.5">
      <c r="A3" s="25" t="s">
        <v>29</v>
      </c>
      <c r="B3" s="25"/>
      <c r="C3" s="25" t="s">
        <v>30</v>
      </c>
      <c r="D3" s="25"/>
      <c r="E3" s="26" t="s">
        <v>43</v>
      </c>
      <c r="F3" s="25" t="s">
        <v>33</v>
      </c>
      <c r="G3" s="25"/>
      <c r="H3" s="26" t="s">
        <v>43</v>
      </c>
      <c r="I3" s="25" t="s">
        <v>31</v>
      </c>
      <c r="J3" s="25"/>
      <c r="K3" s="26" t="s">
        <v>43</v>
      </c>
      <c r="L3" s="27" t="s">
        <v>32</v>
      </c>
    </row>
    <row r="4" spans="1:12" ht="19" thickTop="1" x14ac:dyDescent="0.45">
      <c r="A4" s="28" t="s">
        <v>0</v>
      </c>
      <c r="B4" s="29"/>
      <c r="C4" s="30"/>
      <c r="D4" s="31"/>
      <c r="E4" s="32"/>
      <c r="F4" s="30"/>
      <c r="G4" s="31"/>
      <c r="H4" s="32"/>
      <c r="I4" s="30"/>
      <c r="J4" s="31"/>
      <c r="K4" s="33"/>
      <c r="L4" s="34"/>
    </row>
    <row r="5" spans="1:12" ht="15.5" x14ac:dyDescent="0.35">
      <c r="A5" s="35"/>
      <c r="B5" s="36" t="s">
        <v>1</v>
      </c>
      <c r="C5" s="37"/>
      <c r="D5" s="38"/>
      <c r="E5" s="39"/>
      <c r="F5" s="37"/>
      <c r="G5" s="38"/>
      <c r="H5" s="39"/>
      <c r="I5" s="37"/>
      <c r="J5" s="38"/>
      <c r="K5" s="40"/>
      <c r="L5" s="41"/>
    </row>
    <row r="6" spans="1:12" x14ac:dyDescent="0.35">
      <c r="A6" s="42"/>
      <c r="B6" s="43" t="s">
        <v>6</v>
      </c>
      <c r="C6" s="44">
        <v>45410</v>
      </c>
      <c r="D6" s="45"/>
      <c r="E6" s="46">
        <f>(C6/D25)</f>
        <v>7.6071934130181679E-2</v>
      </c>
      <c r="F6" s="44">
        <v>50528</v>
      </c>
      <c r="G6" s="45"/>
      <c r="H6" s="46">
        <f>(F6/G25)</f>
        <v>8.7251126728946138E-2</v>
      </c>
      <c r="I6" s="44">
        <f>(-1)*(C6-F6)</f>
        <v>5118</v>
      </c>
      <c r="J6" s="45"/>
      <c r="K6" s="47">
        <f>(I6/J25)</f>
        <v>0.28712482468443196</v>
      </c>
      <c r="L6" s="41" t="s">
        <v>36</v>
      </c>
    </row>
    <row r="7" spans="1:12" x14ac:dyDescent="0.35">
      <c r="A7" s="42"/>
      <c r="B7" s="43" t="s">
        <v>7</v>
      </c>
      <c r="C7" s="44">
        <v>80525</v>
      </c>
      <c r="D7" s="45"/>
      <c r="E7" s="46">
        <f>(C7/D25)</f>
        <v>0.13489743439402951</v>
      </c>
      <c r="F7" s="44">
        <v>70582</v>
      </c>
      <c r="G7" s="45"/>
      <c r="H7" s="46">
        <f>(F7/G25)</f>
        <v>0.12188012640085649</v>
      </c>
      <c r="I7" s="44">
        <f t="shared" ref="I7:I10" si="0">(C7-F7)</f>
        <v>9943</v>
      </c>
      <c r="J7" s="45"/>
      <c r="K7" s="47">
        <f>(I7/J25)</f>
        <v>0.55781206171108</v>
      </c>
      <c r="L7" s="41" t="s">
        <v>35</v>
      </c>
    </row>
    <row r="8" spans="1:12" x14ac:dyDescent="0.35">
      <c r="A8" s="42"/>
      <c r="B8" s="43" t="s">
        <v>8</v>
      </c>
      <c r="C8" s="44">
        <v>45000</v>
      </c>
      <c r="D8" s="45"/>
      <c r="E8" s="46">
        <f>(C8/D25)</f>
        <v>7.538509217921549E-2</v>
      </c>
      <c r="F8" s="44">
        <v>35000</v>
      </c>
      <c r="G8" s="45"/>
      <c r="H8" s="46">
        <f>(F8/G25)</f>
        <v>6.0437567992263991E-2</v>
      </c>
      <c r="I8" s="44">
        <f t="shared" si="0"/>
        <v>10000</v>
      </c>
      <c r="J8" s="45"/>
      <c r="K8" s="47">
        <f>(I8/J25)</f>
        <v>0.56100981767180924</v>
      </c>
      <c r="L8" s="41" t="s">
        <v>35</v>
      </c>
    </row>
    <row r="9" spans="1:12" x14ac:dyDescent="0.35">
      <c r="A9" s="42"/>
      <c r="B9" s="43" t="s">
        <v>9</v>
      </c>
      <c r="C9" s="44">
        <v>30000</v>
      </c>
      <c r="D9" s="45"/>
      <c r="E9" s="46">
        <f>(C9/D25)</f>
        <v>5.0256728119476998E-2</v>
      </c>
      <c r="F9" s="44">
        <v>42000</v>
      </c>
      <c r="G9" s="45"/>
      <c r="H9" s="46">
        <f>(F9/G25)</f>
        <v>7.2525081590716786E-2</v>
      </c>
      <c r="I9" s="44">
        <f>(-1)*(C9-F9)</f>
        <v>12000</v>
      </c>
      <c r="J9" s="45"/>
      <c r="K9" s="47">
        <f>(I9/J25)</f>
        <v>0.67321178120617109</v>
      </c>
      <c r="L9" s="41" t="s">
        <v>36</v>
      </c>
    </row>
    <row r="10" spans="1:12" x14ac:dyDescent="0.35">
      <c r="A10" s="42"/>
      <c r="B10" s="43" t="s">
        <v>10</v>
      </c>
      <c r="C10" s="44">
        <v>50000</v>
      </c>
      <c r="D10" s="45"/>
      <c r="E10" s="46">
        <f>(C10/D25)</f>
        <v>8.3761213532461659E-2</v>
      </c>
      <c r="F10" s="44">
        <v>25000</v>
      </c>
      <c r="G10" s="45"/>
      <c r="H10" s="46">
        <f>(F10/G25)</f>
        <v>4.3169691423045706E-2</v>
      </c>
      <c r="I10" s="44">
        <f t="shared" si="0"/>
        <v>25000</v>
      </c>
      <c r="J10" s="45"/>
      <c r="K10" s="47">
        <f>(I10/J25)</f>
        <v>1.4025245441795231</v>
      </c>
      <c r="L10" s="41" t="s">
        <v>35</v>
      </c>
    </row>
    <row r="11" spans="1:12" x14ac:dyDescent="0.35">
      <c r="A11" s="42"/>
      <c r="B11" s="43" t="s">
        <v>34</v>
      </c>
      <c r="C11" s="44">
        <v>7000</v>
      </c>
      <c r="D11" s="45"/>
      <c r="E11" s="46">
        <f>(C11/D25)</f>
        <v>1.1726569894544632E-2</v>
      </c>
      <c r="F11" s="44">
        <v>10000</v>
      </c>
      <c r="G11" s="45"/>
      <c r="H11" s="46">
        <f>(F11/G25)</f>
        <v>1.7267876569218282E-2</v>
      </c>
      <c r="I11" s="44">
        <f>(-1)*(C11-F11)</f>
        <v>3000</v>
      </c>
      <c r="J11" s="45"/>
      <c r="K11" s="47">
        <f>(I11/J25)</f>
        <v>0.16830294530154277</v>
      </c>
      <c r="L11" s="41" t="s">
        <v>36</v>
      </c>
    </row>
    <row r="12" spans="1:12" x14ac:dyDescent="0.35">
      <c r="A12" s="42"/>
      <c r="B12" s="43" t="s">
        <v>19</v>
      </c>
      <c r="C12" s="44"/>
      <c r="D12" s="45">
        <f>SUM(C6:C11)</f>
        <v>257935</v>
      </c>
      <c r="E12" s="46">
        <f>(D12/D25)</f>
        <v>0.43209897224990995</v>
      </c>
      <c r="F12" s="44"/>
      <c r="G12" s="45">
        <f>SUM(F6:F11)</f>
        <v>233110</v>
      </c>
      <c r="H12" s="46">
        <f>(G12/G25)</f>
        <v>0.40253147070504741</v>
      </c>
      <c r="I12" s="44"/>
      <c r="J12" s="45">
        <f>(D12-G12)</f>
        <v>24825</v>
      </c>
      <c r="K12" s="47">
        <f>(J12/J25)</f>
        <v>1.3927068723702665</v>
      </c>
      <c r="L12" s="41" t="s">
        <v>35</v>
      </c>
    </row>
    <row r="13" spans="1:12" x14ac:dyDescent="0.35">
      <c r="A13" s="42"/>
      <c r="B13" s="43"/>
      <c r="C13" s="44"/>
      <c r="D13" s="45"/>
      <c r="E13" s="48"/>
      <c r="F13" s="44"/>
      <c r="G13" s="45"/>
      <c r="H13" s="48"/>
      <c r="I13" s="44"/>
      <c r="J13" s="45"/>
      <c r="K13" s="49"/>
      <c r="L13" s="41"/>
    </row>
    <row r="14" spans="1:12" ht="15.5" x14ac:dyDescent="0.35">
      <c r="A14" s="42"/>
      <c r="B14" s="36" t="s">
        <v>2</v>
      </c>
      <c r="C14" s="44"/>
      <c r="D14" s="45"/>
      <c r="E14" s="48"/>
      <c r="F14" s="44"/>
      <c r="G14" s="45"/>
      <c r="H14" s="48"/>
      <c r="I14" s="44"/>
      <c r="J14" s="45"/>
      <c r="K14" s="49"/>
      <c r="L14" s="41"/>
    </row>
    <row r="15" spans="1:12" x14ac:dyDescent="0.35">
      <c r="A15" s="42"/>
      <c r="B15" s="43" t="s">
        <v>11</v>
      </c>
      <c r="C15" s="44">
        <v>120000</v>
      </c>
      <c r="D15" s="45"/>
      <c r="E15" s="46">
        <f>(C15/D25)</f>
        <v>0.20102691247790799</v>
      </c>
      <c r="F15" s="44">
        <v>150000</v>
      </c>
      <c r="G15" s="45"/>
      <c r="H15" s="46">
        <f>(F15/G25)</f>
        <v>0.25901814853827426</v>
      </c>
      <c r="I15" s="44">
        <f>(-1)*(C15-F15)</f>
        <v>30000</v>
      </c>
      <c r="J15" s="45"/>
      <c r="K15" s="47">
        <f>(I15/J25)</f>
        <v>1.6830294530154277</v>
      </c>
      <c r="L15" s="41" t="s">
        <v>36</v>
      </c>
    </row>
    <row r="16" spans="1:12" x14ac:dyDescent="0.35">
      <c r="A16" s="42"/>
      <c r="B16" s="43" t="s">
        <v>12</v>
      </c>
      <c r="C16" s="44">
        <v>160000</v>
      </c>
      <c r="D16" s="45"/>
      <c r="E16" s="46">
        <f>(C16/D25)</f>
        <v>0.26803588330387729</v>
      </c>
      <c r="F16" s="44">
        <v>135000</v>
      </c>
      <c r="G16" s="45"/>
      <c r="H16" s="46">
        <f>(F16/G25)</f>
        <v>0.23311633368444681</v>
      </c>
      <c r="I16" s="44">
        <f>(C16-F16)</f>
        <v>25000</v>
      </c>
      <c r="J16" s="45"/>
      <c r="K16" s="47">
        <f>(I16/J25)</f>
        <v>1.4025245441795231</v>
      </c>
      <c r="L16" s="41" t="s">
        <v>35</v>
      </c>
    </row>
    <row r="17" spans="1:12" x14ac:dyDescent="0.35">
      <c r="A17" s="42"/>
      <c r="B17" s="43" t="s">
        <v>13</v>
      </c>
      <c r="C17" s="44">
        <v>22000</v>
      </c>
      <c r="D17" s="45"/>
      <c r="E17" s="46">
        <f>(C17/D25)</f>
        <v>3.6854933954283131E-2</v>
      </c>
      <c r="F17" s="44">
        <v>26000</v>
      </c>
      <c r="G17" s="45"/>
      <c r="H17" s="46">
        <f>(F17/G25)</f>
        <v>4.4896479079967536E-2</v>
      </c>
      <c r="I17" s="44">
        <f>(-1)*(C17-F17)</f>
        <v>4000</v>
      </c>
      <c r="J17" s="45"/>
      <c r="K17" s="47">
        <f>(I17/J25)</f>
        <v>0.2244039270687237</v>
      </c>
      <c r="L17" s="41" t="s">
        <v>36</v>
      </c>
    </row>
    <row r="18" spans="1:12" x14ac:dyDescent="0.35">
      <c r="A18" s="42"/>
      <c r="B18" s="43" t="s">
        <v>14</v>
      </c>
      <c r="C18" s="44">
        <v>10000</v>
      </c>
      <c r="D18" s="45"/>
      <c r="E18" s="46">
        <f>(C18/D25)</f>
        <v>1.675224270649233E-2</v>
      </c>
      <c r="F18" s="44">
        <v>10000</v>
      </c>
      <c r="G18" s="45"/>
      <c r="H18" s="46">
        <f>(F18/G25)</f>
        <v>1.7267876569218282E-2</v>
      </c>
      <c r="I18" s="44">
        <f t="shared" ref="I18" si="1">(C18-F18)</f>
        <v>0</v>
      </c>
      <c r="J18" s="45"/>
      <c r="K18" s="47">
        <f>(I18/J25)</f>
        <v>0</v>
      </c>
      <c r="L18" s="41" t="s">
        <v>35</v>
      </c>
    </row>
    <row r="19" spans="1:12" x14ac:dyDescent="0.35">
      <c r="A19" s="42"/>
      <c r="B19" s="43" t="s">
        <v>20</v>
      </c>
      <c r="C19" s="44"/>
      <c r="D19" s="45">
        <f>SUM(C15:C18)</f>
        <v>312000</v>
      </c>
      <c r="E19" s="46">
        <f>(D19/D25)</f>
        <v>0.52266997244256075</v>
      </c>
      <c r="F19" s="44"/>
      <c r="G19" s="45">
        <f>SUM(F15:F18)</f>
        <v>321000</v>
      </c>
      <c r="H19" s="46">
        <f>(G19/G25)</f>
        <v>0.55429883787190692</v>
      </c>
      <c r="I19" s="44"/>
      <c r="J19" s="45">
        <f>(-1)*(D19-G19)</f>
        <v>9000</v>
      </c>
      <c r="K19" s="47">
        <f>(J19/J25)</f>
        <v>0.50490883590462832</v>
      </c>
      <c r="L19" s="41" t="s">
        <v>36</v>
      </c>
    </row>
    <row r="20" spans="1:12" x14ac:dyDescent="0.35">
      <c r="A20" s="42"/>
      <c r="B20" s="43"/>
      <c r="C20" s="44"/>
      <c r="D20" s="45"/>
      <c r="E20" s="48"/>
      <c r="F20" s="44"/>
      <c r="G20" s="45"/>
      <c r="H20" s="48"/>
      <c r="I20" s="44"/>
      <c r="J20" s="45"/>
      <c r="K20" s="49"/>
      <c r="L20" s="41"/>
    </row>
    <row r="21" spans="1:12" ht="15.5" x14ac:dyDescent="0.35">
      <c r="A21" s="42"/>
      <c r="B21" s="36" t="s">
        <v>3</v>
      </c>
      <c r="C21" s="44"/>
      <c r="D21" s="45"/>
      <c r="E21" s="48"/>
      <c r="F21" s="44"/>
      <c r="G21" s="45"/>
      <c r="H21" s="48"/>
      <c r="I21" s="44"/>
      <c r="J21" s="45"/>
      <c r="K21" s="49"/>
      <c r="L21" s="41"/>
    </row>
    <row r="22" spans="1:12" x14ac:dyDescent="0.35">
      <c r="A22" s="42"/>
      <c r="B22" s="43" t="s">
        <v>15</v>
      </c>
      <c r="C22" s="44">
        <v>12000</v>
      </c>
      <c r="D22" s="45"/>
      <c r="E22" s="46">
        <f>(C22/D25)</f>
        <v>2.0102691247790797E-2</v>
      </c>
      <c r="F22" s="44">
        <v>10000</v>
      </c>
      <c r="G22" s="45"/>
      <c r="H22" s="46">
        <f>(F22/G25)</f>
        <v>1.7267876569218282E-2</v>
      </c>
      <c r="I22" s="44">
        <f>(C22-F22)</f>
        <v>2000</v>
      </c>
      <c r="J22" s="45"/>
      <c r="K22" s="47">
        <f>(I22/J25)</f>
        <v>0.11220196353436185</v>
      </c>
      <c r="L22" s="41" t="s">
        <v>35</v>
      </c>
    </row>
    <row r="23" spans="1:12" x14ac:dyDescent="0.35">
      <c r="A23" s="42"/>
      <c r="B23" s="43" t="s">
        <v>16</v>
      </c>
      <c r="C23" s="44">
        <v>15000</v>
      </c>
      <c r="D23" s="45"/>
      <c r="E23" s="46">
        <f>(C23/D25)</f>
        <v>2.5128364059738499E-2</v>
      </c>
      <c r="F23" s="44">
        <v>15000</v>
      </c>
      <c r="G23" s="45"/>
      <c r="H23" s="46">
        <f>(F23/G25)</f>
        <v>2.5901814853827424E-2</v>
      </c>
      <c r="I23" s="44">
        <f>(C23-F23)</f>
        <v>0</v>
      </c>
      <c r="J23" s="45"/>
      <c r="K23" s="47">
        <f>(I23/J25)</f>
        <v>0</v>
      </c>
      <c r="L23" s="41" t="s">
        <v>35</v>
      </c>
    </row>
    <row r="24" spans="1:12" x14ac:dyDescent="0.35">
      <c r="A24" s="42"/>
      <c r="B24" s="43" t="s">
        <v>21</v>
      </c>
      <c r="C24" s="44"/>
      <c r="D24" s="45">
        <f>SUM(C22:C23)</f>
        <v>27000</v>
      </c>
      <c r="E24" s="46">
        <f>(D24/D25)</f>
        <v>4.5231055307529293E-2</v>
      </c>
      <c r="F24" s="44"/>
      <c r="G24" s="45">
        <f>SUM(F22:F23)</f>
        <v>25000</v>
      </c>
      <c r="H24" s="46">
        <f>(G24/G25)</f>
        <v>4.3169691423045706E-2</v>
      </c>
      <c r="I24" s="44"/>
      <c r="J24" s="45">
        <f>(D24-G24)</f>
        <v>2000</v>
      </c>
      <c r="K24" s="47">
        <f>(J24/J25)</f>
        <v>0.11220196353436185</v>
      </c>
      <c r="L24" s="41" t="s">
        <v>35</v>
      </c>
    </row>
    <row r="25" spans="1:12" ht="15" thickBot="1" x14ac:dyDescent="0.4">
      <c r="A25" s="50" t="s">
        <v>28</v>
      </c>
      <c r="B25" s="51"/>
      <c r="C25" s="52"/>
      <c r="D25" s="53">
        <f>SUM(D4:D24)</f>
        <v>596935</v>
      </c>
      <c r="E25" s="46">
        <f>(D25/D25)</f>
        <v>1</v>
      </c>
      <c r="F25" s="52"/>
      <c r="G25" s="53">
        <f>SUM(G4:G24)</f>
        <v>579110</v>
      </c>
      <c r="H25" s="46">
        <f>(G25/G25)</f>
        <v>1</v>
      </c>
      <c r="I25" s="52"/>
      <c r="J25" s="53">
        <f>(D25-G25)</f>
        <v>17825</v>
      </c>
      <c r="K25" s="54">
        <f>(J25/J25)</f>
        <v>1</v>
      </c>
      <c r="L25" s="41" t="s">
        <v>35</v>
      </c>
    </row>
    <row r="26" spans="1:12" ht="15.5" thickTop="1" thickBot="1" x14ac:dyDescent="0.4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7"/>
    </row>
    <row r="27" spans="1:12" ht="19" thickTop="1" x14ac:dyDescent="0.45">
      <c r="A27" s="30" t="s">
        <v>4</v>
      </c>
      <c r="B27" s="31"/>
      <c r="C27" s="30"/>
      <c r="D27" s="31"/>
      <c r="E27" s="32"/>
      <c r="F27" s="30"/>
      <c r="G27" s="31"/>
      <c r="H27" s="32"/>
      <c r="I27" s="30"/>
      <c r="J27" s="31"/>
      <c r="K27" s="58"/>
      <c r="L27" s="59"/>
    </row>
    <row r="28" spans="1:12" ht="15.5" x14ac:dyDescent="0.35">
      <c r="A28" s="37"/>
      <c r="B28" s="38" t="s">
        <v>1</v>
      </c>
      <c r="C28" s="37"/>
      <c r="D28" s="38"/>
      <c r="E28" s="39"/>
      <c r="F28" s="37"/>
      <c r="G28" s="38"/>
      <c r="H28" s="39"/>
      <c r="I28" s="37"/>
      <c r="J28" s="38"/>
      <c r="K28" s="38"/>
      <c r="L28" s="60"/>
    </row>
    <row r="29" spans="1:12" x14ac:dyDescent="0.35">
      <c r="A29" s="61"/>
      <c r="B29" s="62" t="s">
        <v>17</v>
      </c>
      <c r="C29" s="44">
        <v>50448</v>
      </c>
      <c r="D29" s="45"/>
      <c r="E29" s="46">
        <f>(C29/D44)</f>
        <v>8.4511714005712515E-2</v>
      </c>
      <c r="F29" s="44">
        <v>55500</v>
      </c>
      <c r="G29" s="45"/>
      <c r="H29" s="46">
        <f>(F29/G44)</f>
        <v>9.5836714959161476E-2</v>
      </c>
      <c r="I29" s="44">
        <f>(-1)*(C29-F29)</f>
        <v>5052</v>
      </c>
      <c r="J29" s="45"/>
      <c r="K29" s="47">
        <f>(I29/J44)</f>
        <v>0.28342215988779806</v>
      </c>
      <c r="L29" s="41" t="s">
        <v>36</v>
      </c>
    </row>
    <row r="30" spans="1:12" x14ac:dyDescent="0.35">
      <c r="A30" s="61"/>
      <c r="B30" s="62" t="s">
        <v>18</v>
      </c>
      <c r="C30" s="44">
        <v>120000</v>
      </c>
      <c r="D30" s="45"/>
      <c r="E30" s="46">
        <f>(C30/D44)</f>
        <v>0.20102691247790799</v>
      </c>
      <c r="F30" s="44">
        <v>100000</v>
      </c>
      <c r="G30" s="45"/>
      <c r="H30" s="46">
        <f>(F30/G44)</f>
        <v>0.17267876569218282</v>
      </c>
      <c r="I30" s="44">
        <f t="shared" ref="I30:I31" si="2">(C30-F30)</f>
        <v>20000</v>
      </c>
      <c r="J30" s="45"/>
      <c r="K30" s="47">
        <f>(I30/J44)</f>
        <v>1.1220196353436185</v>
      </c>
      <c r="L30" s="41" t="s">
        <v>35</v>
      </c>
    </row>
    <row r="31" spans="1:12" x14ac:dyDescent="0.35">
      <c r="A31" s="61"/>
      <c r="B31" s="62" t="s">
        <v>66</v>
      </c>
      <c r="C31" s="44">
        <v>22000</v>
      </c>
      <c r="D31" s="45"/>
      <c r="E31" s="46">
        <f>(C31/D44)</f>
        <v>3.6854933954283131E-2</v>
      </c>
      <c r="F31" s="44">
        <v>18000</v>
      </c>
      <c r="G31" s="45"/>
      <c r="H31" s="46">
        <f>(F31/G44)</f>
        <v>3.108217782459291E-2</v>
      </c>
      <c r="I31" s="44">
        <f t="shared" si="2"/>
        <v>4000</v>
      </c>
      <c r="J31" s="45"/>
      <c r="K31" s="47">
        <f>(I31/J44)</f>
        <v>0.2244039270687237</v>
      </c>
      <c r="L31" s="41" t="s">
        <v>35</v>
      </c>
    </row>
    <row r="32" spans="1:12" x14ac:dyDescent="0.35">
      <c r="A32" s="61"/>
      <c r="B32" s="62" t="s">
        <v>22</v>
      </c>
      <c r="C32" s="44"/>
      <c r="D32" s="45">
        <f>SUM(C29:C31)</f>
        <v>192448</v>
      </c>
      <c r="E32" s="46">
        <f>(D32/D44)</f>
        <v>0.32239356043790363</v>
      </c>
      <c r="F32" s="44"/>
      <c r="G32" s="45">
        <f>SUM(F29:F31)</f>
        <v>173500</v>
      </c>
      <c r="H32" s="46">
        <f>(G32/G44)</f>
        <v>0.29959765847593722</v>
      </c>
      <c r="I32" s="44"/>
      <c r="J32" s="45">
        <f>(D32-G32)</f>
        <v>18948</v>
      </c>
      <c r="K32" s="47">
        <f>(J32/J44)</f>
        <v>1.0630014025245442</v>
      </c>
      <c r="L32" s="41" t="s">
        <v>35</v>
      </c>
    </row>
    <row r="33" spans="1:12" x14ac:dyDescent="0.35">
      <c r="A33" s="61"/>
      <c r="B33" s="62"/>
      <c r="C33" s="44"/>
      <c r="D33" s="45"/>
      <c r="E33" s="48"/>
      <c r="F33" s="44"/>
      <c r="G33" s="45"/>
      <c r="H33" s="48"/>
      <c r="I33" s="44"/>
      <c r="J33" s="45"/>
      <c r="K33" s="49"/>
      <c r="L33" s="41"/>
    </row>
    <row r="34" spans="1:12" ht="15.5" x14ac:dyDescent="0.35">
      <c r="A34" s="61"/>
      <c r="B34" s="38" t="s">
        <v>5</v>
      </c>
      <c r="C34" s="44"/>
      <c r="D34" s="45"/>
      <c r="E34" s="48"/>
      <c r="F34" s="44"/>
      <c r="G34" s="45"/>
      <c r="H34" s="48"/>
      <c r="I34" s="44"/>
      <c r="J34" s="45"/>
      <c r="K34" s="49"/>
      <c r="L34" s="41"/>
    </row>
    <row r="35" spans="1:12" x14ac:dyDescent="0.35">
      <c r="A35" s="61"/>
      <c r="B35" s="62" t="s">
        <v>65</v>
      </c>
      <c r="C35" s="44">
        <v>134487</v>
      </c>
      <c r="D35" s="45"/>
      <c r="E35" s="46">
        <f>(C35/D44)</f>
        <v>0.22529588648680343</v>
      </c>
      <c r="F35" s="44">
        <v>150000</v>
      </c>
      <c r="G35" s="45"/>
      <c r="H35" s="46">
        <f>(F35/G44)</f>
        <v>0.25901814853827426</v>
      </c>
      <c r="I35" s="44">
        <f>(-1)*(C35-F35)</f>
        <v>15513</v>
      </c>
      <c r="J35" s="45"/>
      <c r="K35" s="47">
        <f>(I35/J44)</f>
        <v>0.87029453015427771</v>
      </c>
      <c r="L35" s="41" t="s">
        <v>36</v>
      </c>
    </row>
    <row r="36" spans="1:12" x14ac:dyDescent="0.35">
      <c r="A36" s="61"/>
      <c r="B36" s="62" t="s">
        <v>23</v>
      </c>
      <c r="C36" s="44"/>
      <c r="D36" s="45">
        <f>SUM(C35:C35)</f>
        <v>134487</v>
      </c>
      <c r="E36" s="46">
        <f>(D36/D44)</f>
        <v>0.22529588648680343</v>
      </c>
      <c r="F36" s="44"/>
      <c r="G36" s="45">
        <f>SUM(F35:F35)</f>
        <v>150000</v>
      </c>
      <c r="H36" s="46">
        <f>(G36/G44)</f>
        <v>0.25901814853827426</v>
      </c>
      <c r="I36" s="44"/>
      <c r="J36" s="45">
        <f>(-1)*(D36-G36)</f>
        <v>15513</v>
      </c>
      <c r="K36" s="47">
        <f>(J36/J44)</f>
        <v>0.87029453015427771</v>
      </c>
      <c r="L36" s="41" t="s">
        <v>36</v>
      </c>
    </row>
    <row r="37" spans="1:12" ht="15.5" x14ac:dyDescent="0.35">
      <c r="A37" s="37" t="s">
        <v>24</v>
      </c>
      <c r="B37" s="62"/>
      <c r="C37" s="44"/>
      <c r="D37" s="45">
        <f>SUM(D32:D36)</f>
        <v>326935</v>
      </c>
      <c r="E37" s="46">
        <f>(D37/D44)</f>
        <v>0.547689446924707</v>
      </c>
      <c r="F37" s="44"/>
      <c r="G37" s="45">
        <f>SUM(G32:G36)</f>
        <v>323500</v>
      </c>
      <c r="H37" s="46">
        <f>(G37/G44)</f>
        <v>0.55861580701421143</v>
      </c>
      <c r="I37" s="44"/>
      <c r="J37" s="45">
        <f>(D37-G37)</f>
        <v>3435</v>
      </c>
      <c r="K37" s="47">
        <f>(J37/J44)</f>
        <v>0.19270687237026649</v>
      </c>
      <c r="L37" s="41" t="s">
        <v>35</v>
      </c>
    </row>
    <row r="38" spans="1:12" x14ac:dyDescent="0.35">
      <c r="A38" s="63"/>
      <c r="B38" s="62"/>
      <c r="C38" s="44"/>
      <c r="D38" s="45"/>
      <c r="E38" s="48"/>
      <c r="F38" s="44"/>
      <c r="G38" s="45"/>
      <c r="H38" s="48"/>
      <c r="I38" s="44"/>
      <c r="J38" s="45"/>
      <c r="K38" s="49"/>
      <c r="L38" s="41"/>
    </row>
    <row r="39" spans="1:12" ht="18.5" x14ac:dyDescent="0.45">
      <c r="A39" s="64" t="s">
        <v>37</v>
      </c>
      <c r="B39" s="62"/>
      <c r="C39" s="44"/>
      <c r="D39" s="45"/>
      <c r="E39" s="48"/>
      <c r="F39" s="44"/>
      <c r="G39" s="45"/>
      <c r="H39" s="48"/>
      <c r="I39" s="44"/>
      <c r="J39" s="45"/>
      <c r="K39" s="49"/>
      <c r="L39" s="41"/>
    </row>
    <row r="40" spans="1:12" x14ac:dyDescent="0.35">
      <c r="A40" s="61"/>
      <c r="B40" s="62" t="s">
        <v>38</v>
      </c>
      <c r="C40" s="44"/>
      <c r="D40" s="45">
        <f>(D25-D37-D41)</f>
        <v>120000</v>
      </c>
      <c r="E40" s="46">
        <f>(D40/D44)</f>
        <v>0.20102691247790799</v>
      </c>
      <c r="F40" s="44"/>
      <c r="G40" s="45">
        <f>(G25-G37-G41)</f>
        <v>130000</v>
      </c>
      <c r="H40" s="46">
        <f>(G40/G44)</f>
        <v>0.22448239539983769</v>
      </c>
      <c r="I40" s="44"/>
      <c r="J40" s="45">
        <f>(-1)*(D40-G40)</f>
        <v>10000</v>
      </c>
      <c r="K40" s="47">
        <f>(J40/J44)</f>
        <v>0.56100981767180924</v>
      </c>
      <c r="L40" s="41" t="s">
        <v>36</v>
      </c>
    </row>
    <row r="41" spans="1:12" x14ac:dyDescent="0.35">
      <c r="A41" s="61"/>
      <c r="B41" s="62" t="s">
        <v>41</v>
      </c>
      <c r="C41" s="44"/>
      <c r="D41" s="45">
        <v>150000</v>
      </c>
      <c r="E41" s="46">
        <f>(D41/D44)</f>
        <v>0.25128364059738495</v>
      </c>
      <c r="F41" s="44"/>
      <c r="G41" s="45">
        <v>125610</v>
      </c>
      <c r="H41" s="46">
        <f>(G41/G44)</f>
        <v>0.21690179758595085</v>
      </c>
      <c r="I41" s="44"/>
      <c r="J41" s="45">
        <f t="shared" ref="J41:J42" si="3">(D41-G41)</f>
        <v>24390</v>
      </c>
      <c r="K41" s="47">
        <f>(J41/J44)</f>
        <v>1.3683029453015427</v>
      </c>
      <c r="L41" s="41" t="s">
        <v>35</v>
      </c>
    </row>
    <row r="42" spans="1:12" ht="15.5" x14ac:dyDescent="0.35">
      <c r="A42" s="37" t="s">
        <v>39</v>
      </c>
      <c r="B42" s="62"/>
      <c r="C42" s="44"/>
      <c r="D42" s="45">
        <f>SUM(D40:D41)</f>
        <v>270000</v>
      </c>
      <c r="E42" s="46">
        <f>(D42/D44)</f>
        <v>0.45231055307529294</v>
      </c>
      <c r="F42" s="44"/>
      <c r="G42" s="45">
        <f>SUM(G40:G41)</f>
        <v>255610</v>
      </c>
      <c r="H42" s="46">
        <f>(G42/G44)</f>
        <v>0.44138419298578851</v>
      </c>
      <c r="I42" s="44"/>
      <c r="J42" s="45">
        <f t="shared" si="3"/>
        <v>14390</v>
      </c>
      <c r="K42" s="47">
        <f>(J42/J44)</f>
        <v>0.80729312762973349</v>
      </c>
      <c r="L42" s="41" t="s">
        <v>35</v>
      </c>
    </row>
    <row r="43" spans="1:12" x14ac:dyDescent="0.35">
      <c r="A43" s="61"/>
      <c r="B43" s="62"/>
      <c r="C43" s="44"/>
      <c r="D43" s="45"/>
      <c r="E43" s="48"/>
      <c r="F43" s="44"/>
      <c r="G43" s="45"/>
      <c r="H43" s="48"/>
      <c r="I43" s="44"/>
      <c r="J43" s="45"/>
      <c r="K43" s="49"/>
      <c r="L43" s="41"/>
    </row>
    <row r="44" spans="1:12" ht="15" thickBot="1" x14ac:dyDescent="0.4">
      <c r="A44" s="65" t="s">
        <v>40</v>
      </c>
      <c r="B44" s="66"/>
      <c r="C44" s="67"/>
      <c r="D44" s="53">
        <f>SUM(D37,D42)</f>
        <v>596935</v>
      </c>
      <c r="E44" s="54">
        <f>(D44/D44)</f>
        <v>1</v>
      </c>
      <c r="F44" s="67"/>
      <c r="G44" s="53">
        <f>SUM(G37,G42)</f>
        <v>579110</v>
      </c>
      <c r="H44" s="54">
        <f>(G44/G44)</f>
        <v>1</v>
      </c>
      <c r="I44" s="67"/>
      <c r="J44" s="53">
        <f t="shared" ref="J44" si="4">(D44-G44)</f>
        <v>17825</v>
      </c>
      <c r="K44" s="54">
        <f>(J44/J44)</f>
        <v>1</v>
      </c>
      <c r="L44" s="68" t="s">
        <v>35</v>
      </c>
    </row>
    <row r="45" spans="1:12" ht="15.5" thickTop="1" thickBot="1" x14ac:dyDescent="0.4"/>
    <row r="46" spans="1:12" ht="15" customHeight="1" thickBot="1" x14ac:dyDescent="0.4">
      <c r="B46" s="69" t="s">
        <v>25</v>
      </c>
      <c r="C46" s="70"/>
      <c r="D46" s="70"/>
      <c r="E46" s="71"/>
      <c r="F46" s="72" t="s">
        <v>26</v>
      </c>
      <c r="G46" s="73"/>
      <c r="H46" s="73"/>
      <c r="I46" s="74"/>
    </row>
    <row r="47" spans="1:12" ht="15" thickBot="1" x14ac:dyDescent="0.4">
      <c r="B47" s="70"/>
      <c r="C47" s="70"/>
      <c r="D47" s="70"/>
      <c r="E47" s="75"/>
      <c r="G47" s="70"/>
      <c r="H47" s="75"/>
    </row>
    <row r="48" spans="1:12" ht="15" thickBot="1" x14ac:dyDescent="0.4">
      <c r="B48" s="70"/>
      <c r="C48" s="70"/>
      <c r="D48" s="70"/>
      <c r="E48" s="75"/>
      <c r="G48" s="70"/>
      <c r="H48" s="75"/>
    </row>
    <row r="49" spans="2:9" ht="15" thickBot="1" x14ac:dyDescent="0.4">
      <c r="B49" s="70"/>
      <c r="C49" s="70"/>
      <c r="D49" s="70"/>
      <c r="E49" s="75"/>
      <c r="G49" s="70"/>
      <c r="H49" s="75"/>
    </row>
    <row r="50" spans="2:9" ht="15" thickBot="1" x14ac:dyDescent="0.4">
      <c r="B50" s="76"/>
      <c r="C50" s="70"/>
      <c r="D50" s="70"/>
      <c r="E50" s="77"/>
      <c r="F50" s="76"/>
      <c r="G50" s="76"/>
      <c r="H50" s="76"/>
      <c r="I50" s="76"/>
    </row>
    <row r="51" spans="2:9" ht="15" thickBot="1" x14ac:dyDescent="0.4">
      <c r="B51" s="78"/>
      <c r="C51" s="70"/>
      <c r="D51" s="70"/>
      <c r="E51" s="79"/>
      <c r="F51" s="80"/>
      <c r="G51" s="81"/>
      <c r="H51" s="81"/>
      <c r="I51" s="81"/>
    </row>
    <row r="52" spans="2:9" ht="15" thickBot="1" x14ac:dyDescent="0.4">
      <c r="B52" s="78" t="s">
        <v>42</v>
      </c>
      <c r="F52" s="81" t="s">
        <v>27</v>
      </c>
      <c r="G52" s="81"/>
      <c r="H52" s="81"/>
      <c r="I52" s="81"/>
    </row>
  </sheetData>
  <mergeCells count="10">
    <mergeCell ref="A26:L26"/>
    <mergeCell ref="F46:I46"/>
    <mergeCell ref="F51:I51"/>
    <mergeCell ref="F52:I52"/>
    <mergeCell ref="A1:L1"/>
    <mergeCell ref="A2:L2"/>
    <mergeCell ref="A3:B3"/>
    <mergeCell ref="C3:D3"/>
    <mergeCell ref="F3:G3"/>
    <mergeCell ref="I3:J3"/>
  </mergeCells>
  <pageMargins left="0.25" right="0.25" top="0.75" bottom="0.75" header="0.3" footer="0.3"/>
  <pageSetup paperSize="9" scale="52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06E1-FAD5-4913-B99A-F82E64D01B90}">
  <dimension ref="A1:C30"/>
  <sheetViews>
    <sheetView tabSelected="1" workbookViewId="0">
      <selection activeCell="C17" sqref="C17"/>
    </sheetView>
  </sheetViews>
  <sheetFormatPr baseColWidth="10" defaultRowHeight="14.5" x14ac:dyDescent="0.35"/>
  <cols>
    <col min="1" max="1" width="21.90625" style="1" customWidth="1"/>
    <col min="2" max="2" width="24.6328125" style="1" customWidth="1"/>
    <col min="3" max="16384" width="10.90625" style="1"/>
  </cols>
  <sheetData>
    <row r="1" spans="1:3" ht="15.5" thickTop="1" thickBot="1" x14ac:dyDescent="0.4">
      <c r="A1" s="14" t="s">
        <v>44</v>
      </c>
      <c r="B1" s="17"/>
      <c r="C1" s="12" t="s">
        <v>45</v>
      </c>
    </row>
    <row r="2" spans="1:3" ht="15" thickBot="1" x14ac:dyDescent="0.4">
      <c r="A2" s="2" t="s">
        <v>46</v>
      </c>
      <c r="B2" s="3" t="s">
        <v>47</v>
      </c>
      <c r="C2" s="13"/>
    </row>
    <row r="3" spans="1:3" ht="15.5" thickTop="1" thickBot="1" x14ac:dyDescent="0.4">
      <c r="A3" s="14" t="s">
        <v>48</v>
      </c>
      <c r="B3" s="15"/>
      <c r="C3" s="4"/>
    </row>
    <row r="4" spans="1:3" ht="18" customHeight="1" thickBot="1" x14ac:dyDescent="0.4">
      <c r="A4" s="5" t="s">
        <v>49</v>
      </c>
      <c r="B4" s="6"/>
      <c r="C4" s="7">
        <f>Balance!D41/Balance!D25</f>
        <v>0.25128364059738495</v>
      </c>
    </row>
    <row r="5" spans="1:3" ht="18" customHeight="1" thickBot="1" x14ac:dyDescent="0.4">
      <c r="A5" s="8" t="s">
        <v>50</v>
      </c>
      <c r="B5" s="6"/>
      <c r="C5" s="9">
        <f>Balance!D41/Balance!D42</f>
        <v>0.55555555555555558</v>
      </c>
    </row>
    <row r="6" spans="1:3" ht="15.5" thickTop="1" thickBot="1" x14ac:dyDescent="0.4">
      <c r="A6" s="14" t="s">
        <v>51</v>
      </c>
      <c r="B6" s="15"/>
      <c r="C6" s="4"/>
    </row>
    <row r="7" spans="1:3" ht="16.5" customHeight="1" thickBot="1" x14ac:dyDescent="0.4">
      <c r="A7" s="5" t="s">
        <v>52</v>
      </c>
      <c r="B7" s="6"/>
      <c r="C7" s="7">
        <f>Balance!D12/Balance!D32</f>
        <v>1.3402841286997007</v>
      </c>
    </row>
    <row r="8" spans="1:3" ht="17" customHeight="1" thickBot="1" x14ac:dyDescent="0.4">
      <c r="A8" s="5" t="s">
        <v>53</v>
      </c>
      <c r="B8" s="6"/>
      <c r="C8" s="7">
        <f>(Balance!D12-Balance!C8)/Balance!D32</f>
        <v>1.1064547306285335</v>
      </c>
    </row>
    <row r="9" spans="1:3" ht="15" thickBot="1" x14ac:dyDescent="0.4">
      <c r="A9" s="8" t="s">
        <v>54</v>
      </c>
      <c r="B9" s="10"/>
      <c r="C9" s="7">
        <f>Balance!D12-Balance!D32</f>
        <v>65487</v>
      </c>
    </row>
    <row r="10" spans="1:3" ht="15.5" thickTop="1" thickBot="1" x14ac:dyDescent="0.4">
      <c r="A10" s="14" t="s">
        <v>55</v>
      </c>
      <c r="B10" s="15"/>
      <c r="C10" s="4"/>
    </row>
    <row r="11" spans="1:3" ht="17" customHeight="1" thickBot="1" x14ac:dyDescent="0.4">
      <c r="A11" s="5" t="s">
        <v>56</v>
      </c>
      <c r="B11" s="6"/>
      <c r="C11" s="7">
        <f>Balance!D25/Balance!D37</f>
        <v>1.8258522336244207</v>
      </c>
    </row>
    <row r="12" spans="1:3" ht="17.5" customHeight="1" thickBot="1" x14ac:dyDescent="0.4">
      <c r="A12" s="5" t="s">
        <v>57</v>
      </c>
      <c r="B12" s="6"/>
      <c r="C12" s="7">
        <f>Balance!D19/Balance!D36</f>
        <v>2.3199268330768028</v>
      </c>
    </row>
    <row r="13" spans="1:3" ht="18" customHeight="1" thickBot="1" x14ac:dyDescent="0.4">
      <c r="A13" s="5" t="s">
        <v>58</v>
      </c>
      <c r="B13" s="6"/>
      <c r="C13" s="7">
        <f>Balance!D19/Balance!D40</f>
        <v>2.6</v>
      </c>
    </row>
    <row r="14" spans="1:3" ht="18" customHeight="1" thickBot="1" x14ac:dyDescent="0.4">
      <c r="A14" s="8" t="s">
        <v>59</v>
      </c>
      <c r="B14" s="6"/>
      <c r="C14" s="7">
        <f>Balance!D19/Balance!D42</f>
        <v>1.1555555555555554</v>
      </c>
    </row>
    <row r="15" spans="1:3" ht="15.5" thickTop="1" thickBot="1" x14ac:dyDescent="0.4">
      <c r="A15" s="14" t="s">
        <v>60</v>
      </c>
      <c r="B15" s="15"/>
      <c r="C15" s="4"/>
    </row>
    <row r="16" spans="1:3" ht="17" customHeight="1" thickBot="1" x14ac:dyDescent="0.4">
      <c r="A16" s="5" t="s">
        <v>61</v>
      </c>
      <c r="B16" s="6"/>
      <c r="C16" s="7">
        <f>Balance!D37/Balance!D25</f>
        <v>0.547689446924707</v>
      </c>
    </row>
    <row r="17" spans="1:3" ht="18" customHeight="1" thickBot="1" x14ac:dyDescent="0.4">
      <c r="A17" s="5" t="s">
        <v>62</v>
      </c>
      <c r="B17" s="6"/>
      <c r="C17" s="7">
        <f>Balance!D41/Balance!C31</f>
        <v>6.8181818181818183</v>
      </c>
    </row>
    <row r="18" spans="1:3" ht="18.5" customHeight="1" thickBot="1" x14ac:dyDescent="0.4">
      <c r="A18" s="8" t="s">
        <v>63</v>
      </c>
      <c r="B18" s="10"/>
      <c r="C18" s="9">
        <f>Balance!D37/Balance!D40</f>
        <v>2.7244583333333332</v>
      </c>
    </row>
    <row r="19" spans="1:3" ht="16" customHeight="1" thickTop="1" x14ac:dyDescent="0.35">
      <c r="A19" s="16"/>
      <c r="B19" s="16"/>
      <c r="C19" s="11"/>
    </row>
    <row r="20" spans="1:3" ht="16.5" customHeight="1" x14ac:dyDescent="0.35"/>
    <row r="21" spans="1:3" ht="17.5" customHeight="1" x14ac:dyDescent="0.35"/>
    <row r="22" spans="1:3" ht="17.5" customHeight="1" x14ac:dyDescent="0.35"/>
    <row r="23" spans="1:3" ht="17.5" customHeight="1" x14ac:dyDescent="0.35"/>
    <row r="24" spans="1:3" ht="17.5" customHeight="1" x14ac:dyDescent="0.35"/>
    <row r="25" spans="1:3" ht="17.5" customHeight="1" x14ac:dyDescent="0.35"/>
    <row r="26" spans="1:3" ht="17.5" customHeight="1" x14ac:dyDescent="0.35"/>
    <row r="27" spans="1:3" ht="17.5" customHeight="1" x14ac:dyDescent="0.35"/>
    <row r="28" spans="1:3" ht="16.5" customHeight="1" x14ac:dyDescent="0.35"/>
    <row r="29" spans="1:3" ht="16.5" customHeight="1" x14ac:dyDescent="0.35"/>
    <row r="30" spans="1:3" ht="17" customHeight="1" x14ac:dyDescent="0.35"/>
  </sheetData>
  <mergeCells count="7">
    <mergeCell ref="C1:C2"/>
    <mergeCell ref="A3:B3"/>
    <mergeCell ref="A19:B19"/>
    <mergeCell ref="A6:B6"/>
    <mergeCell ref="A10:B10"/>
    <mergeCell ref="A15:B15"/>
    <mergeCell ref="A1:B1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Balance</vt:lpstr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Calva</dc:creator>
  <cp:lastModifiedBy>Manuel Calva</cp:lastModifiedBy>
  <cp:lastPrinted>2017-09-25T00:17:26Z</cp:lastPrinted>
  <dcterms:created xsi:type="dcterms:W3CDTF">2017-08-21T19:25:53Z</dcterms:created>
  <dcterms:modified xsi:type="dcterms:W3CDTF">2017-10-16T14:26:34Z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b4d29daf-4ce8-4260-92fc-451a109456d8</vt:lpwstr>
  </property>
</Properties>
</file>