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ocuments\Escuela\3er Semestre\Administración\"/>
    </mc:Choice>
  </mc:AlternateContent>
  <bookViews>
    <workbookView xWindow="0" yWindow="0" windowWidth="23040" windowHeight="10896" activeTab="2" xr2:uid="{9E432480-CC02-4699-83D8-C06AEF3FA25C}"/>
  </bookViews>
  <sheets>
    <sheet name="Hoja1" sheetId="1" r:id="rId1"/>
    <sheet name="Hoja2" sheetId="2" r:id="rId2"/>
    <sheet name="Hoja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3" l="1"/>
  <c r="F3" i="3" l="1"/>
  <c r="E3" i="3"/>
  <c r="D3" i="3"/>
  <c r="C3" i="3"/>
  <c r="F7" i="3"/>
  <c r="E7" i="3"/>
  <c r="D7" i="3"/>
  <c r="C7" i="3"/>
  <c r="B3" i="3"/>
  <c r="B7" i="3"/>
  <c r="B24" i="1"/>
  <c r="E6" i="2"/>
  <c r="E7" i="2" s="1"/>
  <c r="E8" i="2" s="1"/>
  <c r="D12" i="2" s="1"/>
  <c r="C6" i="2"/>
  <c r="C7" i="2" s="1"/>
  <c r="C8" i="2" s="1"/>
  <c r="B12" i="2" s="1"/>
  <c r="D24" i="1"/>
  <c r="E17" i="1"/>
  <c r="E18" i="1" s="1"/>
  <c r="E19" i="1" s="1"/>
  <c r="E20" i="1" s="1"/>
  <c r="C17" i="1"/>
  <c r="C18" i="1" s="1"/>
  <c r="C19" i="1" s="1"/>
  <c r="C20" i="1" s="1"/>
  <c r="C5" i="1"/>
  <c r="C6" i="1" s="1"/>
  <c r="C7" i="1" s="1"/>
  <c r="C8" i="1" s="1"/>
  <c r="C10" i="3" l="1"/>
  <c r="I8" i="3" s="1"/>
  <c r="B10" i="3"/>
  <c r="I7" i="3"/>
  <c r="J1" i="3"/>
  <c r="I11" i="3"/>
  <c r="D10" i="3"/>
  <c r="I9" i="3" s="1"/>
  <c r="J9" i="3" s="1"/>
  <c r="E10" i="3"/>
  <c r="I10" i="3" s="1"/>
  <c r="J10" i="3" s="1"/>
  <c r="C9" i="2"/>
  <c r="C10" i="2" s="1"/>
  <c r="C11" i="2" s="1"/>
  <c r="E9" i="2"/>
  <c r="E10" i="2" s="1"/>
  <c r="E11" i="2" s="1"/>
  <c r="B13" i="1"/>
  <c r="C9" i="1"/>
  <c r="C10" i="1" s="1"/>
  <c r="C11" i="1" s="1"/>
  <c r="E21" i="1"/>
  <c r="E22" i="1" s="1"/>
  <c r="C21" i="1"/>
  <c r="C22" i="1" s="1"/>
  <c r="J11" i="3" l="1"/>
  <c r="M7" i="3"/>
  <c r="J8" i="3"/>
  <c r="I12" i="3"/>
  <c r="M9" i="3" s="1"/>
  <c r="J12" i="3" l="1"/>
  <c r="M11" i="3" s="1"/>
  <c r="I13" i="3" l="1"/>
</calcChain>
</file>

<file path=xl/sharedStrings.xml><?xml version="1.0" encoding="utf-8"?>
<sst xmlns="http://schemas.openxmlformats.org/spreadsheetml/2006/main" count="52" uniqueCount="34">
  <si>
    <t>Año</t>
  </si>
  <si>
    <t>Flujo Neto de Efectivo</t>
  </si>
  <si>
    <t>Flujo Acumulado</t>
  </si>
  <si>
    <t>PIR =</t>
  </si>
  <si>
    <t>años</t>
  </si>
  <si>
    <t>Proyecto X</t>
  </si>
  <si>
    <t>Proyecto Y</t>
  </si>
  <si>
    <t>Proyecto "A"</t>
  </si>
  <si>
    <t>Proyecto "B"</t>
  </si>
  <si>
    <t>El arcoiris, S.A.</t>
  </si>
  <si>
    <t>Flujo de Efectivo</t>
  </si>
  <si>
    <t>Año 0</t>
  </si>
  <si>
    <t>Año 1</t>
  </si>
  <si>
    <t>Año 2</t>
  </si>
  <si>
    <t>Año 3</t>
  </si>
  <si>
    <t>Año 4</t>
  </si>
  <si>
    <t>INGRESOS TOTALES</t>
  </si>
  <si>
    <t>Ingresos por ventas</t>
  </si>
  <si>
    <t>Otros ingresos</t>
  </si>
  <si>
    <t>EGRESOS TOTALES</t>
  </si>
  <si>
    <t>Inversión</t>
  </si>
  <si>
    <t>Costos Totales</t>
  </si>
  <si>
    <t>FLUJO DE EFECTIVO (A-B)</t>
  </si>
  <si>
    <t>Valor de rescate</t>
  </si>
  <si>
    <t>Inversión Inicial</t>
  </si>
  <si>
    <t xml:space="preserve">Plazo </t>
  </si>
  <si>
    <t>TMAR</t>
  </si>
  <si>
    <t>Proyecto A</t>
  </si>
  <si>
    <t>VP</t>
  </si>
  <si>
    <t>TIR =</t>
  </si>
  <si>
    <t>RAP =</t>
  </si>
  <si>
    <t>IR =</t>
  </si>
  <si>
    <t>Total</t>
  </si>
  <si>
    <t>VPN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</si>
</sst>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8" xfId="0" applyBorder="1"/>
    <xf numFmtId="164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14" xfId="0" applyBorder="1" applyAlignme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64" fontId="0" fillId="0" borderId="20" xfId="0" applyNumberFormat="1" applyBorder="1"/>
    <xf numFmtId="0" fontId="0" fillId="0" borderId="21" xfId="0" applyBorder="1"/>
    <xf numFmtId="0" fontId="1" fillId="0" borderId="0" xfId="0" applyFont="1"/>
    <xf numFmtId="164" fontId="0" fillId="0" borderId="21" xfId="0" applyNumberFormat="1" applyBorder="1"/>
    <xf numFmtId="164" fontId="0" fillId="0" borderId="16" xfId="0" applyNumberFormat="1" applyBorder="1" applyAlignment="1"/>
    <xf numFmtId="164" fontId="0" fillId="0" borderId="22" xfId="0" applyNumberFormat="1" applyBorder="1" applyAlignment="1"/>
    <xf numFmtId="0" fontId="0" fillId="0" borderId="23" xfId="0" applyBorder="1"/>
    <xf numFmtId="164" fontId="0" fillId="0" borderId="0" xfId="0" applyNumberFormat="1" applyBorder="1"/>
    <xf numFmtId="164" fontId="0" fillId="0" borderId="26" xfId="0" applyNumberFormat="1" applyBorder="1"/>
    <xf numFmtId="164" fontId="0" fillId="0" borderId="19" xfId="0" applyNumberFormat="1" applyBorder="1"/>
    <xf numFmtId="164" fontId="0" fillId="0" borderId="29" xfId="0" applyNumberFormat="1" applyBorder="1"/>
    <xf numFmtId="0" fontId="0" fillId="0" borderId="29" xfId="0" applyBorder="1"/>
    <xf numFmtId="0" fontId="0" fillId="0" borderId="22" xfId="0" applyBorder="1"/>
    <xf numFmtId="0" fontId="0" fillId="2" borderId="29" xfId="0" applyFill="1" applyBorder="1"/>
    <xf numFmtId="164" fontId="0" fillId="2" borderId="0" xfId="0" applyNumberFormat="1" applyFill="1" applyBorder="1"/>
    <xf numFmtId="164" fontId="0" fillId="2" borderId="19" xfId="0" applyNumberFormat="1" applyFill="1" applyBorder="1"/>
    <xf numFmtId="164" fontId="0" fillId="2" borderId="29" xfId="0" applyNumberFormat="1" applyFill="1" applyBorder="1"/>
    <xf numFmtId="164" fontId="0" fillId="2" borderId="26" xfId="0" applyNumberFormat="1" applyFill="1" applyBorder="1"/>
    <xf numFmtId="0" fontId="0" fillId="3" borderId="30" xfId="0" applyFill="1" applyBorder="1"/>
    <xf numFmtId="164" fontId="0" fillId="3" borderId="27" xfId="0" applyNumberFormat="1" applyFill="1" applyBorder="1"/>
    <xf numFmtId="164" fontId="0" fillId="3" borderId="23" xfId="0" applyNumberFormat="1" applyFill="1" applyBorder="1"/>
    <xf numFmtId="164" fontId="0" fillId="3" borderId="30" xfId="0" applyNumberFormat="1" applyFill="1" applyBorder="1"/>
    <xf numFmtId="164" fontId="0" fillId="3" borderId="28" xfId="0" applyNumberFormat="1" applyFill="1" applyBorder="1"/>
    <xf numFmtId="0" fontId="0" fillId="3" borderId="31" xfId="0" applyFill="1" applyBorder="1"/>
    <xf numFmtId="0" fontId="0" fillId="3" borderId="16" xfId="0" applyFill="1" applyBorder="1"/>
    <xf numFmtId="0" fontId="0" fillId="3" borderId="22" xfId="0" applyFill="1" applyBorder="1"/>
    <xf numFmtId="0" fontId="0" fillId="3" borderId="24" xfId="0" applyFill="1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7BD7596-2915-4BBE-94C1-B0819C383A0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F89C6-742E-4E1A-8589-4B17DED6FAE5}">
  <dimension ref="A4:E24"/>
  <sheetViews>
    <sheetView workbookViewId="0">
      <selection activeCell="B24" sqref="B24"/>
    </sheetView>
  </sheetViews>
  <sheetFormatPr baseColWidth="10" defaultRowHeight="14.4" x14ac:dyDescent="0.3"/>
  <cols>
    <col min="2" max="2" width="19.109375" bestFit="1" customWidth="1"/>
    <col min="3" max="3" width="14.44140625" bestFit="1" customWidth="1"/>
  </cols>
  <sheetData>
    <row r="4" spans="1:5" x14ac:dyDescent="0.3">
      <c r="A4" t="s">
        <v>0</v>
      </c>
      <c r="B4" t="s">
        <v>1</v>
      </c>
      <c r="C4" t="s">
        <v>2</v>
      </c>
    </row>
    <row r="5" spans="1:5" x14ac:dyDescent="0.3">
      <c r="A5">
        <v>0</v>
      </c>
      <c r="B5">
        <v>-1000</v>
      </c>
      <c r="C5">
        <f>B5</f>
        <v>-1000</v>
      </c>
    </row>
    <row r="6" spans="1:5" x14ac:dyDescent="0.3">
      <c r="A6">
        <v>1</v>
      </c>
      <c r="B6">
        <v>250</v>
      </c>
      <c r="C6">
        <f>C5+B6</f>
        <v>-750</v>
      </c>
    </row>
    <row r="7" spans="1:5" x14ac:dyDescent="0.3">
      <c r="A7">
        <v>2</v>
      </c>
      <c r="B7">
        <v>400</v>
      </c>
      <c r="C7">
        <f t="shared" ref="C7:C11" si="0">C6+B7</f>
        <v>-350</v>
      </c>
    </row>
    <row r="8" spans="1:5" x14ac:dyDescent="0.3">
      <c r="A8">
        <v>3</v>
      </c>
      <c r="B8">
        <v>300</v>
      </c>
      <c r="C8">
        <f t="shared" si="0"/>
        <v>-50</v>
      </c>
    </row>
    <row r="9" spans="1:5" x14ac:dyDescent="0.3">
      <c r="A9">
        <v>4</v>
      </c>
      <c r="B9">
        <v>300</v>
      </c>
      <c r="C9">
        <f t="shared" si="0"/>
        <v>250</v>
      </c>
    </row>
    <row r="10" spans="1:5" x14ac:dyDescent="0.3">
      <c r="A10">
        <v>5</v>
      </c>
      <c r="B10">
        <v>250</v>
      </c>
      <c r="C10">
        <f t="shared" si="0"/>
        <v>500</v>
      </c>
    </row>
    <row r="11" spans="1:5" x14ac:dyDescent="0.3">
      <c r="A11">
        <v>6</v>
      </c>
      <c r="B11">
        <v>300</v>
      </c>
      <c r="C11">
        <f t="shared" si="0"/>
        <v>800</v>
      </c>
    </row>
    <row r="13" spans="1:5" x14ac:dyDescent="0.3">
      <c r="A13" t="s">
        <v>3</v>
      </c>
      <c r="B13">
        <f>A9-1+(((-1)*C8)/B9)</f>
        <v>3.1666666666666665</v>
      </c>
      <c r="C13" t="s">
        <v>4</v>
      </c>
    </row>
    <row r="15" spans="1:5" x14ac:dyDescent="0.3">
      <c r="B15" s="48" t="s">
        <v>5</v>
      </c>
      <c r="C15" s="48"/>
      <c r="D15" s="48" t="s">
        <v>6</v>
      </c>
      <c r="E15" s="48"/>
    </row>
    <row r="16" spans="1:5" x14ac:dyDescent="0.3">
      <c r="A16" t="s">
        <v>0</v>
      </c>
      <c r="B16" t="s">
        <v>1</v>
      </c>
      <c r="C16" t="s">
        <v>2</v>
      </c>
      <c r="D16" t="s">
        <v>1</v>
      </c>
      <c r="E16" t="s">
        <v>2</v>
      </c>
    </row>
    <row r="17" spans="1:5" x14ac:dyDescent="0.3">
      <c r="A17">
        <v>0</v>
      </c>
      <c r="B17">
        <v>-168000</v>
      </c>
      <c r="C17">
        <f>B17</f>
        <v>-168000</v>
      </c>
      <c r="D17">
        <v>-180000</v>
      </c>
      <c r="E17">
        <f>D17</f>
        <v>-180000</v>
      </c>
    </row>
    <row r="18" spans="1:5" x14ac:dyDescent="0.3">
      <c r="A18">
        <v>1</v>
      </c>
      <c r="B18">
        <v>56000</v>
      </c>
      <c r="C18">
        <f>C17+B18</f>
        <v>-112000</v>
      </c>
      <c r="D18">
        <v>112000</v>
      </c>
      <c r="E18">
        <f>E17+D18</f>
        <v>-68000</v>
      </c>
    </row>
    <row r="19" spans="1:5" x14ac:dyDescent="0.3">
      <c r="A19">
        <v>2</v>
      </c>
      <c r="B19">
        <v>56000</v>
      </c>
      <c r="C19">
        <f t="shared" ref="C19:C22" si="1">C18+B19</f>
        <v>-56000</v>
      </c>
      <c r="D19">
        <v>48000</v>
      </c>
      <c r="E19">
        <f t="shared" ref="E19:E22" si="2">E18+D19</f>
        <v>-20000</v>
      </c>
    </row>
    <row r="20" spans="1:5" x14ac:dyDescent="0.3">
      <c r="A20">
        <v>3</v>
      </c>
      <c r="B20">
        <v>56000</v>
      </c>
      <c r="C20">
        <f t="shared" si="1"/>
        <v>0</v>
      </c>
      <c r="D20">
        <v>40000</v>
      </c>
      <c r="E20">
        <f t="shared" si="2"/>
        <v>20000</v>
      </c>
    </row>
    <row r="21" spans="1:5" x14ac:dyDescent="0.3">
      <c r="A21">
        <v>4</v>
      </c>
      <c r="B21">
        <v>56000</v>
      </c>
      <c r="C21">
        <f t="shared" si="1"/>
        <v>56000</v>
      </c>
      <c r="D21">
        <v>40000</v>
      </c>
      <c r="E21">
        <f t="shared" si="2"/>
        <v>60000</v>
      </c>
    </row>
    <row r="22" spans="1:5" x14ac:dyDescent="0.3">
      <c r="A22">
        <v>5</v>
      </c>
      <c r="B22">
        <v>56000</v>
      </c>
      <c r="C22">
        <f t="shared" si="1"/>
        <v>112000</v>
      </c>
      <c r="D22">
        <v>40000</v>
      </c>
      <c r="E22">
        <f t="shared" si="2"/>
        <v>100000</v>
      </c>
    </row>
    <row r="24" spans="1:5" x14ac:dyDescent="0.3">
      <c r="A24" t="s">
        <v>3</v>
      </c>
      <c r="B24">
        <f>$A21-1+(((-1)*C20)/B21)</f>
        <v>3</v>
      </c>
      <c r="C24" t="s">
        <v>4</v>
      </c>
      <c r="D24">
        <f>$A20-1+(((-1)*E19)/D20)</f>
        <v>2.5</v>
      </c>
      <c r="E24" t="s">
        <v>4</v>
      </c>
    </row>
  </sheetData>
  <mergeCells count="2">
    <mergeCell ref="B15:C15"/>
    <mergeCell ref="D15:E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E908A-27BA-4D54-A3D9-A28664E89EB9}">
  <dimension ref="A2:E13"/>
  <sheetViews>
    <sheetView workbookViewId="0">
      <selection activeCell="B36" sqref="B36"/>
    </sheetView>
  </sheetViews>
  <sheetFormatPr baseColWidth="10" defaultRowHeight="14.4" x14ac:dyDescent="0.3"/>
  <cols>
    <col min="1" max="1" width="6.6640625" customWidth="1"/>
    <col min="2" max="2" width="19.109375" bestFit="1" customWidth="1"/>
    <col min="3" max="3" width="14.44140625" bestFit="1" customWidth="1"/>
    <col min="4" max="4" width="19.109375" bestFit="1" customWidth="1"/>
    <col min="5" max="5" width="14.44140625" bestFit="1" customWidth="1"/>
  </cols>
  <sheetData>
    <row r="2" spans="1:5" ht="15" thickBot="1" x14ac:dyDescent="0.35"/>
    <row r="3" spans="1:5" ht="15.6" thickTop="1" thickBot="1" x14ac:dyDescent="0.35">
      <c r="A3" s="49" t="s">
        <v>9</v>
      </c>
      <c r="B3" s="51"/>
      <c r="C3" s="51"/>
      <c r="D3" s="51"/>
      <c r="E3" s="50"/>
    </row>
    <row r="4" spans="1:5" ht="15.6" thickTop="1" thickBot="1" x14ac:dyDescent="0.35">
      <c r="A4" s="6"/>
      <c r="B4" s="49" t="s">
        <v>7</v>
      </c>
      <c r="C4" s="50"/>
      <c r="D4" s="49" t="s">
        <v>8</v>
      </c>
      <c r="E4" s="50"/>
    </row>
    <row r="5" spans="1:5" ht="15" thickTop="1" x14ac:dyDescent="0.3">
      <c r="A5" s="9" t="s">
        <v>0</v>
      </c>
      <c r="B5" s="10" t="s">
        <v>1</v>
      </c>
      <c r="C5" s="11" t="s">
        <v>2</v>
      </c>
      <c r="D5" s="10" t="s">
        <v>1</v>
      </c>
      <c r="E5" s="11" t="s">
        <v>2</v>
      </c>
    </row>
    <row r="6" spans="1:5" x14ac:dyDescent="0.3">
      <c r="A6" s="2">
        <v>0</v>
      </c>
      <c r="B6" s="7">
        <v>-84000</v>
      </c>
      <c r="C6" s="3">
        <f>B6</f>
        <v>-84000</v>
      </c>
      <c r="D6" s="7">
        <v>-90000</v>
      </c>
      <c r="E6" s="3">
        <f>D6</f>
        <v>-90000</v>
      </c>
    </row>
    <row r="7" spans="1:5" x14ac:dyDescent="0.3">
      <c r="A7" s="2">
        <v>1</v>
      </c>
      <c r="B7" s="7">
        <v>28000</v>
      </c>
      <c r="C7" s="3">
        <f>C6+B7</f>
        <v>-56000</v>
      </c>
      <c r="D7" s="7">
        <v>56000</v>
      </c>
      <c r="E7" s="3">
        <f>E6+D7</f>
        <v>-34000</v>
      </c>
    </row>
    <row r="8" spans="1:5" x14ac:dyDescent="0.3">
      <c r="A8" s="2">
        <v>2</v>
      </c>
      <c r="B8" s="7">
        <v>28000</v>
      </c>
      <c r="C8" s="3">
        <f t="shared" ref="C8:C11" si="0">C7+B8</f>
        <v>-28000</v>
      </c>
      <c r="D8" s="7">
        <v>24000</v>
      </c>
      <c r="E8" s="3">
        <f t="shared" ref="E8:E11" si="1">E7+D8</f>
        <v>-10000</v>
      </c>
    </row>
    <row r="9" spans="1:5" x14ac:dyDescent="0.3">
      <c r="A9" s="2">
        <v>3</v>
      </c>
      <c r="B9" s="7">
        <v>28000</v>
      </c>
      <c r="C9" s="3">
        <f t="shared" si="0"/>
        <v>0</v>
      </c>
      <c r="D9" s="7">
        <v>20000</v>
      </c>
      <c r="E9" s="3">
        <f t="shared" si="1"/>
        <v>10000</v>
      </c>
    </row>
    <row r="10" spans="1:5" x14ac:dyDescent="0.3">
      <c r="A10" s="2">
        <v>4</v>
      </c>
      <c r="B10" s="7">
        <v>28000</v>
      </c>
      <c r="C10" s="3">
        <f t="shared" si="0"/>
        <v>28000</v>
      </c>
      <c r="D10" s="7">
        <v>20000</v>
      </c>
      <c r="E10" s="3">
        <f t="shared" si="1"/>
        <v>30000</v>
      </c>
    </row>
    <row r="11" spans="1:5" ht="15" thickBot="1" x14ac:dyDescent="0.35">
      <c r="A11" s="4">
        <v>5</v>
      </c>
      <c r="B11" s="8">
        <v>28000</v>
      </c>
      <c r="C11" s="5">
        <f t="shared" si="0"/>
        <v>56000</v>
      </c>
      <c r="D11" s="8">
        <v>20000</v>
      </c>
      <c r="E11" s="5">
        <f t="shared" si="1"/>
        <v>50000</v>
      </c>
    </row>
    <row r="12" spans="1:5" ht="15.6" thickTop="1" thickBot="1" x14ac:dyDescent="0.35">
      <c r="A12" s="4" t="s">
        <v>3</v>
      </c>
      <c r="B12" s="4">
        <f>$A9-1+(((-1)*C8)/B9)</f>
        <v>3</v>
      </c>
      <c r="C12" s="5" t="s">
        <v>4</v>
      </c>
      <c r="D12" s="4">
        <f>$A9-1+(((-1)*E8)/D9)</f>
        <v>2.5</v>
      </c>
      <c r="E12" s="12" t="s">
        <v>4</v>
      </c>
    </row>
    <row r="13" spans="1:5" ht="15" thickTop="1" x14ac:dyDescent="0.3"/>
  </sheetData>
  <mergeCells count="3">
    <mergeCell ref="B4:C4"/>
    <mergeCell ref="D4:E4"/>
    <mergeCell ref="A3:E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9C8CF-D2AB-4E07-8479-4F532684EF78}">
  <dimension ref="A1:M13"/>
  <sheetViews>
    <sheetView tabSelected="1" zoomScaleNormal="100" workbookViewId="0">
      <selection activeCell="H21" sqref="H21"/>
    </sheetView>
  </sheetViews>
  <sheetFormatPr baseColWidth="10" defaultRowHeight="14.4" x14ac:dyDescent="0.3"/>
  <cols>
    <col min="1" max="1" width="21.88671875" bestFit="1" customWidth="1"/>
    <col min="2" max="6" width="11.33203125" bestFit="1" customWidth="1"/>
    <col min="8" max="8" width="6.33203125" customWidth="1"/>
    <col min="9" max="9" width="15.21875" bestFit="1" customWidth="1"/>
    <col min="10" max="10" width="11.33203125" bestFit="1" customWidth="1"/>
    <col min="11" max="11" width="4.88671875" customWidth="1"/>
  </cols>
  <sheetData>
    <row r="1" spans="1:13" ht="15" thickBot="1" x14ac:dyDescent="0.35">
      <c r="A1" s="52" t="s">
        <v>10</v>
      </c>
      <c r="B1" s="53"/>
      <c r="C1" s="53"/>
      <c r="D1" s="53"/>
      <c r="E1" s="53"/>
      <c r="F1" s="54"/>
      <c r="H1" s="48" t="s">
        <v>24</v>
      </c>
      <c r="I1" s="48"/>
      <c r="J1" s="13">
        <f>B10</f>
        <v>500000</v>
      </c>
    </row>
    <row r="2" spans="1:13" ht="15" thickBot="1" x14ac:dyDescent="0.35">
      <c r="A2" s="33"/>
      <c r="B2" s="44" t="s">
        <v>11</v>
      </c>
      <c r="C2" s="45" t="s">
        <v>12</v>
      </c>
      <c r="D2" s="46" t="s">
        <v>13</v>
      </c>
      <c r="E2" s="47" t="s">
        <v>14</v>
      </c>
      <c r="F2" s="47" t="s">
        <v>15</v>
      </c>
      <c r="H2" s="48" t="s">
        <v>25</v>
      </c>
      <c r="I2" s="48"/>
      <c r="J2">
        <v>4</v>
      </c>
    </row>
    <row r="3" spans="1:13" x14ac:dyDescent="0.3">
      <c r="A3" s="34" t="s">
        <v>16</v>
      </c>
      <c r="B3" s="35">
        <f>SUM(B4:B6)</f>
        <v>0</v>
      </c>
      <c r="C3" s="36">
        <f>SUM(C4:C6)</f>
        <v>162000</v>
      </c>
      <c r="D3" s="37">
        <f>SUM(D4:D6)</f>
        <v>160000</v>
      </c>
      <c r="E3" s="38">
        <f>SUM(E4:E6)</f>
        <v>180000</v>
      </c>
      <c r="F3" s="38">
        <f>SUM(F4:F6)</f>
        <v>210000</v>
      </c>
      <c r="H3" s="48" t="s">
        <v>26</v>
      </c>
      <c r="I3" s="48"/>
      <c r="J3" s="14">
        <v>0.15</v>
      </c>
    </row>
    <row r="4" spans="1:13" ht="15" thickBot="1" x14ac:dyDescent="0.35">
      <c r="A4" s="32" t="s">
        <v>17</v>
      </c>
      <c r="B4" s="28"/>
      <c r="C4" s="30">
        <v>150000</v>
      </c>
      <c r="D4" s="31">
        <v>160000</v>
      </c>
      <c r="E4" s="29">
        <v>180000</v>
      </c>
      <c r="F4" s="29">
        <v>180000</v>
      </c>
      <c r="H4" s="1"/>
      <c r="I4" s="1"/>
    </row>
    <row r="5" spans="1:13" ht="15" thickBot="1" x14ac:dyDescent="0.35">
      <c r="A5" s="32" t="s">
        <v>23</v>
      </c>
      <c r="B5" s="28"/>
      <c r="C5" s="30"/>
      <c r="D5" s="31"/>
      <c r="E5" s="29"/>
      <c r="F5" s="29">
        <v>25000</v>
      </c>
      <c r="H5" s="16"/>
      <c r="I5" s="52" t="s">
        <v>27</v>
      </c>
      <c r="J5" s="54"/>
    </row>
    <row r="6" spans="1:13" ht="15" thickBot="1" x14ac:dyDescent="0.35">
      <c r="A6" s="32" t="s">
        <v>18</v>
      </c>
      <c r="B6" s="28"/>
      <c r="C6" s="30">
        <v>12000</v>
      </c>
      <c r="D6" s="31"/>
      <c r="E6" s="29"/>
      <c r="F6" s="29">
        <v>5000</v>
      </c>
      <c r="H6" s="17" t="s">
        <v>0</v>
      </c>
      <c r="I6" s="18" t="s">
        <v>10</v>
      </c>
      <c r="J6" s="19" t="s">
        <v>28</v>
      </c>
    </row>
    <row r="7" spans="1:13" x14ac:dyDescent="0.3">
      <c r="A7" s="34" t="s">
        <v>19</v>
      </c>
      <c r="B7" s="35">
        <f>SUM(B8:B9)</f>
        <v>500000</v>
      </c>
      <c r="C7" s="36">
        <f>SUM(C8:C9)</f>
        <v>115000</v>
      </c>
      <c r="D7" s="37">
        <f>SUM(D8:D9)</f>
        <v>96000</v>
      </c>
      <c r="E7" s="38">
        <f>SUM(E8:E9)</f>
        <v>120000</v>
      </c>
      <c r="F7" s="38">
        <f>SUM(F8:F9)</f>
        <v>130000</v>
      </c>
      <c r="H7" s="20">
        <v>0</v>
      </c>
      <c r="I7" s="21">
        <f>-B10</f>
        <v>-500000</v>
      </c>
      <c r="J7" s="22"/>
      <c r="L7" s="23" t="s">
        <v>29</v>
      </c>
      <c r="M7" s="15">
        <f>IRR(I7:I11,4)</f>
        <v>-0.21582451959655724</v>
      </c>
    </row>
    <row r="8" spans="1:13" x14ac:dyDescent="0.3">
      <c r="A8" s="32" t="s">
        <v>20</v>
      </c>
      <c r="B8" s="28">
        <v>500000</v>
      </c>
      <c r="C8" s="30"/>
      <c r="D8" s="31"/>
      <c r="E8" s="29"/>
      <c r="F8" s="29"/>
      <c r="H8" s="20">
        <v>1</v>
      </c>
      <c r="I8" s="21">
        <f>C10</f>
        <v>47000</v>
      </c>
      <c r="J8" s="24">
        <f>I8/((1+$J$3)^H8)</f>
        <v>40869.565217391304</v>
      </c>
      <c r="L8" s="23"/>
    </row>
    <row r="9" spans="1:13" x14ac:dyDescent="0.3">
      <c r="A9" s="32" t="s">
        <v>21</v>
      </c>
      <c r="B9" s="28"/>
      <c r="C9" s="30">
        <v>115000</v>
      </c>
      <c r="D9" s="31">
        <v>96000</v>
      </c>
      <c r="E9" s="29">
        <v>120000</v>
      </c>
      <c r="F9" s="29">
        <v>130000</v>
      </c>
      <c r="H9" s="20">
        <v>2</v>
      </c>
      <c r="I9" s="21">
        <f>D10</f>
        <v>64000</v>
      </c>
      <c r="J9" s="24">
        <f>I9/((1+$J$3)^H9)</f>
        <v>48393.194706994334</v>
      </c>
      <c r="L9" s="23" t="s">
        <v>30</v>
      </c>
      <c r="M9" s="14">
        <f>((I12/J2)/J1)</f>
        <v>0.1255</v>
      </c>
    </row>
    <row r="10" spans="1:13" ht="15" thickBot="1" x14ac:dyDescent="0.35">
      <c r="A10" s="39" t="s">
        <v>22</v>
      </c>
      <c r="B10" s="40">
        <f>(((B3-B7)^2)^(1/2))</f>
        <v>500000</v>
      </c>
      <c r="C10" s="41">
        <f>(((C3-C7)^2)^(1/2))</f>
        <v>47000</v>
      </c>
      <c r="D10" s="42">
        <f>(((D3-D7)^2)^(1/2))</f>
        <v>64000</v>
      </c>
      <c r="E10" s="43">
        <f>(((E3-E7)^2)^(1/2))</f>
        <v>60000</v>
      </c>
      <c r="F10" s="43">
        <f>(((F3-F7)^2)^(1/2))</f>
        <v>80000</v>
      </c>
      <c r="H10" s="20">
        <v>3</v>
      </c>
      <c r="I10" s="21">
        <f>E10</f>
        <v>60000</v>
      </c>
      <c r="J10" s="24">
        <f>I10/((1+$J$3)^H10)</f>
        <v>39450.973945919301</v>
      </c>
      <c r="L10" s="23"/>
    </row>
    <row r="11" spans="1:13" ht="15" thickBot="1" x14ac:dyDescent="0.35">
      <c r="H11" s="20">
        <v>4</v>
      </c>
      <c r="I11" s="21">
        <f>F10</f>
        <v>80000</v>
      </c>
      <c r="J11" s="24">
        <f>I11/((1+$J$3)^H11)</f>
        <v>45740.259647442668</v>
      </c>
      <c r="L11" s="23" t="s">
        <v>31</v>
      </c>
      <c r="M11">
        <f>J12/J1</f>
        <v>0.34890798703549525</v>
      </c>
    </row>
    <row r="12" spans="1:13" ht="15" thickBot="1" x14ac:dyDescent="0.35">
      <c r="H12" s="17" t="s">
        <v>32</v>
      </c>
      <c r="I12" s="25">
        <f>SUM(I8:I11)</f>
        <v>251000</v>
      </c>
      <c r="J12" s="26">
        <f>SUM(J8:J11)</f>
        <v>174453.99351774761</v>
      </c>
    </row>
    <row r="13" spans="1:13" ht="15" thickBot="1" x14ac:dyDescent="0.35">
      <c r="H13" s="27" t="s">
        <v>33</v>
      </c>
      <c r="I13" s="55">
        <f>J12-J1</f>
        <v>-325546.00648225239</v>
      </c>
      <c r="J13" s="56"/>
    </row>
  </sheetData>
  <mergeCells count="6">
    <mergeCell ref="I13:J13"/>
    <mergeCell ref="A1:F1"/>
    <mergeCell ref="H1:I1"/>
    <mergeCell ref="H2:I2"/>
    <mergeCell ref="H3:I3"/>
    <mergeCell ref="I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Calva</dc:creator>
  <cp:lastModifiedBy>Manuel Calva</cp:lastModifiedBy>
  <cp:lastPrinted>2017-11-29T15:13:29Z</cp:lastPrinted>
  <dcterms:created xsi:type="dcterms:W3CDTF">2017-11-29T14:44:21Z</dcterms:created>
  <dcterms:modified xsi:type="dcterms:W3CDTF">2017-11-30T15:14:25Z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e1b00c08-2f5b-4c81-8a83-2aad28f59c3e</vt:lpwstr>
  </property>
</Properties>
</file>