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kram\Documents\Skripsi\Assets\Excel\"/>
    </mc:Choice>
  </mc:AlternateContent>
  <xr:revisionPtr revIDLastSave="0" documentId="13_ncr:1_{CDB681CF-3AF3-4CC8-A5AD-B793DA7BEED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Tinggi Tanaman" sheetId="2" r:id="rId2"/>
    <sheet name="Panjang Akar" sheetId="3" r:id="rId3"/>
    <sheet name="Volume Nutrisi" sheetId="4" r:id="rId4"/>
    <sheet name="Jumlah Dau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G6" i="4"/>
  <c r="G5" i="4"/>
  <c r="G4" i="4"/>
  <c r="G2" i="4"/>
  <c r="G3" i="4"/>
  <c r="D2" i="4"/>
  <c r="B2" i="4" s="1"/>
  <c r="C6" i="5"/>
  <c r="F23" i="1"/>
  <c r="D6" i="5" s="1"/>
  <c r="F24" i="1"/>
  <c r="E6" i="5" s="1"/>
  <c r="F25" i="1"/>
  <c r="F26" i="1"/>
  <c r="F27" i="1"/>
  <c r="H6" i="5" s="1"/>
  <c r="F28" i="1"/>
  <c r="F29" i="1"/>
  <c r="J6" i="5" s="1"/>
  <c r="F21" i="1"/>
  <c r="B6" i="5" s="1"/>
  <c r="N7" i="1"/>
  <c r="D6" i="3" s="1"/>
  <c r="N8" i="1"/>
  <c r="E6" i="3" s="1"/>
  <c r="N9" i="1"/>
  <c r="N10" i="1"/>
  <c r="N11" i="1"/>
  <c r="H6" i="3" s="1"/>
  <c r="N12" i="1"/>
  <c r="N13" i="1"/>
  <c r="N6" i="1"/>
  <c r="C6" i="3" s="1"/>
  <c r="N5" i="1"/>
  <c r="B6" i="3" s="1"/>
  <c r="J12" i="1"/>
  <c r="I2" i="3" s="1"/>
  <c r="J13" i="1"/>
  <c r="K10" i="1"/>
  <c r="J10" i="1" s="1"/>
  <c r="G2" i="3" s="1"/>
  <c r="J8" i="1"/>
  <c r="J6" i="1"/>
  <c r="C2" i="3" s="1"/>
  <c r="J7" i="1"/>
  <c r="D2" i="3" s="1"/>
  <c r="E2" i="3"/>
  <c r="J9" i="1"/>
  <c r="J11" i="1"/>
  <c r="H2" i="3" s="1"/>
  <c r="B4" i="3"/>
  <c r="B2" i="3"/>
  <c r="F4" i="3"/>
  <c r="I6" i="3"/>
  <c r="C4" i="3"/>
  <c r="D4" i="3"/>
  <c r="J4" i="3"/>
  <c r="I6" i="2"/>
  <c r="E6" i="2"/>
  <c r="F6" i="2"/>
  <c r="J6" i="2"/>
  <c r="D6" i="2"/>
  <c r="G6" i="2"/>
  <c r="C6" i="2"/>
  <c r="B6" i="2"/>
  <c r="J7" i="5"/>
  <c r="I7" i="5"/>
  <c r="H7" i="5"/>
  <c r="G7" i="5"/>
  <c r="F7" i="5"/>
  <c r="E7" i="5"/>
  <c r="D7" i="5"/>
  <c r="C7" i="5"/>
  <c r="B7" i="5"/>
  <c r="I6" i="5"/>
  <c r="G6" i="5"/>
  <c r="F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E3" i="4"/>
  <c r="F3" i="4"/>
  <c r="E4" i="4"/>
  <c r="F4" i="4"/>
  <c r="E5" i="4"/>
  <c r="F5" i="4"/>
  <c r="E6" i="4"/>
  <c r="F6" i="4"/>
  <c r="E7" i="4"/>
  <c r="F7" i="4"/>
  <c r="F2" i="4"/>
  <c r="E2" i="4"/>
  <c r="AE4" i="1"/>
  <c r="AF4" i="1" s="1"/>
  <c r="J7" i="3"/>
  <c r="I7" i="3"/>
  <c r="H7" i="3"/>
  <c r="G7" i="3"/>
  <c r="F7" i="3"/>
  <c r="E7" i="3"/>
  <c r="D7" i="3"/>
  <c r="C7" i="3"/>
  <c r="B7" i="3"/>
  <c r="J6" i="3"/>
  <c r="G6" i="3"/>
  <c r="F6" i="3"/>
  <c r="J5" i="3"/>
  <c r="I5" i="3"/>
  <c r="H5" i="3"/>
  <c r="G5" i="3"/>
  <c r="F5" i="3"/>
  <c r="E5" i="3"/>
  <c r="D5" i="3"/>
  <c r="C5" i="3"/>
  <c r="B5" i="3"/>
  <c r="I4" i="3"/>
  <c r="H4" i="3"/>
  <c r="G4" i="3"/>
  <c r="E4" i="3"/>
  <c r="J3" i="3"/>
  <c r="I3" i="3"/>
  <c r="H3" i="3"/>
  <c r="F3" i="3"/>
  <c r="E3" i="3"/>
  <c r="D3" i="3"/>
  <c r="C3" i="3"/>
  <c r="B3" i="3"/>
  <c r="J2" i="3"/>
  <c r="J7" i="2"/>
  <c r="I7" i="2"/>
  <c r="H7" i="2"/>
  <c r="G7" i="2"/>
  <c r="F7" i="2"/>
  <c r="E7" i="2"/>
  <c r="D7" i="2"/>
  <c r="C7" i="2"/>
  <c r="B7" i="2"/>
  <c r="K7" i="2" s="1"/>
  <c r="H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K3" i="2" s="1"/>
  <c r="J2" i="2"/>
  <c r="I2" i="2"/>
  <c r="H2" i="2"/>
  <c r="G2" i="2"/>
  <c r="F2" i="2"/>
  <c r="E2" i="2"/>
  <c r="D2" i="2"/>
  <c r="C2" i="2"/>
  <c r="B2" i="2"/>
  <c r="D3" i="4" l="1"/>
  <c r="B3" i="4" s="1"/>
  <c r="G3" i="3"/>
  <c r="K6" i="5"/>
  <c r="D7" i="4"/>
  <c r="B7" i="4" s="1"/>
  <c r="K3" i="3"/>
  <c r="D5" i="4"/>
  <c r="B5" i="4" s="1"/>
  <c r="D6" i="4"/>
  <c r="B6" i="4" s="1"/>
  <c r="K2" i="5"/>
  <c r="K3" i="5"/>
  <c r="K5" i="2"/>
  <c r="K5" i="3"/>
  <c r="K7" i="3"/>
  <c r="D4" i="4"/>
  <c r="B4" i="4" s="1"/>
  <c r="F2" i="3"/>
  <c r="K2" i="3" s="1"/>
  <c r="K6" i="3"/>
  <c r="K6" i="2"/>
  <c r="K7" i="5"/>
  <c r="K5" i="5"/>
  <c r="K4" i="5"/>
  <c r="K4" i="3"/>
  <c r="K4" i="2"/>
</calcChain>
</file>

<file path=xl/sharedStrings.xml><?xml version="1.0" encoding="utf-8"?>
<sst xmlns="http://schemas.openxmlformats.org/spreadsheetml/2006/main" count="84" uniqueCount="34">
  <si>
    <t>Tanaman</t>
  </si>
  <si>
    <t>Hari</t>
  </si>
  <si>
    <t>Hari Setelah Tanam (HST)</t>
  </si>
  <si>
    <t>Depan</t>
  </si>
  <si>
    <t>Panjang Akar Tanaman</t>
  </si>
  <si>
    <t>Tinggi Tanaman</t>
  </si>
  <si>
    <t>Penempatan Tanaman</t>
  </si>
  <si>
    <t>Dinding</t>
  </si>
  <si>
    <t>Liter</t>
  </si>
  <si>
    <t>Tanaman ke-1</t>
  </si>
  <si>
    <t>Tanaman ke-2</t>
  </si>
  <si>
    <t>Tanaman ke-3</t>
  </si>
  <si>
    <t>Tanaman ke-4</t>
  </si>
  <si>
    <t>Tanaman ke-5</t>
  </si>
  <si>
    <t>Tanaman ke-6</t>
  </si>
  <si>
    <t>Tanaman ke-7</t>
  </si>
  <si>
    <t>Tanaman ke-8</t>
  </si>
  <si>
    <t>Tanaman ke-9</t>
  </si>
  <si>
    <t>Volume Tandon Nutrisi</t>
  </si>
  <si>
    <t>Panjang</t>
  </si>
  <si>
    <t>Lebar</t>
  </si>
  <si>
    <t>Tinggi</t>
  </si>
  <si>
    <t>cm kubik</t>
  </si>
  <si>
    <t>Volume Nutrisi AB Mix (cm Kubik)</t>
  </si>
  <si>
    <t>Jumlah Daun</t>
  </si>
  <si>
    <t>Hari Ke-0</t>
  </si>
  <si>
    <t>Hari Ke-7</t>
  </si>
  <si>
    <t>Hari Ke-14</t>
  </si>
  <si>
    <t>Hari Ke-21</t>
  </si>
  <si>
    <t>Hari Ke-28</t>
  </si>
  <si>
    <t>Hari Ke-35</t>
  </si>
  <si>
    <t>KA</t>
  </si>
  <si>
    <t>TKA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</si>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</sst>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tabSelected="1" workbookViewId="0">
      <selection activeCell="Q19" sqref="Q19"/>
    </sheetView>
  </sheetViews>
  <sheetFormatPr defaultRowHeight="15" x14ac:dyDescent="0.25"/>
  <cols>
    <col min="1" max="1" width="9" bestFit="1" customWidth="1"/>
    <col min="2" max="7" width="5.7109375" customWidth="1"/>
    <col min="9" max="9" width="9" customWidth="1"/>
    <col min="10" max="15" width="5.7109375" customWidth="1"/>
    <col min="23" max="26" width="8.7109375" customWidth="1"/>
    <col min="28" max="28" width="8" bestFit="1" customWidth="1"/>
    <col min="29" max="29" width="5.85546875" bestFit="1" customWidth="1"/>
    <col min="30" max="30" width="6.28515625" bestFit="1" customWidth="1"/>
    <col min="31" max="31" width="8.85546875" bestFit="1" customWidth="1"/>
    <col min="32" max="32" width="7" bestFit="1" customWidth="1"/>
  </cols>
  <sheetData>
    <row r="1" spans="1:32" x14ac:dyDescent="0.25">
      <c r="A1" s="8" t="s">
        <v>5</v>
      </c>
      <c r="B1" s="8"/>
      <c r="C1" s="8"/>
      <c r="D1" s="8"/>
      <c r="E1" s="8"/>
      <c r="F1" s="8"/>
      <c r="G1" s="8"/>
      <c r="I1" s="8" t="s">
        <v>4</v>
      </c>
      <c r="J1" s="8"/>
      <c r="K1" s="8"/>
      <c r="L1" s="8"/>
      <c r="M1" s="8"/>
      <c r="N1" s="8"/>
      <c r="O1" s="8"/>
      <c r="Q1" s="8" t="s">
        <v>6</v>
      </c>
      <c r="R1" s="8"/>
      <c r="S1" s="8"/>
      <c r="T1" s="8"/>
      <c r="U1" s="8"/>
      <c r="W1" s="7" t="s">
        <v>23</v>
      </c>
      <c r="X1" s="7"/>
      <c r="Y1" s="7"/>
      <c r="Z1" s="7"/>
      <c r="AB1" s="7" t="s">
        <v>18</v>
      </c>
      <c r="AC1" s="7"/>
      <c r="AD1" s="7"/>
      <c r="AE1" s="7"/>
      <c r="AF1" s="7"/>
    </row>
    <row r="2" spans="1:32" x14ac:dyDescent="0.25">
      <c r="Q2" s="3"/>
      <c r="R2" s="3"/>
      <c r="S2" s="3"/>
      <c r="T2" s="3"/>
      <c r="U2" s="3"/>
    </row>
    <row r="3" spans="1:32" x14ac:dyDescent="0.25">
      <c r="A3" s="1" t="s">
        <v>0</v>
      </c>
      <c r="B3" s="9" t="s">
        <v>2</v>
      </c>
      <c r="C3" s="9"/>
      <c r="D3" s="9"/>
      <c r="E3" s="9"/>
      <c r="F3" s="9"/>
      <c r="G3" s="9"/>
      <c r="I3" s="1" t="s">
        <v>0</v>
      </c>
      <c r="J3" s="9" t="s">
        <v>2</v>
      </c>
      <c r="K3" s="9"/>
      <c r="L3" s="9"/>
      <c r="M3" s="9"/>
      <c r="N3" s="9"/>
      <c r="O3" s="9"/>
      <c r="Q3" s="10" t="s">
        <v>7</v>
      </c>
      <c r="R3" s="1">
        <v>7</v>
      </c>
      <c r="S3" s="1">
        <v>8</v>
      </c>
      <c r="T3" s="1">
        <v>9</v>
      </c>
      <c r="U3" s="11"/>
      <c r="W3" s="1" t="s">
        <v>1</v>
      </c>
      <c r="X3" s="1" t="s">
        <v>21</v>
      </c>
      <c r="AB3" s="2" t="s">
        <v>19</v>
      </c>
      <c r="AC3" s="2" t="s">
        <v>20</v>
      </c>
      <c r="AD3" s="2" t="s">
        <v>21</v>
      </c>
      <c r="AE3" s="2" t="s">
        <v>22</v>
      </c>
      <c r="AF3" s="2" t="s">
        <v>8</v>
      </c>
    </row>
    <row r="4" spans="1:32" x14ac:dyDescent="0.25">
      <c r="A4" s="5"/>
      <c r="B4" s="6">
        <v>0</v>
      </c>
      <c r="C4" s="6">
        <v>7</v>
      </c>
      <c r="D4" s="6">
        <v>14</v>
      </c>
      <c r="E4" s="6">
        <v>21</v>
      </c>
      <c r="F4" s="6">
        <v>28</v>
      </c>
      <c r="G4" s="6">
        <v>35</v>
      </c>
      <c r="I4" s="5"/>
      <c r="J4" s="6">
        <v>0</v>
      </c>
      <c r="K4" s="6">
        <v>7</v>
      </c>
      <c r="L4" s="6">
        <v>14</v>
      </c>
      <c r="M4" s="6">
        <v>21</v>
      </c>
      <c r="N4" s="6">
        <v>28</v>
      </c>
      <c r="O4" s="6">
        <v>35</v>
      </c>
      <c r="Q4" s="10"/>
      <c r="R4" s="1">
        <v>4</v>
      </c>
      <c r="S4" s="1">
        <v>5</v>
      </c>
      <c r="T4" s="1">
        <v>6</v>
      </c>
      <c r="U4" s="11"/>
      <c r="W4" s="1">
        <v>0</v>
      </c>
      <c r="X4" s="1">
        <v>13</v>
      </c>
      <c r="AB4" s="2">
        <v>45</v>
      </c>
      <c r="AC4" s="2">
        <v>34</v>
      </c>
      <c r="AD4" s="2">
        <v>26.5</v>
      </c>
      <c r="AE4" s="2">
        <f>AB4*AC4*AD4</f>
        <v>40545</v>
      </c>
      <c r="AF4" s="2">
        <f>AE4/1000</f>
        <v>40.545000000000002</v>
      </c>
    </row>
    <row r="5" spans="1:32" x14ac:dyDescent="0.25">
      <c r="A5" s="6">
        <v>1</v>
      </c>
      <c r="B5" s="5"/>
      <c r="C5" s="5">
        <v>11.6</v>
      </c>
      <c r="D5" s="5">
        <v>23.5</v>
      </c>
      <c r="E5" s="5">
        <v>26.1</v>
      </c>
      <c r="F5" s="5">
        <v>32.799999999999997</v>
      </c>
      <c r="G5" s="5">
        <v>34.200000000000003</v>
      </c>
      <c r="I5" s="6">
        <v>1</v>
      </c>
      <c r="J5" s="5">
        <v>1.4</v>
      </c>
      <c r="K5" s="5">
        <v>5.0999999999999996</v>
      </c>
      <c r="L5" s="5">
        <v>8.6</v>
      </c>
      <c r="M5" s="5">
        <v>12.5</v>
      </c>
      <c r="N5" s="5">
        <f>M5+(ABS(O5-M5)/2)</f>
        <v>15.8</v>
      </c>
      <c r="O5" s="5">
        <v>19.100000000000001</v>
      </c>
      <c r="Q5" s="10"/>
      <c r="R5" s="1">
        <v>1</v>
      </c>
      <c r="S5" s="1">
        <v>2</v>
      </c>
      <c r="T5" s="1">
        <v>3</v>
      </c>
      <c r="U5" s="11"/>
      <c r="W5" s="1">
        <v>7</v>
      </c>
      <c r="X5" s="1">
        <v>12.2</v>
      </c>
    </row>
    <row r="6" spans="1:32" x14ac:dyDescent="0.25">
      <c r="A6" s="6">
        <v>2</v>
      </c>
      <c r="B6" s="5"/>
      <c r="C6" s="5">
        <v>13.2</v>
      </c>
      <c r="D6" s="5">
        <v>22.5</v>
      </c>
      <c r="E6" s="5">
        <v>30.8</v>
      </c>
      <c r="F6" s="5">
        <v>33.6</v>
      </c>
      <c r="G6" s="5">
        <v>36</v>
      </c>
      <c r="I6" s="6">
        <v>2</v>
      </c>
      <c r="J6" s="5">
        <f>ABS((L6-K6)/2)</f>
        <v>1.4500000000000002</v>
      </c>
      <c r="K6" s="5">
        <v>3.8</v>
      </c>
      <c r="L6" s="5">
        <v>6.7</v>
      </c>
      <c r="M6" s="5">
        <v>9.1999999999999993</v>
      </c>
      <c r="N6" s="5">
        <f>M6+(ABS(O6-M6)/2)</f>
        <v>12.65</v>
      </c>
      <c r="O6" s="5">
        <v>16.100000000000001</v>
      </c>
      <c r="W6" s="1">
        <v>14</v>
      </c>
      <c r="X6" s="1">
        <v>11.3</v>
      </c>
    </row>
    <row r="7" spans="1:32" x14ac:dyDescent="0.25">
      <c r="A7" s="6">
        <v>3</v>
      </c>
      <c r="B7" s="5"/>
      <c r="C7" s="5">
        <v>13.6</v>
      </c>
      <c r="D7" s="5">
        <v>19.8</v>
      </c>
      <c r="E7" s="5">
        <v>28.4</v>
      </c>
      <c r="F7" s="5">
        <v>32.299999999999997</v>
      </c>
      <c r="G7" s="5">
        <v>34.6</v>
      </c>
      <c r="I7" s="6">
        <v>3</v>
      </c>
      <c r="J7" s="5">
        <f t="shared" ref="J7:J11" si="0">(L7-K7)/2</f>
        <v>0.99999999999999978</v>
      </c>
      <c r="K7" s="5">
        <v>3.6</v>
      </c>
      <c r="L7" s="5">
        <v>5.6</v>
      </c>
      <c r="M7" s="5">
        <v>8.1</v>
      </c>
      <c r="N7" s="5">
        <f t="shared" ref="N7:N13" si="1">M7+(ABS(O7-M7)/2)</f>
        <v>9.1</v>
      </c>
      <c r="O7" s="5">
        <v>10.1</v>
      </c>
      <c r="Q7" s="12" t="s">
        <v>3</v>
      </c>
      <c r="R7" s="12"/>
      <c r="S7" s="12"/>
      <c r="T7" s="12"/>
      <c r="U7" s="12"/>
      <c r="W7" s="1">
        <v>21</v>
      </c>
      <c r="X7" s="1">
        <v>8.8000000000000007</v>
      </c>
    </row>
    <row r="8" spans="1:32" x14ac:dyDescent="0.25">
      <c r="A8" s="6">
        <v>4</v>
      </c>
      <c r="B8" s="5"/>
      <c r="C8" s="5">
        <v>16.100000000000001</v>
      </c>
      <c r="D8" s="5">
        <v>19.8</v>
      </c>
      <c r="E8" s="5">
        <v>24.6</v>
      </c>
      <c r="F8" s="5">
        <v>29.2</v>
      </c>
      <c r="G8" s="5">
        <v>34.1</v>
      </c>
      <c r="I8" s="6">
        <v>4</v>
      </c>
      <c r="J8" s="5">
        <f>((L8-K8)/2)+3</f>
        <v>3.3499999999999996</v>
      </c>
      <c r="K8" s="5">
        <v>3.9</v>
      </c>
      <c r="L8" s="5">
        <v>4.5999999999999996</v>
      </c>
      <c r="M8" s="5">
        <v>5</v>
      </c>
      <c r="N8" s="5">
        <f t="shared" si="1"/>
        <v>5.25</v>
      </c>
      <c r="O8" s="5">
        <v>5.5</v>
      </c>
      <c r="W8" s="1">
        <v>28</v>
      </c>
      <c r="X8" s="1">
        <v>3.3</v>
      </c>
    </row>
    <row r="9" spans="1:32" x14ac:dyDescent="0.25">
      <c r="A9" s="6">
        <v>5</v>
      </c>
      <c r="B9" s="5"/>
      <c r="C9" s="5">
        <v>16</v>
      </c>
      <c r="D9" s="5">
        <v>24.1</v>
      </c>
      <c r="E9" s="5">
        <v>29.4</v>
      </c>
      <c r="F9" s="5">
        <v>34</v>
      </c>
      <c r="G9" s="5">
        <v>38.6</v>
      </c>
      <c r="I9" s="6">
        <v>5</v>
      </c>
      <c r="J9" s="5">
        <f t="shared" si="0"/>
        <v>1.8499999999999996</v>
      </c>
      <c r="K9" s="5">
        <v>7</v>
      </c>
      <c r="L9" s="5">
        <v>10.7</v>
      </c>
      <c r="M9" s="5">
        <v>13.4</v>
      </c>
      <c r="N9" s="5">
        <f t="shared" si="1"/>
        <v>16.55</v>
      </c>
      <c r="O9" s="5">
        <v>19.7</v>
      </c>
      <c r="W9" s="1">
        <v>35</v>
      </c>
      <c r="X9" s="1">
        <v>-5.3</v>
      </c>
    </row>
    <row r="10" spans="1:32" x14ac:dyDescent="0.25">
      <c r="A10" s="6">
        <v>6</v>
      </c>
      <c r="B10" s="5"/>
      <c r="C10" s="5">
        <v>15.6</v>
      </c>
      <c r="D10" s="5">
        <v>21.8</v>
      </c>
      <c r="E10" s="5">
        <v>29.2</v>
      </c>
      <c r="F10" s="5">
        <v>36.200000000000003</v>
      </c>
      <c r="G10" s="5">
        <v>41.2</v>
      </c>
      <c r="I10" s="6">
        <v>6</v>
      </c>
      <c r="J10" s="5">
        <f>((L10-K10)/2)-2</f>
        <v>1</v>
      </c>
      <c r="K10" s="5">
        <f>3.1+2</f>
        <v>5.0999999999999996</v>
      </c>
      <c r="L10" s="5">
        <v>11.1</v>
      </c>
      <c r="M10" s="5">
        <v>12.4</v>
      </c>
      <c r="N10" s="5">
        <f t="shared" si="1"/>
        <v>12.8</v>
      </c>
      <c r="O10" s="5">
        <v>13.2</v>
      </c>
    </row>
    <row r="11" spans="1:32" x14ac:dyDescent="0.25">
      <c r="A11" s="6">
        <v>7</v>
      </c>
      <c r="B11" s="5"/>
      <c r="C11" s="5">
        <v>11</v>
      </c>
      <c r="D11" s="5">
        <v>18.5</v>
      </c>
      <c r="E11" s="5">
        <v>24</v>
      </c>
      <c r="F11" s="5">
        <v>29.6</v>
      </c>
      <c r="G11" s="5">
        <v>34.799999999999997</v>
      </c>
      <c r="I11" s="6">
        <v>7</v>
      </c>
      <c r="J11" s="5">
        <f t="shared" si="0"/>
        <v>1.2000000000000002</v>
      </c>
      <c r="K11" s="5">
        <v>3.5</v>
      </c>
      <c r="L11" s="5">
        <v>5.9</v>
      </c>
      <c r="M11" s="5">
        <v>8</v>
      </c>
      <c r="N11" s="5">
        <f t="shared" si="1"/>
        <v>8.4499999999999993</v>
      </c>
      <c r="O11" s="5">
        <v>8.9</v>
      </c>
    </row>
    <row r="12" spans="1:32" x14ac:dyDescent="0.25">
      <c r="A12" s="6">
        <v>8</v>
      </c>
      <c r="B12" s="5"/>
      <c r="C12" s="5">
        <v>11.4</v>
      </c>
      <c r="D12" s="5">
        <v>19.2</v>
      </c>
      <c r="E12" s="5">
        <v>27.7</v>
      </c>
      <c r="F12" s="5">
        <v>33.5</v>
      </c>
      <c r="G12" s="5">
        <v>37.1</v>
      </c>
      <c r="I12" s="6">
        <v>8</v>
      </c>
      <c r="J12" s="5">
        <f>((L12-K12)/2)</f>
        <v>2.8500000000000005</v>
      </c>
      <c r="K12" s="5">
        <v>5.6</v>
      </c>
      <c r="L12" s="5">
        <v>11.3</v>
      </c>
      <c r="M12" s="5">
        <v>14.3</v>
      </c>
      <c r="N12" s="5">
        <f t="shared" si="1"/>
        <v>18.05</v>
      </c>
      <c r="O12" s="5">
        <v>21.8</v>
      </c>
    </row>
    <row r="13" spans="1:32" x14ac:dyDescent="0.25">
      <c r="A13" s="6">
        <v>9</v>
      </c>
      <c r="B13" s="5"/>
      <c r="C13" s="5">
        <v>11.6</v>
      </c>
      <c r="D13" s="5">
        <v>14</v>
      </c>
      <c r="E13" s="5">
        <v>21.2</v>
      </c>
      <c r="F13" s="5">
        <v>26.2</v>
      </c>
      <c r="G13" s="5">
        <v>29.8</v>
      </c>
      <c r="I13" s="6">
        <v>9</v>
      </c>
      <c r="J13" s="5">
        <f>(L13-K13)/2</f>
        <v>1.2500000000000002</v>
      </c>
      <c r="K13" s="5">
        <v>3.9</v>
      </c>
      <c r="L13" s="5">
        <v>6.4</v>
      </c>
      <c r="M13" s="5">
        <v>7.8</v>
      </c>
      <c r="N13" s="5">
        <f t="shared" si="1"/>
        <v>9.25</v>
      </c>
      <c r="O13" s="5">
        <v>10.7</v>
      </c>
    </row>
    <row r="16" spans="1:32" x14ac:dyDescent="0.25">
      <c r="G16" s="3"/>
    </row>
    <row r="17" spans="1:7" x14ac:dyDescent="0.25">
      <c r="A17" s="8" t="s">
        <v>24</v>
      </c>
      <c r="B17" s="8"/>
      <c r="C17" s="8"/>
      <c r="D17" s="8"/>
      <c r="E17" s="8"/>
      <c r="F17" s="8"/>
      <c r="G17" s="8"/>
    </row>
    <row r="19" spans="1:7" x14ac:dyDescent="0.25">
      <c r="A19" s="1" t="s">
        <v>0</v>
      </c>
      <c r="B19" s="9" t="s">
        <v>2</v>
      </c>
      <c r="C19" s="9"/>
      <c r="D19" s="9"/>
      <c r="E19" s="9"/>
      <c r="F19" s="9"/>
      <c r="G19" s="9"/>
    </row>
    <row r="20" spans="1:7" x14ac:dyDescent="0.25">
      <c r="A20" s="6"/>
      <c r="B20" s="6">
        <v>0</v>
      </c>
      <c r="C20" s="6">
        <v>7</v>
      </c>
      <c r="D20" s="6">
        <v>14</v>
      </c>
      <c r="E20" s="6">
        <v>21</v>
      </c>
      <c r="F20" s="6">
        <v>28</v>
      </c>
      <c r="G20" s="6">
        <v>35</v>
      </c>
    </row>
    <row r="21" spans="1:7" x14ac:dyDescent="0.25">
      <c r="A21" s="6">
        <v>1</v>
      </c>
      <c r="B21" s="6"/>
      <c r="C21" s="6">
        <v>7</v>
      </c>
      <c r="D21" s="6">
        <v>9</v>
      </c>
      <c r="E21" s="6">
        <v>10</v>
      </c>
      <c r="F21" s="6">
        <f>E21+(ABS(G21-E21)/2)</f>
        <v>11</v>
      </c>
      <c r="G21" s="6">
        <v>12</v>
      </c>
    </row>
    <row r="22" spans="1:7" x14ac:dyDescent="0.25">
      <c r="A22" s="6">
        <v>2</v>
      </c>
      <c r="B22" s="6"/>
      <c r="C22" s="6">
        <v>8</v>
      </c>
      <c r="D22" s="6">
        <v>10</v>
      </c>
      <c r="E22" s="6">
        <v>11</v>
      </c>
      <c r="F22" s="6">
        <v>12</v>
      </c>
      <c r="G22" s="6">
        <v>13</v>
      </c>
    </row>
    <row r="23" spans="1:7" x14ac:dyDescent="0.25">
      <c r="A23" s="6">
        <v>3</v>
      </c>
      <c r="B23" s="6"/>
      <c r="C23" s="6">
        <v>6</v>
      </c>
      <c r="D23" s="6">
        <v>8</v>
      </c>
      <c r="E23" s="6">
        <v>11</v>
      </c>
      <c r="F23" s="6">
        <f t="shared" ref="F23:F29" si="2">E23+(ABS(G23-E23)/2)</f>
        <v>11.5</v>
      </c>
      <c r="G23" s="6">
        <v>12</v>
      </c>
    </row>
    <row r="24" spans="1:7" x14ac:dyDescent="0.25">
      <c r="A24" s="6">
        <v>4</v>
      </c>
      <c r="B24" s="6"/>
      <c r="C24" s="6">
        <v>8</v>
      </c>
      <c r="D24" s="6">
        <v>9</v>
      </c>
      <c r="E24" s="6">
        <v>10</v>
      </c>
      <c r="F24" s="6">
        <f t="shared" si="2"/>
        <v>10.5</v>
      </c>
      <c r="G24" s="6">
        <v>11</v>
      </c>
    </row>
    <row r="25" spans="1:7" x14ac:dyDescent="0.25">
      <c r="A25" s="6">
        <v>5</v>
      </c>
      <c r="B25" s="6"/>
      <c r="C25" s="6">
        <v>7</v>
      </c>
      <c r="D25" s="6">
        <v>9</v>
      </c>
      <c r="E25" s="6">
        <v>10</v>
      </c>
      <c r="F25" s="6">
        <f t="shared" si="2"/>
        <v>10.5</v>
      </c>
      <c r="G25" s="6">
        <v>11</v>
      </c>
    </row>
    <row r="26" spans="1:7" x14ac:dyDescent="0.25">
      <c r="A26" s="6">
        <v>6</v>
      </c>
      <c r="B26" s="6"/>
      <c r="C26" s="6">
        <v>8</v>
      </c>
      <c r="D26" s="6">
        <v>9</v>
      </c>
      <c r="E26" s="6">
        <v>11</v>
      </c>
      <c r="F26" s="6">
        <f t="shared" si="2"/>
        <v>11.5</v>
      </c>
      <c r="G26" s="6">
        <v>12</v>
      </c>
    </row>
    <row r="27" spans="1:7" x14ac:dyDescent="0.25">
      <c r="A27" s="6">
        <v>7</v>
      </c>
      <c r="B27" s="6"/>
      <c r="C27" s="6">
        <v>8</v>
      </c>
      <c r="D27" s="6">
        <v>10</v>
      </c>
      <c r="E27" s="6">
        <v>11</v>
      </c>
      <c r="F27" s="6">
        <f t="shared" si="2"/>
        <v>12</v>
      </c>
      <c r="G27" s="6">
        <v>13</v>
      </c>
    </row>
    <row r="28" spans="1:7" x14ac:dyDescent="0.25">
      <c r="A28" s="6">
        <v>8</v>
      </c>
      <c r="B28" s="6"/>
      <c r="C28" s="6">
        <v>8</v>
      </c>
      <c r="D28" s="6">
        <v>9</v>
      </c>
      <c r="E28" s="6">
        <v>11</v>
      </c>
      <c r="F28" s="6">
        <f t="shared" si="2"/>
        <v>12</v>
      </c>
      <c r="G28" s="6">
        <v>13</v>
      </c>
    </row>
    <row r="29" spans="1:7" x14ac:dyDescent="0.25">
      <c r="A29" s="6">
        <v>9</v>
      </c>
      <c r="B29" s="6"/>
      <c r="C29" s="6">
        <v>6</v>
      </c>
      <c r="D29" s="6">
        <v>7</v>
      </c>
      <c r="E29" s="6">
        <v>8</v>
      </c>
      <c r="F29" s="6">
        <f t="shared" si="2"/>
        <v>8.5</v>
      </c>
      <c r="G29" s="6">
        <v>9</v>
      </c>
    </row>
  </sheetData>
  <mergeCells count="12">
    <mergeCell ref="W1:Z1"/>
    <mergeCell ref="AB1:AF1"/>
    <mergeCell ref="A17:G17"/>
    <mergeCell ref="B19:G19"/>
    <mergeCell ref="J3:O3"/>
    <mergeCell ref="A1:G1"/>
    <mergeCell ref="I1:O1"/>
    <mergeCell ref="Q1:U1"/>
    <mergeCell ref="Q3:Q5"/>
    <mergeCell ref="U3:U5"/>
    <mergeCell ref="B3:G3"/>
    <mergeCell ref="Q7:U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0C33-BBA6-4873-84D3-9FE471EE3738}">
  <dimension ref="A1:L7"/>
  <sheetViews>
    <sheetView workbookViewId="0">
      <selection activeCell="L7" sqref="L7"/>
    </sheetView>
  </sheetViews>
  <sheetFormatPr defaultRowHeight="15" x14ac:dyDescent="0.25"/>
  <cols>
    <col min="1" max="1" width="10" bestFit="1" customWidth="1"/>
    <col min="2" max="10" width="13.42578125" bestFit="1" customWidth="1"/>
  </cols>
  <sheetData>
    <row r="1" spans="1:12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31</v>
      </c>
      <c r="L1" t="s">
        <v>32</v>
      </c>
    </row>
    <row r="2" spans="1:12" x14ac:dyDescent="0.25">
      <c r="A2" t="s">
        <v>25</v>
      </c>
      <c r="B2">
        <f>Sheet1!$B$5</f>
        <v>0</v>
      </c>
      <c r="C2">
        <f>Sheet1!$B$6</f>
        <v>0</v>
      </c>
      <c r="D2">
        <f>Sheet1!$B$7</f>
        <v>0</v>
      </c>
      <c r="E2">
        <f>Sheet1!$B$8</f>
        <v>0</v>
      </c>
      <c r="F2">
        <f>Sheet1!$B$9</f>
        <v>0</v>
      </c>
      <c r="G2">
        <f>Sheet1!$B$10</f>
        <v>0</v>
      </c>
      <c r="H2">
        <f>Sheet1!$B$11</f>
        <v>0</v>
      </c>
      <c r="I2">
        <f>Sheet1!$B$12</f>
        <v>0</v>
      </c>
      <c r="J2">
        <f>Sheet1!$B$13</f>
        <v>0</v>
      </c>
      <c r="K2" s="13">
        <v>5.55</v>
      </c>
      <c r="L2" s="13">
        <v>5.4867833462478712</v>
      </c>
    </row>
    <row r="3" spans="1:12" x14ac:dyDescent="0.25">
      <c r="A3" t="s">
        <v>26</v>
      </c>
      <c r="B3">
        <f>Sheet1!$C$5</f>
        <v>11.6</v>
      </c>
      <c r="C3">
        <f>Sheet1!$C$6</f>
        <v>13.2</v>
      </c>
      <c r="D3">
        <f>Sheet1!$C$7</f>
        <v>13.6</v>
      </c>
      <c r="E3">
        <f>Sheet1!$C$8</f>
        <v>16.100000000000001</v>
      </c>
      <c r="F3">
        <f>Sheet1!$C$9</f>
        <v>16</v>
      </c>
      <c r="G3">
        <f>Sheet1!$C$10</f>
        <v>15.6</v>
      </c>
      <c r="H3">
        <f>Sheet1!$C$11</f>
        <v>11</v>
      </c>
      <c r="I3">
        <f>Sheet1!$C$12</f>
        <v>11.4</v>
      </c>
      <c r="J3">
        <f>Sheet1!$C$13</f>
        <v>11.6</v>
      </c>
      <c r="K3" s="13">
        <f t="shared" ref="K3:K7" si="0">AVERAGE(B3:J3)</f>
        <v>13.344444444444443</v>
      </c>
      <c r="L3" s="13">
        <v>13.198326981984307</v>
      </c>
    </row>
    <row r="4" spans="1:12" x14ac:dyDescent="0.25">
      <c r="A4" t="s">
        <v>27</v>
      </c>
      <c r="B4">
        <f>Sheet1!$D$5</f>
        <v>23.5</v>
      </c>
      <c r="C4">
        <f>Sheet1!$D$6</f>
        <v>22.5</v>
      </c>
      <c r="D4">
        <f>Sheet1!$D$7</f>
        <v>19.8</v>
      </c>
      <c r="E4">
        <f>Sheet1!$D$8</f>
        <v>19.8</v>
      </c>
      <c r="F4">
        <f>Sheet1!$D$9</f>
        <v>24.1</v>
      </c>
      <c r="G4">
        <f>Sheet1!$D$10</f>
        <v>21.8</v>
      </c>
      <c r="H4">
        <f>Sheet1!$D$11</f>
        <v>18.5</v>
      </c>
      <c r="I4">
        <f>Sheet1!$D$12</f>
        <v>19.2</v>
      </c>
      <c r="J4">
        <f>Sheet1!$D$13</f>
        <v>14</v>
      </c>
      <c r="K4" s="13">
        <f t="shared" si="0"/>
        <v>20.355555555555554</v>
      </c>
      <c r="L4" s="13">
        <v>20.300075075114517</v>
      </c>
    </row>
    <row r="5" spans="1:12" x14ac:dyDescent="0.25">
      <c r="A5" t="s">
        <v>28</v>
      </c>
      <c r="B5">
        <f>Sheet1!$E$5</f>
        <v>26.1</v>
      </c>
      <c r="C5">
        <f>Sheet1!$E$6</f>
        <v>30.8</v>
      </c>
      <c r="D5">
        <f>Sheet1!$E$7</f>
        <v>28.4</v>
      </c>
      <c r="E5">
        <f>Sheet1!$E$8</f>
        <v>24.6</v>
      </c>
      <c r="F5">
        <f>Sheet1!$E$9</f>
        <v>29.4</v>
      </c>
      <c r="G5">
        <f>Sheet1!$E$10</f>
        <v>29.2</v>
      </c>
      <c r="H5">
        <f>Sheet1!$E$11</f>
        <v>24</v>
      </c>
      <c r="I5">
        <f>Sheet1!$E$12</f>
        <v>27.7</v>
      </c>
      <c r="J5">
        <f>Sheet1!$E$13</f>
        <v>21.2</v>
      </c>
      <c r="K5" s="13">
        <f t="shared" si="0"/>
        <v>26.822222222222219</v>
      </c>
      <c r="L5" s="13">
        <v>25.748376710799871</v>
      </c>
    </row>
    <row r="6" spans="1:12" x14ac:dyDescent="0.25">
      <c r="A6" t="s">
        <v>29</v>
      </c>
      <c r="B6">
        <f>Sheet1!$F$5</f>
        <v>32.799999999999997</v>
      </c>
      <c r="C6">
        <f>Sheet1!$F$6</f>
        <v>33.6</v>
      </c>
      <c r="D6">
        <f>Sheet1!$F$7</f>
        <v>32.299999999999997</v>
      </c>
      <c r="E6">
        <f>Sheet1!$F$8</f>
        <v>29.2</v>
      </c>
      <c r="F6">
        <f>Sheet1!$F$9</f>
        <v>34</v>
      </c>
      <c r="G6">
        <f>Sheet1!$F$10</f>
        <v>36.200000000000003</v>
      </c>
      <c r="H6">
        <f>Sheet1!$F$11</f>
        <v>29.6</v>
      </c>
      <c r="I6">
        <f>Sheet1!$F$12</f>
        <v>33.5</v>
      </c>
      <c r="J6">
        <f>Sheet1!$F$13</f>
        <v>26.2</v>
      </c>
      <c r="K6" s="13">
        <f t="shared" si="0"/>
        <v>31.933333333333337</v>
      </c>
      <c r="L6" s="13">
        <v>30.46926557321089</v>
      </c>
    </row>
    <row r="7" spans="1:12" x14ac:dyDescent="0.25">
      <c r="A7" t="s">
        <v>30</v>
      </c>
      <c r="B7">
        <f>Sheet1!$G$5</f>
        <v>34.200000000000003</v>
      </c>
      <c r="C7">
        <f>Sheet1!$G$6</f>
        <v>36</v>
      </c>
      <c r="D7">
        <f>Sheet1!$G$7</f>
        <v>34.6</v>
      </c>
      <c r="E7">
        <f>Sheet1!$G$8</f>
        <v>34.1</v>
      </c>
      <c r="F7">
        <f>Sheet1!$G$9</f>
        <v>38.6</v>
      </c>
      <c r="G7">
        <f>Sheet1!$G$10</f>
        <v>41.2</v>
      </c>
      <c r="H7">
        <f>Sheet1!$G$11</f>
        <v>34.799999999999997</v>
      </c>
      <c r="I7">
        <f>Sheet1!$G$12</f>
        <v>37.1</v>
      </c>
      <c r="J7">
        <f>Sheet1!$G$13</f>
        <v>29.8</v>
      </c>
      <c r="K7" s="13">
        <f t="shared" si="0"/>
        <v>35.6</v>
      </c>
      <c r="L7" s="13">
        <v>34.350678788834351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4E42-C09C-434D-BE19-B322E2EE63D8}">
  <dimension ref="A1:L7"/>
  <sheetViews>
    <sheetView workbookViewId="0">
      <selection activeCell="R7" sqref="R7"/>
    </sheetView>
  </sheetViews>
  <sheetFormatPr defaultRowHeight="15" x14ac:dyDescent="0.25"/>
  <cols>
    <col min="1" max="1" width="10" bestFit="1" customWidth="1"/>
    <col min="2" max="10" width="13.42578125" bestFit="1" customWidth="1"/>
  </cols>
  <sheetData>
    <row r="1" spans="1:12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31</v>
      </c>
      <c r="L1" t="s">
        <v>32</v>
      </c>
    </row>
    <row r="2" spans="1:12" x14ac:dyDescent="0.25">
      <c r="A2" t="s">
        <v>25</v>
      </c>
      <c r="B2">
        <f>Sheet1!$J$5</f>
        <v>1.4</v>
      </c>
      <c r="C2">
        <f>Sheet1!$J$6</f>
        <v>1.4500000000000002</v>
      </c>
      <c r="D2">
        <f>Sheet1!$J$7</f>
        <v>0.99999999999999978</v>
      </c>
      <c r="E2">
        <f>Sheet1!$J$8</f>
        <v>3.3499999999999996</v>
      </c>
      <c r="F2">
        <f>Sheet1!$J$9</f>
        <v>1.8499999999999996</v>
      </c>
      <c r="G2">
        <f>Sheet1!$J$10</f>
        <v>1</v>
      </c>
      <c r="H2">
        <f>Sheet1!$J$11</f>
        <v>1.2000000000000002</v>
      </c>
      <c r="I2">
        <f>Sheet1!$J$12</f>
        <v>2.8500000000000005</v>
      </c>
      <c r="J2">
        <f>Sheet1!$J$13</f>
        <v>1.2500000000000002</v>
      </c>
      <c r="K2" s="13">
        <f>AVERAGE(B2:J2)</f>
        <v>1.7055555555555557</v>
      </c>
      <c r="L2">
        <v>1.95</v>
      </c>
    </row>
    <row r="3" spans="1:12" x14ac:dyDescent="0.25">
      <c r="A3" t="s">
        <v>26</v>
      </c>
      <c r="B3">
        <f>Sheet1!$K$5</f>
        <v>5.0999999999999996</v>
      </c>
      <c r="C3">
        <f>Sheet1!$K$6</f>
        <v>3.8</v>
      </c>
      <c r="D3">
        <f>Sheet1!$K$7</f>
        <v>3.6</v>
      </c>
      <c r="E3">
        <f>Sheet1!$K$8</f>
        <v>3.9</v>
      </c>
      <c r="F3">
        <f>Sheet1!$K$9</f>
        <v>7</v>
      </c>
      <c r="G3">
        <f>Sheet1!$K$10</f>
        <v>5.0999999999999996</v>
      </c>
      <c r="H3">
        <f>Sheet1!$K$11</f>
        <v>3.5</v>
      </c>
      <c r="I3">
        <f>Sheet1!$K$12</f>
        <v>5.6</v>
      </c>
      <c r="J3">
        <f>Sheet1!$K$13</f>
        <v>3.9</v>
      </c>
      <c r="K3" s="13">
        <f t="shared" ref="K3:K7" si="0">AVERAGE(B3:J3)</f>
        <v>4.6111111111111107</v>
      </c>
      <c r="L3">
        <v>5.57</v>
      </c>
    </row>
    <row r="4" spans="1:12" x14ac:dyDescent="0.25">
      <c r="A4" t="s">
        <v>27</v>
      </c>
      <c r="B4">
        <f>Sheet1!$L$5</f>
        <v>8.6</v>
      </c>
      <c r="C4">
        <f>Sheet1!$L$6</f>
        <v>6.7</v>
      </c>
      <c r="D4">
        <f>Sheet1!$L$7</f>
        <v>5.6</v>
      </c>
      <c r="E4">
        <f>Sheet1!$L$8</f>
        <v>4.5999999999999996</v>
      </c>
      <c r="F4">
        <f>Sheet1!$L$9</f>
        <v>10.7</v>
      </c>
      <c r="G4">
        <f>Sheet1!$L$10</f>
        <v>11.1</v>
      </c>
      <c r="H4">
        <f>Sheet1!$L$11</f>
        <v>5.9</v>
      </c>
      <c r="I4">
        <f>Sheet1!$L$12</f>
        <v>11.3</v>
      </c>
      <c r="J4">
        <f>Sheet1!$L$13</f>
        <v>6.4</v>
      </c>
      <c r="K4" s="13">
        <f t="shared" si="0"/>
        <v>7.8777777777777782</v>
      </c>
      <c r="L4">
        <v>9.41</v>
      </c>
    </row>
    <row r="5" spans="1:12" x14ac:dyDescent="0.25">
      <c r="A5" t="s">
        <v>28</v>
      </c>
      <c r="B5">
        <f>Sheet1!$M$5</f>
        <v>12.5</v>
      </c>
      <c r="C5">
        <f>Sheet1!$M$6</f>
        <v>9.1999999999999993</v>
      </c>
      <c r="D5">
        <f>Sheet1!$M$7</f>
        <v>8.1</v>
      </c>
      <c r="E5">
        <f>Sheet1!$M$8</f>
        <v>5</v>
      </c>
      <c r="F5">
        <f>Sheet1!$M$9</f>
        <v>13.4</v>
      </c>
      <c r="G5">
        <f>Sheet1!$M$10</f>
        <v>12.4</v>
      </c>
      <c r="H5">
        <f>Sheet1!$M$11</f>
        <v>8</v>
      </c>
      <c r="I5">
        <f>Sheet1!$M$12</f>
        <v>14.3</v>
      </c>
      <c r="J5">
        <f>Sheet1!$M$13</f>
        <v>7.8</v>
      </c>
      <c r="K5" s="13">
        <f t="shared" si="0"/>
        <v>10.077777777777776</v>
      </c>
      <c r="L5">
        <v>14.43</v>
      </c>
    </row>
    <row r="6" spans="1:12" x14ac:dyDescent="0.25">
      <c r="A6" t="s">
        <v>29</v>
      </c>
      <c r="B6">
        <f>Sheet1!$N$5</f>
        <v>15.8</v>
      </c>
      <c r="C6">
        <f>Sheet1!$N$6</f>
        <v>12.65</v>
      </c>
      <c r="D6">
        <f>Sheet1!$N$7</f>
        <v>9.1</v>
      </c>
      <c r="E6">
        <f>Sheet1!$N$8</f>
        <v>5.25</v>
      </c>
      <c r="F6">
        <f>Sheet1!$N$9</f>
        <v>16.55</v>
      </c>
      <c r="G6">
        <f>Sheet1!$N$10</f>
        <v>12.8</v>
      </c>
      <c r="H6">
        <f>Sheet1!$N$11</f>
        <v>8.4499999999999993</v>
      </c>
      <c r="I6">
        <f>Sheet1!$N$12</f>
        <v>18.05</v>
      </c>
      <c r="J6">
        <f>Sheet1!$N$13</f>
        <v>9.25</v>
      </c>
      <c r="K6" s="13">
        <f t="shared" si="0"/>
        <v>11.988888888888889</v>
      </c>
      <c r="L6">
        <v>17.739999999999998</v>
      </c>
    </row>
    <row r="7" spans="1:12" x14ac:dyDescent="0.25">
      <c r="A7" t="s">
        <v>30</v>
      </c>
      <c r="B7">
        <f>Sheet1!$O$5</f>
        <v>19.100000000000001</v>
      </c>
      <c r="C7">
        <f>Sheet1!$O$6</f>
        <v>16.100000000000001</v>
      </c>
      <c r="D7">
        <f>Sheet1!$O$7</f>
        <v>10.1</v>
      </c>
      <c r="E7">
        <f>Sheet1!$O$8</f>
        <v>5.5</v>
      </c>
      <c r="F7">
        <f>Sheet1!$O$9</f>
        <v>19.7</v>
      </c>
      <c r="G7">
        <f>Sheet1!$O$10</f>
        <v>13.2</v>
      </c>
      <c r="H7">
        <f>Sheet1!$O$11</f>
        <v>8.9</v>
      </c>
      <c r="I7">
        <f>Sheet1!$O$12</f>
        <v>21.8</v>
      </c>
      <c r="J7">
        <f>Sheet1!$O$13</f>
        <v>10.7</v>
      </c>
      <c r="K7" s="13">
        <f t="shared" si="0"/>
        <v>13.9</v>
      </c>
      <c r="L7">
        <v>20.309999999999999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D33B-DCE1-4DE4-AB06-60D0BF92D00C}">
  <dimension ref="A1:G7"/>
  <sheetViews>
    <sheetView workbookViewId="0">
      <selection activeCell="P21" sqref="P21"/>
    </sheetView>
  </sheetViews>
  <sheetFormatPr defaultRowHeight="15" x14ac:dyDescent="0.25"/>
  <cols>
    <col min="1" max="1" width="10" bestFit="1" customWidth="1"/>
    <col min="2" max="3" width="10" customWidth="1"/>
  </cols>
  <sheetData>
    <row r="1" spans="1:7" x14ac:dyDescent="0.25">
      <c r="B1" t="s">
        <v>33</v>
      </c>
      <c r="C1" t="s">
        <v>32</v>
      </c>
      <c r="D1" t="s">
        <v>8</v>
      </c>
      <c r="E1" t="s">
        <v>19</v>
      </c>
      <c r="F1" t="s">
        <v>20</v>
      </c>
      <c r="G1" t="s">
        <v>21</v>
      </c>
    </row>
    <row r="2" spans="1:7" x14ac:dyDescent="0.25">
      <c r="A2" s="4" t="s">
        <v>25</v>
      </c>
      <c r="B2" s="15">
        <f>40-D2</f>
        <v>20.11</v>
      </c>
      <c r="C2" s="15">
        <v>23.2</v>
      </c>
      <c r="D2">
        <f t="shared" ref="D2:D7" si="0">(E2*F2*G2)/1000</f>
        <v>19.89</v>
      </c>
      <c r="E2">
        <f>Sheet1!$AB$4</f>
        <v>45</v>
      </c>
      <c r="F2">
        <f>Sheet1!$AC$4</f>
        <v>34</v>
      </c>
      <c r="G2">
        <f>Sheet1!$X$4</f>
        <v>13</v>
      </c>
    </row>
    <row r="3" spans="1:7" x14ac:dyDescent="0.25">
      <c r="A3" s="4" t="s">
        <v>26</v>
      </c>
      <c r="B3" s="15">
        <f>40-D3</f>
        <v>21.334</v>
      </c>
      <c r="C3" s="15">
        <v>24.41</v>
      </c>
      <c r="D3">
        <f t="shared" si="0"/>
        <v>18.666</v>
      </c>
      <c r="E3">
        <f>Sheet1!$AB$4</f>
        <v>45</v>
      </c>
      <c r="F3">
        <f>Sheet1!$AC$4</f>
        <v>34</v>
      </c>
      <c r="G3">
        <f>Sheet1!$X$5</f>
        <v>12.2</v>
      </c>
    </row>
    <row r="4" spans="1:7" x14ac:dyDescent="0.25">
      <c r="A4" s="4" t="s">
        <v>27</v>
      </c>
      <c r="B4" s="15">
        <f t="shared" ref="B4:B7" si="1">40-D4</f>
        <v>22.710999999999999</v>
      </c>
      <c r="C4" s="15">
        <v>27.73</v>
      </c>
      <c r="D4">
        <f t="shared" si="0"/>
        <v>17.289000000000001</v>
      </c>
      <c r="E4">
        <f>Sheet1!$AB$4</f>
        <v>45</v>
      </c>
      <c r="F4">
        <f>Sheet1!$AC$4</f>
        <v>34</v>
      </c>
      <c r="G4">
        <f>Sheet1!$X$6</f>
        <v>11.3</v>
      </c>
    </row>
    <row r="5" spans="1:7" x14ac:dyDescent="0.25">
      <c r="A5" s="4" t="s">
        <v>28</v>
      </c>
      <c r="B5" s="15">
        <f t="shared" si="1"/>
        <v>26.535999999999998</v>
      </c>
      <c r="C5" s="15">
        <v>36.31</v>
      </c>
      <c r="D5">
        <f t="shared" si="0"/>
        <v>13.464000000000002</v>
      </c>
      <c r="E5">
        <f>Sheet1!$AB$4</f>
        <v>45</v>
      </c>
      <c r="F5">
        <f>Sheet1!$AC$4</f>
        <v>34</v>
      </c>
      <c r="G5">
        <f>Sheet1!$X$7</f>
        <v>8.8000000000000007</v>
      </c>
    </row>
    <row r="6" spans="1:7" x14ac:dyDescent="0.25">
      <c r="A6" s="4" t="s">
        <v>29</v>
      </c>
      <c r="B6" s="15">
        <f t="shared" si="1"/>
        <v>34.951000000000001</v>
      </c>
      <c r="C6" s="15">
        <v>58.59</v>
      </c>
      <c r="D6">
        <f t="shared" si="0"/>
        <v>5.0490000000000004</v>
      </c>
      <c r="E6">
        <f>Sheet1!$AB$4</f>
        <v>45</v>
      </c>
      <c r="F6">
        <f>Sheet1!$AC$4</f>
        <v>34</v>
      </c>
      <c r="G6">
        <f>Sheet1!$X$8</f>
        <v>3.3</v>
      </c>
    </row>
    <row r="7" spans="1:7" x14ac:dyDescent="0.25">
      <c r="A7" s="4" t="s">
        <v>30</v>
      </c>
      <c r="B7" s="15">
        <f t="shared" si="1"/>
        <v>48.109000000000002</v>
      </c>
      <c r="C7" s="15">
        <v>78.2</v>
      </c>
      <c r="D7">
        <f t="shared" si="0"/>
        <v>-8.109</v>
      </c>
      <c r="E7">
        <f>Sheet1!$AB$4</f>
        <v>45</v>
      </c>
      <c r="F7">
        <f>Sheet1!$AC$4</f>
        <v>34</v>
      </c>
      <c r="G7">
        <f>Sheet1!$X$9</f>
        <v>-5.3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FBF7-93E7-4B8A-82E9-57C32748E05F}">
  <dimension ref="A1:L7"/>
  <sheetViews>
    <sheetView workbookViewId="0">
      <selection activeCell="R6" sqref="R6"/>
    </sheetView>
  </sheetViews>
  <sheetFormatPr defaultRowHeight="15" x14ac:dyDescent="0.25"/>
  <cols>
    <col min="1" max="1" width="10" bestFit="1" customWidth="1"/>
    <col min="2" max="10" width="13.42578125" bestFit="1" customWidth="1"/>
    <col min="11" max="11" width="10.5703125" bestFit="1" customWidth="1"/>
  </cols>
  <sheetData>
    <row r="1" spans="1:12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31</v>
      </c>
      <c r="L1" t="s">
        <v>32</v>
      </c>
    </row>
    <row r="2" spans="1:12" x14ac:dyDescent="0.25">
      <c r="A2" s="4" t="s">
        <v>25</v>
      </c>
      <c r="B2" s="14">
        <v>5</v>
      </c>
      <c r="C2" s="14">
        <v>6</v>
      </c>
      <c r="D2" s="14">
        <v>4</v>
      </c>
      <c r="E2" s="14">
        <v>6</v>
      </c>
      <c r="F2" s="14">
        <v>5</v>
      </c>
      <c r="G2" s="14">
        <v>6</v>
      </c>
      <c r="H2" s="14">
        <v>6</v>
      </c>
      <c r="I2" s="14">
        <v>6</v>
      </c>
      <c r="J2" s="14">
        <v>4</v>
      </c>
      <c r="K2" s="13">
        <f>AVERAGE(B2:J2)</f>
        <v>5.333333333333333</v>
      </c>
      <c r="L2">
        <v>5.1100000000000003</v>
      </c>
    </row>
    <row r="3" spans="1:12" x14ac:dyDescent="0.25">
      <c r="A3" s="4" t="s">
        <v>26</v>
      </c>
      <c r="B3" s="14">
        <f>Sheet1!$C$21</f>
        <v>7</v>
      </c>
      <c r="C3" s="14">
        <f>Sheet1!$C$22</f>
        <v>8</v>
      </c>
      <c r="D3" s="14">
        <f>Sheet1!$C$23</f>
        <v>6</v>
      </c>
      <c r="E3" s="14">
        <f>Sheet1!$C$24</f>
        <v>8</v>
      </c>
      <c r="F3" s="14">
        <f>Sheet1!$C$25</f>
        <v>7</v>
      </c>
      <c r="G3" s="14">
        <f>Sheet1!$C$26</f>
        <v>8</v>
      </c>
      <c r="H3" s="14">
        <f>Sheet1!$C$27</f>
        <v>8</v>
      </c>
      <c r="I3" s="14">
        <f>Sheet1!$C$28</f>
        <v>8</v>
      </c>
      <c r="J3" s="14">
        <f>Sheet1!$C$29</f>
        <v>6</v>
      </c>
      <c r="K3" s="13">
        <f t="shared" ref="K3:K7" si="0">AVERAGE(B3:J3)</f>
        <v>7.333333333333333</v>
      </c>
      <c r="L3">
        <v>6.98</v>
      </c>
    </row>
    <row r="4" spans="1:12" x14ac:dyDescent="0.25">
      <c r="A4" s="4" t="s">
        <v>27</v>
      </c>
      <c r="B4" s="14">
        <f>Sheet1!$D$21</f>
        <v>9</v>
      </c>
      <c r="C4" s="14">
        <f>Sheet1!$D$22</f>
        <v>10</v>
      </c>
      <c r="D4" s="14">
        <f>Sheet1!$D$23</f>
        <v>8</v>
      </c>
      <c r="E4" s="14">
        <f>Sheet1!$D$24</f>
        <v>9</v>
      </c>
      <c r="F4" s="14">
        <f>Sheet1!$D$25</f>
        <v>9</v>
      </c>
      <c r="G4" s="14">
        <f>Sheet1!$D$26</f>
        <v>9</v>
      </c>
      <c r="H4" s="14">
        <f>Sheet1!$D$27</f>
        <v>10</v>
      </c>
      <c r="I4" s="14">
        <f>Sheet1!$D$28</f>
        <v>9</v>
      </c>
      <c r="J4" s="14">
        <f>Sheet1!$D$29</f>
        <v>7</v>
      </c>
      <c r="K4" s="13">
        <f t="shared" si="0"/>
        <v>8.8888888888888893</v>
      </c>
      <c r="L4">
        <v>8.65</v>
      </c>
    </row>
    <row r="5" spans="1:12" x14ac:dyDescent="0.25">
      <c r="A5" s="4" t="s">
        <v>28</v>
      </c>
      <c r="B5" s="14">
        <f>Sheet1!$E$21</f>
        <v>10</v>
      </c>
      <c r="C5" s="14">
        <f>Sheet1!$E$22</f>
        <v>11</v>
      </c>
      <c r="D5" s="14">
        <f>Sheet1!$E$23</f>
        <v>11</v>
      </c>
      <c r="E5" s="14">
        <f>Sheet1!$E$24</f>
        <v>10</v>
      </c>
      <c r="F5" s="14">
        <f>Sheet1!$E$25</f>
        <v>10</v>
      </c>
      <c r="G5" s="14">
        <f>Sheet1!$E$26</f>
        <v>11</v>
      </c>
      <c r="H5" s="14">
        <f>Sheet1!$E$27</f>
        <v>11</v>
      </c>
      <c r="I5" s="14">
        <f>Sheet1!$E$28</f>
        <v>11</v>
      </c>
      <c r="J5" s="14">
        <f>Sheet1!$E$29</f>
        <v>8</v>
      </c>
      <c r="K5" s="13">
        <f t="shared" si="0"/>
        <v>10.333333333333334</v>
      </c>
      <c r="L5">
        <v>9.91</v>
      </c>
    </row>
    <row r="6" spans="1:12" x14ac:dyDescent="0.25">
      <c r="A6" s="4" t="s">
        <v>29</v>
      </c>
      <c r="B6" s="14">
        <f>Sheet1!$F$21</f>
        <v>11</v>
      </c>
      <c r="C6" s="14">
        <f>Sheet1!$F$22</f>
        <v>12</v>
      </c>
      <c r="D6" s="14">
        <f>Sheet1!$F$23</f>
        <v>11.5</v>
      </c>
      <c r="E6" s="14">
        <f>Sheet1!$F$24</f>
        <v>10.5</v>
      </c>
      <c r="F6" s="14">
        <f>Sheet1!$F$25</f>
        <v>10.5</v>
      </c>
      <c r="G6" s="14">
        <f>Sheet1!$F$26</f>
        <v>11.5</v>
      </c>
      <c r="H6" s="14">
        <f>Sheet1!$F$27</f>
        <v>12</v>
      </c>
      <c r="I6" s="14">
        <f>Sheet1!$F$28</f>
        <v>12</v>
      </c>
      <c r="J6" s="14">
        <f>Sheet1!$F$29</f>
        <v>8.5</v>
      </c>
      <c r="K6" s="13">
        <f t="shared" si="0"/>
        <v>11.055555555555555</v>
      </c>
      <c r="L6">
        <v>10.75</v>
      </c>
    </row>
    <row r="7" spans="1:12" x14ac:dyDescent="0.25">
      <c r="A7" s="4" t="s">
        <v>30</v>
      </c>
      <c r="B7" s="14">
        <f>Sheet1!$G$21</f>
        <v>12</v>
      </c>
      <c r="C7" s="14">
        <f>Sheet1!$G$22</f>
        <v>13</v>
      </c>
      <c r="D7" s="14">
        <f>Sheet1!$G$23</f>
        <v>12</v>
      </c>
      <c r="E7" s="14">
        <f>Sheet1!$G$24</f>
        <v>11</v>
      </c>
      <c r="F7" s="14">
        <f>Sheet1!$G$25</f>
        <v>11</v>
      </c>
      <c r="G7" s="14">
        <f>Sheet1!$G$26</f>
        <v>12</v>
      </c>
      <c r="H7" s="14">
        <f>Sheet1!$G$27</f>
        <v>13</v>
      </c>
      <c r="I7" s="14">
        <f>Sheet1!$G$28</f>
        <v>13</v>
      </c>
      <c r="J7" s="14">
        <f>Sheet1!$G$29</f>
        <v>9</v>
      </c>
      <c r="K7" s="13">
        <f t="shared" si="0"/>
        <v>11.777777777777779</v>
      </c>
      <c r="L7">
        <v>11.36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Tinggi Tanaman</vt:lpstr>
      <vt:lpstr>Panjang Akar</vt:lpstr>
      <vt:lpstr>Volume Nutrisi</vt:lpstr>
      <vt:lpstr>Jumlah Daun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 Firmansyah</dc:creator>
  <cp:lastModifiedBy>Akram Firmansyah</cp:lastModifiedBy>
  <dcterms:created xsi:type="dcterms:W3CDTF">2015-06-05T18:17:20Z</dcterms:created>
  <dcterms:modified xsi:type="dcterms:W3CDTF">2025-03-11T20:29:59Z</dcterms:modified>
</cp:coreProperties>
</file>