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serr\Dropbox\PC\Desktop\"/>
    </mc:Choice>
  </mc:AlternateContent>
  <xr:revisionPtr revIDLastSave="0" documentId="13_ncr:1_{FA9C145C-5306-423B-931D-E4DFC3B4C0A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Base Brute" sheetId="10" r:id="rId1"/>
    <sheet name="Base Brute 2013" sheetId="149" state="hidden" r:id="rId2"/>
  </sheets>
  <definedNames>
    <definedName name="_xlnm.Print_Titles" localSheetId="0">'Base Brute'!$3:$4</definedName>
    <definedName name="_xlnm.Print_Titles" localSheetId="1">'Base Brute 2013'!$3:$4</definedName>
  </definedNames>
  <calcPr calcId="191029"/>
  <fileRecoveryPr autoRecover="0"/>
</workbook>
</file>

<file path=xl/calcChain.xml><?xml version="1.0" encoding="utf-8"?>
<calcChain xmlns="http://schemas.openxmlformats.org/spreadsheetml/2006/main">
  <c r="Z9" i="10" l="1"/>
  <c r="X18" i="10"/>
  <c r="Z18" i="10" s="1"/>
  <c r="Z67" i="10"/>
  <c r="Z62" i="10"/>
  <c r="Z61" i="10"/>
  <c r="Z27" i="10"/>
  <c r="X16" i="10"/>
  <c r="Z16" i="10" s="1"/>
  <c r="X17" i="10"/>
  <c r="Z17" i="10" s="1"/>
  <c r="Z74" i="10" l="1"/>
  <c r="Z14" i="10"/>
  <c r="Z38" i="10" l="1"/>
  <c r="Z54" i="10"/>
  <c r="Z22" i="10"/>
  <c r="Z24" i="10"/>
  <c r="Z55" i="10"/>
  <c r="Z56" i="10"/>
  <c r="Z25" i="10"/>
  <c r="Z33" i="10"/>
  <c r="Z51" i="10"/>
  <c r="Z42" i="10"/>
  <c r="Z58" i="10"/>
  <c r="Z77" i="10"/>
  <c r="Z29" i="10"/>
  <c r="Z30" i="10"/>
  <c r="Z31" i="10"/>
  <c r="Z59" i="10"/>
  <c r="Z32" i="10"/>
  <c r="Z64" i="10"/>
  <c r="Z65" i="10"/>
  <c r="Z66" i="10"/>
  <c r="Z39" i="10"/>
  <c r="Z68" i="10"/>
  <c r="Z40" i="10"/>
  <c r="Z71" i="10"/>
  <c r="Z43" i="10"/>
  <c r="Z72" i="10"/>
  <c r="Z75" i="10"/>
  <c r="Z48" i="10"/>
  <c r="Z49" i="10"/>
  <c r="Z50" i="10"/>
  <c r="Z28" i="10"/>
  <c r="Z47" i="10"/>
  <c r="Z69" i="10"/>
  <c r="Z34" i="10"/>
  <c r="Z52" i="10"/>
  <c r="Z13" i="10"/>
  <c r="Z35" i="10"/>
  <c r="Z44" i="10"/>
  <c r="Z73" i="10"/>
  <c r="Z36" i="10"/>
  <c r="Z46" i="10"/>
  <c r="Z63" i="10"/>
  <c r="Z15" i="10"/>
  <c r="Z37" i="10"/>
  <c r="Z53" i="10"/>
  <c r="Z70" i="10"/>
  <c r="Z20" i="10"/>
  <c r="Z23" i="10"/>
  <c r="Z41" i="10"/>
  <c r="Z57" i="10"/>
  <c r="Z76" i="10"/>
  <c r="Z26" i="10"/>
  <c r="Z45" i="10"/>
  <c r="Z60" i="10"/>
  <c r="Z79" i="10"/>
  <c r="AE1" i="10" l="1"/>
  <c r="AF9" i="10" l="1"/>
  <c r="AE9" i="10"/>
  <c r="AB9" i="10"/>
  <c r="AB5" i="10"/>
  <c r="AE13" i="10"/>
  <c r="Z5" i="10" l="1"/>
  <c r="S4" i="149" l="1"/>
  <c r="T17" i="149"/>
  <c r="T28" i="149"/>
  <c r="T49" i="149"/>
  <c r="T48" i="149"/>
  <c r="T30" i="149"/>
  <c r="AB63" i="149"/>
  <c r="AB61" i="149"/>
  <c r="AB60" i="149"/>
  <c r="AB59" i="149"/>
  <c r="AB58" i="149"/>
  <c r="AB57" i="149"/>
  <c r="AB56" i="149"/>
  <c r="AB55" i="149"/>
  <c r="AB54" i="149"/>
  <c r="AB53" i="149"/>
  <c r="AB52" i="149"/>
  <c r="AB51" i="149"/>
  <c r="AB50" i="149"/>
  <c r="AB47" i="149"/>
  <c r="AB46" i="149"/>
  <c r="AB45" i="149"/>
  <c r="AB44" i="149"/>
  <c r="AB43" i="149"/>
  <c r="AB42" i="149"/>
  <c r="AB41" i="149"/>
  <c r="AB40" i="149"/>
  <c r="AB39" i="149"/>
  <c r="AB38" i="149"/>
  <c r="AB37" i="149"/>
  <c r="AB36" i="149"/>
  <c r="AB35" i="149"/>
  <c r="AB34" i="149"/>
  <c r="AB32" i="149"/>
  <c r="AB31" i="149"/>
  <c r="AB29" i="149"/>
  <c r="AB27" i="149"/>
  <c r="AB26" i="149"/>
  <c r="AB25" i="149"/>
  <c r="AB24" i="149"/>
  <c r="AB23" i="149"/>
  <c r="AB21" i="149"/>
  <c r="AB20" i="149"/>
  <c r="AB19" i="149"/>
  <c r="AB18" i="149"/>
  <c r="AB16" i="149"/>
  <c r="AB15" i="149"/>
  <c r="AB14" i="149"/>
  <c r="AB13" i="149"/>
  <c r="AB12" i="149"/>
  <c r="AB10" i="149"/>
  <c r="AB8" i="149"/>
  <c r="AB7" i="149"/>
  <c r="AB6" i="149"/>
  <c r="AB5" i="149"/>
  <c r="V63" i="149"/>
  <c r="R63" i="149" s="1"/>
  <c r="T63" i="149" s="1"/>
  <c r="V61" i="149"/>
  <c r="R61" i="149" s="1"/>
  <c r="T61" i="149" s="1"/>
  <c r="V60" i="149"/>
  <c r="R60" i="149" s="1"/>
  <c r="T60" i="149" s="1"/>
  <c r="V59" i="149"/>
  <c r="R59" i="149" s="1"/>
  <c r="T59" i="149" s="1"/>
  <c r="V58" i="149"/>
  <c r="R58" i="149" s="1"/>
  <c r="T58" i="149" s="1"/>
  <c r="V57" i="149"/>
  <c r="R57" i="149" s="1"/>
  <c r="T57" i="149" s="1"/>
  <c r="V56" i="149"/>
  <c r="R56" i="149" s="1"/>
  <c r="T56" i="149" s="1"/>
  <c r="V55" i="149"/>
  <c r="R55" i="149" s="1"/>
  <c r="T55" i="149" s="1"/>
  <c r="V54" i="149"/>
  <c r="R54" i="149" s="1"/>
  <c r="T54" i="149" s="1"/>
  <c r="V53" i="149"/>
  <c r="R53" i="149" s="1"/>
  <c r="T53" i="149" s="1"/>
  <c r="V52" i="149"/>
  <c r="R52" i="149" s="1"/>
  <c r="T52" i="149" s="1"/>
  <c r="V51" i="149"/>
  <c r="R51" i="149" s="1"/>
  <c r="T51" i="149" s="1"/>
  <c r="V50" i="149"/>
  <c r="R50" i="149" s="1"/>
  <c r="T50" i="149" s="1"/>
  <c r="V47" i="149"/>
  <c r="R47" i="149" s="1"/>
  <c r="T47" i="149" s="1"/>
  <c r="V46" i="149"/>
  <c r="R46" i="149" s="1"/>
  <c r="T46" i="149" s="1"/>
  <c r="V45" i="149"/>
  <c r="R45" i="149" s="1"/>
  <c r="T45" i="149" s="1"/>
  <c r="V44" i="149"/>
  <c r="R44" i="149" s="1"/>
  <c r="T44" i="149" s="1"/>
  <c r="V43" i="149"/>
  <c r="R43" i="149" s="1"/>
  <c r="T43" i="149" s="1"/>
  <c r="V42" i="149"/>
  <c r="R42" i="149" s="1"/>
  <c r="T42" i="149" s="1"/>
  <c r="V41" i="149"/>
  <c r="R41" i="149" s="1"/>
  <c r="T41" i="149" s="1"/>
  <c r="V40" i="149"/>
  <c r="R40" i="149" s="1"/>
  <c r="T40" i="149" s="1"/>
  <c r="V39" i="149"/>
  <c r="R39" i="149" s="1"/>
  <c r="T39" i="149" s="1"/>
  <c r="V38" i="149"/>
  <c r="R38" i="149" s="1"/>
  <c r="T38" i="149" s="1"/>
  <c r="V37" i="149"/>
  <c r="R37" i="149" s="1"/>
  <c r="T37" i="149" s="1"/>
  <c r="V36" i="149"/>
  <c r="R36" i="149" s="1"/>
  <c r="T36" i="149" s="1"/>
  <c r="V35" i="149"/>
  <c r="R35" i="149" s="1"/>
  <c r="T35" i="149" s="1"/>
  <c r="V34" i="149"/>
  <c r="R34" i="149" s="1"/>
  <c r="T34" i="149" s="1"/>
  <c r="V32" i="149"/>
  <c r="R32" i="149" s="1"/>
  <c r="T32" i="149" s="1"/>
  <c r="V31" i="149"/>
  <c r="R31" i="149" s="1"/>
  <c r="T31" i="149" s="1"/>
  <c r="V29" i="149"/>
  <c r="R29" i="149" s="1"/>
  <c r="T29" i="149" s="1"/>
  <c r="V27" i="149"/>
  <c r="R27" i="149" s="1"/>
  <c r="T27" i="149" s="1"/>
  <c r="V26" i="149"/>
  <c r="R26" i="149" s="1"/>
  <c r="T26" i="149" s="1"/>
  <c r="V25" i="149"/>
  <c r="R25" i="149" s="1"/>
  <c r="T25" i="149" s="1"/>
  <c r="V24" i="149"/>
  <c r="R24" i="149" s="1"/>
  <c r="T24" i="149" s="1"/>
  <c r="V23" i="149"/>
  <c r="R23" i="149" s="1"/>
  <c r="T23" i="149" s="1"/>
  <c r="V21" i="149"/>
  <c r="R21" i="149" s="1"/>
  <c r="T21" i="149" s="1"/>
  <c r="V20" i="149"/>
  <c r="R20" i="149" s="1"/>
  <c r="T20" i="149" s="1"/>
  <c r="V19" i="149"/>
  <c r="R19" i="149" s="1"/>
  <c r="T19" i="149" s="1"/>
  <c r="V18" i="149"/>
  <c r="R18" i="149" s="1"/>
  <c r="T18" i="149" s="1"/>
  <c r="V16" i="149"/>
  <c r="R16" i="149" s="1"/>
  <c r="T16" i="149" s="1"/>
  <c r="V15" i="149"/>
  <c r="R15" i="149" s="1"/>
  <c r="T15" i="149" s="1"/>
  <c r="V14" i="149"/>
  <c r="R14" i="149" s="1"/>
  <c r="T14" i="149" s="1"/>
  <c r="V13" i="149"/>
  <c r="R13" i="149" s="1"/>
  <c r="T13" i="149" s="1"/>
  <c r="V12" i="149"/>
  <c r="R12" i="149" s="1"/>
  <c r="T12" i="149" s="1"/>
  <c r="V10" i="149"/>
  <c r="R10" i="149" s="1"/>
  <c r="T10" i="149" s="1"/>
  <c r="Y1" i="149"/>
  <c r="Y3" i="149" s="1"/>
  <c r="D71" i="149"/>
  <c r="D70" i="149"/>
  <c r="K69" i="149"/>
  <c r="O69" i="149"/>
  <c r="R71" i="149"/>
  <c r="K71" i="149"/>
  <c r="R70" i="149"/>
  <c r="K70" i="149"/>
  <c r="M70" i="149"/>
  <c r="D69" i="149"/>
  <c r="AB69" i="149"/>
  <c r="R69" i="149"/>
  <c r="M71" i="149"/>
  <c r="AB71" i="149"/>
  <c r="O70" i="149"/>
  <c r="O71" i="149"/>
  <c r="M69" i="149"/>
  <c r="AF22" i="10" l="1"/>
  <c r="AE22" i="10"/>
  <c r="AB6" i="10"/>
  <c r="AB7" i="10"/>
  <c r="X7" i="10" s="1"/>
  <c r="AB11" i="10"/>
  <c r="X11" i="10" s="1"/>
  <c r="AB10" i="10"/>
  <c r="X8" i="10"/>
  <c r="AE5" i="10"/>
  <c r="AF8" i="10"/>
  <c r="AF20" i="10"/>
  <c r="AF15" i="10"/>
  <c r="AE20" i="10"/>
  <c r="AE6" i="10"/>
  <c r="AF5" i="10"/>
  <c r="AE15" i="10"/>
  <c r="AF6" i="10"/>
  <c r="AE8" i="10"/>
  <c r="AF13" i="10"/>
  <c r="X3" i="149"/>
  <c r="Z11" i="10" l="1"/>
  <c r="Z10" i="10"/>
  <c r="Z8" i="10"/>
  <c r="Z7" i="10"/>
  <c r="Z6" i="10"/>
  <c r="V5" i="149"/>
  <c r="R5" i="149" s="1"/>
  <c r="T5" i="149" s="1"/>
  <c r="V7" i="149"/>
  <c r="R7" i="149" s="1"/>
  <c r="T7" i="149" s="1"/>
  <c r="V6" i="149"/>
  <c r="R6" i="149" s="1"/>
  <c r="T6" i="149" s="1"/>
  <c r="V8" i="149"/>
  <c r="R8" i="149" s="1"/>
  <c r="T8" i="149" s="1"/>
  <c r="X88" i="10" l="1"/>
  <c r="AB88" i="10"/>
  <c r="AK89" i="10"/>
  <c r="AK88" i="10"/>
  <c r="L88" i="10"/>
  <c r="V88" i="10"/>
  <c r="T88" i="10"/>
  <c r="R88" i="10"/>
  <c r="AB89" i="10"/>
  <c r="X89" i="10"/>
  <c r="T89" i="10"/>
  <c r="R89" i="10"/>
  <c r="L89" i="10"/>
  <c r="V89" i="10"/>
  <c r="AK90" i="10"/>
  <c r="R90" i="10"/>
  <c r="L90" i="10"/>
  <c r="T90" i="10"/>
  <c r="X90" i="10"/>
  <c r="V90" i="10"/>
  <c r="AB90" i="10"/>
</calcChain>
</file>

<file path=xl/sharedStrings.xml><?xml version="1.0" encoding="utf-8"?>
<sst xmlns="http://schemas.openxmlformats.org/spreadsheetml/2006/main" count="923" uniqueCount="447">
  <si>
    <t>Nom du Fonds</t>
  </si>
  <si>
    <t>+</t>
  </si>
  <si>
    <t>CAC 40</t>
  </si>
  <si>
    <t>Code ISIN</t>
  </si>
  <si>
    <t>S</t>
  </si>
  <si>
    <t>Composition  gestionnaire</t>
  </si>
  <si>
    <t>T</t>
  </si>
  <si>
    <t>O</t>
  </si>
  <si>
    <t>FR0000988438</t>
  </si>
  <si>
    <t>LU0164455502</t>
  </si>
  <si>
    <t>FR0010148981</t>
  </si>
  <si>
    <t>FR0010135103</t>
  </si>
  <si>
    <t>FR0010149302</t>
  </si>
  <si>
    <t>FR0000172041</t>
  </si>
  <si>
    <t>FR0007076930</t>
  </si>
  <si>
    <t>FR0010149203</t>
  </si>
  <si>
    <t>M</t>
  </si>
  <si>
    <t>Eurose</t>
  </si>
  <si>
    <t>FR0007051040</t>
  </si>
  <si>
    <t>FR0010032573</t>
  </si>
  <si>
    <t>PERFORMANCES</t>
  </si>
  <si>
    <t>NS</t>
  </si>
  <si>
    <t>FR0000292278</t>
  </si>
  <si>
    <t>LU0066902890</t>
  </si>
  <si>
    <t>FR0010321802</t>
  </si>
  <si>
    <t>Agressor</t>
  </si>
  <si>
    <t>IE0004866889</t>
  </si>
  <si>
    <t>Oblig. Internat.
Crédit Agricole AM</t>
  </si>
  <si>
    <t>Actions internat.
Carmignac Gestion</t>
  </si>
  <si>
    <t>Diversifié internat.
Carmignac Gestion</t>
  </si>
  <si>
    <t>Actions Europe
State Street GAF</t>
  </si>
  <si>
    <t>Actions internat.
Axa IM</t>
  </si>
  <si>
    <t>Carmignac
Profil Réactif 50</t>
  </si>
  <si>
    <t xml:space="preserve">Actions pays émerg.
Baring </t>
  </si>
  <si>
    <t>Actions pays émerg.
HSBC Investment</t>
  </si>
  <si>
    <t>Actions pays émerg.
Comgest SA</t>
  </si>
  <si>
    <t>Action Zone Euro
Financière de l'Echiquier</t>
  </si>
  <si>
    <t>Nombre de semaines</t>
  </si>
  <si>
    <t>Taux FG</t>
  </si>
  <si>
    <t>Frais Gestion</t>
  </si>
  <si>
    <t>Frais Gestion de la période</t>
  </si>
  <si>
    <t>µ</t>
  </si>
  <si>
    <t>FR0000285629</t>
  </si>
  <si>
    <t>Ulysse C</t>
  </si>
  <si>
    <t>Actions Zone Euro
Tocqueville Finance</t>
  </si>
  <si>
    <t>FR0010011171</t>
  </si>
  <si>
    <t>Axa Or &amp; Matiere Premiere C</t>
  </si>
  <si>
    <t>SE0000888208</t>
  </si>
  <si>
    <t>FR0010588343</t>
  </si>
  <si>
    <t>SSGA Europe            MidCap Alpha Eq</t>
  </si>
  <si>
    <t>Centifolia C</t>
  </si>
  <si>
    <t>Fonds en Euro
MMA</t>
  </si>
  <si>
    <t>FR0010546903</t>
  </si>
  <si>
    <t>FR0000441677</t>
  </si>
  <si>
    <t>Diversifié internat.
DNCA Finance</t>
  </si>
  <si>
    <t>FR0007050190</t>
  </si>
  <si>
    <t>Carmignac Euro Patrimoine</t>
  </si>
  <si>
    <t>FR0010149179</t>
  </si>
  <si>
    <t>Diversifié Europe
Carmignac Gestion</t>
  </si>
  <si>
    <t xml:space="preserve">DNCA Evolutif </t>
  </si>
  <si>
    <t>Diversifié Zone Euro
DNCA Finance</t>
  </si>
  <si>
    <t>Diversifié foncier immo
Axa IM</t>
  </si>
  <si>
    <t xml:space="preserve"> Actions asiatiques
 (Hors Japon)
Fidelity Int.Limited </t>
  </si>
  <si>
    <t>Action Françaises
E de Rothschild AM</t>
  </si>
  <si>
    <t>Action Françaises
DNCA Finance</t>
  </si>
  <si>
    <t>Actions pays émerg.
East Capital AM</t>
  </si>
  <si>
    <t xml:space="preserve">SCI Cardif </t>
  </si>
  <si>
    <t>LU0069452877</t>
  </si>
  <si>
    <t>Diversifié Oblig. Eur
CamGestion</t>
  </si>
  <si>
    <t>FR0007071378</t>
  </si>
  <si>
    <t>FR0010077206</t>
  </si>
  <si>
    <t>FR0007085691</t>
  </si>
  <si>
    <t>Convictions Premium LFP P C</t>
  </si>
  <si>
    <t>Diversifié Zone Euro
(PEA)
BNP Paribas AM</t>
  </si>
  <si>
    <t>Diversifié Internat.
Conviction AM</t>
  </si>
  <si>
    <t>Diversifié Internat.
Alienor Capital</t>
  </si>
  <si>
    <t>FR0000974149</t>
  </si>
  <si>
    <t>Actions Europe
ODDO AM</t>
  </si>
  <si>
    <t>FR0010362863</t>
  </si>
  <si>
    <t>(2) Classe moyenne sur la période</t>
  </si>
  <si>
    <t>Carmignac Investissement Latitude</t>
  </si>
  <si>
    <t>****</t>
  </si>
  <si>
    <t>*****</t>
  </si>
  <si>
    <t>***</t>
  </si>
  <si>
    <t>(1)</t>
  </si>
  <si>
    <t>(1) Etoiles Morningstar</t>
  </si>
  <si>
    <t>FR0010147603</t>
  </si>
  <si>
    <t>P2</t>
  </si>
  <si>
    <t>P3</t>
  </si>
  <si>
    <t>P4</t>
  </si>
  <si>
    <t>P5</t>
  </si>
  <si>
    <t>PEA</t>
  </si>
  <si>
    <t>Rouvier Patrimoine</t>
  </si>
  <si>
    <t>Rouvier Europe</t>
  </si>
  <si>
    <t>Echiquier Major</t>
  </si>
  <si>
    <t>Norden</t>
  </si>
  <si>
    <t>FR0000401366</t>
  </si>
  <si>
    <t>Diversifié Internat.
Rouvier Associés</t>
  </si>
  <si>
    <t>FR0000295230</t>
  </si>
  <si>
    <t>Actions Europe 
Comgest SA</t>
  </si>
  <si>
    <t>FR0010321828</t>
  </si>
  <si>
    <t>Action Europe
Financière de l'Echiquier</t>
  </si>
  <si>
    <t>FR0000299356</t>
  </si>
  <si>
    <t>Actions Europe
Lazard Frères Gestion</t>
  </si>
  <si>
    <t>FR0007084066</t>
  </si>
  <si>
    <t>Actions Europe
Rouvier Associés</t>
  </si>
  <si>
    <t>X</t>
  </si>
  <si>
    <t xml:space="preserve">P1 </t>
  </si>
  <si>
    <t>Volatilité      3 ANS           (3)</t>
  </si>
  <si>
    <t>Classe (2)</t>
  </si>
  <si>
    <t>IE0001256803</t>
  </si>
  <si>
    <t>Actions Etats-Unis Gdes Cap. "Value"</t>
  </si>
  <si>
    <t>LU0094040077</t>
  </si>
  <si>
    <t>Actions Amérique Latine</t>
  </si>
  <si>
    <t>FR0010588731</t>
  </si>
  <si>
    <t>Actions Asie hors Japon</t>
  </si>
  <si>
    <t>FR0000939886</t>
  </si>
  <si>
    <t>Cardimmo (4)</t>
  </si>
  <si>
    <t>EdR Tricolore Rendement C</t>
  </si>
  <si>
    <t>LU0294221253</t>
  </si>
  <si>
    <t xml:space="preserve">Oddo Opportunités Monde A
</t>
  </si>
  <si>
    <t>Actions International Gdes Cap. Mixte</t>
  </si>
  <si>
    <t>FR0007056858</t>
  </si>
  <si>
    <t>GB00B1VMCY93</t>
  </si>
  <si>
    <t>Fonds Général
AGEAS</t>
  </si>
  <si>
    <t>Fonds Général
Cardif</t>
  </si>
  <si>
    <t>Fonds Général
 Swiss Life</t>
  </si>
  <si>
    <t xml:space="preserve">BNP Paribas Cliquet Euro </t>
  </si>
  <si>
    <t>Neuflize Optimum C</t>
  </si>
  <si>
    <t>Alienor Optimal A</t>
  </si>
  <si>
    <t>CamGestion Convertibles Europe O</t>
  </si>
  <si>
    <t>Carmignac Patrimoine A</t>
  </si>
  <si>
    <t>Renaissance Europe C</t>
  </si>
  <si>
    <t xml:space="preserve">Baring Hong Kong China Fund </t>
  </si>
  <si>
    <t>Carmignac Emergents A</t>
  </si>
  <si>
    <t>Carmignac Investissement A</t>
  </si>
  <si>
    <t>Carmignac Portfolio Commodities A</t>
  </si>
  <si>
    <t>East Capital Östeuropa</t>
  </si>
  <si>
    <t>EdR Asia C</t>
  </si>
  <si>
    <t>Fidelity Fds South East Asia A Eur (D)</t>
  </si>
  <si>
    <t>HSBC Gif Indian Equity A</t>
  </si>
  <si>
    <t>Magellan C</t>
  </si>
  <si>
    <t>Oddo Avenir Europe A</t>
  </si>
  <si>
    <t>Tempelton Latin America N</t>
  </si>
  <si>
    <t>Diversifié internat.
Neuflize Private Assets</t>
  </si>
  <si>
    <t>Oblig. Internat.
Franklin Advisers, Inc</t>
  </si>
  <si>
    <t>**</t>
  </si>
  <si>
    <t>Templeton Global Total Ret N EUR-H1 C (5)</t>
  </si>
  <si>
    <t>Axa Aedificandi A C</t>
  </si>
  <si>
    <t>Perkins US Strategic Value A USD C</t>
  </si>
  <si>
    <t>COVEA Actions Asie</t>
  </si>
  <si>
    <t>COVEA Perspectives PME</t>
  </si>
  <si>
    <t>Actions France Petite Moy capi
COVEA Finance</t>
  </si>
  <si>
    <t>Actions internat.
 (Hors Japon)
COVEA Finance</t>
  </si>
  <si>
    <t>Fonds en €
 (4) (*)</t>
  </si>
  <si>
    <t xml:space="preserve">Amundi Oblig Internationales EUR I </t>
  </si>
  <si>
    <t>Rest</t>
  </si>
  <si>
    <t>Cap</t>
  </si>
  <si>
    <t>Ep</t>
  </si>
  <si>
    <t>Cardif : Profils 2012</t>
  </si>
  <si>
    <t>Swiss : Profils 2012</t>
  </si>
  <si>
    <t>Ageas : Profils 2012</t>
  </si>
  <si>
    <t>Actif Général 
(4)</t>
  </si>
  <si>
    <t>(3) Données Morningstar: Volatilité au 31/12/2011</t>
  </si>
  <si>
    <t xml:space="preserve">Cardif Sécurité </t>
  </si>
  <si>
    <t>Fonds en €uro
 (4)</t>
  </si>
  <si>
    <t>FR0010149120</t>
  </si>
  <si>
    <t>Carmignac Sécurité</t>
  </si>
  <si>
    <t>Oblig. Euro Diversifiées 
Carmignac Gestion</t>
  </si>
  <si>
    <t>FR0007018775</t>
  </si>
  <si>
    <t>Mixte Eur Equilibrés
Camgestion</t>
  </si>
  <si>
    <t>Objectif Actions
(DSK)</t>
  </si>
  <si>
    <r>
      <t>Fonds sortants:</t>
    </r>
    <r>
      <rPr>
        <sz val="14"/>
        <rFont val="Arial"/>
        <family val="2"/>
      </rPr>
      <t xml:space="preserve">
&lt;--CamGestion Active 20 C
&lt;--Templeton Emerging Markets Bond N
&lt;--Templeton Global Total Ret A USD
&lt;--CamGestion Actions Rendement C/D
&lt;--Tocqueville Value Amerique
&lt;--SG Actions France Small Cap D (DSK)</t>
    </r>
  </si>
  <si>
    <r>
      <t>Fonds entrants:</t>
    </r>
    <r>
      <rPr>
        <sz val="14"/>
        <rFont val="Arial"/>
        <family val="2"/>
      </rPr>
      <t xml:space="preserve">
--&gt;M&amp;G Optimal Income Fund Euro Class A-H Gross
--&gt;Oddo Opportunités Monde A 
--&gt;Templeton Global Total Ret N EUR-H1 C
--&gt;Cardimmo
--&gt;Objectif Actions(DSK)</t>
    </r>
  </si>
  <si>
    <t>M&amp;G Optimal Income Fund Euro Class A-H</t>
  </si>
  <si>
    <t>Mixtes EUR Prudents 
M&amp;G IM Ltd.</t>
  </si>
  <si>
    <t>Cumul depuis 2005</t>
  </si>
  <si>
    <t>Du 01/01 au 09/11 2012</t>
  </si>
  <si>
    <t>Base De Données   Patrimoine Est Finance   2013</t>
  </si>
  <si>
    <t>CPR Croissance Réactive P</t>
  </si>
  <si>
    <t>HMG Globetrotter C</t>
  </si>
  <si>
    <t>ODDO Proactif Europe A</t>
  </si>
  <si>
    <t>FF Emerging Europe, Middle East &amp; Africa Fds</t>
  </si>
  <si>
    <t>Fidelity  AS Europe A</t>
  </si>
  <si>
    <t>LU0202403266</t>
  </si>
  <si>
    <t>Actions Europe Grandes Capi Mixte</t>
  </si>
  <si>
    <t>FR0010241240</t>
  </si>
  <si>
    <t>Actions Marché Emergent
HMG Finances</t>
  </si>
  <si>
    <t>LU0303816705</t>
  </si>
  <si>
    <t>Actions EMEA</t>
  </si>
  <si>
    <t>FR0010109165</t>
  </si>
  <si>
    <t>Mixtes Eur Flexibles</t>
  </si>
  <si>
    <t>FR0010097683</t>
  </si>
  <si>
    <t>Mixtes EUR Equilibrés 
CPR AM</t>
  </si>
  <si>
    <t>Dispo</t>
  </si>
  <si>
    <t>Composition  Gestionnaire</t>
  </si>
  <si>
    <t>FR0010668145</t>
  </si>
  <si>
    <t>*****
(4)</t>
  </si>
  <si>
    <t>****
(4)</t>
  </si>
  <si>
    <t>FR0000284689</t>
  </si>
  <si>
    <t>Cardimmo</t>
  </si>
  <si>
    <t>BNP Paribas Aqua Classic</t>
  </si>
  <si>
    <t>GemEquity R</t>
  </si>
  <si>
    <t>FR0011268705</t>
  </si>
  <si>
    <t>Cumul depuis 2017</t>
  </si>
  <si>
    <t>€</t>
  </si>
  <si>
    <t>Fonds Général
MMA</t>
  </si>
  <si>
    <t>(2)</t>
  </si>
  <si>
    <t>OPCI SCI perf brutes de frais de gestion</t>
  </si>
  <si>
    <t xml:space="preserve">Comgest Monde C </t>
  </si>
  <si>
    <t>Frais</t>
  </si>
  <si>
    <t>FR0010298596</t>
  </si>
  <si>
    <t>LF MULTIMMO 
Part LF Philosophale 2</t>
  </si>
  <si>
    <t>LU1670710075</t>
  </si>
  <si>
    <t>LU0119195963</t>
  </si>
  <si>
    <t>FR0010687749</t>
  </si>
  <si>
    <t>FR0010858498</t>
  </si>
  <si>
    <t>Lazard Convertible Global RC EUR</t>
  </si>
  <si>
    <t>FR0010564351</t>
  </si>
  <si>
    <t>FR0010909531</t>
  </si>
  <si>
    <t>Perf Fds général periode</t>
  </si>
  <si>
    <t>Frais Gestion Période</t>
  </si>
  <si>
    <t>Nbre de jours de l'année</t>
  </si>
  <si>
    <t>Nbre de jours</t>
  </si>
  <si>
    <t>Période</t>
  </si>
  <si>
    <t>Frais Gestion Annuels</t>
  </si>
  <si>
    <t>Unités de Compte perf brutes de frais de gestion</t>
  </si>
  <si>
    <t>FR0010392225</t>
  </si>
  <si>
    <t>Varenne Sélection A - EUR</t>
  </si>
  <si>
    <t>PGA</t>
  </si>
  <si>
    <t>SLSP / SLR</t>
  </si>
  <si>
    <t>M+ /  Essentiel</t>
  </si>
  <si>
    <t>I</t>
  </si>
  <si>
    <t>FR0012355139</t>
  </si>
  <si>
    <t>FR0013488020</t>
  </si>
  <si>
    <t>LU2358392376</t>
  </si>
  <si>
    <t>FR0011261197</t>
  </si>
  <si>
    <t>R-co Valor F EUR</t>
  </si>
  <si>
    <t>LU1112771503</t>
  </si>
  <si>
    <t>*****
(3)</t>
  </si>
  <si>
    <t>DNCA Invest Alpha Bonds B EUR</t>
  </si>
  <si>
    <t>Ageas : Profils 2023</t>
  </si>
  <si>
    <t>*****
(5)</t>
  </si>
  <si>
    <t>****
(3)</t>
  </si>
  <si>
    <t>***
(3)</t>
  </si>
  <si>
    <t>GS Patrimonial Balanced P Cap EUR</t>
  </si>
  <si>
    <t>**
(4)</t>
  </si>
  <si>
    <t>(3)</t>
  </si>
  <si>
    <t>*****
(2)</t>
  </si>
  <si>
    <t>Signature Premium</t>
  </si>
  <si>
    <t>Ofi Invest ESG MultiTrack R</t>
  </si>
  <si>
    <t>Varenne Valeur A EUR</t>
  </si>
  <si>
    <t>Helium Selection B-EUR</t>
  </si>
  <si>
    <t>Lazard Patrimoine SRI RC EUR</t>
  </si>
  <si>
    <t>Carmignac Absolut Return Europ A € Acc</t>
  </si>
  <si>
    <t>***
(4)</t>
  </si>
  <si>
    <t>R-co Thematic Silver Plus C EUR</t>
  </si>
  <si>
    <t>Comgest Renaissance Europe C</t>
  </si>
  <si>
    <t>Moneta Multi Caps C</t>
  </si>
  <si>
    <t>M&amp;G Lux Global Dividend Fund A EUR Acc</t>
  </si>
  <si>
    <r>
      <t xml:space="preserve">La Française Real Estate Managers
</t>
    </r>
    <r>
      <rPr>
        <sz val="10"/>
        <rFont val="Calibri"/>
        <family val="2"/>
        <scheme val="minor"/>
      </rPr>
      <t>Acquisition 1%</t>
    </r>
  </si>
  <si>
    <t>FR0013466117</t>
  </si>
  <si>
    <t>SCI Sofidy Convictions Immobilières A</t>
  </si>
  <si>
    <t>Sofidy
Acquisition 2%</t>
  </si>
  <si>
    <t>LU1623762843</t>
  </si>
  <si>
    <t>LU2358389745</t>
  </si>
  <si>
    <t>Varenne Global</t>
  </si>
  <si>
    <t>LU1819523264</t>
  </si>
  <si>
    <t>Candriam Absolute Return Equity Market Neutral</t>
  </si>
  <si>
    <t>FR0010601971</t>
  </si>
  <si>
    <t>HMG Decouvertes C</t>
  </si>
  <si>
    <t>Act. France Ptes/Moy Cap
HMG Finance</t>
  </si>
  <si>
    <t>LU1244893696</t>
  </si>
  <si>
    <t>EdR Fd Big Data A EUR</t>
  </si>
  <si>
    <t>Act. Sect. Technologies
Edmond de Rothschild AM (Lux)</t>
  </si>
  <si>
    <t>LU1876459303</t>
  </si>
  <si>
    <t>Axiom European Banks Equity RC EUR(v)</t>
  </si>
  <si>
    <t>Act. Sect. Serv. Financiers
Axiom Alternative Investments</t>
  </si>
  <si>
    <t>-</t>
  </si>
  <si>
    <t>N</t>
  </si>
  <si>
    <t>Patrimoine
 Vie Plus</t>
  </si>
  <si>
    <t>FR0010707513</t>
  </si>
  <si>
    <t>Schelcher Flexible Short Duration ESG P</t>
  </si>
  <si>
    <t>FR0010230490</t>
  </si>
  <si>
    <t>LU1864504425</t>
  </si>
  <si>
    <t>Lazard Credit Opportunities RC EUR</t>
  </si>
  <si>
    <t>ODDO BHF Exklusiv: Polaris Balnc CRW-EUR</t>
  </si>
  <si>
    <t>LU0914729966</t>
  </si>
  <si>
    <t>LU0104884860</t>
  </si>
  <si>
    <t>LU1261432659</t>
  </si>
  <si>
    <t>FR0012127389</t>
  </si>
  <si>
    <t>Mirova Gbl Sust Equity R/A EUR</t>
  </si>
  <si>
    <t>Pictet Water P EUR Acc</t>
  </si>
  <si>
    <t>FF World Fund A Acc EUR</t>
  </si>
  <si>
    <t>Tikehau Equity Selection R-Acc-EUR</t>
  </si>
  <si>
    <t>LU1897556517</t>
  </si>
  <si>
    <t>LU1435385163</t>
  </si>
  <si>
    <t>LU1379103812</t>
  </si>
  <si>
    <t>LU1103303167</t>
  </si>
  <si>
    <t>Claresco USA</t>
  </si>
  <si>
    <t>EdR Fd US Value A EUR</t>
  </si>
  <si>
    <t>***
(5)</t>
  </si>
  <si>
    <t>FR0010679902</t>
  </si>
  <si>
    <t>Lazard Small Caps France R</t>
  </si>
  <si>
    <t>Act. France Ptes/Moy Cap
Lazard Freres Gestion</t>
  </si>
  <si>
    <t>Echiquier World Equity Growth A</t>
  </si>
  <si>
    <t>FR0010859769</t>
  </si>
  <si>
    <t>LU1160356009</t>
  </si>
  <si>
    <t>EdR Fd Healthcare A EUR</t>
  </si>
  <si>
    <t>SCI perf nettes de frais de gestion</t>
  </si>
  <si>
    <t>Obligations EUR Flexibles
Schelcher Prince Gestion</t>
  </si>
  <si>
    <t>***
(2)</t>
  </si>
  <si>
    <t>Alt - Long/Short Actions - International
Pictet AM (Europe) SA</t>
  </si>
  <si>
    <t>****
(2)</t>
  </si>
  <si>
    <t>Obligations Internationales Flexibles
DNCA Finance</t>
  </si>
  <si>
    <t>Alt - Event Driven
SYQUANT CAPITAL SAS</t>
  </si>
  <si>
    <t xml:space="preserve">
(3)</t>
  </si>
  <si>
    <t>Alt - Market Neutral - Actions 
Candriam</t>
  </si>
  <si>
    <t>Allocation EUR Prudente
Lazard Frères Gestion</t>
  </si>
  <si>
    <t>Carmignac Pf Credit A EUR Acc</t>
  </si>
  <si>
    <t>Obligations EUR Flexibles
Carmignac Gestion</t>
  </si>
  <si>
    <t>Alt - Long/Short Actions - Europe 
Carmignac Gestion</t>
  </si>
  <si>
    <t>Obligations EUR Flexibles
Lazard Freres Gestion</t>
  </si>
  <si>
    <t>Allocation EUR Modérée
Goldman Sachs Asset Management B.V.</t>
  </si>
  <si>
    <t>Allocation EUR Modérée
Oddo BHF Asset Management Lux</t>
  </si>
  <si>
    <t>Allocation EUR Flexible
Varenne Capital Partners</t>
  </si>
  <si>
    <t>Convertibles International
Lazard Frères Gestion</t>
  </si>
  <si>
    <t>Allocation EUR Flexible
OFI Asset Management</t>
  </si>
  <si>
    <t>Actions Marchés Emergents
HMG Finance</t>
  </si>
  <si>
    <t>Allocation EUR Flexible
Varenne Capital</t>
  </si>
  <si>
    <t>Actions International Gdes Cap. Croissance
Comgest</t>
  </si>
  <si>
    <t>Allocation EUR Flexible
Rothschild &amp; Co Asset Management Europe</t>
  </si>
  <si>
    <t>Actions Secteur Santé
Rothschild &amp; Co Asset Management Europe</t>
  </si>
  <si>
    <t>Actions International Gdes Cap. Croissance
La Financiere De L'Echiquier</t>
  </si>
  <si>
    <t>Actions International Gdes Cap. Mixte
Tikehau IM</t>
  </si>
  <si>
    <t>Actions International Gdes Cap. Croissance
Natixis IM Inter</t>
  </si>
  <si>
    <t>Actions Secteur Eau 
Pictet Asset Management (Europe) SA</t>
  </si>
  <si>
    <t>Actions Secteur Santé
Edmond de Rothschild AM (Lux)</t>
  </si>
  <si>
    <t>Actions International Gdes Cap. Mixte
FIL IM (Lux) SA</t>
  </si>
  <si>
    <t>Mandarine Premium Europe R</t>
  </si>
  <si>
    <t>Actions Europe Moyennes Cap.
Mandarine Gestion</t>
  </si>
  <si>
    <t>Groupama Global Disruption NC</t>
  </si>
  <si>
    <t>Actions International Gdes Cap. Croissance
Groupama Asset Management</t>
  </si>
  <si>
    <t>Alt - Long/Short Actions - International 
Varenne Capital Partners</t>
  </si>
  <si>
    <t>Actions Europe Gdes Cap. Croissance
Comgest SA</t>
  </si>
  <si>
    <t>Actions International Rendement
 M&amp;G Investment Management Limited</t>
  </si>
  <si>
    <t>Actions Marchés Emergents
Gemway Assets</t>
  </si>
  <si>
    <t>Actions Secteur Eau 
BNP Paribas AM</t>
  </si>
  <si>
    <t>Actions Etats-Unis Gdes Cap. Croissance
Natixis IM Inter</t>
  </si>
  <si>
    <t>Actions France Grandes Cap.
Moneta Asset Managment</t>
  </si>
  <si>
    <t>Actions Etats-Unis Gdes Cap. Mixte
Claresco Finance</t>
  </si>
  <si>
    <t>Actions Etats-Unis Gdes Cap. "Value"
Edmond de Rothschild AM (Lux)</t>
  </si>
  <si>
    <t>LU0329202252</t>
  </si>
  <si>
    <t>Actions International Rendement
JPMorgan AM</t>
  </si>
  <si>
    <t>SCI Immo Trend Prime</t>
  </si>
  <si>
    <t>La Française Real Estate Managers</t>
  </si>
  <si>
    <t>FR0014003ZM0</t>
  </si>
  <si>
    <t>****
(5)</t>
  </si>
  <si>
    <t>LU1920211973</t>
  </si>
  <si>
    <t>Eleva Absolute Return A2 Europe Fund</t>
  </si>
  <si>
    <t>LU1001747408</t>
  </si>
  <si>
    <t>JPMF Europe Eq Abs Alpha A Perf Acc EUR</t>
  </si>
  <si>
    <t>DE000A0X7541</t>
  </si>
  <si>
    <t>Acatis Gané Value Event Fonds A</t>
  </si>
  <si>
    <t>EU Modérée Global Target Allocation
Acatis Investment</t>
  </si>
  <si>
    <t>FR0011253624</t>
  </si>
  <si>
    <t>R-co Valor C EUR</t>
  </si>
  <si>
    <t>FR0011558246</t>
  </si>
  <si>
    <t>Echiquier Entrepreneurs A</t>
  </si>
  <si>
    <t>Actions Europe Petites Cap.
La Financière de l'Echiquier</t>
  </si>
  <si>
    <t>LU0131510165</t>
  </si>
  <si>
    <t>Indépendance et Expansion SICAV - France Small A</t>
  </si>
  <si>
    <t>Actions France Petites &amp; Moy. Cap.
Stanwahr S.à.r.l.</t>
  </si>
  <si>
    <t>IE00B2NXKW18</t>
  </si>
  <si>
    <t>Seilern Stryx World Growth EUR U R</t>
  </si>
  <si>
    <t>Actions International Gdes Cap. Croissance
Seilern Inv Mgmt Ireland Ltd</t>
  </si>
  <si>
    <t>FR0011694256</t>
  </si>
  <si>
    <t>Sofidy Sélection 1 P</t>
  </si>
  <si>
    <t>Actions Sectorielles Immobilier Europe</t>
  </si>
  <si>
    <t>LU0159052710</t>
  </si>
  <si>
    <t>JPM US Technology A Acc Eur</t>
  </si>
  <si>
    <t>JPMorgan Chase Actions Sectorielles Technologies</t>
  </si>
  <si>
    <t>(a) Performance nette de frais de gestion et avant CSG</t>
  </si>
  <si>
    <t>(b) Classe moyenne sur la période</t>
  </si>
  <si>
    <t>Fonds en Euro
 (a)</t>
  </si>
  <si>
    <t>Classe (b)</t>
  </si>
  <si>
    <t>SRI
1-7
(c)</t>
  </si>
  <si>
    <t xml:space="preserve">(c) Etoiles Morningstar et classe de risque SRI (1 à 7) </t>
  </si>
  <si>
    <t>(e) ISR : O (oui) N (non)</t>
  </si>
  <si>
    <t>(f) Evaluation ESG globale (Quantalys) de 0 à 3</t>
  </si>
  <si>
    <t>Vol.
5 ANS
(d)</t>
  </si>
  <si>
    <t>Vol.
3 ANS
(d)</t>
  </si>
  <si>
    <t>ISR
(e)</t>
  </si>
  <si>
    <t>ESG
(f)</t>
  </si>
  <si>
    <t>Fonds Général
Selencia</t>
  </si>
  <si>
    <t>Fonds Général
Abeille Vie</t>
  </si>
  <si>
    <t>Fonds Général
Vie Plus</t>
  </si>
  <si>
    <t xml:space="preserve">SRI1 </t>
  </si>
  <si>
    <t>SRI2</t>
  </si>
  <si>
    <t>SRI3</t>
  </si>
  <si>
    <t>SRI4</t>
  </si>
  <si>
    <t>SRI5</t>
  </si>
  <si>
    <t>SRI6</t>
  </si>
  <si>
    <t>SRI7</t>
  </si>
  <si>
    <t>LU1021349151</t>
  </si>
  <si>
    <t>JPMF Global Healthcare D Acc EUR</t>
  </si>
  <si>
    <t>Actions Secteur Santé
JPMorgan AM (Europe) Sarl</t>
  </si>
  <si>
    <t xml:space="preserve">LU0524465548  </t>
  </si>
  <si>
    <t>Alken Small Cap Europe A</t>
  </si>
  <si>
    <t>Actions Europe Petites et Moyennes Capitalisations</t>
  </si>
  <si>
    <t xml:space="preserve">FR0013219722 </t>
  </si>
  <si>
    <t>SwissLife Dynapierre P</t>
  </si>
  <si>
    <t>OPCI SwissLife REIM 
Acquisition 3%</t>
  </si>
  <si>
    <t xml:space="preserve">FR0010956912 </t>
  </si>
  <si>
    <t>SwissLife Dynapierre C</t>
  </si>
  <si>
    <t>QS0002005277
QS0499341469</t>
  </si>
  <si>
    <t>Primonial Capimmo</t>
  </si>
  <si>
    <t>SCI Primonial 
Acquisition 2%</t>
  </si>
  <si>
    <t>LU2252564898</t>
  </si>
  <si>
    <t>Ruffer Total Return International OI EUR Capitalisation</t>
  </si>
  <si>
    <t>**
(3)</t>
  </si>
  <si>
    <t xml:space="preserve">LU1165644672    </t>
  </si>
  <si>
    <t>JPM IF - Global Dividend Fund A (acc) - EUR</t>
  </si>
  <si>
    <t>LU0029874905</t>
  </si>
  <si>
    <t>Templeton Emerging Markets Fund A Ydis USD</t>
  </si>
  <si>
    <t>Actions Pays Emergents Monde</t>
  </si>
  <si>
    <t>Oddo BHF Avenir Europe</t>
  </si>
  <si>
    <t>Actions Europe Petites et Moyennes Capitalisations Oddo AM</t>
  </si>
  <si>
    <t>Swiss : Profils 2024</t>
  </si>
  <si>
    <t>NIF Lux I Loomis US Growth Equity R/A EUR</t>
  </si>
  <si>
    <t>IVO Emerging Markets Corporate Debt EUR R Acc</t>
  </si>
  <si>
    <t>*
(5)</t>
  </si>
  <si>
    <t xml:space="preserve">Alt - Long/Short Actions - Europe 
Eleva Capital Performance </t>
  </si>
  <si>
    <t>Alt - Market Neutral - Actions 
JPMorgan Asset</t>
  </si>
  <si>
    <t>Allocation EUR Flexible
Ruffer LLP</t>
  </si>
  <si>
    <t>Oblig Marchés Emergents Emprunts Privés Dominante EUR
IVO Capital Partners</t>
  </si>
  <si>
    <t>Cardif Elite : Profils 2023</t>
  </si>
  <si>
    <t>Pictet TR-Atlas P EUR</t>
  </si>
  <si>
    <r>
      <t>****</t>
    </r>
    <r>
      <rPr>
        <sz val="10"/>
        <rFont val="Arial"/>
        <family val="2"/>
      </rPr>
      <t xml:space="preserve">
</t>
    </r>
    <r>
      <rPr>
        <sz val="14"/>
        <rFont val="Arial"/>
        <family val="2"/>
      </rPr>
      <t>(4)</t>
    </r>
  </si>
  <si>
    <t>Du 01/01 au 31/12</t>
  </si>
  <si>
    <t>****
(6)</t>
  </si>
  <si>
    <t>(d) Données Morningstar au 31/12/2024</t>
  </si>
  <si>
    <t>LU1433232854</t>
  </si>
  <si>
    <t>LU1694789535</t>
  </si>
  <si>
    <t>Base De Données  -  ALLIANCE COURTAGE -  2025</t>
  </si>
  <si>
    <t>Fonds Général
UAF SPIRICA</t>
  </si>
  <si>
    <t>Version 
Absolue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</si>
</sst>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sz val="14"/>
      <color indexed="12"/>
      <name val="Arial"/>
      <family val="2"/>
    </font>
    <font>
      <b/>
      <sz val="10"/>
      <name val="Arial"/>
      <family val="2"/>
    </font>
    <font>
      <b/>
      <sz val="14"/>
      <color indexed="1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3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u/>
      <sz val="14"/>
      <name val="Arial"/>
      <family val="2"/>
    </font>
    <font>
      <sz val="22"/>
      <name val="Arial"/>
      <family val="2"/>
    </font>
    <font>
      <b/>
      <sz val="14"/>
      <color indexed="14"/>
      <name val="Arial"/>
      <family val="2"/>
    </font>
    <font>
      <b/>
      <sz val="14"/>
      <color indexed="12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2"/>
      <color indexed="60"/>
      <name val="Arial"/>
      <family val="2"/>
    </font>
    <font>
      <b/>
      <sz val="14"/>
      <color indexed="60"/>
      <name val="Arial"/>
      <family val="2"/>
    </font>
    <font>
      <b/>
      <sz val="14"/>
      <color indexed="17"/>
      <name val="Arial"/>
      <family val="2"/>
    </font>
    <font>
      <b/>
      <sz val="12"/>
      <color indexed="17"/>
      <name val="Arial"/>
      <family val="2"/>
    </font>
    <font>
      <sz val="10"/>
      <color indexed="12"/>
      <name val="Arial"/>
      <family val="2"/>
    </font>
    <font>
      <sz val="14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23"/>
      <name val="Arial"/>
      <family val="2"/>
    </font>
    <font>
      <sz val="14"/>
      <color indexed="23"/>
      <name val="Arial"/>
      <family val="2"/>
    </font>
    <font>
      <b/>
      <sz val="14"/>
      <color indexed="23"/>
      <name val="Arial"/>
      <family val="2"/>
    </font>
    <font>
      <sz val="32"/>
      <color indexed="23"/>
      <name val="Arial"/>
      <family val="2"/>
    </font>
    <font>
      <b/>
      <sz val="13"/>
      <color indexed="23"/>
      <name val="Arial"/>
      <family val="2"/>
    </font>
    <font>
      <b/>
      <sz val="13"/>
      <color indexed="17"/>
      <name val="Arial"/>
      <family val="2"/>
    </font>
    <font>
      <b/>
      <sz val="13"/>
      <name val="Arial"/>
      <family val="2"/>
    </font>
    <font>
      <b/>
      <sz val="13"/>
      <color indexed="14"/>
      <name val="Arial"/>
      <family val="2"/>
    </font>
    <font>
      <b/>
      <sz val="13"/>
      <color indexed="60"/>
      <name val="Arial"/>
      <family val="2"/>
    </font>
    <font>
      <sz val="13"/>
      <name val="Arial"/>
      <family val="2"/>
    </font>
    <font>
      <b/>
      <i/>
      <sz val="13"/>
      <name val="Arial"/>
      <family val="2"/>
    </font>
    <font>
      <b/>
      <sz val="13"/>
      <color indexed="45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4"/>
      <color indexed="60"/>
      <name val="Arial"/>
      <family val="2"/>
    </font>
    <font>
      <i/>
      <sz val="13"/>
      <name val="Arial"/>
      <family val="2"/>
    </font>
    <font>
      <b/>
      <sz val="12"/>
      <color indexed="45"/>
      <name val="Arial"/>
      <family val="2"/>
    </font>
    <font>
      <b/>
      <sz val="14"/>
      <color indexed="45"/>
      <name val="Arial"/>
      <family val="2"/>
    </font>
    <font>
      <b/>
      <sz val="13"/>
      <color indexed="17"/>
      <name val="Arial"/>
      <family val="2"/>
    </font>
    <font>
      <sz val="18"/>
      <name val="Arial"/>
      <family val="2"/>
    </font>
    <font>
      <b/>
      <sz val="14"/>
      <color indexed="10"/>
      <name val="Arial"/>
      <family val="2"/>
    </font>
    <font>
      <sz val="14"/>
      <color indexed="14"/>
      <name val="Arial"/>
      <family val="2"/>
    </font>
    <font>
      <sz val="8"/>
      <name val="Arial"/>
      <family val="2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32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12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indexed="23"/>
      <name val="Calibri"/>
      <family val="2"/>
      <scheme val="minor"/>
    </font>
    <font>
      <b/>
      <sz val="14"/>
      <color indexed="23"/>
      <name val="Calibri"/>
      <family val="2"/>
      <scheme val="minor"/>
    </font>
    <font>
      <sz val="18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FF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sz val="14"/>
      <color rgb="FF00206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9" tint="-0.499984740745262"/>
      <name val="Calibri"/>
      <family val="2"/>
      <scheme val="minor"/>
    </font>
    <font>
      <sz val="14"/>
      <color indexed="10"/>
      <name val="Calibri"/>
      <family val="2"/>
      <scheme val="minor"/>
    </font>
    <font>
      <sz val="16"/>
      <name val="Calibri"/>
      <family val="2"/>
      <scheme val="minor"/>
    </font>
    <font>
      <sz val="10"/>
      <name val="Calibri"/>
      <family val="2"/>
      <scheme val="minor"/>
    </font>
    <font>
      <sz val="32"/>
      <name val="Calibri"/>
      <family val="2"/>
      <scheme val="minor"/>
    </font>
    <font>
      <sz val="32"/>
      <color indexed="23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23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4"/>
      <color indexed="12"/>
      <name val="Calibri"/>
      <family val="2"/>
      <scheme val="minor"/>
    </font>
    <font>
      <sz val="14"/>
      <color indexed="23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indexed="12"/>
      <name val="Calibri"/>
      <family val="2"/>
      <scheme val="minor"/>
    </font>
    <font>
      <b/>
      <sz val="14"/>
      <color indexed="23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FF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color indexed="60"/>
      <name val="Calibri"/>
      <family val="2"/>
      <scheme val="minor"/>
    </font>
    <font>
      <b/>
      <sz val="10"/>
      <color indexed="60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b/>
      <sz val="13"/>
      <name val="Calibri"/>
      <family val="2"/>
      <scheme val="minor"/>
    </font>
    <font>
      <sz val="14"/>
      <color rgb="FF002060"/>
      <name val="Calibri"/>
      <family val="2"/>
      <scheme val="minor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4"/>
      <color rgb="FFFFFFCC"/>
      <name val="Calibri"/>
      <family val="2"/>
      <scheme val="minor"/>
    </font>
    <font>
      <b/>
      <sz val="12"/>
      <color rgb="FFFFFFCC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rgb="FFFF00FF"/>
      <name val="Calibri"/>
      <family val="2"/>
      <scheme val="minor"/>
    </font>
    <font>
      <b/>
      <sz val="14"/>
      <color rgb="FFFFC000"/>
      <name val="Calibri"/>
      <family val="2"/>
      <scheme val="minor"/>
    </font>
    <font>
      <sz val="14"/>
      <color rgb="FFFFC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51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0" fontId="10" fillId="0" borderId="6" xfId="0" quotePrefix="1" applyFont="1" applyBorder="1" applyAlignment="1">
      <alignment vertical="top" wrapText="1"/>
    </xf>
    <xf numFmtId="0" fontId="10" fillId="0" borderId="0" xfId="0" applyFont="1" applyAlignment="1">
      <alignment horizontal="left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10" fontId="22" fillId="0" borderId="2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10" fontId="27" fillId="0" borderId="5" xfId="0" applyNumberFormat="1" applyFont="1" applyBorder="1" applyAlignment="1">
      <alignment horizontal="left" vertical="center" wrapText="1"/>
    </xf>
    <xf numFmtId="10" fontId="26" fillId="0" borderId="5" xfId="0" applyNumberFormat="1" applyFont="1" applyBorder="1" applyAlignment="1">
      <alignment horizontal="left" vertical="center" wrapText="1"/>
    </xf>
    <xf numFmtId="10" fontId="27" fillId="0" borderId="8" xfId="0" applyNumberFormat="1" applyFont="1" applyBorder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10" fontId="30" fillId="3" borderId="1" xfId="0" applyNumberFormat="1" applyFont="1" applyFill="1" applyBorder="1" applyAlignment="1">
      <alignment horizontal="center" vertical="center" wrapText="1"/>
    </xf>
    <xf numFmtId="10" fontId="29" fillId="3" borderId="1" xfId="0" applyNumberFormat="1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30" fillId="3" borderId="1" xfId="0" applyFont="1" applyFill="1" applyBorder="1" applyAlignment="1">
      <alignment horizontal="center" vertical="center" wrapText="1"/>
    </xf>
    <xf numFmtId="10" fontId="30" fillId="3" borderId="3" xfId="0" applyNumberFormat="1" applyFont="1" applyFill="1" applyBorder="1" applyAlignment="1">
      <alignment horizontal="center" vertical="center" wrapText="1"/>
    </xf>
    <xf numFmtId="10" fontId="29" fillId="4" borderId="3" xfId="0" applyNumberFormat="1" applyFont="1" applyFill="1" applyBorder="1" applyAlignment="1">
      <alignment horizontal="center" vertical="center" wrapText="1"/>
    </xf>
    <xf numFmtId="10" fontId="29" fillId="3" borderId="3" xfId="0" applyNumberFormat="1" applyFont="1" applyFill="1" applyBorder="1" applyAlignment="1">
      <alignment horizontal="center" vertical="center" wrapText="1"/>
    </xf>
    <xf numFmtId="10" fontId="29" fillId="3" borderId="9" xfId="0" applyNumberFormat="1" applyFont="1" applyFill="1" applyBorder="1" applyAlignment="1">
      <alignment horizontal="center" vertical="center" wrapText="1"/>
    </xf>
    <xf numFmtId="10" fontId="30" fillId="3" borderId="9" xfId="0" applyNumberFormat="1" applyFont="1" applyFill="1" applyBorder="1" applyAlignment="1">
      <alignment horizontal="center" vertical="center" wrapText="1"/>
    </xf>
    <xf numFmtId="10" fontId="29" fillId="3" borderId="10" xfId="0" applyNumberFormat="1" applyFont="1" applyFill="1" applyBorder="1" applyAlignment="1">
      <alignment horizontal="center" vertical="center" wrapText="1"/>
    </xf>
    <xf numFmtId="10" fontId="30" fillId="3" borderId="11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2" fillId="3" borderId="1" xfId="0" applyFont="1" applyFill="1" applyBorder="1" applyAlignment="1">
      <alignment horizontal="center" vertical="center" wrapText="1"/>
    </xf>
    <xf numFmtId="10" fontId="33" fillId="0" borderId="1" xfId="0" applyNumberFormat="1" applyFont="1" applyBorder="1" applyAlignment="1">
      <alignment horizontal="center" vertical="center" wrapText="1"/>
    </xf>
    <xf numFmtId="10" fontId="34" fillId="0" borderId="1" xfId="0" applyNumberFormat="1" applyFont="1" applyBorder="1" applyAlignment="1">
      <alignment horizontal="center" vertical="center" wrapText="1"/>
    </xf>
    <xf numFmtId="10" fontId="35" fillId="0" borderId="1" xfId="0" applyNumberFormat="1" applyFont="1" applyBorder="1" applyAlignment="1">
      <alignment horizontal="center" vertical="center" wrapText="1"/>
    </xf>
    <xf numFmtId="10" fontId="36" fillId="0" borderId="1" xfId="0" applyNumberFormat="1" applyFont="1" applyBorder="1" applyAlignment="1">
      <alignment horizontal="center" vertical="center" wrapText="1"/>
    </xf>
    <xf numFmtId="0" fontId="37" fillId="4" borderId="1" xfId="0" applyFont="1" applyFill="1" applyBorder="1" applyAlignment="1">
      <alignment horizontal="center" vertical="center" wrapText="1"/>
    </xf>
    <xf numFmtId="10" fontId="34" fillId="2" borderId="1" xfId="0" applyNumberFormat="1" applyFont="1" applyFill="1" applyBorder="1" applyAlignment="1">
      <alignment horizontal="center" vertical="center" wrapText="1"/>
    </xf>
    <xf numFmtId="10" fontId="37" fillId="2" borderId="1" xfId="0" applyNumberFormat="1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34" fillId="5" borderId="1" xfId="0" applyFont="1" applyFill="1" applyBorder="1" applyAlignment="1">
      <alignment horizontal="center" vertical="center" wrapText="1"/>
    </xf>
    <xf numFmtId="10" fontId="37" fillId="6" borderId="1" xfId="0" applyNumberFormat="1" applyFont="1" applyFill="1" applyBorder="1" applyAlignment="1">
      <alignment horizontal="center" vertical="center" wrapText="1"/>
    </xf>
    <xf numFmtId="10" fontId="37" fillId="0" borderId="1" xfId="0" applyNumberFormat="1" applyFont="1" applyBorder="1" applyAlignment="1">
      <alignment horizontal="center" vertical="center" wrapText="1"/>
    </xf>
    <xf numFmtId="10" fontId="34" fillId="0" borderId="11" xfId="0" applyNumberFormat="1" applyFont="1" applyBorder="1" applyAlignment="1">
      <alignment horizontal="center" vertical="center" wrapText="1"/>
    </xf>
    <xf numFmtId="10" fontId="34" fillId="0" borderId="12" xfId="0" applyNumberFormat="1" applyFont="1" applyBorder="1" applyAlignment="1">
      <alignment horizontal="center" vertical="center" wrapText="1"/>
    </xf>
    <xf numFmtId="10" fontId="29" fillId="4" borderId="1" xfId="0" applyNumberFormat="1" applyFont="1" applyFill="1" applyBorder="1" applyAlignment="1">
      <alignment horizontal="center" vertical="center" wrapText="1"/>
    </xf>
    <xf numFmtId="10" fontId="33" fillId="0" borderId="5" xfId="0" applyNumberFormat="1" applyFont="1" applyBorder="1" applyAlignment="1">
      <alignment horizontal="center" vertical="center" wrapText="1"/>
    </xf>
    <xf numFmtId="10" fontId="34" fillId="0" borderId="5" xfId="0" applyNumberFormat="1" applyFont="1" applyBorder="1" applyAlignment="1">
      <alignment horizontal="center" vertical="center" wrapText="1"/>
    </xf>
    <xf numFmtId="10" fontId="35" fillId="0" borderId="5" xfId="0" applyNumberFormat="1" applyFont="1" applyBorder="1" applyAlignment="1">
      <alignment horizontal="center" vertical="center" wrapText="1"/>
    </xf>
    <xf numFmtId="10" fontId="36" fillId="0" borderId="5" xfId="0" applyNumberFormat="1" applyFont="1" applyBorder="1" applyAlignment="1">
      <alignment horizontal="center" vertical="center" wrapText="1"/>
    </xf>
    <xf numFmtId="10" fontId="37" fillId="2" borderId="5" xfId="0" applyNumberFormat="1" applyFont="1" applyFill="1" applyBorder="1" applyAlignment="1">
      <alignment horizontal="center" vertical="center" wrapText="1"/>
    </xf>
    <xf numFmtId="10" fontId="34" fillId="2" borderId="5" xfId="0" applyNumberFormat="1" applyFont="1" applyFill="1" applyBorder="1" applyAlignment="1">
      <alignment horizontal="center" vertical="center" wrapText="1"/>
    </xf>
    <xf numFmtId="10" fontId="37" fillId="6" borderId="5" xfId="0" applyNumberFormat="1" applyFont="1" applyFill="1" applyBorder="1" applyAlignment="1">
      <alignment horizontal="center" vertical="center" wrapText="1"/>
    </xf>
    <xf numFmtId="10" fontId="37" fillId="0" borderId="5" xfId="0" applyNumberFormat="1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5" borderId="5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10" fontId="26" fillId="4" borderId="3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7" fillId="4" borderId="5" xfId="0" applyFont="1" applyFill="1" applyBorder="1" applyAlignment="1">
      <alignment horizontal="center" vertical="center" wrapText="1"/>
    </xf>
    <xf numFmtId="10" fontId="34" fillId="4" borderId="1" xfId="0" applyNumberFormat="1" applyFont="1" applyFill="1" applyBorder="1" applyAlignment="1">
      <alignment horizontal="center" vertical="center" wrapText="1"/>
    </xf>
    <xf numFmtId="10" fontId="26" fillId="4" borderId="5" xfId="0" applyNumberFormat="1" applyFont="1" applyFill="1" applyBorder="1" applyAlignment="1">
      <alignment horizontal="left" vertical="center" wrapText="1"/>
    </xf>
    <xf numFmtId="10" fontId="27" fillId="4" borderId="3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10" fontId="37" fillId="4" borderId="1" xfId="0" applyNumberFormat="1" applyFont="1" applyFill="1" applyBorder="1" applyAlignment="1">
      <alignment horizontal="center" vertical="center" wrapText="1"/>
    </xf>
    <xf numFmtId="0" fontId="37" fillId="4" borderId="13" xfId="0" applyFont="1" applyFill="1" applyBorder="1" applyAlignment="1">
      <alignment horizontal="center" vertical="center" wrapText="1"/>
    </xf>
    <xf numFmtId="10" fontId="37" fillId="4" borderId="14" xfId="0" applyNumberFormat="1" applyFont="1" applyFill="1" applyBorder="1" applyAlignment="1">
      <alignment horizontal="center" vertical="center" wrapText="1"/>
    </xf>
    <xf numFmtId="10" fontId="37" fillId="4" borderId="4" xfId="0" applyNumberFormat="1" applyFont="1" applyFill="1" applyBorder="1" applyAlignment="1">
      <alignment horizontal="center" vertical="center" wrapText="1"/>
    </xf>
    <xf numFmtId="10" fontId="37" fillId="4" borderId="10" xfId="0" applyNumberFormat="1" applyFont="1" applyFill="1" applyBorder="1" applyAlignment="1">
      <alignment horizontal="center" vertical="center" wrapText="1"/>
    </xf>
    <xf numFmtId="10" fontId="37" fillId="4" borderId="15" xfId="0" applyNumberFormat="1" applyFont="1" applyFill="1" applyBorder="1" applyAlignment="1">
      <alignment horizontal="center" vertical="center" wrapText="1"/>
    </xf>
    <xf numFmtId="10" fontId="26" fillId="4" borderId="7" xfId="0" applyNumberFormat="1" applyFont="1" applyFill="1" applyBorder="1" applyAlignment="1">
      <alignment horizontal="left" vertical="center" wrapText="1"/>
    </xf>
    <xf numFmtId="10" fontId="26" fillId="4" borderId="10" xfId="0" applyNumberFormat="1" applyFont="1" applyFill="1" applyBorder="1" applyAlignment="1">
      <alignment horizontal="center" vertical="center" wrapText="1"/>
    </xf>
    <xf numFmtId="10" fontId="34" fillId="6" borderId="5" xfId="0" applyNumberFormat="1" applyFont="1" applyFill="1" applyBorder="1" applyAlignment="1">
      <alignment horizontal="center" vertical="center" wrapText="1"/>
    </xf>
    <xf numFmtId="10" fontId="40" fillId="0" borderId="2" xfId="0" applyNumberFormat="1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10" fontId="42" fillId="0" borderId="2" xfId="0" applyNumberFormat="1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10" fontId="39" fillId="0" borderId="1" xfId="0" applyNumberFormat="1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34" fillId="3" borderId="1" xfId="0" quotePrefix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0" fontId="34" fillId="4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0" fontId="33" fillId="0" borderId="16" xfId="0" applyNumberFormat="1" applyFont="1" applyBorder="1" applyAlignment="1">
      <alignment horizontal="center" vertical="center" wrapText="1"/>
    </xf>
    <xf numFmtId="10" fontId="35" fillId="0" borderId="16" xfId="0" applyNumberFormat="1" applyFont="1" applyBorder="1" applyAlignment="1">
      <alignment horizontal="center" vertical="center" wrapText="1"/>
    </xf>
    <xf numFmtId="10" fontId="37" fillId="4" borderId="16" xfId="0" applyNumberFormat="1" applyFont="1" applyFill="1" applyBorder="1" applyAlignment="1">
      <alignment horizontal="center" vertical="center" wrapText="1"/>
    </xf>
    <xf numFmtId="10" fontId="34" fillId="2" borderId="16" xfId="0" applyNumberFormat="1" applyFont="1" applyFill="1" applyBorder="1" applyAlignment="1">
      <alignment horizontal="center" vertical="center" wrapText="1"/>
    </xf>
    <xf numFmtId="10" fontId="37" fillId="0" borderId="16" xfId="0" applyNumberFormat="1" applyFont="1" applyBorder="1" applyAlignment="1">
      <alignment horizontal="center" vertical="center" wrapText="1"/>
    </xf>
    <xf numFmtId="10" fontId="37" fillId="2" borderId="16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2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 wrapText="1"/>
    </xf>
    <xf numFmtId="10" fontId="46" fillId="2" borderId="1" xfId="0" applyNumberFormat="1" applyFont="1" applyFill="1" applyBorder="1" applyAlignment="1">
      <alignment horizontal="center" vertical="center" wrapText="1"/>
    </xf>
    <xf numFmtId="10" fontId="46" fillId="2" borderId="16" xfId="0" applyNumberFormat="1" applyFont="1" applyFill="1" applyBorder="1" applyAlignment="1">
      <alignment horizontal="center" vertical="center" wrapText="1"/>
    </xf>
    <xf numFmtId="10" fontId="46" fillId="0" borderId="1" xfId="0" applyNumberFormat="1" applyFont="1" applyBorder="1" applyAlignment="1">
      <alignment horizontal="center" vertical="center" wrapText="1"/>
    </xf>
    <xf numFmtId="10" fontId="39" fillId="2" borderId="1" xfId="0" applyNumberFormat="1" applyFont="1" applyFill="1" applyBorder="1" applyAlignment="1">
      <alignment horizontal="center" vertical="center" wrapText="1"/>
    </xf>
    <xf numFmtId="10" fontId="39" fillId="2" borderId="16" xfId="0" applyNumberFormat="1" applyFont="1" applyFill="1" applyBorder="1" applyAlignment="1">
      <alignment horizontal="center" vertical="center" wrapText="1"/>
    </xf>
    <xf numFmtId="10" fontId="36" fillId="2" borderId="1" xfId="0" applyNumberFormat="1" applyFont="1" applyFill="1" applyBorder="1" applyAlignment="1">
      <alignment horizontal="center" vertical="center" wrapText="1"/>
    </xf>
    <xf numFmtId="10" fontId="36" fillId="2" borderId="16" xfId="0" applyNumberFormat="1" applyFont="1" applyFill="1" applyBorder="1" applyAlignment="1">
      <alignment horizontal="center" vertical="center" wrapText="1"/>
    </xf>
    <xf numFmtId="10" fontId="29" fillId="0" borderId="0" xfId="0" applyNumberFormat="1" applyFont="1" applyAlignment="1">
      <alignment vertical="center" wrapText="1"/>
    </xf>
    <xf numFmtId="0" fontId="26" fillId="3" borderId="17" xfId="0" applyFont="1" applyFill="1" applyBorder="1" applyAlignment="1">
      <alignment horizontal="right" vertical="center" wrapText="1"/>
    </xf>
    <xf numFmtId="0" fontId="26" fillId="3" borderId="17" xfId="0" applyFont="1" applyFill="1" applyBorder="1" applyAlignment="1">
      <alignment horizontal="center" vertical="center" wrapText="1"/>
    </xf>
    <xf numFmtId="0" fontId="25" fillId="3" borderId="17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34" fillId="4" borderId="1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10" fontId="28" fillId="0" borderId="0" xfId="0" applyNumberFormat="1" applyFont="1" applyAlignment="1">
      <alignment vertical="center" wrapText="1"/>
    </xf>
    <xf numFmtId="10" fontId="6" fillId="0" borderId="2" xfId="0" applyNumberFormat="1" applyFont="1" applyBorder="1" applyAlignment="1">
      <alignment horizontal="center" vertical="top" wrapText="1"/>
    </xf>
    <xf numFmtId="10" fontId="3" fillId="3" borderId="1" xfId="0" applyNumberFormat="1" applyFont="1" applyFill="1" applyBorder="1" applyAlignment="1">
      <alignment horizontal="center" vertical="center" wrapText="1"/>
    </xf>
    <xf numFmtId="10" fontId="30" fillId="3" borderId="17" xfId="0" applyNumberFormat="1" applyFont="1" applyFill="1" applyBorder="1" applyAlignment="1">
      <alignment vertical="center" wrapText="1"/>
    </xf>
    <xf numFmtId="10" fontId="30" fillId="3" borderId="18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textRotation="90"/>
    </xf>
    <xf numFmtId="10" fontId="22" fillId="3" borderId="1" xfId="0" applyNumberFormat="1" applyFont="1" applyFill="1" applyBorder="1" applyAlignment="1">
      <alignment horizontal="center" vertical="center" wrapText="1"/>
    </xf>
    <xf numFmtId="10" fontId="36" fillId="2" borderId="5" xfId="0" applyNumberFormat="1" applyFont="1" applyFill="1" applyBorder="1" applyAlignment="1">
      <alignment horizontal="center" vertical="center" wrapText="1"/>
    </xf>
    <xf numFmtId="10" fontId="27" fillId="0" borderId="9" xfId="0" applyNumberFormat="1" applyFont="1" applyBorder="1" applyAlignment="1">
      <alignment horizontal="center" vertical="center" wrapText="1"/>
    </xf>
    <xf numFmtId="10" fontId="34" fillId="0" borderId="19" xfId="0" applyNumberFormat="1" applyFont="1" applyBorder="1" applyAlignment="1">
      <alignment horizontal="center" vertical="center" wrapText="1"/>
    </xf>
    <xf numFmtId="10" fontId="37" fillId="2" borderId="19" xfId="0" applyNumberFormat="1" applyFont="1" applyFill="1" applyBorder="1" applyAlignment="1">
      <alignment horizontal="center" vertical="center" wrapText="1"/>
    </xf>
    <xf numFmtId="10" fontId="36" fillId="0" borderId="19" xfId="0" applyNumberFormat="1" applyFont="1" applyBorder="1" applyAlignment="1">
      <alignment horizontal="center" vertical="center" wrapText="1"/>
    </xf>
    <xf numFmtId="10" fontId="37" fillId="0" borderId="19" xfId="0" applyNumberFormat="1" applyFont="1" applyBorder="1" applyAlignment="1">
      <alignment horizontal="center" vertical="center" wrapText="1"/>
    </xf>
    <xf numFmtId="10" fontId="34" fillId="2" borderId="19" xfId="0" applyNumberFormat="1" applyFont="1" applyFill="1" applyBorder="1" applyAlignment="1">
      <alignment horizontal="center" vertical="center" wrapText="1"/>
    </xf>
    <xf numFmtId="10" fontId="34" fillId="0" borderId="16" xfId="0" applyNumberFormat="1" applyFont="1" applyBorder="1" applyAlignment="1">
      <alignment horizontal="center" vertical="center" wrapText="1"/>
    </xf>
    <xf numFmtId="10" fontId="36" fillId="0" borderId="16" xfId="0" applyNumberFormat="1" applyFont="1" applyBorder="1" applyAlignment="1">
      <alignment horizontal="center" vertical="center" wrapText="1"/>
    </xf>
    <xf numFmtId="10" fontId="27" fillId="0" borderId="18" xfId="0" applyNumberFormat="1" applyFont="1" applyBorder="1" applyAlignment="1">
      <alignment horizontal="center" vertical="center" wrapText="1"/>
    </xf>
    <xf numFmtId="10" fontId="34" fillId="0" borderId="8" xfId="0" applyNumberFormat="1" applyFont="1" applyBorder="1" applyAlignment="1">
      <alignment horizontal="center" vertical="center" wrapText="1"/>
    </xf>
    <xf numFmtId="10" fontId="34" fillId="5" borderId="16" xfId="0" applyNumberFormat="1" applyFont="1" applyFill="1" applyBorder="1" applyAlignment="1">
      <alignment horizontal="center" vertical="center" wrapText="1"/>
    </xf>
    <xf numFmtId="10" fontId="30" fillId="3" borderId="17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0" fontId="37" fillId="4" borderId="5" xfId="0" applyNumberFormat="1" applyFont="1" applyFill="1" applyBorder="1" applyAlignment="1">
      <alignment horizontal="center" vertical="center" wrapText="1"/>
    </xf>
    <xf numFmtId="10" fontId="38" fillId="2" borderId="5" xfId="0" applyNumberFormat="1" applyFont="1" applyFill="1" applyBorder="1" applyAlignment="1">
      <alignment horizontal="center" vertical="center" wrapText="1"/>
    </xf>
    <xf numFmtId="10" fontId="43" fillId="2" borderId="5" xfId="0" applyNumberFormat="1" applyFont="1" applyFill="1" applyBorder="1" applyAlignment="1">
      <alignment horizontal="center" vertical="center" wrapText="1"/>
    </xf>
    <xf numFmtId="10" fontId="46" fillId="2" borderId="5" xfId="0" applyNumberFormat="1" applyFont="1" applyFill="1" applyBorder="1" applyAlignment="1">
      <alignment horizontal="center" vertical="center" wrapText="1"/>
    </xf>
    <xf numFmtId="0" fontId="34" fillId="6" borderId="5" xfId="0" applyFont="1" applyFill="1" applyBorder="1" applyAlignment="1">
      <alignment horizontal="center" vertical="center" wrapText="1"/>
    </xf>
    <xf numFmtId="10" fontId="39" fillId="2" borderId="5" xfId="0" applyNumberFormat="1" applyFont="1" applyFill="1" applyBorder="1" applyAlignment="1">
      <alignment horizontal="center" vertical="center" wrapText="1"/>
    </xf>
    <xf numFmtId="10" fontId="46" fillId="0" borderId="19" xfId="0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10" fontId="34" fillId="2" borderId="22" xfId="0" applyNumberFormat="1" applyFont="1" applyFill="1" applyBorder="1" applyAlignment="1">
      <alignment horizontal="center" vertical="center" wrapText="1"/>
    </xf>
    <xf numFmtId="10" fontId="34" fillId="2" borderId="9" xfId="0" applyNumberFormat="1" applyFont="1" applyFill="1" applyBorder="1" applyAlignment="1">
      <alignment horizontal="center" vertical="center" wrapText="1"/>
    </xf>
    <xf numFmtId="10" fontId="34" fillId="0" borderId="9" xfId="0" applyNumberFormat="1" applyFont="1" applyBorder="1" applyAlignment="1">
      <alignment horizontal="center" vertical="center" wrapText="1"/>
    </xf>
    <xf numFmtId="10" fontId="34" fillId="0" borderId="6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10" fontId="37" fillId="6" borderId="16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10" fontId="34" fillId="5" borderId="1" xfId="0" applyNumberFormat="1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1" xfId="0" applyNumberFormat="1" applyFont="1" applyFill="1" applyBorder="1" applyAlignment="1">
      <alignment horizontal="center" vertical="center" wrapText="1"/>
    </xf>
    <xf numFmtId="0" fontId="34" fillId="7" borderId="1" xfId="0" applyFont="1" applyFill="1" applyBorder="1" applyAlignment="1">
      <alignment horizontal="center" vertical="center" wrapText="1"/>
    </xf>
    <xf numFmtId="10" fontId="34" fillId="7" borderId="5" xfId="0" applyNumberFormat="1" applyFont="1" applyFill="1" applyBorder="1" applyAlignment="1">
      <alignment horizontal="center" vertical="center" wrapText="1"/>
    </xf>
    <xf numFmtId="10" fontId="34" fillId="7" borderId="16" xfId="0" applyNumberFormat="1" applyFont="1" applyFill="1" applyBorder="1" applyAlignment="1">
      <alignment horizontal="center" vertical="center" wrapText="1"/>
    </xf>
    <xf numFmtId="10" fontId="34" fillId="7" borderId="19" xfId="0" applyNumberFormat="1" applyFont="1" applyFill="1" applyBorder="1" applyAlignment="1">
      <alignment horizontal="center" vertical="center" wrapText="1"/>
    </xf>
    <xf numFmtId="10" fontId="34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3" fillId="7" borderId="1" xfId="0" applyNumberFormat="1" applyFont="1" applyFill="1" applyBorder="1" applyAlignment="1">
      <alignment horizontal="center" vertical="center" wrapText="1"/>
    </xf>
    <xf numFmtId="10" fontId="37" fillId="7" borderId="1" xfId="0" applyNumberFormat="1" applyFont="1" applyFill="1" applyBorder="1" applyAlignment="1">
      <alignment horizontal="center" vertical="center" wrapText="1"/>
    </xf>
    <xf numFmtId="10" fontId="37" fillId="7" borderId="5" xfId="0" applyNumberFormat="1" applyFont="1" applyFill="1" applyBorder="1" applyAlignment="1">
      <alignment horizontal="center" vertical="center" wrapText="1"/>
    </xf>
    <xf numFmtId="10" fontId="37" fillId="7" borderId="16" xfId="0" applyNumberFormat="1" applyFont="1" applyFill="1" applyBorder="1" applyAlignment="1">
      <alignment horizontal="center" vertical="center" wrapText="1"/>
    </xf>
    <xf numFmtId="0" fontId="37" fillId="7" borderId="1" xfId="0" applyFont="1" applyFill="1" applyBorder="1" applyAlignment="1">
      <alignment horizontal="center" vertical="center" wrapText="1"/>
    </xf>
    <xf numFmtId="10" fontId="37" fillId="7" borderId="19" xfId="0" applyNumberFormat="1" applyFont="1" applyFill="1" applyBorder="1" applyAlignment="1">
      <alignment horizontal="center" vertical="center" wrapText="1"/>
    </xf>
    <xf numFmtId="10" fontId="37" fillId="5" borderId="1" xfId="0" applyNumberFormat="1" applyFont="1" applyFill="1" applyBorder="1" applyAlignment="1">
      <alignment horizontal="center" vertical="center" wrapText="1"/>
    </xf>
    <xf numFmtId="10" fontId="52" fillId="0" borderId="1" xfId="0" applyNumberFormat="1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60" fillId="0" borderId="0" xfId="0" applyFont="1" applyAlignment="1">
      <alignment horizontal="center" vertical="center" wrapText="1"/>
    </xf>
    <xf numFmtId="0" fontId="52" fillId="0" borderId="0" xfId="0" applyFont="1" applyAlignment="1">
      <alignment horizontal="center" vertical="center" wrapText="1"/>
    </xf>
    <xf numFmtId="0" fontId="53" fillId="0" borderId="1" xfId="0" applyFont="1" applyBorder="1" applyAlignment="1">
      <alignment horizontal="center" vertical="center" wrapText="1"/>
    </xf>
    <xf numFmtId="0" fontId="63" fillId="3" borderId="1" xfId="0" applyFont="1" applyFill="1" applyBorder="1" applyAlignment="1">
      <alignment horizontal="center" vertical="center" wrapText="1"/>
    </xf>
    <xf numFmtId="10" fontId="61" fillId="0" borderId="2" xfId="0" applyNumberFormat="1" applyFont="1" applyBorder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2" fillId="0" borderId="1" xfId="0" applyFont="1" applyBorder="1" applyAlignment="1">
      <alignment horizontal="center" vertical="center" wrapText="1"/>
    </xf>
    <xf numFmtId="10" fontId="52" fillId="3" borderId="1" xfId="0" applyNumberFormat="1" applyFont="1" applyFill="1" applyBorder="1" applyAlignment="1">
      <alignment horizontal="center" vertical="center" wrapText="1"/>
    </xf>
    <xf numFmtId="10" fontId="62" fillId="3" borderId="3" xfId="0" applyNumberFormat="1" applyFont="1" applyFill="1" applyBorder="1" applyAlignment="1">
      <alignment horizontal="center" vertical="center" wrapText="1"/>
    </xf>
    <xf numFmtId="0" fontId="57" fillId="0" borderId="1" xfId="0" applyFont="1" applyBorder="1" applyAlignment="1">
      <alignment horizontal="center" vertical="center" wrapText="1"/>
    </xf>
    <xf numFmtId="10" fontId="62" fillId="3" borderId="9" xfId="0" applyNumberFormat="1" applyFont="1" applyFill="1" applyBorder="1" applyAlignment="1">
      <alignment horizontal="center" vertical="center" wrapText="1"/>
    </xf>
    <xf numFmtId="10" fontId="63" fillId="3" borderId="11" xfId="0" applyNumberFormat="1" applyFont="1" applyFill="1" applyBorder="1" applyAlignment="1">
      <alignment horizontal="center" vertical="center" wrapText="1"/>
    </xf>
    <xf numFmtId="0" fontId="53" fillId="3" borderId="1" xfId="0" quotePrefix="1" applyFont="1" applyFill="1" applyBorder="1" applyAlignment="1">
      <alignment horizontal="center" vertical="center" wrapText="1"/>
    </xf>
    <xf numFmtId="0" fontId="53" fillId="11" borderId="1" xfId="0" applyFont="1" applyFill="1" applyBorder="1" applyAlignment="1">
      <alignment horizontal="center" vertical="center" wrapText="1"/>
    </xf>
    <xf numFmtId="0" fontId="68" fillId="11" borderId="1" xfId="0" applyFont="1" applyFill="1" applyBorder="1" applyAlignment="1">
      <alignment horizontal="center" vertical="center" wrapText="1"/>
    </xf>
    <xf numFmtId="0" fontId="52" fillId="9" borderId="1" xfId="0" applyFont="1" applyFill="1" applyBorder="1" applyAlignment="1">
      <alignment horizontal="center" vertical="center" wrapText="1"/>
    </xf>
    <xf numFmtId="0" fontId="52" fillId="10" borderId="1" xfId="0" applyFont="1" applyFill="1" applyBorder="1" applyAlignment="1">
      <alignment horizontal="center" vertical="center" wrapText="1"/>
    </xf>
    <xf numFmtId="0" fontId="52" fillId="11" borderId="1" xfId="0" applyFont="1" applyFill="1" applyBorder="1" applyAlignment="1">
      <alignment horizontal="center" vertical="center" wrapText="1"/>
    </xf>
    <xf numFmtId="0" fontId="52" fillId="12" borderId="1" xfId="0" applyFont="1" applyFill="1" applyBorder="1" applyAlignment="1">
      <alignment horizontal="center" vertical="center" wrapText="1"/>
    </xf>
    <xf numFmtId="0" fontId="53" fillId="12" borderId="1" xfId="0" applyFont="1" applyFill="1" applyBorder="1" applyAlignment="1">
      <alignment horizontal="center" vertical="center" wrapText="1"/>
    </xf>
    <xf numFmtId="10" fontId="52" fillId="0" borderId="2" xfId="0" applyNumberFormat="1" applyFont="1" applyBorder="1" applyAlignment="1">
      <alignment horizontal="center" vertical="center" wrapText="1"/>
    </xf>
    <xf numFmtId="0" fontId="52" fillId="13" borderId="1" xfId="0" applyFont="1" applyFill="1" applyBorder="1" applyAlignment="1">
      <alignment horizontal="center" vertical="center" wrapText="1"/>
    </xf>
    <xf numFmtId="10" fontId="52" fillId="8" borderId="1" xfId="0" applyNumberFormat="1" applyFont="1" applyFill="1" applyBorder="1" applyAlignment="1">
      <alignment horizontal="center" vertical="center" wrapText="1"/>
    </xf>
    <xf numFmtId="10" fontId="52" fillId="3" borderId="1" xfId="0" quotePrefix="1" applyNumberFormat="1" applyFont="1" applyFill="1" applyBorder="1" applyAlignment="1">
      <alignment horizontal="center" vertical="center" wrapText="1"/>
    </xf>
    <xf numFmtId="0" fontId="72" fillId="11" borderId="1" xfId="0" applyFont="1" applyFill="1" applyBorder="1" applyAlignment="1">
      <alignment horizontal="center" vertical="center" wrapText="1"/>
    </xf>
    <xf numFmtId="0" fontId="55" fillId="15" borderId="0" xfId="0" applyFont="1" applyFill="1" applyAlignment="1">
      <alignment horizontal="center" vertical="center" wrapText="1"/>
    </xf>
    <xf numFmtId="0" fontId="54" fillId="15" borderId="0" xfId="0" applyFont="1" applyFill="1" applyAlignment="1">
      <alignment horizontal="center" vertical="center" wrapText="1"/>
    </xf>
    <xf numFmtId="0" fontId="53" fillId="15" borderId="1" xfId="0" applyFont="1" applyFill="1" applyBorder="1" applyAlignment="1">
      <alignment horizontal="center" vertical="center" wrapText="1"/>
    </xf>
    <xf numFmtId="0" fontId="53" fillId="15" borderId="1" xfId="0" applyFont="1" applyFill="1" applyBorder="1" applyAlignment="1">
      <alignment horizontal="center" vertical="center" textRotation="90" wrapText="1"/>
    </xf>
    <xf numFmtId="0" fontId="67" fillId="15" borderId="1" xfId="0" applyFont="1" applyFill="1" applyBorder="1" applyAlignment="1">
      <alignment horizontal="center" vertical="center" wrapText="1"/>
    </xf>
    <xf numFmtId="0" fontId="66" fillId="15" borderId="1" xfId="0" applyFont="1" applyFill="1" applyBorder="1" applyAlignment="1">
      <alignment horizontal="center" vertical="center" wrapText="1"/>
    </xf>
    <xf numFmtId="0" fontId="68" fillId="15" borderId="1" xfId="0" applyFont="1" applyFill="1" applyBorder="1" applyAlignment="1">
      <alignment horizontal="center" vertical="center" wrapText="1"/>
    </xf>
    <xf numFmtId="0" fontId="71" fillId="15" borderId="1" xfId="0" applyFont="1" applyFill="1" applyBorder="1" applyAlignment="1">
      <alignment horizontal="center" vertical="center" wrapText="1"/>
    </xf>
    <xf numFmtId="10" fontId="67" fillId="15" borderId="5" xfId="0" applyNumberFormat="1" applyFont="1" applyFill="1" applyBorder="1" applyAlignment="1">
      <alignment horizontal="center" vertical="center" wrapText="1"/>
    </xf>
    <xf numFmtId="10" fontId="68" fillId="15" borderId="5" xfId="0" applyNumberFormat="1" applyFont="1" applyFill="1" applyBorder="1" applyAlignment="1">
      <alignment horizontal="center" vertical="center" wrapText="1"/>
    </xf>
    <xf numFmtId="10" fontId="71" fillId="15" borderId="5" xfId="0" applyNumberFormat="1" applyFont="1" applyFill="1" applyBorder="1" applyAlignment="1">
      <alignment horizontal="center" vertical="center" wrapText="1"/>
    </xf>
    <xf numFmtId="0" fontId="52" fillId="15" borderId="1" xfId="0" applyFont="1" applyFill="1" applyBorder="1" applyAlignment="1">
      <alignment horizontal="center" vertical="center" wrapText="1"/>
    </xf>
    <xf numFmtId="10" fontId="52" fillId="15" borderId="1" xfId="0" applyNumberFormat="1" applyFont="1" applyFill="1" applyBorder="1" applyAlignment="1">
      <alignment horizontal="center" vertical="center" wrapText="1"/>
    </xf>
    <xf numFmtId="10" fontId="52" fillId="15" borderId="5" xfId="0" applyNumberFormat="1" applyFont="1" applyFill="1" applyBorder="1" applyAlignment="1">
      <alignment horizontal="center" vertical="center" wrapText="1"/>
    </xf>
    <xf numFmtId="10" fontId="69" fillId="15" borderId="5" xfId="0" applyNumberFormat="1" applyFont="1" applyFill="1" applyBorder="1" applyAlignment="1">
      <alignment horizontal="left" vertical="center" wrapText="1"/>
    </xf>
    <xf numFmtId="10" fontId="69" fillId="15" borderId="9" xfId="0" applyNumberFormat="1" applyFont="1" applyFill="1" applyBorder="1" applyAlignment="1">
      <alignment horizontal="center" vertical="center" wrapText="1"/>
    </xf>
    <xf numFmtId="0" fontId="73" fillId="0" borderId="0" xfId="0" applyFont="1" applyAlignment="1">
      <alignment horizontal="center" vertical="center" wrapText="1"/>
    </xf>
    <xf numFmtId="10" fontId="52" fillId="0" borderId="5" xfId="0" applyNumberFormat="1" applyFont="1" applyBorder="1" applyAlignment="1">
      <alignment horizontal="center" vertical="center" wrapText="1"/>
    </xf>
    <xf numFmtId="0" fontId="56" fillId="0" borderId="1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53" fillId="15" borderId="5" xfId="0" applyFont="1" applyFill="1" applyBorder="1" applyAlignment="1">
      <alignment horizontal="center" vertical="center" wrapText="1"/>
    </xf>
    <xf numFmtId="0" fontId="75" fillId="15" borderId="0" xfId="0" applyFont="1" applyFill="1" applyAlignment="1">
      <alignment horizontal="center" vertical="center" wrapText="1"/>
    </xf>
    <xf numFmtId="0" fontId="76" fillId="15" borderId="0" xfId="0" applyFont="1" applyFill="1" applyAlignment="1">
      <alignment vertical="center" wrapText="1"/>
    </xf>
    <xf numFmtId="0" fontId="77" fillId="15" borderId="0" xfId="0" applyFont="1" applyFill="1" applyAlignment="1">
      <alignment vertical="center" wrapText="1"/>
    </xf>
    <xf numFmtId="14" fontId="75" fillId="0" borderId="0" xfId="0" applyNumberFormat="1" applyFont="1" applyAlignment="1">
      <alignment horizontal="center" vertical="center" wrapText="1"/>
    </xf>
    <xf numFmtId="0" fontId="75" fillId="0" borderId="0" xfId="0" applyFont="1" applyAlignment="1">
      <alignment horizontal="center" vertical="center" wrapText="1"/>
    </xf>
    <xf numFmtId="0" fontId="78" fillId="15" borderId="0" xfId="0" applyFont="1" applyFill="1" applyAlignment="1">
      <alignment horizontal="center" vertical="center" wrapText="1"/>
    </xf>
    <xf numFmtId="0" fontId="79" fillId="15" borderId="0" xfId="0" applyFont="1" applyFill="1" applyAlignment="1">
      <alignment vertical="center" wrapText="1"/>
    </xf>
    <xf numFmtId="0" fontId="79" fillId="15" borderId="0" xfId="0" applyFont="1" applyFill="1" applyAlignment="1">
      <alignment horizontal="center" vertical="center" wrapText="1"/>
    </xf>
    <xf numFmtId="0" fontId="80" fillId="15" borderId="0" xfId="0" applyFont="1" applyFill="1" applyAlignment="1">
      <alignment horizontal="left" vertical="center" wrapText="1"/>
    </xf>
    <xf numFmtId="0" fontId="80" fillId="15" borderId="0" xfId="0" applyFont="1" applyFill="1" applyAlignment="1">
      <alignment horizontal="center" vertical="center" wrapText="1"/>
    </xf>
    <xf numFmtId="0" fontId="81" fillId="15" borderId="0" xfId="0" applyFont="1" applyFill="1" applyAlignment="1">
      <alignment horizontal="center" vertical="center" wrapText="1"/>
    </xf>
    <xf numFmtId="0" fontId="82" fillId="15" borderId="0" xfId="0" applyFont="1" applyFill="1" applyAlignment="1">
      <alignment horizontal="center" vertical="center" wrapText="1"/>
    </xf>
    <xf numFmtId="0" fontId="78" fillId="15" borderId="6" xfId="0" quotePrefix="1" applyFont="1" applyFill="1" applyBorder="1" applyAlignment="1">
      <alignment vertical="top" wrapText="1"/>
    </xf>
    <xf numFmtId="0" fontId="78" fillId="15" borderId="0" xfId="0" applyFont="1" applyFill="1" applyAlignment="1">
      <alignment horizontal="left" wrapText="1"/>
    </xf>
    <xf numFmtId="0" fontId="82" fillId="0" borderId="1" xfId="0" applyFont="1" applyBorder="1" applyAlignment="1">
      <alignment horizontal="center" vertical="center" wrapText="1"/>
    </xf>
    <xf numFmtId="0" fontId="84" fillId="15" borderId="0" xfId="0" applyFont="1" applyFill="1" applyAlignment="1">
      <alignment horizontal="left" vertical="center" wrapText="1"/>
    </xf>
    <xf numFmtId="0" fontId="84" fillId="15" borderId="0" xfId="0" applyFont="1" applyFill="1" applyAlignment="1">
      <alignment horizontal="center" vertical="center" wrapText="1"/>
    </xf>
    <xf numFmtId="0" fontId="82" fillId="0" borderId="0" xfId="0" applyFont="1" applyAlignment="1">
      <alignment horizontal="center" vertical="center" wrapText="1"/>
    </xf>
    <xf numFmtId="0" fontId="83" fillId="15" borderId="1" xfId="0" applyFont="1" applyFill="1" applyBorder="1" applyAlignment="1">
      <alignment horizontal="center" vertical="center" wrapText="1"/>
    </xf>
    <xf numFmtId="0" fontId="83" fillId="15" borderId="1" xfId="0" applyFont="1" applyFill="1" applyBorder="1" applyAlignment="1">
      <alignment horizontal="center" vertical="center" textRotation="90" wrapText="1"/>
    </xf>
    <xf numFmtId="0" fontId="87" fillId="0" borderId="2" xfId="0" applyFont="1" applyBorder="1" applyAlignment="1">
      <alignment horizontal="center" vertical="center" wrapText="1"/>
    </xf>
    <xf numFmtId="0" fontId="86" fillId="12" borderId="1" xfId="0" applyFont="1" applyFill="1" applyBorder="1" applyAlignment="1">
      <alignment horizontal="center" vertical="center" wrapText="1"/>
    </xf>
    <xf numFmtId="0" fontId="86" fillId="0" borderId="1" xfId="0" applyFont="1" applyBorder="1" applyAlignment="1">
      <alignment horizontal="center" vertical="center" wrapText="1"/>
    </xf>
    <xf numFmtId="0" fontId="86" fillId="15" borderId="1" xfId="0" applyFont="1" applyFill="1" applyBorder="1" applyAlignment="1">
      <alignment horizontal="center" vertical="center" wrapText="1"/>
    </xf>
    <xf numFmtId="10" fontId="86" fillId="15" borderId="5" xfId="0" applyNumberFormat="1" applyFont="1" applyFill="1" applyBorder="1" applyAlignment="1">
      <alignment horizontal="center" vertical="center" wrapText="1"/>
    </xf>
    <xf numFmtId="10" fontId="86" fillId="15" borderId="5" xfId="0" applyNumberFormat="1" applyFont="1" applyFill="1" applyBorder="1" applyAlignment="1">
      <alignment horizontal="left" vertical="center" wrapText="1"/>
    </xf>
    <xf numFmtId="10" fontId="86" fillId="15" borderId="9" xfId="0" applyNumberFormat="1" applyFont="1" applyFill="1" applyBorder="1" applyAlignment="1">
      <alignment horizontal="center" vertical="center" wrapText="1"/>
    </xf>
    <xf numFmtId="10" fontId="87" fillId="0" borderId="2" xfId="0" applyNumberFormat="1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91" fillId="0" borderId="1" xfId="0" applyFont="1" applyBorder="1" applyAlignment="1">
      <alignment horizontal="center" vertical="center" wrapText="1"/>
    </xf>
    <xf numFmtId="0" fontId="91" fillId="10" borderId="1" xfId="0" applyFont="1" applyFill="1" applyBorder="1" applyAlignment="1">
      <alignment horizontal="center" vertical="center" wrapText="1"/>
    </xf>
    <xf numFmtId="0" fontId="91" fillId="15" borderId="1" xfId="0" applyFont="1" applyFill="1" applyBorder="1" applyAlignment="1">
      <alignment horizontal="center" vertical="center" wrapText="1"/>
    </xf>
    <xf numFmtId="10" fontId="91" fillId="15" borderId="1" xfId="0" applyNumberFormat="1" applyFont="1" applyFill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 wrapText="1"/>
    </xf>
    <xf numFmtId="0" fontId="92" fillId="11" borderId="1" xfId="0" applyFont="1" applyFill="1" applyBorder="1" applyAlignment="1">
      <alignment horizontal="center" vertical="center" wrapText="1"/>
    </xf>
    <xf numFmtId="0" fontId="92" fillId="15" borderId="1" xfId="0" applyFont="1" applyFill="1" applyBorder="1" applyAlignment="1">
      <alignment horizontal="center" vertical="center" wrapText="1"/>
    </xf>
    <xf numFmtId="10" fontId="92" fillId="15" borderId="5" xfId="0" applyNumberFormat="1" applyFont="1" applyFill="1" applyBorder="1" applyAlignment="1">
      <alignment horizontal="center" vertical="center" wrapText="1"/>
    </xf>
    <xf numFmtId="10" fontId="93" fillId="0" borderId="2" xfId="0" applyNumberFormat="1" applyFont="1" applyBorder="1" applyAlignment="1">
      <alignment horizontal="center" vertical="center" wrapText="1"/>
    </xf>
    <xf numFmtId="0" fontId="94" fillId="0" borderId="0" xfId="0" applyFont="1" applyAlignment="1">
      <alignment horizontal="center" vertical="center" wrapText="1"/>
    </xf>
    <xf numFmtId="0" fontId="82" fillId="13" borderId="1" xfId="0" applyFont="1" applyFill="1" applyBorder="1" applyAlignment="1">
      <alignment horizontal="center" vertical="center" wrapText="1"/>
    </xf>
    <xf numFmtId="0" fontId="78" fillId="13" borderId="1" xfId="0" applyFont="1" applyFill="1" applyBorder="1" applyAlignment="1">
      <alignment horizontal="center" vertical="center" wrapText="1"/>
    </xf>
    <xf numFmtId="0" fontId="96" fillId="15" borderId="1" xfId="0" applyFont="1" applyFill="1" applyBorder="1" applyAlignment="1">
      <alignment horizontal="center" vertical="center" wrapText="1"/>
    </xf>
    <xf numFmtId="10" fontId="95" fillId="15" borderId="5" xfId="0" applyNumberFormat="1" applyFont="1" applyFill="1" applyBorder="1" applyAlignment="1">
      <alignment horizontal="center" vertical="center" wrapText="1"/>
    </xf>
    <xf numFmtId="10" fontId="84" fillId="0" borderId="2" xfId="0" applyNumberFormat="1" applyFont="1" applyBorder="1" applyAlignment="1">
      <alignment horizontal="center" vertical="center" wrapText="1"/>
    </xf>
    <xf numFmtId="10" fontId="82" fillId="8" borderId="5" xfId="0" applyNumberFormat="1" applyFont="1" applyFill="1" applyBorder="1" applyAlignment="1">
      <alignment horizontal="center" vertical="top" wrapText="1"/>
    </xf>
    <xf numFmtId="10" fontId="98" fillId="8" borderId="5" xfId="0" applyNumberFormat="1" applyFont="1" applyFill="1" applyBorder="1" applyAlignment="1">
      <alignment horizontal="left" vertical="top" wrapText="1"/>
    </xf>
    <xf numFmtId="10" fontId="98" fillId="8" borderId="3" xfId="0" applyNumberFormat="1" applyFont="1" applyFill="1" applyBorder="1" applyAlignment="1">
      <alignment horizontal="center" vertical="top" wrapText="1"/>
    </xf>
    <xf numFmtId="10" fontId="84" fillId="0" borderId="2" xfId="0" applyNumberFormat="1" applyFont="1" applyBorder="1" applyAlignment="1">
      <alignment horizontal="center" vertical="top" wrapText="1"/>
    </xf>
    <xf numFmtId="10" fontId="85" fillId="8" borderId="3" xfId="0" applyNumberFormat="1" applyFont="1" applyFill="1" applyBorder="1" applyAlignment="1">
      <alignment horizontal="center" vertical="top" wrapText="1"/>
    </xf>
    <xf numFmtId="0" fontId="83" fillId="0" borderId="0" xfId="0" applyFont="1" applyAlignment="1">
      <alignment horizontal="center" vertical="top" wrapText="1"/>
    </xf>
    <xf numFmtId="0" fontId="75" fillId="0" borderId="0" xfId="0" applyFont="1" applyAlignment="1">
      <alignment horizontal="center" vertical="top" wrapText="1"/>
    </xf>
    <xf numFmtId="0" fontId="83" fillId="0" borderId="0" xfId="0" applyFont="1" applyAlignment="1">
      <alignment horizontal="center" vertical="center" wrapText="1"/>
    </xf>
    <xf numFmtId="0" fontId="80" fillId="0" borderId="0" xfId="0" applyFont="1" applyAlignment="1">
      <alignment horizontal="center" vertical="center" wrapText="1"/>
    </xf>
    <xf numFmtId="0" fontId="90" fillId="4" borderId="4" xfId="0" applyFont="1" applyFill="1" applyBorder="1" applyAlignment="1">
      <alignment horizontal="center" vertical="center" wrapText="1"/>
    </xf>
    <xf numFmtId="0" fontId="82" fillId="4" borderId="4" xfId="0" applyFont="1" applyFill="1" applyBorder="1" applyAlignment="1">
      <alignment horizontal="center" vertical="center" wrapText="1"/>
    </xf>
    <xf numFmtId="0" fontId="83" fillId="4" borderId="4" xfId="0" applyFont="1" applyFill="1" applyBorder="1" applyAlignment="1">
      <alignment vertical="center" wrapText="1"/>
    </xf>
    <xf numFmtId="0" fontId="83" fillId="4" borderId="7" xfId="0" applyFont="1" applyFill="1" applyBorder="1" applyAlignment="1">
      <alignment horizontal="center" vertical="center" wrapText="1"/>
    </xf>
    <xf numFmtId="0" fontId="97" fillId="4" borderId="13" xfId="0" applyFont="1" applyFill="1" applyBorder="1" applyAlignment="1">
      <alignment horizontal="center" vertical="center" wrapText="1"/>
    </xf>
    <xf numFmtId="10" fontId="82" fillId="4" borderId="15" xfId="0" applyNumberFormat="1" applyFont="1" applyFill="1" applyBorder="1" applyAlignment="1">
      <alignment horizontal="center" vertical="center" wrapText="1"/>
    </xf>
    <xf numFmtId="10" fontId="84" fillId="4" borderId="7" xfId="0" applyNumberFormat="1" applyFont="1" applyFill="1" applyBorder="1" applyAlignment="1">
      <alignment horizontal="left" vertical="center" wrapText="1"/>
    </xf>
    <xf numFmtId="10" fontId="84" fillId="4" borderId="10" xfId="0" applyNumberFormat="1" applyFont="1" applyFill="1" applyBorder="1" applyAlignment="1">
      <alignment horizontal="center" vertical="center" wrapText="1"/>
    </xf>
    <xf numFmtId="10" fontId="85" fillId="4" borderId="3" xfId="0" applyNumberFormat="1" applyFont="1" applyFill="1" applyBorder="1" applyAlignment="1">
      <alignment horizontal="center" vertical="center" wrapText="1"/>
    </xf>
    <xf numFmtId="10" fontId="83" fillId="15" borderId="8" xfId="0" applyNumberFormat="1" applyFont="1" applyFill="1" applyBorder="1" applyAlignment="1">
      <alignment horizontal="center" vertical="center" wrapText="1"/>
    </xf>
    <xf numFmtId="10" fontId="86" fillId="15" borderId="8" xfId="0" applyNumberFormat="1" applyFont="1" applyFill="1" applyBorder="1" applyAlignment="1">
      <alignment horizontal="left" vertical="center" wrapText="1"/>
    </xf>
    <xf numFmtId="10" fontId="86" fillId="15" borderId="18" xfId="0" applyNumberFormat="1" applyFont="1" applyFill="1" applyBorder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0" fontId="78" fillId="0" borderId="0" xfId="0" applyFont="1" applyAlignment="1">
      <alignment horizontal="center" vertical="center" wrapText="1"/>
    </xf>
    <xf numFmtId="0" fontId="79" fillId="0" borderId="0" xfId="0" applyFont="1" applyAlignment="1">
      <alignment vertical="center" wrapText="1"/>
    </xf>
    <xf numFmtId="0" fontId="80" fillId="0" borderId="0" xfId="0" applyFont="1" applyAlignment="1">
      <alignment horizontal="left" vertical="center" wrapText="1"/>
    </xf>
    <xf numFmtId="0" fontId="81" fillId="0" borderId="0" xfId="0" applyFont="1" applyAlignment="1">
      <alignment horizontal="center" vertical="center" wrapText="1"/>
    </xf>
    <xf numFmtId="0" fontId="84" fillId="14" borderId="17" xfId="0" applyFont="1" applyFill="1" applyBorder="1" applyAlignment="1">
      <alignment horizontal="right" vertical="center" wrapText="1"/>
    </xf>
    <xf numFmtId="10" fontId="88" fillId="14" borderId="17" xfId="0" applyNumberFormat="1" applyFont="1" applyFill="1" applyBorder="1" applyAlignment="1">
      <alignment vertical="center" wrapText="1"/>
    </xf>
    <xf numFmtId="10" fontId="88" fillId="14" borderId="17" xfId="0" applyNumberFormat="1" applyFont="1" applyFill="1" applyBorder="1" applyAlignment="1">
      <alignment horizontal="center" vertical="center" wrapText="1"/>
    </xf>
    <xf numFmtId="0" fontId="80" fillId="14" borderId="17" xfId="0" applyFont="1" applyFill="1" applyBorder="1" applyAlignment="1">
      <alignment horizontal="left" vertical="center" wrapText="1"/>
    </xf>
    <xf numFmtId="0" fontId="75" fillId="14" borderId="17" xfId="0" applyFont="1" applyFill="1" applyBorder="1" applyAlignment="1">
      <alignment horizontal="center" vertical="center" wrapText="1"/>
    </xf>
    <xf numFmtId="10" fontId="86" fillId="15" borderId="7" xfId="0" applyNumberFormat="1" applyFont="1" applyFill="1" applyBorder="1" applyAlignment="1">
      <alignment horizontal="center" vertical="center" wrapText="1"/>
    </xf>
    <xf numFmtId="0" fontId="89" fillId="15" borderId="4" xfId="0" applyFont="1" applyFill="1" applyBorder="1" applyAlignment="1">
      <alignment horizontal="center" vertical="center" wrapText="1"/>
    </xf>
    <xf numFmtId="10" fontId="89" fillId="15" borderId="4" xfId="0" applyNumberFormat="1" applyFont="1" applyFill="1" applyBorder="1" applyAlignment="1">
      <alignment horizontal="center" vertical="center" wrapText="1"/>
    </xf>
    <xf numFmtId="0" fontId="89" fillId="9" borderId="4" xfId="0" applyFont="1" applyFill="1" applyBorder="1" applyAlignment="1">
      <alignment horizontal="center" vertical="center" wrapText="1"/>
    </xf>
    <xf numFmtId="0" fontId="89" fillId="0" borderId="4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center" vertical="center" wrapText="1"/>
    </xf>
    <xf numFmtId="0" fontId="65" fillId="15" borderId="4" xfId="0" applyFont="1" applyFill="1" applyBorder="1" applyAlignment="1">
      <alignment horizontal="center" vertical="center" wrapText="1"/>
    </xf>
    <xf numFmtId="0" fontId="61" fillId="14" borderId="17" xfId="0" applyFont="1" applyFill="1" applyBorder="1" applyAlignment="1">
      <alignment horizontal="center" vertical="center" wrapText="1"/>
    </xf>
    <xf numFmtId="10" fontId="86" fillId="15" borderId="3" xfId="0" applyNumberFormat="1" applyFont="1" applyFill="1" applyBorder="1" applyAlignment="1">
      <alignment horizontal="center" vertical="center" wrapText="1"/>
    </xf>
    <xf numFmtId="10" fontId="73" fillId="0" borderId="2" xfId="0" applyNumberFormat="1" applyFont="1" applyBorder="1" applyAlignment="1">
      <alignment horizontal="center" vertical="center" wrapText="1"/>
    </xf>
    <xf numFmtId="0" fontId="75" fillId="0" borderId="0" xfId="0" applyFont="1" applyAlignment="1">
      <alignment horizontal="left" vertical="top" wrapText="1"/>
    </xf>
    <xf numFmtId="0" fontId="80" fillId="0" borderId="0" xfId="0" applyFont="1" applyAlignment="1">
      <alignment horizontal="left" vertical="top" wrapText="1"/>
    </xf>
    <xf numFmtId="0" fontId="81" fillId="0" borderId="0" xfId="0" applyFont="1" applyAlignment="1">
      <alignment horizontal="left" vertical="top" wrapText="1"/>
    </xf>
    <xf numFmtId="10" fontId="89" fillId="15" borderId="7" xfId="0" applyNumberFormat="1" applyFont="1" applyFill="1" applyBorder="1" applyAlignment="1">
      <alignment horizontal="center" vertical="center" wrapText="1"/>
    </xf>
    <xf numFmtId="10" fontId="91" fillId="15" borderId="5" xfId="0" applyNumberFormat="1" applyFont="1" applyFill="1" applyBorder="1" applyAlignment="1">
      <alignment horizontal="center" vertical="center" wrapText="1"/>
    </xf>
    <xf numFmtId="10" fontId="63" fillId="16" borderId="3" xfId="0" applyNumberFormat="1" applyFont="1" applyFill="1" applyBorder="1" applyAlignment="1">
      <alignment horizontal="center" vertical="center" wrapText="1"/>
    </xf>
    <xf numFmtId="10" fontId="62" fillId="16" borderId="9" xfId="0" applyNumberFormat="1" applyFont="1" applyFill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center" vertical="center" wrapText="1"/>
    </xf>
    <xf numFmtId="10" fontId="56" fillId="0" borderId="23" xfId="0" applyNumberFormat="1" applyFont="1" applyBorder="1" applyAlignment="1">
      <alignment horizontal="center" vertical="center" wrapText="1"/>
    </xf>
    <xf numFmtId="10" fontId="56" fillId="0" borderId="0" xfId="0" applyNumberFormat="1" applyFont="1" applyAlignment="1">
      <alignment horizontal="center" vertical="center" wrapText="1"/>
    </xf>
    <xf numFmtId="0" fontId="102" fillId="15" borderId="1" xfId="0" applyFont="1" applyFill="1" applyBorder="1" applyAlignment="1">
      <alignment horizontal="center" vertical="center" wrapText="1"/>
    </xf>
    <xf numFmtId="0" fontId="52" fillId="9" borderId="4" xfId="0" applyFont="1" applyFill="1" applyBorder="1" applyAlignment="1">
      <alignment horizontal="center" vertical="center" wrapText="1"/>
    </xf>
    <xf numFmtId="10" fontId="52" fillId="15" borderId="5" xfId="0" applyNumberFormat="1" applyFont="1" applyFill="1" applyBorder="1" applyAlignment="1">
      <alignment horizontal="left" vertical="center" wrapText="1"/>
    </xf>
    <xf numFmtId="10" fontId="52" fillId="15" borderId="9" xfId="0" applyNumberFormat="1" applyFont="1" applyFill="1" applyBorder="1" applyAlignment="1">
      <alignment horizontal="center" vertical="center" wrapText="1"/>
    </xf>
    <xf numFmtId="0" fontId="65" fillId="3" borderId="4" xfId="0" quotePrefix="1" applyFont="1" applyFill="1" applyBorder="1" applyAlignment="1">
      <alignment horizontal="center" vertical="center" wrapText="1"/>
    </xf>
    <xf numFmtId="0" fontId="86" fillId="3" borderId="1" xfId="0" applyFont="1" applyFill="1" applyBorder="1" applyAlignment="1">
      <alignment horizontal="center" vertical="center" wrapText="1"/>
    </xf>
    <xf numFmtId="0" fontId="91" fillId="3" borderId="1" xfId="0" applyFont="1" applyFill="1" applyBorder="1" applyAlignment="1">
      <alignment horizontal="center" vertical="center" wrapText="1"/>
    </xf>
    <xf numFmtId="0" fontId="95" fillId="3" borderId="1" xfId="0" applyFont="1" applyFill="1" applyBorder="1" applyAlignment="1">
      <alignment horizontal="center" vertical="center" wrapText="1"/>
    </xf>
    <xf numFmtId="0" fontId="68" fillId="3" borderId="1" xfId="0" quotePrefix="1" applyFont="1" applyFill="1" applyBorder="1" applyAlignment="1">
      <alignment horizontal="center" vertical="center" wrapText="1"/>
    </xf>
    <xf numFmtId="0" fontId="82" fillId="17" borderId="1" xfId="0" applyFont="1" applyFill="1" applyBorder="1" applyAlignment="1">
      <alignment horizontal="center" vertical="center" wrapText="1"/>
    </xf>
    <xf numFmtId="0" fontId="102" fillId="0" borderId="1" xfId="0" applyFont="1" applyBorder="1" applyAlignment="1">
      <alignment horizontal="center" vertical="center" wrapText="1"/>
    </xf>
    <xf numFmtId="0" fontId="102" fillId="3" borderId="1" xfId="0" applyFont="1" applyFill="1" applyBorder="1" applyAlignment="1">
      <alignment horizontal="center" vertical="center" wrapText="1"/>
    </xf>
    <xf numFmtId="0" fontId="101" fillId="17" borderId="1" xfId="0" applyFont="1" applyFill="1" applyBorder="1" applyAlignment="1">
      <alignment horizontal="center" vertical="center" wrapText="1"/>
    </xf>
    <xf numFmtId="10" fontId="102" fillId="15" borderId="5" xfId="0" applyNumberFormat="1" applyFont="1" applyFill="1" applyBorder="1" applyAlignment="1">
      <alignment horizontal="center" vertical="center" wrapText="1"/>
    </xf>
    <xf numFmtId="10" fontId="102" fillId="15" borderId="1" xfId="0" applyNumberFormat="1" applyFont="1" applyFill="1" applyBorder="1" applyAlignment="1">
      <alignment horizontal="center" vertical="center" wrapText="1"/>
    </xf>
    <xf numFmtId="10" fontId="53" fillId="14" borderId="1" xfId="0" applyNumberFormat="1" applyFont="1" applyFill="1" applyBorder="1" applyAlignment="1">
      <alignment horizontal="center" vertical="center" wrapText="1"/>
    </xf>
    <xf numFmtId="0" fontId="61" fillId="14" borderId="17" xfId="0" applyFont="1" applyFill="1" applyBorder="1" applyAlignment="1">
      <alignment horizontal="right" vertical="center" wrapText="1"/>
    </xf>
    <xf numFmtId="0" fontId="104" fillId="0" borderId="0" xfId="0" applyFont="1" applyAlignment="1">
      <alignment horizontal="center" vertical="center" wrapText="1"/>
    </xf>
    <xf numFmtId="0" fontId="105" fillId="0" borderId="0" xfId="0" applyFont="1" applyAlignment="1">
      <alignment horizontal="center" vertical="center" wrapText="1"/>
    </xf>
    <xf numFmtId="10" fontId="75" fillId="0" borderId="1" xfId="0" applyNumberFormat="1" applyFont="1" applyBorder="1" applyAlignment="1">
      <alignment horizontal="center" vertical="center" wrapText="1"/>
    </xf>
    <xf numFmtId="0" fontId="57" fillId="0" borderId="24" xfId="0" applyFont="1" applyBorder="1" applyAlignment="1">
      <alignment horizontal="center" vertical="center" wrapText="1"/>
    </xf>
    <xf numFmtId="0" fontId="103" fillId="15" borderId="25" xfId="0" applyFont="1" applyFill="1" applyBorder="1" applyAlignment="1">
      <alignment vertical="center" wrapText="1"/>
    </xf>
    <xf numFmtId="10" fontId="75" fillId="0" borderId="26" xfId="0" applyNumberFormat="1" applyFont="1" applyBorder="1" applyAlignment="1">
      <alignment horizontal="center" vertical="center" wrapText="1"/>
    </xf>
    <xf numFmtId="0" fontId="75" fillId="0" borderId="27" xfId="0" applyFont="1" applyBorder="1" applyAlignment="1">
      <alignment horizontal="center" vertical="center" wrapText="1"/>
    </xf>
    <xf numFmtId="0" fontId="75" fillId="0" borderId="29" xfId="0" applyFont="1" applyBorder="1" applyAlignment="1">
      <alignment horizontal="center" vertical="center" wrapText="1"/>
    </xf>
    <xf numFmtId="0" fontId="57" fillId="0" borderId="30" xfId="0" applyFont="1" applyBorder="1" applyAlignment="1">
      <alignment horizontal="center" vertical="center" wrapText="1"/>
    </xf>
    <xf numFmtId="10" fontId="75" fillId="0" borderId="31" xfId="0" applyNumberFormat="1" applyFont="1" applyBorder="1" applyAlignment="1">
      <alignment horizontal="center" vertical="center" wrapText="1"/>
    </xf>
    <xf numFmtId="10" fontId="55" fillId="0" borderId="26" xfId="0" applyNumberFormat="1" applyFont="1" applyBorder="1" applyAlignment="1">
      <alignment horizontal="center" vertical="center" wrapText="1"/>
    </xf>
    <xf numFmtId="10" fontId="55" fillId="0" borderId="28" xfId="0" applyNumberFormat="1" applyFont="1" applyBorder="1" applyAlignment="1">
      <alignment horizontal="center" vertical="center" wrapText="1"/>
    </xf>
    <xf numFmtId="0" fontId="55" fillId="0" borderId="0" xfId="0" applyFont="1" applyAlignment="1">
      <alignment horizontal="left" vertical="top" wrapText="1"/>
    </xf>
    <xf numFmtId="0" fontId="106" fillId="9" borderId="4" xfId="0" applyFont="1" applyFill="1" applyBorder="1" applyAlignment="1">
      <alignment horizontal="center" vertical="center" wrapText="1"/>
    </xf>
    <xf numFmtId="0" fontId="107" fillId="12" borderId="1" xfId="0" applyFont="1" applyFill="1" applyBorder="1" applyAlignment="1">
      <alignment horizontal="center" vertical="center" wrapText="1"/>
    </xf>
    <xf numFmtId="0" fontId="107" fillId="11" borderId="1" xfId="0" applyFont="1" applyFill="1" applyBorder="1" applyAlignment="1">
      <alignment horizontal="center" vertical="center" wrapText="1"/>
    </xf>
    <xf numFmtId="0" fontId="108" fillId="10" borderId="1" xfId="0" applyFont="1" applyFill="1" applyBorder="1" applyAlignment="1">
      <alignment horizontal="center" vertical="center" wrapText="1"/>
    </xf>
    <xf numFmtId="10" fontId="65" fillId="15" borderId="7" xfId="0" applyNumberFormat="1" applyFont="1" applyFill="1" applyBorder="1" applyAlignment="1">
      <alignment horizontal="center" vertical="center" wrapText="1"/>
    </xf>
    <xf numFmtId="10" fontId="66" fillId="15" borderId="5" xfId="0" applyNumberFormat="1" applyFont="1" applyFill="1" applyBorder="1" applyAlignment="1">
      <alignment horizontal="center" vertical="center" wrapText="1"/>
    </xf>
    <xf numFmtId="0" fontId="102" fillId="12" borderId="1" xfId="0" applyFont="1" applyFill="1" applyBorder="1" applyAlignment="1">
      <alignment horizontal="center" vertical="center" wrapText="1"/>
    </xf>
    <xf numFmtId="0" fontId="101" fillId="9" borderId="1" xfId="0" applyFont="1" applyFill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85" fillId="0" borderId="0" xfId="0" applyFont="1" applyAlignment="1">
      <alignment horizontal="center" vertical="center" wrapText="1"/>
    </xf>
    <xf numFmtId="14" fontId="55" fillId="14" borderId="0" xfId="0" applyNumberFormat="1" applyFont="1" applyFill="1" applyAlignment="1">
      <alignment horizontal="center" vertical="center" wrapText="1"/>
    </xf>
    <xf numFmtId="0" fontId="52" fillId="14" borderId="4" xfId="0" applyFont="1" applyFill="1" applyBorder="1" applyAlignment="1">
      <alignment horizontal="center" vertical="center" wrapText="1"/>
    </xf>
    <xf numFmtId="0" fontId="52" fillId="14" borderId="1" xfId="0" applyFont="1" applyFill="1" applyBorder="1" applyAlignment="1">
      <alignment horizontal="center" vertical="center" wrapText="1"/>
    </xf>
    <xf numFmtId="0" fontId="62" fillId="8" borderId="1" xfId="0" applyFont="1" applyFill="1" applyBorder="1" applyAlignment="1">
      <alignment horizontal="center" vertical="top" wrapText="1"/>
    </xf>
    <xf numFmtId="0" fontId="62" fillId="4" borderId="1" xfId="0" applyFont="1" applyFill="1" applyBorder="1" applyAlignment="1">
      <alignment horizontal="center" vertical="center" wrapText="1"/>
    </xf>
    <xf numFmtId="0" fontId="109" fillId="0" borderId="0" xfId="0" applyFont="1" applyAlignment="1">
      <alignment horizontal="center" vertical="center" wrapText="1"/>
    </xf>
    <xf numFmtId="0" fontId="109" fillId="15" borderId="0" xfId="0" applyFont="1" applyFill="1" applyAlignment="1">
      <alignment horizontal="center" vertical="center" wrapText="1"/>
    </xf>
    <xf numFmtId="0" fontId="101" fillId="0" borderId="0" xfId="0" applyFont="1" applyAlignment="1">
      <alignment horizontal="center" vertical="center" wrapText="1"/>
    </xf>
    <xf numFmtId="0" fontId="102" fillId="14" borderId="1" xfId="0" applyFont="1" applyFill="1" applyBorder="1" applyAlignment="1">
      <alignment horizontal="center" vertical="center" wrapText="1"/>
    </xf>
    <xf numFmtId="0" fontId="101" fillId="14" borderId="1" xfId="0" applyFont="1" applyFill="1" applyBorder="1" applyAlignment="1">
      <alignment horizontal="center" vertical="center" wrapText="1"/>
    </xf>
    <xf numFmtId="0" fontId="101" fillId="8" borderId="1" xfId="0" applyFont="1" applyFill="1" applyBorder="1" applyAlignment="1">
      <alignment horizontal="center" vertical="top" wrapText="1"/>
    </xf>
    <xf numFmtId="0" fontId="101" fillId="4" borderId="1" xfId="0" applyFont="1" applyFill="1" applyBorder="1" applyAlignment="1">
      <alignment horizontal="center" vertical="center" wrapText="1"/>
    </xf>
    <xf numFmtId="0" fontId="109" fillId="0" borderId="0" xfId="0" applyFont="1" applyAlignment="1">
      <alignment horizontal="left" vertical="top" wrapText="1"/>
    </xf>
    <xf numFmtId="10" fontId="102" fillId="0" borderId="0" xfId="0" applyNumberFormat="1" applyFont="1" applyAlignment="1">
      <alignment horizontal="center" vertical="center" wrapText="1"/>
    </xf>
    <xf numFmtId="0" fontId="102" fillId="14" borderId="4" xfId="0" applyFont="1" applyFill="1" applyBorder="1" applyAlignment="1">
      <alignment horizontal="center" vertical="center" wrapText="1"/>
    </xf>
    <xf numFmtId="0" fontId="65" fillId="18" borderId="4" xfId="0" applyFont="1" applyFill="1" applyBorder="1" applyAlignment="1">
      <alignment horizontal="center" vertical="center" wrapText="1"/>
    </xf>
    <xf numFmtId="0" fontId="67" fillId="18" borderId="1" xfId="0" applyFont="1" applyFill="1" applyBorder="1" applyAlignment="1">
      <alignment horizontal="center" vertical="center" wrapText="1"/>
    </xf>
    <xf numFmtId="0" fontId="66" fillId="18" borderId="1" xfId="0" applyFont="1" applyFill="1" applyBorder="1" applyAlignment="1">
      <alignment horizontal="center" vertical="center" wrapText="1"/>
    </xf>
    <xf numFmtId="0" fontId="68" fillId="18" borderId="1" xfId="0" applyFont="1" applyFill="1" applyBorder="1" applyAlignment="1">
      <alignment horizontal="center" vertical="center" wrapText="1"/>
    </xf>
    <xf numFmtId="0" fontId="71" fillId="18" borderId="1" xfId="0" applyFont="1" applyFill="1" applyBorder="1" applyAlignment="1">
      <alignment horizontal="center" vertical="center" wrapText="1"/>
    </xf>
    <xf numFmtId="0" fontId="101" fillId="14" borderId="1" xfId="1" applyFont="1" applyFill="1" applyBorder="1" applyAlignment="1">
      <alignment horizontal="center" vertical="center" wrapText="1"/>
    </xf>
    <xf numFmtId="0" fontId="52" fillId="14" borderId="1" xfId="1" applyFont="1" applyFill="1" applyBorder="1" applyAlignment="1">
      <alignment horizontal="center" vertical="center" wrapText="1"/>
    </xf>
    <xf numFmtId="10" fontId="52" fillId="15" borderId="9" xfId="1" applyNumberFormat="1" applyFont="1" applyFill="1" applyBorder="1" applyAlignment="1">
      <alignment horizontal="center" vertical="center" wrapText="1"/>
    </xf>
    <xf numFmtId="10" fontId="52" fillId="15" borderId="5" xfId="1" applyNumberFormat="1" applyFont="1" applyFill="1" applyBorder="1" applyAlignment="1">
      <alignment horizontal="left" vertical="center" wrapText="1"/>
    </xf>
    <xf numFmtId="10" fontId="52" fillId="0" borderId="5" xfId="1" applyNumberFormat="1" applyFont="1" applyBorder="1" applyAlignment="1">
      <alignment horizontal="center" vertical="center" wrapText="1"/>
    </xf>
    <xf numFmtId="10" fontId="52" fillId="0" borderId="1" xfId="1" applyNumberFormat="1" applyFont="1" applyBorder="1" applyAlignment="1">
      <alignment horizontal="center" vertical="center" wrapText="1"/>
    </xf>
    <xf numFmtId="10" fontId="52" fillId="15" borderId="1" xfId="1" applyNumberFormat="1" applyFont="1" applyFill="1" applyBorder="1" applyAlignment="1">
      <alignment horizontal="center" vertical="center" wrapText="1"/>
    </xf>
    <xf numFmtId="10" fontId="52" fillId="3" borderId="1" xfId="1" applyNumberFormat="1" applyFont="1" applyFill="1" applyBorder="1" applyAlignment="1">
      <alignment horizontal="center" vertical="center" wrapText="1"/>
    </xf>
    <xf numFmtId="0" fontId="52" fillId="15" borderId="1" xfId="1" applyFont="1" applyFill="1" applyBorder="1" applyAlignment="1">
      <alignment horizontal="center" vertical="center" wrapText="1"/>
    </xf>
    <xf numFmtId="0" fontId="52" fillId="0" borderId="1" xfId="1" applyFont="1" applyBorder="1" applyAlignment="1">
      <alignment horizontal="center" vertical="center" wrapText="1"/>
    </xf>
    <xf numFmtId="10" fontId="52" fillId="15" borderId="5" xfId="1" applyNumberFormat="1" applyFont="1" applyFill="1" applyBorder="1" applyAlignment="1">
      <alignment horizontal="center" vertical="center" wrapText="1"/>
    </xf>
    <xf numFmtId="0" fontId="53" fillId="14" borderId="1" xfId="1" applyFont="1" applyFill="1" applyBorder="1" applyAlignment="1">
      <alignment horizontal="center" vertical="center" wrapText="1"/>
    </xf>
    <xf numFmtId="0" fontId="102" fillId="14" borderId="1" xfId="1" applyFont="1" applyFill="1" applyBorder="1" applyAlignment="1">
      <alignment horizontal="center" vertical="center" wrapText="1"/>
    </xf>
    <xf numFmtId="0" fontId="52" fillId="17" borderId="1" xfId="0" applyFont="1" applyFill="1" applyBorder="1" applyAlignment="1">
      <alignment horizontal="center" vertical="center" wrapText="1"/>
    </xf>
    <xf numFmtId="0" fontId="108" fillId="17" borderId="1" xfId="0" applyFont="1" applyFill="1" applyBorder="1" applyAlignment="1">
      <alignment horizontal="center" vertical="center" wrapText="1"/>
    </xf>
    <xf numFmtId="0" fontId="102" fillId="18" borderId="1" xfId="0" applyFont="1" applyFill="1" applyBorder="1" applyAlignment="1">
      <alignment horizontal="center" vertical="center" wrapText="1"/>
    </xf>
    <xf numFmtId="0" fontId="57" fillId="0" borderId="1" xfId="1" applyFont="1" applyBorder="1" applyAlignment="1">
      <alignment horizontal="center" vertical="center" wrapText="1"/>
    </xf>
    <xf numFmtId="10" fontId="62" fillId="0" borderId="0" xfId="0" applyNumberFormat="1" applyFont="1" applyAlignment="1">
      <alignment horizontal="center" vertical="center" wrapText="1"/>
    </xf>
    <xf numFmtId="0" fontId="69" fillId="12" borderId="1" xfId="0" applyFont="1" applyFill="1" applyBorder="1" applyAlignment="1">
      <alignment horizontal="center" vertical="center" wrapText="1"/>
    </xf>
    <xf numFmtId="0" fontId="63" fillId="14" borderId="1" xfId="0" applyFont="1" applyFill="1" applyBorder="1" applyAlignment="1">
      <alignment horizontal="center" vertical="center" wrapText="1"/>
    </xf>
    <xf numFmtId="10" fontId="63" fillId="14" borderId="4" xfId="0" applyNumberFormat="1" applyFont="1" applyFill="1" applyBorder="1" applyAlignment="1">
      <alignment horizontal="center" vertical="center" wrapText="1"/>
    </xf>
    <xf numFmtId="10" fontId="63" fillId="14" borderId="1" xfId="0" applyNumberFormat="1" applyFont="1" applyFill="1" applyBorder="1" applyAlignment="1">
      <alignment horizontal="center" vertical="center" wrapText="1"/>
    </xf>
    <xf numFmtId="10" fontId="63" fillId="8" borderId="1" xfId="0" applyNumberFormat="1" applyFont="1" applyFill="1" applyBorder="1" applyAlignment="1">
      <alignment horizontal="center" vertical="top" wrapText="1"/>
    </xf>
    <xf numFmtId="10" fontId="63" fillId="14" borderId="1" xfId="1" applyNumberFormat="1" applyFont="1" applyFill="1" applyBorder="1" applyAlignment="1">
      <alignment horizontal="center" vertical="center" wrapText="1"/>
    </xf>
    <xf numFmtId="10" fontId="63" fillId="4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horizontal="left" vertical="top" wrapText="1"/>
    </xf>
    <xf numFmtId="10" fontId="63" fillId="14" borderId="18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/>
    </xf>
    <xf numFmtId="0" fontId="53" fillId="15" borderId="1" xfId="1" applyFont="1" applyFill="1" applyBorder="1" applyAlignment="1">
      <alignment horizontal="center" vertical="center" wrapText="1"/>
    </xf>
    <xf numFmtId="0" fontId="56" fillId="0" borderId="1" xfId="1" applyFont="1" applyBorder="1" applyAlignment="1">
      <alignment horizontal="center" vertical="center" wrapText="1"/>
    </xf>
    <xf numFmtId="0" fontId="101" fillId="12" borderId="1" xfId="0" applyFont="1" applyFill="1" applyBorder="1" applyAlignment="1">
      <alignment horizontal="center" vertical="center" wrapText="1"/>
    </xf>
    <xf numFmtId="0" fontId="110" fillId="10" borderId="1" xfId="0" applyFont="1" applyFill="1" applyBorder="1" applyAlignment="1">
      <alignment horizontal="center" vertical="center" wrapText="1"/>
    </xf>
    <xf numFmtId="0" fontId="110" fillId="0" borderId="1" xfId="0" applyFont="1" applyBorder="1" applyAlignment="1">
      <alignment horizontal="center" vertical="center" wrapText="1"/>
    </xf>
    <xf numFmtId="0" fontId="53" fillId="0" borderId="4" xfId="0" applyFont="1" applyBorder="1" applyAlignment="1">
      <alignment horizontal="center" vertical="center" wrapText="1"/>
    </xf>
    <xf numFmtId="0" fontId="52" fillId="8" borderId="1" xfId="0" applyFont="1" applyFill="1" applyBorder="1" applyAlignment="1">
      <alignment horizontal="center" vertical="center" wrapText="1"/>
    </xf>
    <xf numFmtId="0" fontId="101" fillId="0" borderId="1" xfId="0" applyFont="1" applyBorder="1" applyAlignment="1">
      <alignment horizontal="center" vertical="center" wrapText="1"/>
    </xf>
    <xf numFmtId="0" fontId="52" fillId="16" borderId="1" xfId="1" applyFont="1" applyFill="1" applyBorder="1" applyAlignment="1">
      <alignment horizontal="center" vertical="center" wrapText="1"/>
    </xf>
    <xf numFmtId="0" fontId="52" fillId="8" borderId="1" xfId="1" applyFont="1" applyFill="1" applyBorder="1" applyAlignment="1">
      <alignment horizontal="center" vertical="center" wrapText="1"/>
    </xf>
    <xf numFmtId="0" fontId="53" fillId="15" borderId="1" xfId="0" applyFont="1" applyFill="1" applyBorder="1" applyAlignment="1">
      <alignment textRotation="90"/>
    </xf>
    <xf numFmtId="0" fontId="84" fillId="14" borderId="17" xfId="0" applyFont="1" applyFill="1" applyBorder="1" applyAlignment="1">
      <alignment horizontal="center" vertical="center" wrapText="1"/>
    </xf>
    <xf numFmtId="0" fontId="52" fillId="14" borderId="1" xfId="1" quotePrefix="1" applyFont="1" applyFill="1" applyBorder="1" applyAlignment="1">
      <alignment horizontal="center" vertical="center" wrapText="1"/>
    </xf>
    <xf numFmtId="0" fontId="70" fillId="0" borderId="1" xfId="0" applyFont="1" applyBorder="1" applyAlignment="1">
      <alignment vertical="center" wrapText="1"/>
    </xf>
    <xf numFmtId="0" fontId="102" fillId="12" borderId="32" xfId="0" applyFont="1" applyFill="1" applyBorder="1" applyAlignment="1">
      <alignment horizontal="center" vertical="center" wrapText="1"/>
    </xf>
    <xf numFmtId="0" fontId="102" fillId="12" borderId="19" xfId="0" applyFont="1" applyFill="1" applyBorder="1" applyAlignment="1">
      <alignment horizontal="center" vertical="center" wrapText="1"/>
    </xf>
    <xf numFmtId="0" fontId="101" fillId="9" borderId="19" xfId="0" applyFont="1" applyFill="1" applyBorder="1" applyAlignment="1">
      <alignment horizontal="center" vertical="center" wrapText="1"/>
    </xf>
    <xf numFmtId="10" fontId="53" fillId="14" borderId="1" xfId="1" applyNumberFormat="1" applyFont="1" applyFill="1" applyBorder="1" applyAlignment="1">
      <alignment horizontal="center" vertical="center" wrapText="1"/>
    </xf>
    <xf numFmtId="0" fontId="57" fillId="8" borderId="1" xfId="0" applyFont="1" applyFill="1" applyBorder="1" applyAlignment="1">
      <alignment horizontal="center" vertical="center" wrapText="1"/>
    </xf>
    <xf numFmtId="0" fontId="52" fillId="8" borderId="4" xfId="0" applyFont="1" applyFill="1" applyBorder="1" applyAlignment="1">
      <alignment horizontal="center" vertical="center" wrapText="1"/>
    </xf>
    <xf numFmtId="0" fontId="57" fillId="8" borderId="1" xfId="1" applyFont="1" applyFill="1" applyBorder="1" applyAlignment="1">
      <alignment horizontal="center" vertical="center" wrapText="1"/>
    </xf>
    <xf numFmtId="0" fontId="53" fillId="0" borderId="1" xfId="1" applyFont="1" applyBorder="1" applyAlignment="1">
      <alignment horizontal="center" vertical="center" wrapText="1"/>
    </xf>
    <xf numFmtId="0" fontId="82" fillId="19" borderId="1" xfId="0" applyFont="1" applyFill="1" applyBorder="1" applyAlignment="1">
      <alignment horizontal="center" vertical="center" wrapText="1"/>
    </xf>
    <xf numFmtId="0" fontId="111" fillId="18" borderId="1" xfId="0" applyFont="1" applyFill="1" applyBorder="1" applyAlignment="1">
      <alignment horizontal="center" vertical="center" wrapText="1"/>
    </xf>
    <xf numFmtId="0" fontId="111" fillId="15" borderId="1" xfId="0" applyFont="1" applyFill="1" applyBorder="1" applyAlignment="1">
      <alignment horizontal="center" vertical="center" wrapText="1"/>
    </xf>
    <xf numFmtId="10" fontId="55" fillId="0" borderId="15" xfId="0" applyNumberFormat="1" applyFont="1" applyBorder="1" applyAlignment="1">
      <alignment horizontal="center" vertical="center" wrapText="1"/>
    </xf>
    <xf numFmtId="10" fontId="75" fillId="0" borderId="15" xfId="0" applyNumberFormat="1" applyFont="1" applyBorder="1" applyAlignment="1">
      <alignment horizontal="center" vertical="center" wrapText="1"/>
    </xf>
    <xf numFmtId="0" fontId="75" fillId="0" borderId="15" xfId="0" applyFont="1" applyBorder="1" applyAlignment="1">
      <alignment horizontal="center" vertical="center" wrapText="1"/>
    </xf>
    <xf numFmtId="0" fontId="52" fillId="19" borderId="1" xfId="0" applyFont="1" applyFill="1" applyBorder="1" applyAlignment="1">
      <alignment horizontal="center" vertical="center" wrapText="1"/>
    </xf>
    <xf numFmtId="0" fontId="112" fillId="15" borderId="1" xfId="0" applyFont="1" applyFill="1" applyBorder="1" applyAlignment="1">
      <alignment horizontal="center" vertical="center" wrapText="1"/>
    </xf>
    <xf numFmtId="10" fontId="111" fillId="15" borderId="5" xfId="0" applyNumberFormat="1" applyFont="1" applyFill="1" applyBorder="1" applyAlignment="1">
      <alignment horizontal="center" vertical="center" wrapText="1"/>
    </xf>
    <xf numFmtId="0" fontId="55" fillId="0" borderId="0" xfId="0" quotePrefix="1" applyFont="1" applyAlignment="1">
      <alignment vertical="top"/>
    </xf>
    <xf numFmtId="0" fontId="55" fillId="0" borderId="0" xfId="0" applyFont="1" applyAlignment="1">
      <alignment vertical="top"/>
    </xf>
    <xf numFmtId="0" fontId="55" fillId="0" borderId="0" xfId="0" quotePrefix="1" applyFont="1" applyAlignment="1">
      <alignment vertical="center"/>
    </xf>
    <xf numFmtId="0" fontId="55" fillId="0" borderId="0" xfId="0" applyFont="1" applyAlignment="1">
      <alignment vertical="center"/>
    </xf>
    <xf numFmtId="0" fontId="75" fillId="0" borderId="0" xfId="0" applyFont="1" applyAlignment="1">
      <alignment vertical="top"/>
    </xf>
    <xf numFmtId="10" fontId="52" fillId="0" borderId="5" xfId="1" applyNumberFormat="1" applyFont="1" applyBorder="1" applyAlignment="1">
      <alignment horizontal="left" vertical="center" wrapText="1"/>
    </xf>
    <xf numFmtId="0" fontId="57" fillId="19" borderId="1" xfId="0" applyFont="1" applyFill="1" applyBorder="1" applyAlignment="1">
      <alignment horizontal="center" vertical="center" wrapText="1"/>
    </xf>
    <xf numFmtId="0" fontId="111" fillId="3" borderId="1" xfId="0" applyFont="1" applyFill="1" applyBorder="1" applyAlignment="1">
      <alignment horizontal="center" vertical="center" wrapText="1"/>
    </xf>
    <xf numFmtId="0" fontId="58" fillId="15" borderId="8" xfId="0" applyFont="1" applyFill="1" applyBorder="1" applyAlignment="1">
      <alignment horizontal="center" vertical="center" wrapText="1"/>
    </xf>
    <xf numFmtId="0" fontId="76" fillId="15" borderId="17" xfId="0" applyFont="1" applyFill="1" applyBorder="1" applyAlignment="1">
      <alignment horizontal="center" vertical="center" wrapText="1"/>
    </xf>
    <xf numFmtId="0" fontId="76" fillId="15" borderId="18" xfId="0" applyFont="1" applyFill="1" applyBorder="1" applyAlignment="1">
      <alignment horizontal="center" vertical="center" wrapText="1"/>
    </xf>
    <xf numFmtId="0" fontId="83" fillId="15" borderId="5" xfId="0" applyFont="1" applyFill="1" applyBorder="1" applyAlignment="1">
      <alignment horizontal="center" textRotation="90" wrapText="1"/>
    </xf>
    <xf numFmtId="0" fontId="83" fillId="15" borderId="20" xfId="0" applyFont="1" applyFill="1" applyBorder="1" applyAlignment="1">
      <alignment horizontal="center" textRotation="90" wrapText="1"/>
    </xf>
    <xf numFmtId="0" fontId="83" fillId="15" borderId="3" xfId="0" applyFont="1" applyFill="1" applyBorder="1" applyAlignment="1">
      <alignment horizontal="center" textRotation="90" wrapText="1"/>
    </xf>
    <xf numFmtId="0" fontId="67" fillId="15" borderId="5" xfId="0" applyFont="1" applyFill="1" applyBorder="1" applyAlignment="1">
      <alignment horizontal="center" vertical="center" wrapText="1"/>
    </xf>
    <xf numFmtId="0" fontId="86" fillId="15" borderId="3" xfId="0" applyFont="1" applyFill="1" applyBorder="1" applyAlignment="1">
      <alignment horizontal="center" vertical="center" wrapText="1"/>
    </xf>
    <xf numFmtId="0" fontId="57" fillId="15" borderId="6" xfId="0" applyFont="1" applyFill="1" applyBorder="1" applyAlignment="1">
      <alignment horizontal="right" wrapText="1"/>
    </xf>
    <xf numFmtId="0" fontId="78" fillId="15" borderId="6" xfId="0" applyFont="1" applyFill="1" applyBorder="1" applyAlignment="1">
      <alignment horizontal="right" wrapText="1"/>
    </xf>
    <xf numFmtId="0" fontId="53" fillId="8" borderId="5" xfId="0" applyFont="1" applyFill="1" applyBorder="1" applyAlignment="1">
      <alignment horizontal="left" vertical="top" wrapText="1"/>
    </xf>
    <xf numFmtId="0" fontId="83" fillId="8" borderId="20" xfId="0" applyFont="1" applyFill="1" applyBorder="1" applyAlignment="1">
      <alignment horizontal="left" vertical="top" wrapText="1"/>
    </xf>
    <xf numFmtId="0" fontId="83" fillId="8" borderId="3" xfId="0" applyFont="1" applyFill="1" applyBorder="1" applyAlignment="1">
      <alignment horizontal="left" vertical="top" wrapText="1"/>
    </xf>
    <xf numFmtId="0" fontId="53" fillId="15" borderId="5" xfId="0" applyFont="1" applyFill="1" applyBorder="1" applyAlignment="1">
      <alignment horizontal="center" vertical="center" wrapText="1"/>
    </xf>
    <xf numFmtId="0" fontId="53" fillId="15" borderId="20" xfId="0" applyFont="1" applyFill="1" applyBorder="1" applyAlignment="1">
      <alignment horizontal="center" vertical="center" wrapText="1"/>
    </xf>
    <xf numFmtId="0" fontId="53" fillId="15" borderId="3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99" fillId="15" borderId="8" xfId="0" applyFont="1" applyFill="1" applyBorder="1" applyAlignment="1">
      <alignment horizontal="center" vertical="center" wrapText="1"/>
    </xf>
    <xf numFmtId="0" fontId="99" fillId="15" borderId="17" xfId="0" applyFont="1" applyFill="1" applyBorder="1" applyAlignment="1">
      <alignment horizontal="center" vertical="center" wrapText="1"/>
    </xf>
    <xf numFmtId="0" fontId="99" fillId="15" borderId="18" xfId="0" applyFont="1" applyFill="1" applyBorder="1" applyAlignment="1">
      <alignment horizontal="center" vertical="center" wrapText="1"/>
    </xf>
    <xf numFmtId="0" fontId="53" fillId="8" borderId="20" xfId="0" applyFont="1" applyFill="1" applyBorder="1" applyAlignment="1">
      <alignment horizontal="left" vertical="top" wrapText="1"/>
    </xf>
    <xf numFmtId="0" fontId="53" fillId="8" borderId="3" xfId="0" applyFont="1" applyFill="1" applyBorder="1" applyAlignment="1">
      <alignment horizontal="left" vertical="top" wrapText="1"/>
    </xf>
    <xf numFmtId="10" fontId="88" fillId="14" borderId="17" xfId="0" applyNumberFormat="1" applyFont="1" applyFill="1" applyBorder="1" applyAlignment="1">
      <alignment horizontal="center" vertical="center" wrapText="1"/>
    </xf>
    <xf numFmtId="0" fontId="64" fillId="14" borderId="8" xfId="0" applyFont="1" applyFill="1" applyBorder="1" applyAlignment="1">
      <alignment horizontal="center" vertical="center" wrapText="1"/>
    </xf>
    <xf numFmtId="0" fontId="100" fillId="14" borderId="17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right" wrapText="1"/>
    </xf>
    <xf numFmtId="0" fontId="18" fillId="0" borderId="21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7" fillId="3" borderId="8" xfId="0" applyFont="1" applyFill="1" applyBorder="1" applyAlignment="1">
      <alignment horizontal="center" vertical="center" wrapText="1"/>
    </xf>
    <xf numFmtId="0" fontId="47" fillId="3" borderId="17" xfId="0" applyFont="1" applyFill="1" applyBorder="1" applyAlignment="1">
      <alignment horizontal="center" vertical="center" wrapText="1"/>
    </xf>
    <xf numFmtId="10" fontId="30" fillId="3" borderId="17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</cellXfs>
  <cellStyles count="2">
    <cellStyle name="Normal" xfId="0" builtinId="0"/>
    <cellStyle name="Normal 2" xfId="1" xr:uid="{D7E26166-26C3-44F3-8232-916A68756036}"/>
  </cellStyles>
  <dxfs count="0"/>
  <tableStyles count="0" defaultTableStyle="TableStyleMedium9" defaultPivotStyle="PivotStyleLight16"/>
  <colors>
    <mruColors>
      <color rgb="FFFFFFCC"/>
      <color rgb="FFFFFF66"/>
      <color rgb="FFCCFFCC"/>
      <color rgb="FF8FE2FF"/>
      <color rgb="FFFF00FF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92D050"/>
    <pageSetUpPr fitToPage="1"/>
  </sheetPr>
  <dimension ref="A1:AM91"/>
  <sheetViews>
    <sheetView tabSelected="1" topLeftCell="A34" zoomScale="70" zoomScaleNormal="70" zoomScalePageLayoutView="70" workbookViewId="0">
      <selection activeCell="S5" sqref="S5"/>
    </sheetView>
  </sheetViews>
  <sheetFormatPr baseColWidth="10" defaultColWidth="11.3984375" defaultRowHeight="29.25" customHeight="1" x14ac:dyDescent="0.35"/>
  <cols>
    <col min="1" max="1" width="4.3984375" style="246" customWidth="1"/>
    <col min="2" max="4" width="1.3984375" style="252" customWidth="1"/>
    <col min="5" max="5" width="1.3984375" style="252" hidden="1" customWidth="1"/>
    <col min="6" max="7" width="1.3984375" style="252" customWidth="1"/>
    <col min="8" max="8" width="1.3984375" style="252" hidden="1" customWidth="1"/>
    <col min="9" max="9" width="16.59765625" style="314" customWidth="1"/>
    <col min="10" max="10" width="27.1328125" style="252" customWidth="1"/>
    <col min="11" max="11" width="32.86328125" style="252" customWidth="1"/>
    <col min="12" max="12" width="3.73046875" style="315" customWidth="1"/>
    <col min="13" max="13" width="3.59765625" style="276" customWidth="1"/>
    <col min="14" max="14" width="7.1328125" style="276" hidden="1" customWidth="1"/>
    <col min="15" max="15" width="7.3984375" style="276" customWidth="1"/>
    <col min="16" max="16" width="10.59765625" style="252" hidden="1" customWidth="1"/>
    <col min="17" max="24" width="10.59765625" style="252" customWidth="1"/>
    <col min="25" max="25" width="3.1328125" style="316" customWidth="1"/>
    <col min="26" max="26" width="11.265625" style="300" customWidth="1"/>
    <col min="27" max="27" width="1" style="252" customWidth="1"/>
    <col min="28" max="28" width="12.3984375" style="317" hidden="1" customWidth="1"/>
    <col min="29" max="29" width="12.3984375" style="299" hidden="1" customWidth="1"/>
    <col min="30" max="32" width="12.3984375" style="252" hidden="1" customWidth="1"/>
    <col min="33" max="33" width="1.1328125" style="252" hidden="1" customWidth="1"/>
    <col min="34" max="34" width="10.59765625" style="201" customWidth="1"/>
    <col min="35" max="35" width="5.3984375" style="199" customWidth="1"/>
    <col min="36" max="36" width="5.3984375" style="389" customWidth="1"/>
    <col min="37" max="37" width="10.59765625" style="201" customWidth="1"/>
    <col min="38" max="38" width="11.3984375" style="252" customWidth="1"/>
    <col min="40" max="40" width="11.3984375" style="252" customWidth="1"/>
    <col min="41" max="16384" width="11.3984375" style="252"/>
  </cols>
  <sheetData>
    <row r="1" spans="1:37" ht="42" customHeight="1" thickBot="1" x14ac:dyDescent="0.4">
      <c r="B1" s="248"/>
      <c r="C1" s="248"/>
      <c r="D1" s="248"/>
      <c r="E1" s="248"/>
      <c r="F1" s="248"/>
      <c r="H1" s="248"/>
      <c r="I1" s="471" t="s">
        <v>444</v>
      </c>
      <c r="J1" s="472"/>
      <c r="K1" s="472"/>
      <c r="L1" s="472"/>
      <c r="M1" s="472"/>
      <c r="N1" s="472"/>
      <c r="O1" s="472"/>
      <c r="P1" s="472"/>
      <c r="Q1" s="472"/>
      <c r="R1" s="472"/>
      <c r="S1" s="472"/>
      <c r="T1" s="472"/>
      <c r="U1" s="472"/>
      <c r="V1" s="472"/>
      <c r="W1" s="472"/>
      <c r="X1" s="472"/>
      <c r="Y1" s="472"/>
      <c r="Z1" s="473"/>
      <c r="AA1" s="249"/>
      <c r="AB1" s="250"/>
      <c r="AC1" s="251">
        <v>45291</v>
      </c>
      <c r="AD1" s="384">
        <v>45657</v>
      </c>
      <c r="AE1" s="362">
        <f>AD1-AC1</f>
        <v>366</v>
      </c>
      <c r="AF1" s="199" t="s">
        <v>223</v>
      </c>
      <c r="AG1" s="248"/>
    </row>
    <row r="2" spans="1:37" ht="15" customHeight="1" x14ac:dyDescent="0.35">
      <c r="B2" s="248"/>
      <c r="C2" s="248"/>
      <c r="D2" s="248"/>
      <c r="E2" s="248"/>
      <c r="F2" s="248"/>
      <c r="H2" s="248"/>
      <c r="I2" s="253"/>
      <c r="J2" s="248"/>
      <c r="K2" s="248"/>
      <c r="L2" s="254"/>
      <c r="M2" s="255"/>
      <c r="N2" s="255"/>
      <c r="O2" s="255"/>
      <c r="P2" s="248"/>
      <c r="Q2" s="248"/>
      <c r="R2" s="248"/>
      <c r="S2" s="248"/>
      <c r="T2" s="248"/>
      <c r="U2" s="248"/>
      <c r="V2" s="248"/>
      <c r="W2" s="248"/>
      <c r="X2" s="248"/>
      <c r="Y2" s="256"/>
      <c r="Z2" s="257"/>
      <c r="AA2" s="248"/>
      <c r="AB2" s="258"/>
      <c r="AC2" s="487" t="s">
        <v>222</v>
      </c>
      <c r="AD2" s="487"/>
      <c r="AE2" s="361">
        <v>366</v>
      </c>
      <c r="AG2" s="248"/>
      <c r="AH2" s="228"/>
      <c r="AI2" s="227"/>
      <c r="AJ2" s="390"/>
      <c r="AK2" s="228"/>
    </row>
    <row r="3" spans="1:37" s="265" customFormat="1" ht="33" customHeight="1" thickBot="1" x14ac:dyDescent="0.55000000000000004">
      <c r="A3" s="246"/>
      <c r="B3" s="259"/>
      <c r="C3" s="259"/>
      <c r="D3" s="259"/>
      <c r="E3" s="259"/>
      <c r="F3" s="259"/>
      <c r="H3" s="259"/>
      <c r="I3" s="260"/>
      <c r="J3" s="261"/>
      <c r="K3" s="479"/>
      <c r="L3" s="480"/>
      <c r="M3" s="480"/>
      <c r="N3" s="480"/>
      <c r="O3" s="480"/>
      <c r="Q3" s="484" t="s">
        <v>20</v>
      </c>
      <c r="R3" s="485"/>
      <c r="S3" s="485"/>
      <c r="T3" s="485"/>
      <c r="U3" s="485"/>
      <c r="V3" s="485"/>
      <c r="W3" s="485"/>
      <c r="X3" s="486"/>
      <c r="Y3" s="263"/>
      <c r="Z3" s="264"/>
      <c r="AA3" s="259"/>
      <c r="AB3" s="383"/>
      <c r="AF3" s="252"/>
      <c r="AG3" s="259"/>
      <c r="AH3" s="207"/>
      <c r="AI3" s="203"/>
      <c r="AJ3" s="391"/>
      <c r="AK3" s="207"/>
    </row>
    <row r="4" spans="1:37" s="265" customFormat="1" ht="60.4" x14ac:dyDescent="0.35">
      <c r="A4" s="246"/>
      <c r="B4" s="474" t="s">
        <v>194</v>
      </c>
      <c r="C4" s="475"/>
      <c r="D4" s="475"/>
      <c r="E4" s="475"/>
      <c r="F4" s="475"/>
      <c r="G4" s="475"/>
      <c r="H4" s="476"/>
      <c r="I4" s="266" t="s">
        <v>3</v>
      </c>
      <c r="J4" s="266" t="s">
        <v>0</v>
      </c>
      <c r="K4" s="229" t="s">
        <v>195</v>
      </c>
      <c r="L4" s="442" t="s">
        <v>385</v>
      </c>
      <c r="M4" s="267" t="s">
        <v>91</v>
      </c>
      <c r="N4" s="230" t="s">
        <v>210</v>
      </c>
      <c r="O4" s="214" t="s">
        <v>386</v>
      </c>
      <c r="P4" s="266">
        <v>2016</v>
      </c>
      <c r="Q4" s="266">
        <v>2017</v>
      </c>
      <c r="R4" s="247">
        <v>2018</v>
      </c>
      <c r="S4" s="247">
        <v>2019</v>
      </c>
      <c r="T4" s="247">
        <v>2020</v>
      </c>
      <c r="U4" s="247">
        <v>2021</v>
      </c>
      <c r="V4" s="247">
        <v>2022</v>
      </c>
      <c r="W4" s="247">
        <v>2023</v>
      </c>
      <c r="X4" s="247">
        <v>2024</v>
      </c>
      <c r="Y4" s="477" t="s">
        <v>204</v>
      </c>
      <c r="Z4" s="478"/>
      <c r="AA4" s="268"/>
      <c r="AB4" s="205" t="s">
        <v>439</v>
      </c>
      <c r="AC4" s="200" t="s">
        <v>220</v>
      </c>
      <c r="AD4" s="364" t="s">
        <v>225</v>
      </c>
      <c r="AE4" s="369" t="s">
        <v>221</v>
      </c>
      <c r="AF4" s="365" t="s">
        <v>224</v>
      </c>
      <c r="AH4" s="423" t="s">
        <v>390</v>
      </c>
      <c r="AI4" s="415" t="s">
        <v>392</v>
      </c>
      <c r="AJ4" s="416" t="s">
        <v>393</v>
      </c>
      <c r="AK4" s="423" t="s">
        <v>391</v>
      </c>
    </row>
    <row r="5" spans="1:37" ht="45" customHeight="1" x14ac:dyDescent="0.35">
      <c r="A5" s="246">
        <v>1</v>
      </c>
      <c r="B5" s="328"/>
      <c r="C5" s="327"/>
      <c r="D5" s="326"/>
      <c r="E5" s="327"/>
      <c r="F5" s="327"/>
      <c r="G5" s="327"/>
      <c r="H5" s="327"/>
      <c r="I5" s="374" t="s">
        <v>230</v>
      </c>
      <c r="J5" s="399" t="s">
        <v>384</v>
      </c>
      <c r="K5" s="324" t="s">
        <v>126</v>
      </c>
      <c r="L5" s="329" t="s">
        <v>205</v>
      </c>
      <c r="M5" s="324"/>
      <c r="N5" s="324"/>
      <c r="O5" s="348" t="s">
        <v>84</v>
      </c>
      <c r="P5" s="325">
        <v>0.02</v>
      </c>
      <c r="Q5" s="325">
        <v>1.7999999999999999E-2</v>
      </c>
      <c r="R5" s="336">
        <v>1.4999999999999999E-2</v>
      </c>
      <c r="S5" s="336">
        <v>0.01</v>
      </c>
      <c r="T5" s="336">
        <v>8.0000000000000002E-3</v>
      </c>
      <c r="U5" s="378">
        <v>8.0000000000000002E-3</v>
      </c>
      <c r="V5" s="378">
        <v>1.4999999999999999E-2</v>
      </c>
      <c r="W5" s="378">
        <v>1.7000000000000001E-2</v>
      </c>
      <c r="X5" s="378">
        <v>1.7000000000000001E-2</v>
      </c>
      <c r="Y5" s="323" t="s">
        <v>1</v>
      </c>
      <c r="Z5" s="331">
        <f>(1+Q5)*(1+R5)*(1+S5)*(1+T5)*(1+U5)*(1+V5)*(1+W5)*(1+X5)-1</f>
        <v>0.11317695335907629</v>
      </c>
      <c r="AA5" s="268"/>
      <c r="AB5" s="338">
        <f>AC5*$AE$1/365</f>
        <v>0</v>
      </c>
      <c r="AC5" s="342">
        <v>0</v>
      </c>
      <c r="AD5" s="371">
        <v>4.0000000000000001E-3</v>
      </c>
      <c r="AE5" s="363">
        <f>AD5*$AE$1/$AE$2</f>
        <v>4.0000000000000001E-3</v>
      </c>
      <c r="AF5" s="367">
        <f>1-AD5/$AE$2*$AE$1</f>
        <v>0.996</v>
      </c>
      <c r="AH5" s="424">
        <v>0</v>
      </c>
      <c r="AI5" s="385"/>
      <c r="AJ5" s="398"/>
      <c r="AK5" s="424">
        <v>0</v>
      </c>
    </row>
    <row r="6" spans="1:37" s="276" customFormat="1" ht="45" customHeight="1" x14ac:dyDescent="0.35">
      <c r="A6" s="246">
        <v>2</v>
      </c>
      <c r="B6" s="269"/>
      <c r="C6" s="270"/>
      <c r="D6" s="270"/>
      <c r="E6" s="270"/>
      <c r="F6" s="270"/>
      <c r="G6" s="270"/>
      <c r="H6" s="270"/>
      <c r="I6" s="375" t="s">
        <v>231</v>
      </c>
      <c r="J6" s="400" t="s">
        <v>384</v>
      </c>
      <c r="K6" s="271" t="s">
        <v>125</v>
      </c>
      <c r="L6" s="231" t="s">
        <v>205</v>
      </c>
      <c r="M6" s="271"/>
      <c r="N6" s="271"/>
      <c r="O6" s="349" t="s">
        <v>84</v>
      </c>
      <c r="P6" s="272">
        <v>2.1000000000000001E-2</v>
      </c>
      <c r="Q6" s="272">
        <v>2.1000000000000001E-2</v>
      </c>
      <c r="R6" s="272">
        <v>1.8499999999999999E-2</v>
      </c>
      <c r="S6" s="272">
        <v>1.4E-2</v>
      </c>
      <c r="T6" s="272">
        <v>1.2E-2</v>
      </c>
      <c r="U6" s="235">
        <v>1.0999999999999999E-2</v>
      </c>
      <c r="V6" s="235">
        <v>0.02</v>
      </c>
      <c r="W6" s="235">
        <v>0.03</v>
      </c>
      <c r="X6" s="235">
        <v>2.75E-2</v>
      </c>
      <c r="Y6" s="273" t="s">
        <v>1</v>
      </c>
      <c r="Z6" s="274">
        <f t="shared" ref="Z6:Z11" si="0">(1+Q6)*(1+R6)*(1+S6)*(1+T6)*(1+U6)*(1+V6)*(1+W6)*(1+X6)-1</f>
        <v>0.16459688871113953</v>
      </c>
      <c r="AA6" s="275"/>
      <c r="AB6" s="338">
        <f>AC6*$AE$1/365</f>
        <v>0</v>
      </c>
      <c r="AC6" s="343">
        <v>0</v>
      </c>
      <c r="AD6" s="371">
        <v>8.0000000000000002E-3</v>
      </c>
      <c r="AE6" s="363">
        <f>AD6*$AE$1/$AE$2</f>
        <v>8.0000000000000002E-3</v>
      </c>
      <c r="AF6" s="367">
        <f>1-AD6/$AE$2*$AE$1</f>
        <v>0.99199999999999999</v>
      </c>
      <c r="AH6" s="425">
        <v>0</v>
      </c>
      <c r="AI6" s="386"/>
      <c r="AJ6" s="392"/>
      <c r="AK6" s="425">
        <v>0</v>
      </c>
    </row>
    <row r="7" spans="1:37" s="276" customFormat="1" ht="45" hidden="1" customHeight="1" x14ac:dyDescent="0.35">
      <c r="A7" s="246"/>
      <c r="B7" s="277"/>
      <c r="C7" s="277"/>
      <c r="D7" s="277"/>
      <c r="E7" s="278"/>
      <c r="F7" s="270"/>
      <c r="G7" s="270"/>
      <c r="H7" s="270"/>
      <c r="I7" s="377" t="s">
        <v>249</v>
      </c>
      <c r="J7" s="401" t="s">
        <v>384</v>
      </c>
      <c r="K7" s="232" t="s">
        <v>206</v>
      </c>
      <c r="L7" s="232" t="s">
        <v>205</v>
      </c>
      <c r="M7" s="279"/>
      <c r="N7" s="279"/>
      <c r="O7" s="350" t="s">
        <v>84</v>
      </c>
      <c r="P7" s="280">
        <v>2.01E-2</v>
      </c>
      <c r="Q7" s="280">
        <v>1.5100000000000001E-2</v>
      </c>
      <c r="R7" s="337">
        <v>1.5100000000000001E-2</v>
      </c>
      <c r="S7" s="337">
        <v>1.47E-2</v>
      </c>
      <c r="T7" s="337">
        <v>1.35E-2</v>
      </c>
      <c r="U7" s="379">
        <v>1.2E-2</v>
      </c>
      <c r="V7" s="379">
        <v>1.4E-2</v>
      </c>
      <c r="W7" s="379">
        <v>2.2499999999999999E-2</v>
      </c>
      <c r="X7" s="379">
        <f t="shared" ref="X7:X11" si="1">AB7</f>
        <v>0</v>
      </c>
      <c r="Y7" s="273" t="s">
        <v>1</v>
      </c>
      <c r="Z7" s="274">
        <f t="shared" si="0"/>
        <v>0.11188751351242621</v>
      </c>
      <c r="AA7" s="275"/>
      <c r="AB7" s="338">
        <f t="shared" ref="AB7:AB11" si="2">AC7*$AE$1/365</f>
        <v>0</v>
      </c>
      <c r="AC7" s="343">
        <v>0</v>
      </c>
      <c r="AH7" s="425">
        <v>0</v>
      </c>
      <c r="AI7" s="386"/>
      <c r="AJ7" s="392"/>
      <c r="AK7" s="425">
        <v>0</v>
      </c>
    </row>
    <row r="8" spans="1:37" s="286" customFormat="1" ht="45" customHeight="1" x14ac:dyDescent="0.35">
      <c r="A8" s="246">
        <v>3</v>
      </c>
      <c r="B8" s="281"/>
      <c r="C8" s="282"/>
      <c r="D8" s="281"/>
      <c r="E8" s="281"/>
      <c r="F8" s="281"/>
      <c r="G8" s="281"/>
      <c r="H8" s="281"/>
      <c r="I8" s="376" t="s">
        <v>229</v>
      </c>
      <c r="J8" s="402" t="s">
        <v>384</v>
      </c>
      <c r="K8" s="233" t="s">
        <v>394</v>
      </c>
      <c r="L8" s="233" t="s">
        <v>205</v>
      </c>
      <c r="M8" s="283"/>
      <c r="N8" s="283"/>
      <c r="O8" s="352" t="s">
        <v>207</v>
      </c>
      <c r="P8" s="284">
        <v>2.12E-2</v>
      </c>
      <c r="Q8" s="284">
        <v>1.9199999999999998E-2</v>
      </c>
      <c r="R8" s="284">
        <v>1.7999999999999999E-2</v>
      </c>
      <c r="S8" s="284">
        <v>1.4E-2</v>
      </c>
      <c r="T8" s="284">
        <v>1.2E-2</v>
      </c>
      <c r="U8" s="236">
        <v>1.0999999999999999E-2</v>
      </c>
      <c r="V8" s="236">
        <v>1.4999999999999999E-2</v>
      </c>
      <c r="W8" s="236">
        <v>0.02</v>
      </c>
      <c r="X8" s="236">
        <f t="shared" si="1"/>
        <v>0.02</v>
      </c>
      <c r="Y8" s="273" t="s">
        <v>1</v>
      </c>
      <c r="Z8" s="274">
        <f t="shared" si="0"/>
        <v>0.13669304274922411</v>
      </c>
      <c r="AA8" s="285"/>
      <c r="AB8" s="338">
        <v>0.02</v>
      </c>
      <c r="AC8" s="343">
        <v>0</v>
      </c>
      <c r="AD8" s="371">
        <v>9.4999999999999998E-3</v>
      </c>
      <c r="AE8" s="363">
        <f>AD8*$AE$1/$AE$2</f>
        <v>9.4999999999999998E-3</v>
      </c>
      <c r="AF8" s="367">
        <f>1-AD8/$AE$2*$AE$1</f>
        <v>0.99050000000000005</v>
      </c>
      <c r="AH8" s="425">
        <v>0</v>
      </c>
      <c r="AI8" s="386"/>
      <c r="AJ8" s="392"/>
      <c r="AK8" s="425">
        <v>0</v>
      </c>
    </row>
    <row r="9" spans="1:37" s="265" customFormat="1" ht="45" customHeight="1" x14ac:dyDescent="0.35">
      <c r="A9" s="246">
        <v>4</v>
      </c>
      <c r="B9" s="281"/>
      <c r="C9" s="262"/>
      <c r="D9" s="262"/>
      <c r="E9" s="262"/>
      <c r="F9" s="287"/>
      <c r="G9" s="262"/>
      <c r="H9" s="262"/>
      <c r="I9" s="288"/>
      <c r="J9" s="403" t="s">
        <v>384</v>
      </c>
      <c r="K9" s="234" t="s">
        <v>395</v>
      </c>
      <c r="L9" s="234" t="s">
        <v>205</v>
      </c>
      <c r="M9" s="289"/>
      <c r="N9" s="289"/>
      <c r="O9" s="351" t="s">
        <v>84</v>
      </c>
      <c r="P9" s="290"/>
      <c r="Q9" s="290">
        <v>2.0500000000000001E-2</v>
      </c>
      <c r="R9" s="290">
        <v>1.9E-2</v>
      </c>
      <c r="S9" s="290">
        <v>1.7999999999999999E-2</v>
      </c>
      <c r="T9" s="290">
        <v>1.35E-2</v>
      </c>
      <c r="U9" s="237">
        <v>0.01</v>
      </c>
      <c r="V9" s="237">
        <v>8.9999999999999993E-3</v>
      </c>
      <c r="W9" s="237">
        <v>1.35E-2</v>
      </c>
      <c r="X9" s="237">
        <v>1.35E-2</v>
      </c>
      <c r="Y9" s="273" t="s">
        <v>1</v>
      </c>
      <c r="Z9" s="274">
        <f t="shared" ref="Z9" si="3">(1+Q9)*(1+R9)*(1+S9)*(1+T9)*(1+U9)*(1+V9)*(1+W9)*(1+X9)-1</f>
        <v>0.12310088680485087</v>
      </c>
      <c r="AA9" s="291"/>
      <c r="AB9" s="338">
        <f t="shared" ref="AB9" si="4">AC9*$AE$1/365</f>
        <v>0</v>
      </c>
      <c r="AC9" s="343">
        <v>0</v>
      </c>
      <c r="AD9" s="371">
        <v>9.5999999999999992E-3</v>
      </c>
      <c r="AE9" s="363">
        <f>AD9*$AE$1/$AE$2</f>
        <v>9.5999999999999992E-3</v>
      </c>
      <c r="AF9" s="367">
        <f>1-AD9/$AE$2*$AE$1</f>
        <v>0.99039999999999995</v>
      </c>
      <c r="AH9" s="425">
        <v>0</v>
      </c>
      <c r="AI9" s="386"/>
      <c r="AJ9" s="392"/>
      <c r="AK9" s="425">
        <v>0</v>
      </c>
    </row>
    <row r="10" spans="1:37" s="265" customFormat="1" ht="45" customHeight="1" x14ac:dyDescent="0.35">
      <c r="A10" s="246">
        <v>5</v>
      </c>
      <c r="B10" s="281"/>
      <c r="C10" s="262"/>
      <c r="D10" s="262"/>
      <c r="E10" s="262"/>
      <c r="F10" s="262"/>
      <c r="G10" s="454"/>
      <c r="H10" s="262"/>
      <c r="I10" s="469" t="s">
        <v>446</v>
      </c>
      <c r="J10" s="455" t="s">
        <v>384</v>
      </c>
      <c r="K10" s="456" t="s">
        <v>445</v>
      </c>
      <c r="L10" s="456" t="s">
        <v>205</v>
      </c>
      <c r="M10" s="461"/>
      <c r="N10" s="461"/>
      <c r="O10" s="470" t="s">
        <v>84</v>
      </c>
      <c r="P10" s="462"/>
      <c r="Q10" s="462">
        <v>1.7000000000000001E-2</v>
      </c>
      <c r="R10" s="462">
        <v>1.6E-2</v>
      </c>
      <c r="S10" s="462">
        <v>1.2E-2</v>
      </c>
      <c r="T10" s="462">
        <v>0.01</v>
      </c>
      <c r="U10" s="462">
        <v>0.01</v>
      </c>
      <c r="V10" s="462">
        <v>1.2999999999999999E-2</v>
      </c>
      <c r="W10" s="462">
        <v>1.4E-2</v>
      </c>
      <c r="X10" s="462">
        <v>1.4E-2</v>
      </c>
      <c r="Y10" s="273" t="s">
        <v>1</v>
      </c>
      <c r="Z10" s="274">
        <f t="shared" si="0"/>
        <v>0.11102357982687505</v>
      </c>
      <c r="AA10" s="291"/>
      <c r="AB10" s="338">
        <f t="shared" si="2"/>
        <v>0</v>
      </c>
      <c r="AC10" s="343"/>
      <c r="AD10" s="457"/>
      <c r="AE10" s="458"/>
      <c r="AF10" s="459"/>
      <c r="AH10" s="425">
        <v>0</v>
      </c>
      <c r="AI10" s="386"/>
      <c r="AJ10" s="392"/>
      <c r="AK10" s="425">
        <v>0</v>
      </c>
    </row>
    <row r="11" spans="1:37" s="265" customFormat="1" ht="45" hidden="1" customHeight="1" x14ac:dyDescent="0.35">
      <c r="A11" s="246"/>
      <c r="B11" s="281"/>
      <c r="C11" s="262"/>
      <c r="D11" s="262"/>
      <c r="E11" s="262"/>
      <c r="F11" s="262"/>
      <c r="G11" s="262"/>
      <c r="H11" s="353"/>
      <c r="I11" s="418" t="s">
        <v>280</v>
      </c>
      <c r="J11" s="419" t="s">
        <v>384</v>
      </c>
      <c r="K11" s="344" t="s">
        <v>396</v>
      </c>
      <c r="L11" s="344" t="s">
        <v>205</v>
      </c>
      <c r="M11" s="289"/>
      <c r="N11" s="289"/>
      <c r="O11" s="355" t="s">
        <v>84</v>
      </c>
      <c r="P11" s="358"/>
      <c r="Q11" s="358">
        <v>1.7500000000000002E-2</v>
      </c>
      <c r="R11" s="358">
        <v>1.7500000000000002E-2</v>
      </c>
      <c r="S11" s="358">
        <v>1.4E-2</v>
      </c>
      <c r="T11" s="358">
        <v>0.01</v>
      </c>
      <c r="U11" s="357">
        <v>0.01</v>
      </c>
      <c r="V11" s="357">
        <v>0.02</v>
      </c>
      <c r="W11" s="357">
        <v>2.5000000000000001E-2</v>
      </c>
      <c r="X11" s="357">
        <f t="shared" si="1"/>
        <v>0</v>
      </c>
      <c r="Y11" s="273" t="s">
        <v>1</v>
      </c>
      <c r="Z11" s="274">
        <f t="shared" si="0"/>
        <v>0.1196275478415707</v>
      </c>
      <c r="AA11" s="291"/>
      <c r="AB11" s="338">
        <f t="shared" si="2"/>
        <v>0</v>
      </c>
      <c r="AC11" s="343"/>
      <c r="AH11" s="425">
        <v>0</v>
      </c>
      <c r="AI11" s="386"/>
      <c r="AJ11" s="392"/>
      <c r="AK11" s="425">
        <v>0</v>
      </c>
    </row>
    <row r="12" spans="1:37" s="298" customFormat="1" ht="21" customHeight="1" x14ac:dyDescent="0.35">
      <c r="A12" s="246"/>
      <c r="B12" s="481" t="s">
        <v>208</v>
      </c>
      <c r="C12" s="482"/>
      <c r="D12" s="482"/>
      <c r="E12" s="482"/>
      <c r="F12" s="482"/>
      <c r="G12" s="482"/>
      <c r="H12" s="482"/>
      <c r="I12" s="482"/>
      <c r="J12" s="482"/>
      <c r="K12" s="482"/>
      <c r="L12" s="482"/>
      <c r="M12" s="482"/>
      <c r="N12" s="482"/>
      <c r="O12" s="483"/>
      <c r="P12" s="292"/>
      <c r="Q12" s="292"/>
      <c r="R12" s="292"/>
      <c r="S12" s="292"/>
      <c r="T12" s="292"/>
      <c r="U12" s="292"/>
      <c r="V12" s="292"/>
      <c r="W12" s="292"/>
      <c r="X12" s="292"/>
      <c r="Y12" s="293"/>
      <c r="Z12" s="294"/>
      <c r="AA12" s="295"/>
      <c r="AB12" s="296"/>
      <c r="AC12" s="297"/>
      <c r="AH12" s="426"/>
      <c r="AI12" s="387"/>
      <c r="AJ12" s="394"/>
      <c r="AK12" s="426"/>
    </row>
    <row r="13" spans="1:37" s="203" customFormat="1" ht="57" customHeight="1" x14ac:dyDescent="0.35">
      <c r="A13" s="246">
        <v>6</v>
      </c>
      <c r="B13" s="208"/>
      <c r="C13" s="216"/>
      <c r="D13" s="217"/>
      <c r="E13" s="208"/>
      <c r="F13" s="287"/>
      <c r="G13" s="454"/>
      <c r="H13" s="208"/>
      <c r="I13" s="211" t="s">
        <v>234</v>
      </c>
      <c r="J13" s="341" t="s">
        <v>212</v>
      </c>
      <c r="K13" s="208" t="s">
        <v>260</v>
      </c>
      <c r="L13" s="238" t="s">
        <v>232</v>
      </c>
      <c r="M13" s="238"/>
      <c r="N13" s="238"/>
      <c r="O13" s="225" t="s">
        <v>207</v>
      </c>
      <c r="P13" s="240">
        <v>3.3399999999999999E-2</v>
      </c>
      <c r="Q13" s="240">
        <v>3.1899999999999998E-2</v>
      </c>
      <c r="R13" s="240">
        <v>3.3000000000000002E-2</v>
      </c>
      <c r="S13" s="240">
        <v>3.6700000000000003E-2</v>
      </c>
      <c r="T13" s="240">
        <v>2.6800000000000001E-2</v>
      </c>
      <c r="U13" s="240">
        <v>2.76E-2</v>
      </c>
      <c r="V13" s="240">
        <v>3.0300000000000001E-2</v>
      </c>
      <c r="W13" s="240">
        <v>-5.7200000000000001E-2</v>
      </c>
      <c r="X13" s="240">
        <v>-0.223</v>
      </c>
      <c r="Y13" s="241" t="s">
        <v>1</v>
      </c>
      <c r="Z13" s="242">
        <f t="shared" ref="Z13:Z18" si="5">(1+Q13)*(1+R13)*(1+S13)*(1+T13)*(1+U13)*(1+V13)*(1+W13)*(1+X13)-1</f>
        <v>-0.11995418791143209</v>
      </c>
      <c r="AA13" s="206"/>
      <c r="AB13" s="210">
        <v>-0.223</v>
      </c>
      <c r="AD13" s="371">
        <v>0.01</v>
      </c>
      <c r="AE13" s="363">
        <f>AD13*$AE$1/$AE$2</f>
        <v>0.01</v>
      </c>
      <c r="AF13" s="367">
        <f>1-AD13/$AE$2*$AE$1</f>
        <v>0.99</v>
      </c>
      <c r="AH13" s="425">
        <v>3.1300000000000001E-2</v>
      </c>
      <c r="AI13" s="386" t="s">
        <v>279</v>
      </c>
      <c r="AJ13" s="392">
        <v>0</v>
      </c>
      <c r="AK13" s="425">
        <v>3.9600000000000003E-2</v>
      </c>
    </row>
    <row r="14" spans="1:37" s="203" customFormat="1" ht="57" hidden="1" customHeight="1" x14ac:dyDescent="0.35">
      <c r="A14" s="246"/>
      <c r="B14" s="220"/>
      <c r="C14" s="208"/>
      <c r="D14" s="208"/>
      <c r="E14" s="208"/>
      <c r="F14" s="208"/>
      <c r="G14" s="208"/>
      <c r="H14" s="208"/>
      <c r="I14" s="450" t="s">
        <v>356</v>
      </c>
      <c r="J14" s="451" t="s">
        <v>354</v>
      </c>
      <c r="K14" s="451" t="s">
        <v>355</v>
      </c>
      <c r="L14" s="438" t="s">
        <v>232</v>
      </c>
      <c r="M14" s="438"/>
      <c r="N14" s="238"/>
      <c r="O14" s="225" t="s">
        <v>207</v>
      </c>
      <c r="P14" s="224"/>
      <c r="Q14" s="224"/>
      <c r="R14" s="224"/>
      <c r="S14" s="224"/>
      <c r="T14" s="224"/>
      <c r="U14" s="224"/>
      <c r="V14" s="240">
        <v>3.95E-2</v>
      </c>
      <c r="W14" s="240">
        <v>3.2000000000000001E-2</v>
      </c>
      <c r="X14" s="240">
        <v>-1.6000000000000001E-3</v>
      </c>
      <c r="Y14" s="241" t="s">
        <v>1</v>
      </c>
      <c r="Z14" s="242">
        <f t="shared" si="5"/>
        <v>7.1047577599999912E-2</v>
      </c>
      <c r="AA14" s="206"/>
      <c r="AB14" s="210">
        <v>-1.6000000000000001E-3</v>
      </c>
      <c r="AH14" s="359">
        <v>1.1599999999999999E-2</v>
      </c>
      <c r="AI14" s="386"/>
      <c r="AJ14" s="392"/>
      <c r="AK14" s="425">
        <v>1.1599999999999999E-2</v>
      </c>
    </row>
    <row r="15" spans="1:37" s="203" customFormat="1" ht="57" customHeight="1" thickBot="1" x14ac:dyDescent="0.4">
      <c r="A15" s="246">
        <v>7</v>
      </c>
      <c r="B15" s="220"/>
      <c r="C15" s="382"/>
      <c r="D15" s="217"/>
      <c r="E15" s="278"/>
      <c r="F15" s="208"/>
      <c r="G15" s="454"/>
      <c r="H15" s="417"/>
      <c r="I15" s="245" t="s">
        <v>261</v>
      </c>
      <c r="J15" s="437" t="s">
        <v>262</v>
      </c>
      <c r="K15" s="437" t="s">
        <v>263</v>
      </c>
      <c r="L15" s="238" t="s">
        <v>232</v>
      </c>
      <c r="M15" s="238"/>
      <c r="N15" s="238"/>
      <c r="O15" s="225" t="s">
        <v>207</v>
      </c>
      <c r="P15" s="224"/>
      <c r="Q15" s="244">
        <v>4.3200000000000002E-2</v>
      </c>
      <c r="R15" s="244">
        <v>3.4099999999999998E-2</v>
      </c>
      <c r="S15" s="244">
        <v>5.5199999999999999E-2</v>
      </c>
      <c r="T15" s="244">
        <v>2.1399999999999999E-2</v>
      </c>
      <c r="U15" s="244">
        <v>4.5400000000000003E-2</v>
      </c>
      <c r="V15" s="244">
        <v>3.2599999999999997E-2</v>
      </c>
      <c r="W15" s="244">
        <v>-4.1000000000000003E-3</v>
      </c>
      <c r="X15" s="244">
        <v>8.0000000000000002E-3</v>
      </c>
      <c r="Y15" s="241" t="s">
        <v>1</v>
      </c>
      <c r="Z15" s="242">
        <f t="shared" si="5"/>
        <v>0.25994513380507689</v>
      </c>
      <c r="AA15" s="206"/>
      <c r="AB15" s="210">
        <v>8.0000000000000002E-3</v>
      </c>
      <c r="AD15" s="372">
        <v>1.0999999999999999E-2</v>
      </c>
      <c r="AE15" s="370">
        <f>AD15*$AE$1/$AE$2</f>
        <v>1.0999999999999999E-2</v>
      </c>
      <c r="AF15" s="368">
        <f>1-AD15/$AE$2*$AE$1</f>
        <v>0.98899999999999999</v>
      </c>
      <c r="AH15" s="425">
        <v>1.1599999999999999E-2</v>
      </c>
      <c r="AI15" s="386" t="s">
        <v>278</v>
      </c>
      <c r="AJ15" s="392">
        <v>1</v>
      </c>
      <c r="AK15" s="425">
        <v>1.35E-2</v>
      </c>
    </row>
    <row r="16" spans="1:37" s="199" customFormat="1" ht="56.25" hidden="1" customHeight="1" x14ac:dyDescent="0.35">
      <c r="A16" s="246"/>
      <c r="B16" s="221"/>
      <c r="C16" s="226"/>
      <c r="D16" s="445"/>
      <c r="E16" s="277"/>
      <c r="F16" s="208"/>
      <c r="G16" s="208"/>
      <c r="H16" s="417"/>
      <c r="I16" s="420" t="s">
        <v>410</v>
      </c>
      <c r="J16" s="440" t="s">
        <v>411</v>
      </c>
      <c r="K16" s="412" t="s">
        <v>412</v>
      </c>
      <c r="L16" s="412" t="s">
        <v>232</v>
      </c>
      <c r="M16" s="412"/>
      <c r="N16" s="412"/>
      <c r="O16" s="411" t="s">
        <v>207</v>
      </c>
      <c r="P16" s="409"/>
      <c r="Q16" s="409">
        <v>5.4399999999999997E-2</v>
      </c>
      <c r="R16" s="409">
        <v>5.1900000000000002E-2</v>
      </c>
      <c r="S16" s="409">
        <v>5.5500000000000001E-2</v>
      </c>
      <c r="T16" s="244">
        <v>-5.4000000000000003E-3</v>
      </c>
      <c r="U16" s="244">
        <v>3.1E-2</v>
      </c>
      <c r="V16" s="244">
        <v>-4.0599999999999997E-2</v>
      </c>
      <c r="W16" s="197">
        <v>-9.4100000000000003E-2</v>
      </c>
      <c r="X16" s="197">
        <f t="shared" ref="X16:X18" si="6">AB16</f>
        <v>-1.6299999999999999E-2</v>
      </c>
      <c r="Y16" s="407" t="s">
        <v>1</v>
      </c>
      <c r="Z16" s="406">
        <f t="shared" si="5"/>
        <v>2.6331965447454531E-2</v>
      </c>
      <c r="AA16" s="222"/>
      <c r="AB16" s="212">
        <v>-1.6299999999999999E-2</v>
      </c>
      <c r="AC16" s="203"/>
      <c r="AH16" s="427">
        <v>3.0099999999999998E-2</v>
      </c>
      <c r="AI16" s="405" t="s">
        <v>7</v>
      </c>
      <c r="AJ16" s="404">
        <v>2</v>
      </c>
      <c r="AK16" s="427">
        <v>3.5200000000000002E-2</v>
      </c>
    </row>
    <row r="17" spans="1:37" s="199" customFormat="1" ht="56.25" hidden="1" customHeight="1" x14ac:dyDescent="0.35">
      <c r="A17" s="246"/>
      <c r="B17" s="204"/>
      <c r="C17" s="226"/>
      <c r="D17" s="217"/>
      <c r="E17" s="277"/>
      <c r="F17" s="208"/>
      <c r="G17" s="208"/>
      <c r="H17" s="208"/>
      <c r="I17" s="420" t="s">
        <v>413</v>
      </c>
      <c r="J17" s="440" t="s">
        <v>414</v>
      </c>
      <c r="K17" s="412" t="s">
        <v>412</v>
      </c>
      <c r="L17" s="412" t="s">
        <v>232</v>
      </c>
      <c r="M17" s="412"/>
      <c r="N17" s="412"/>
      <c r="O17" s="411" t="s">
        <v>207</v>
      </c>
      <c r="P17" s="409"/>
      <c r="Q17" s="409">
        <v>5.4399999999999997E-2</v>
      </c>
      <c r="R17" s="409">
        <v>5.1700000000000003E-2</v>
      </c>
      <c r="S17" s="409">
        <v>5.5199999999999999E-2</v>
      </c>
      <c r="T17" s="244">
        <v>-5.5999999999999999E-3</v>
      </c>
      <c r="U17" s="244">
        <v>3.0800000000000001E-2</v>
      </c>
      <c r="V17" s="244">
        <v>-4.1000000000000002E-2</v>
      </c>
      <c r="W17" s="197">
        <v>-9.4299999999999995E-2</v>
      </c>
      <c r="X17" s="197">
        <f t="shared" ref="X17" si="7">AB17</f>
        <v>-1.7999999999999999E-2</v>
      </c>
      <c r="Y17" s="407" t="s">
        <v>1</v>
      </c>
      <c r="Z17" s="406">
        <f t="shared" ref="Z17" si="8">(1+Q17)*(1+R17)*(1+S17)*(1+T17)*(1+U17)*(1+V17)*(1+W17)*(1+X17)-1</f>
        <v>2.3015094930846525E-2</v>
      </c>
      <c r="AA17" s="222"/>
      <c r="AB17" s="212">
        <v>-1.7999999999999999E-2</v>
      </c>
      <c r="AC17" s="203"/>
      <c r="AH17" s="427">
        <v>3.0200000000000001E-2</v>
      </c>
      <c r="AI17" s="405" t="s">
        <v>7</v>
      </c>
      <c r="AJ17" s="404">
        <v>2</v>
      </c>
      <c r="AK17" s="427">
        <v>3.5299999999999998E-2</v>
      </c>
    </row>
    <row r="18" spans="1:37" s="199" customFormat="1" ht="56.25" hidden="1" customHeight="1" x14ac:dyDescent="0.35">
      <c r="A18" s="246"/>
      <c r="B18" s="220"/>
      <c r="C18" s="226"/>
      <c r="D18" s="217"/>
      <c r="E18" s="277"/>
      <c r="F18" s="208"/>
      <c r="G18" s="208"/>
      <c r="H18" s="208"/>
      <c r="I18" s="420" t="s">
        <v>415</v>
      </c>
      <c r="J18" s="440" t="s">
        <v>416</v>
      </c>
      <c r="K18" s="412" t="s">
        <v>417</v>
      </c>
      <c r="L18" s="412" t="s">
        <v>232</v>
      </c>
      <c r="M18" s="412"/>
      <c r="N18" s="412"/>
      <c r="O18" s="411" t="s">
        <v>247</v>
      </c>
      <c r="P18" s="409"/>
      <c r="Q18" s="409">
        <v>4.0599999999999997E-2</v>
      </c>
      <c r="R18" s="409">
        <v>4.2000000000000003E-2</v>
      </c>
      <c r="S18" s="409">
        <v>4.5600000000000002E-2</v>
      </c>
      <c r="T18" s="244">
        <v>2.5000000000000001E-2</v>
      </c>
      <c r="U18" s="244">
        <v>4.1200000000000001E-2</v>
      </c>
      <c r="V18" s="244">
        <v>4.0399999999999998E-2</v>
      </c>
      <c r="W18" s="197">
        <v>-0.1157</v>
      </c>
      <c r="X18" s="197">
        <f t="shared" si="6"/>
        <v>-0.125</v>
      </c>
      <c r="Y18" s="407" t="s">
        <v>1</v>
      </c>
      <c r="Z18" s="406">
        <f t="shared" si="5"/>
        <v>-2.594571438089488E-2</v>
      </c>
      <c r="AA18" s="222"/>
      <c r="AB18" s="212">
        <v>-0.125</v>
      </c>
      <c r="AC18" s="203"/>
      <c r="AH18" s="427">
        <v>6.1600000000000002E-2</v>
      </c>
      <c r="AI18" s="405" t="s">
        <v>278</v>
      </c>
      <c r="AJ18" s="404">
        <v>1</v>
      </c>
      <c r="AK18" s="427">
        <v>7.8700000000000006E-2</v>
      </c>
    </row>
    <row r="19" spans="1:37" s="298" customFormat="1" ht="21" customHeight="1" x14ac:dyDescent="0.35">
      <c r="A19" s="246"/>
      <c r="B19" s="481" t="s">
        <v>309</v>
      </c>
      <c r="C19" s="482"/>
      <c r="D19" s="482"/>
      <c r="E19" s="482"/>
      <c r="F19" s="482"/>
      <c r="G19" s="482"/>
      <c r="H19" s="482"/>
      <c r="I19" s="482"/>
      <c r="J19" s="482"/>
      <c r="K19" s="482"/>
      <c r="L19" s="482"/>
      <c r="M19" s="482"/>
      <c r="N19" s="482"/>
      <c r="O19" s="483"/>
      <c r="P19" s="292"/>
      <c r="Q19" s="292"/>
      <c r="R19" s="292"/>
      <c r="S19" s="292"/>
      <c r="T19" s="292"/>
      <c r="U19" s="292"/>
      <c r="V19" s="292"/>
      <c r="W19" s="292"/>
      <c r="X19" s="292"/>
      <c r="Y19" s="293"/>
      <c r="Z19" s="294"/>
      <c r="AA19" s="295"/>
      <c r="AB19" s="296"/>
      <c r="AC19" s="297"/>
      <c r="AH19" s="426"/>
      <c r="AI19" s="387"/>
      <c r="AJ19" s="394"/>
      <c r="AK19" s="426"/>
    </row>
    <row r="20" spans="1:37" s="203" customFormat="1" ht="57" customHeight="1" x14ac:dyDescent="0.35">
      <c r="A20" s="246">
        <v>8</v>
      </c>
      <c r="B20" s="220"/>
      <c r="C20" s="208"/>
      <c r="D20" s="341"/>
      <c r="E20" s="208"/>
      <c r="F20" s="341"/>
      <c r="G20" s="341"/>
      <c r="H20" s="341"/>
      <c r="I20" s="211"/>
      <c r="J20" s="340" t="s">
        <v>200</v>
      </c>
      <c r="K20" s="340" t="s">
        <v>66</v>
      </c>
      <c r="L20" s="238" t="s">
        <v>232</v>
      </c>
      <c r="M20" s="238"/>
      <c r="N20" s="238"/>
      <c r="O20" s="225" t="s">
        <v>247</v>
      </c>
      <c r="P20" s="240">
        <v>6.5699999999999995E-2</v>
      </c>
      <c r="Q20" s="240">
        <v>6.1899999999999997E-2</v>
      </c>
      <c r="R20" s="240">
        <v>2.2700000000000001E-2</v>
      </c>
      <c r="S20" s="240">
        <v>3.39E-2</v>
      </c>
      <c r="T20" s="240">
        <v>-3.5900000000000001E-2</v>
      </c>
      <c r="U20" s="240">
        <v>2.8199999999999999E-2</v>
      </c>
      <c r="V20" s="240">
        <v>3.95E-2</v>
      </c>
      <c r="W20" s="240">
        <v>-6.0499999999999998E-2</v>
      </c>
      <c r="X20" s="240">
        <v>2.7000000000000001E-3</v>
      </c>
      <c r="Y20" s="241" t="s">
        <v>1</v>
      </c>
      <c r="Z20" s="242">
        <f>(1+Q20)*(1+R20)*(1+S20)*(1+T20)*(1+U20)*(1+V20)*(1+W20)*(1+X20)-1</f>
        <v>8.9939488901216391E-2</v>
      </c>
      <c r="AA20" s="206"/>
      <c r="AB20" s="210">
        <v>2.7000000000000001E-3</v>
      </c>
      <c r="AD20" s="366">
        <v>1.1599999999999999E-2</v>
      </c>
      <c r="AE20" s="363">
        <f t="shared" ref="AE20" si="9">AD20*$AE$1/$AE$2</f>
        <v>1.1599999999999999E-2</v>
      </c>
      <c r="AF20" s="367">
        <f>1-AD20/$AE$2*$AE$1</f>
        <v>0.98839999999999995</v>
      </c>
      <c r="AH20" s="425">
        <v>2.87E-2</v>
      </c>
      <c r="AI20" s="386" t="s">
        <v>279</v>
      </c>
      <c r="AJ20" s="392">
        <v>0</v>
      </c>
      <c r="AK20" s="425">
        <v>2.8899999999999999E-2</v>
      </c>
    </row>
    <row r="21" spans="1:37" s="298" customFormat="1" ht="21" customHeight="1" x14ac:dyDescent="0.35">
      <c r="A21" s="246"/>
      <c r="B21" s="481" t="s">
        <v>226</v>
      </c>
      <c r="C21" s="491"/>
      <c r="D21" s="491"/>
      <c r="E21" s="491"/>
      <c r="F21" s="491"/>
      <c r="G21" s="491"/>
      <c r="H21" s="491"/>
      <c r="I21" s="491"/>
      <c r="J21" s="491"/>
      <c r="K21" s="491"/>
      <c r="L21" s="491"/>
      <c r="M21" s="491"/>
      <c r="N21" s="491"/>
      <c r="O21" s="492"/>
      <c r="P21" s="292"/>
      <c r="Q21" s="292"/>
      <c r="R21" s="292"/>
      <c r="S21" s="292"/>
      <c r="T21" s="292"/>
      <c r="U21" s="292"/>
      <c r="V21" s="292"/>
      <c r="W21" s="292"/>
      <c r="X21" s="292"/>
      <c r="Y21" s="293"/>
      <c r="Z21" s="294"/>
      <c r="AA21" s="295"/>
      <c r="AB21" s="296"/>
      <c r="AC21" s="297"/>
      <c r="AH21" s="426"/>
      <c r="AI21" s="387"/>
      <c r="AJ21" s="394"/>
      <c r="AK21" s="426"/>
    </row>
    <row r="22" spans="1:37" s="199" customFormat="1" ht="56.25" customHeight="1" x14ac:dyDescent="0.35">
      <c r="A22" s="246">
        <v>9</v>
      </c>
      <c r="B22" s="434"/>
      <c r="C22" s="219"/>
      <c r="D22" s="381"/>
      <c r="E22" s="435"/>
      <c r="F22" s="208"/>
      <c r="G22" s="454"/>
      <c r="H22" s="417"/>
      <c r="I22" s="245" t="s">
        <v>442</v>
      </c>
      <c r="J22" s="204" t="s">
        <v>437</v>
      </c>
      <c r="K22" s="229" t="s">
        <v>312</v>
      </c>
      <c r="L22" s="238" t="s">
        <v>16</v>
      </c>
      <c r="M22" s="238"/>
      <c r="N22" s="238"/>
      <c r="O22" s="209" t="s">
        <v>311</v>
      </c>
      <c r="P22" s="224"/>
      <c r="Q22" s="197">
        <v>2.7E-2</v>
      </c>
      <c r="R22" s="197">
        <v>-1.8800000000000001E-2</v>
      </c>
      <c r="S22" s="197">
        <v>3.04E-2</v>
      </c>
      <c r="T22" s="197">
        <v>0.10780000000000001</v>
      </c>
      <c r="U22" s="197">
        <v>6.1699999999999998E-2</v>
      </c>
      <c r="V22" s="197">
        <v>-5.6399999999999999E-2</v>
      </c>
      <c r="W22" s="197">
        <v>3.73E-2</v>
      </c>
      <c r="X22" s="197">
        <v>8.5099999999999995E-2</v>
      </c>
      <c r="Y22" s="241" t="s">
        <v>1</v>
      </c>
      <c r="Z22" s="242">
        <f t="shared" ref="Z22:Z77" si="10">(1+Q22)*(1+R22)*(1+S22)*(1+T22)*(1+U22)*(1+V22)*(1+W22)*(1+X22)-1</f>
        <v>0.2970570688502796</v>
      </c>
      <c r="AA22" s="222"/>
      <c r="AB22" s="212">
        <v>8.5099999999999995E-2</v>
      </c>
      <c r="AC22" s="203"/>
      <c r="AD22" s="366">
        <v>1.2E-2</v>
      </c>
      <c r="AE22" s="363">
        <f t="shared" ref="AE22" si="11">AD22*$AE$1/$AE$2</f>
        <v>1.2E-2</v>
      </c>
      <c r="AF22" s="367">
        <f>1-AD22/$AE$2*$AE$1</f>
        <v>0.98799999999999999</v>
      </c>
      <c r="AH22" s="425">
        <v>2.8400000000000002E-2</v>
      </c>
      <c r="AI22" s="405" t="s">
        <v>279</v>
      </c>
      <c r="AJ22" s="404">
        <v>0</v>
      </c>
      <c r="AK22" s="425">
        <v>2.5700000000000001E-2</v>
      </c>
    </row>
    <row r="23" spans="1:37" s="199" customFormat="1" ht="56.25" hidden="1" customHeight="1" x14ac:dyDescent="0.35">
      <c r="A23" s="246"/>
      <c r="B23" s="380"/>
      <c r="C23" s="215"/>
      <c r="D23" s="381"/>
      <c r="E23" s="277"/>
      <c r="F23" s="208"/>
      <c r="G23" s="208"/>
      <c r="H23" s="417"/>
      <c r="I23" s="452" t="s">
        <v>281</v>
      </c>
      <c r="J23" s="413" t="s">
        <v>282</v>
      </c>
      <c r="K23" s="441" t="s">
        <v>310</v>
      </c>
      <c r="L23" s="441" t="s">
        <v>16</v>
      </c>
      <c r="M23" s="441"/>
      <c r="N23" s="412"/>
      <c r="O23" s="411" t="s">
        <v>248</v>
      </c>
      <c r="P23" s="409">
        <v>2.5600000000000001E-2</v>
      </c>
      <c r="Q23" s="409">
        <v>1.4800000000000001E-2</v>
      </c>
      <c r="R23" s="409">
        <v>-2.5100000000000001E-2</v>
      </c>
      <c r="S23" s="409">
        <v>2.1499999999999998E-2</v>
      </c>
      <c r="T23" s="409">
        <v>3.5400000000000001E-2</v>
      </c>
      <c r="U23" s="409">
        <v>1.4800000000000001E-2</v>
      </c>
      <c r="V23" s="409">
        <v>-1.4999999999999999E-2</v>
      </c>
      <c r="W23" s="409">
        <v>5.8799999999999998E-2</v>
      </c>
      <c r="X23" s="409">
        <v>6.3399999999999998E-2</v>
      </c>
      <c r="Y23" s="407" t="s">
        <v>1</v>
      </c>
      <c r="Z23" s="406">
        <f>(1+Q23)*(1+R23)*(1+S23)*(1+T23)*(1+U23)*(1+V23)*(1+W23)*(1+X23)-1</f>
        <v>0.17764485276088249</v>
      </c>
      <c r="AA23" s="222"/>
      <c r="AB23" s="212">
        <v>6.3399999999999998E-2</v>
      </c>
      <c r="AC23" s="203"/>
      <c r="AH23" s="427">
        <v>3.7199999999999997E-2</v>
      </c>
      <c r="AI23" s="405" t="s">
        <v>279</v>
      </c>
      <c r="AJ23" s="404">
        <v>2</v>
      </c>
      <c r="AK23" s="427">
        <v>3.15E-2</v>
      </c>
    </row>
    <row r="24" spans="1:37" s="199" customFormat="1" ht="56.25" customHeight="1" x14ac:dyDescent="0.35">
      <c r="A24" s="246">
        <v>10</v>
      </c>
      <c r="B24" s="380"/>
      <c r="C24" s="215"/>
      <c r="D24" s="381"/>
      <c r="E24" s="435"/>
      <c r="F24" s="208"/>
      <c r="G24" s="454"/>
      <c r="H24" s="417"/>
      <c r="I24" s="420" t="s">
        <v>358</v>
      </c>
      <c r="J24" s="413" t="s">
        <v>359</v>
      </c>
      <c r="K24" s="412" t="s">
        <v>432</v>
      </c>
      <c r="L24" s="412" t="s">
        <v>16</v>
      </c>
      <c r="M24" s="412"/>
      <c r="N24" s="412"/>
      <c r="O24" s="411" t="s">
        <v>313</v>
      </c>
      <c r="P24" s="409"/>
      <c r="Q24" s="224"/>
      <c r="R24" s="224"/>
      <c r="S24" s="224"/>
      <c r="T24" s="244">
        <v>7.8100000000000003E-2</v>
      </c>
      <c r="U24" s="244">
        <v>5.4100000000000002E-2</v>
      </c>
      <c r="V24" s="244">
        <v>-2.3699999999999999E-2</v>
      </c>
      <c r="W24" s="197">
        <v>4.5400000000000003E-2</v>
      </c>
      <c r="X24" s="197">
        <v>7.4499999999999997E-2</v>
      </c>
      <c r="Y24" s="407" t="s">
        <v>1</v>
      </c>
      <c r="Z24" s="406">
        <f t="shared" si="10"/>
        <v>0.24627264979588026</v>
      </c>
      <c r="AA24" s="222"/>
      <c r="AB24" s="212">
        <v>7.4499999999999997E-2</v>
      </c>
      <c r="AC24" s="203"/>
      <c r="AH24" s="427">
        <v>4.0399999999999998E-2</v>
      </c>
      <c r="AI24" s="405" t="s">
        <v>278</v>
      </c>
      <c r="AJ24" s="404">
        <v>1</v>
      </c>
      <c r="AK24" s="427">
        <v>4.1399999999999999E-2</v>
      </c>
    </row>
    <row r="25" spans="1:37" s="199" customFormat="1" ht="56.25" customHeight="1" x14ac:dyDescent="0.35">
      <c r="A25" s="246">
        <v>11</v>
      </c>
      <c r="B25" s="434"/>
      <c r="C25" s="219"/>
      <c r="D25" s="381"/>
      <c r="E25" s="435"/>
      <c r="F25" s="223"/>
      <c r="G25" s="208"/>
      <c r="H25" s="417"/>
      <c r="I25" s="245" t="s">
        <v>443</v>
      </c>
      <c r="J25" s="204" t="s">
        <v>240</v>
      </c>
      <c r="K25" s="229" t="s">
        <v>314</v>
      </c>
      <c r="L25" s="238" t="s">
        <v>16</v>
      </c>
      <c r="M25" s="238"/>
      <c r="N25" s="238"/>
      <c r="O25" s="209" t="s">
        <v>313</v>
      </c>
      <c r="P25" s="224"/>
      <c r="Q25" s="224"/>
      <c r="R25" s="197">
        <v>-2.5000000000000001E-3</v>
      </c>
      <c r="S25" s="197">
        <v>2.7099999999999999E-2</v>
      </c>
      <c r="T25" s="197">
        <v>-7.1000000000000004E-3</v>
      </c>
      <c r="U25" s="197">
        <v>4.3099999999999999E-2</v>
      </c>
      <c r="V25" s="197">
        <v>5.8400000000000001E-2</v>
      </c>
      <c r="W25" s="197">
        <v>4.7699999999999999E-2</v>
      </c>
      <c r="X25" s="197">
        <v>3.6299999999999999E-2</v>
      </c>
      <c r="Y25" s="241" t="s">
        <v>1</v>
      </c>
      <c r="Z25" s="242">
        <f t="shared" si="10"/>
        <v>0.21935275238525254</v>
      </c>
      <c r="AA25" s="222"/>
      <c r="AB25" s="212">
        <v>3.6299999999999999E-2</v>
      </c>
      <c r="AC25" s="203"/>
      <c r="AH25" s="425">
        <v>4.1700000000000001E-2</v>
      </c>
      <c r="AI25" s="405" t="s">
        <v>278</v>
      </c>
      <c r="AJ25" s="404">
        <v>2</v>
      </c>
      <c r="AK25" s="425">
        <v>2.7400000000000001E-2</v>
      </c>
    </row>
    <row r="26" spans="1:37" s="199" customFormat="1" ht="56.25" customHeight="1" x14ac:dyDescent="0.35">
      <c r="A26" s="246">
        <v>12</v>
      </c>
      <c r="B26" s="380"/>
      <c r="C26" s="215"/>
      <c r="D26" s="217"/>
      <c r="E26" s="277"/>
      <c r="F26" s="223"/>
      <c r="G26" s="454"/>
      <c r="H26" s="417"/>
      <c r="I26" s="420" t="s">
        <v>267</v>
      </c>
      <c r="J26" s="413" t="s">
        <v>268</v>
      </c>
      <c r="K26" s="412" t="s">
        <v>317</v>
      </c>
      <c r="L26" s="412" t="s">
        <v>6</v>
      </c>
      <c r="M26" s="412"/>
      <c r="N26" s="412">
        <v>1.71</v>
      </c>
      <c r="O26" s="411" t="s">
        <v>357</v>
      </c>
      <c r="P26" s="224"/>
      <c r="Q26" s="409">
        <v>5.2200000000000003E-2</v>
      </c>
      <c r="R26" s="409">
        <v>-4.3E-3</v>
      </c>
      <c r="S26" s="409">
        <v>5.4000000000000003E-3</v>
      </c>
      <c r="T26" s="409">
        <v>0.1431</v>
      </c>
      <c r="U26" s="409">
        <v>0.12130000000000001</v>
      </c>
      <c r="V26" s="409">
        <v>-6.7500000000000004E-2</v>
      </c>
      <c r="W26" s="409">
        <v>7.4300000000000005E-2</v>
      </c>
      <c r="X26" s="409">
        <v>3.27E-2</v>
      </c>
      <c r="Y26" s="407" t="s">
        <v>1</v>
      </c>
      <c r="Z26" s="406">
        <f t="shared" si="10"/>
        <v>0.39675529243740182</v>
      </c>
      <c r="AA26" s="222"/>
      <c r="AB26" s="212">
        <v>3.27E-2</v>
      </c>
      <c r="AC26" s="203"/>
      <c r="AH26" s="427">
        <v>5.3100000000000001E-2</v>
      </c>
      <c r="AI26" s="405" t="s">
        <v>278</v>
      </c>
      <c r="AJ26" s="404">
        <v>0</v>
      </c>
      <c r="AK26" s="427">
        <v>5.1799999999999999E-2</v>
      </c>
    </row>
    <row r="27" spans="1:37" s="199" customFormat="1" ht="56.25" hidden="1" customHeight="1" x14ac:dyDescent="0.35">
      <c r="A27" s="246"/>
      <c r="B27" s="446"/>
      <c r="C27" s="229"/>
      <c r="D27" s="381"/>
      <c r="E27" s="277"/>
      <c r="F27" s="208"/>
      <c r="G27" s="208"/>
      <c r="H27" s="208"/>
      <c r="I27" s="452" t="s">
        <v>418</v>
      </c>
      <c r="J27" s="413" t="s">
        <v>419</v>
      </c>
      <c r="K27" s="441" t="s">
        <v>434</v>
      </c>
      <c r="L27" s="441" t="s">
        <v>16</v>
      </c>
      <c r="M27" s="441"/>
      <c r="N27" s="412"/>
      <c r="O27" s="411" t="s">
        <v>420</v>
      </c>
      <c r="P27" s="409"/>
      <c r="Q27" s="409">
        <v>-2.3334176190957789E-3</v>
      </c>
      <c r="R27" s="409">
        <v>-7.8018468696267829E-2</v>
      </c>
      <c r="S27" s="409">
        <v>6.3479670274097177E-2</v>
      </c>
      <c r="T27" s="244">
        <v>0.11952051178314949</v>
      </c>
      <c r="U27" s="244">
        <v>8.5217932638818716E-2</v>
      </c>
      <c r="V27" s="244">
        <v>4.0899999999999999E-2</v>
      </c>
      <c r="W27" s="197">
        <v>-8.3099999999999993E-2</v>
      </c>
      <c r="X27" s="197">
        <v>-2.58E-2</v>
      </c>
      <c r="Y27" s="468" t="s">
        <v>1</v>
      </c>
      <c r="Z27" s="406">
        <f t="shared" ref="Z27" si="12">(1+Q27)*(1+R27)*(1+S27)*(1+T27)*(1+U27)*(1+V27)*(1+W27)*(1+X27)-1</f>
        <v>0.10500683021232105</v>
      </c>
      <c r="AA27" s="222"/>
      <c r="AB27" s="212">
        <v>-2.58E-2</v>
      </c>
      <c r="AC27" s="203"/>
      <c r="AH27" s="449">
        <v>5.6899999999999999E-2</v>
      </c>
      <c r="AI27" s="405" t="s">
        <v>279</v>
      </c>
      <c r="AJ27" s="404">
        <v>0</v>
      </c>
      <c r="AK27" s="427">
        <v>5.6899999999999999E-2</v>
      </c>
    </row>
    <row r="28" spans="1:37" s="199" customFormat="1" ht="56.25" hidden="1" customHeight="1" x14ac:dyDescent="0.35">
      <c r="A28" s="246"/>
      <c r="B28" s="446"/>
      <c r="C28" s="204"/>
      <c r="D28" s="439"/>
      <c r="E28" s="277"/>
      <c r="F28" s="208"/>
      <c r="G28" s="208"/>
      <c r="H28" s="417"/>
      <c r="I28" s="420" t="s">
        <v>360</v>
      </c>
      <c r="J28" s="413" t="s">
        <v>361</v>
      </c>
      <c r="K28" s="412" t="s">
        <v>433</v>
      </c>
      <c r="L28" s="412" t="s">
        <v>6</v>
      </c>
      <c r="M28" s="412"/>
      <c r="N28" s="412"/>
      <c r="O28" s="411" t="s">
        <v>239</v>
      </c>
      <c r="P28" s="409"/>
      <c r="Q28" s="409">
        <v>3.6600000000000001E-2</v>
      </c>
      <c r="R28" s="409">
        <v>-3.4200000000000001E-2</v>
      </c>
      <c r="S28" s="409">
        <v>7.8600000000000003E-2</v>
      </c>
      <c r="T28" s="244">
        <v>-3.7400000000000003E-2</v>
      </c>
      <c r="U28" s="244">
        <v>0.15429999999999999</v>
      </c>
      <c r="V28" s="244">
        <v>7.4099999999999999E-2</v>
      </c>
      <c r="W28" s="197">
        <v>2.0299999999999999E-2</v>
      </c>
      <c r="X28" s="197">
        <v>0.1875</v>
      </c>
      <c r="Y28" s="468" t="s">
        <v>1</v>
      </c>
      <c r="Z28" s="406">
        <f>(1+Q28)*(1+R28)*(1+S28)*(1+T28)*(1+U28)*(1+V28)*(1+W28)*(1+X28)-1</f>
        <v>0.56145544352054699</v>
      </c>
      <c r="AA28" s="222"/>
      <c r="AB28" s="212">
        <v>0.1875</v>
      </c>
      <c r="AC28" s="203"/>
      <c r="AH28" s="427">
        <v>5.9299999999999999E-2</v>
      </c>
      <c r="AI28" s="405" t="s">
        <v>278</v>
      </c>
      <c r="AJ28" s="404">
        <v>2</v>
      </c>
      <c r="AK28" s="427">
        <v>6.1699999999999998E-2</v>
      </c>
    </row>
    <row r="29" spans="1:37" s="199" customFormat="1" ht="57" customHeight="1" x14ac:dyDescent="0.35">
      <c r="A29" s="246">
        <v>13</v>
      </c>
      <c r="B29" s="221"/>
      <c r="C29" s="216"/>
      <c r="D29" s="217"/>
      <c r="E29" s="278"/>
      <c r="F29" s="287"/>
      <c r="G29" s="454"/>
      <c r="H29" s="356"/>
      <c r="I29" s="211" t="s">
        <v>233</v>
      </c>
      <c r="J29" s="208" t="s">
        <v>253</v>
      </c>
      <c r="K29" s="238" t="s">
        <v>318</v>
      </c>
      <c r="L29" s="238" t="s">
        <v>16</v>
      </c>
      <c r="M29" s="238"/>
      <c r="N29" s="238">
        <v>1.17</v>
      </c>
      <c r="O29" s="209" t="s">
        <v>243</v>
      </c>
      <c r="P29" s="240">
        <v>2.0799999999999999E-2</v>
      </c>
      <c r="Q29" s="240">
        <v>6.5000000000000002E-2</v>
      </c>
      <c r="R29" s="240">
        <v>-3.3599999999999998E-2</v>
      </c>
      <c r="S29" s="240">
        <v>7.9600000000000004E-2</v>
      </c>
      <c r="T29" s="240">
        <v>2.4799999999999999E-2</v>
      </c>
      <c r="U29" s="240">
        <v>5.1900000000000002E-2</v>
      </c>
      <c r="V29" s="240">
        <v>3.3999999999999998E-3</v>
      </c>
      <c r="W29" s="240">
        <v>-6.8999999999999999E-3</v>
      </c>
      <c r="X29" s="240">
        <v>2.3900000000000001E-2</v>
      </c>
      <c r="Y29" s="241" t="s">
        <v>1</v>
      </c>
      <c r="Z29" s="242">
        <f t="shared" si="10"/>
        <v>0.22210240389384106</v>
      </c>
      <c r="AA29" s="222"/>
      <c r="AB29" s="212">
        <v>2.3900000000000001E-2</v>
      </c>
      <c r="AC29" s="203"/>
      <c r="AH29" s="425">
        <v>0.06</v>
      </c>
      <c r="AI29" s="386" t="s">
        <v>7</v>
      </c>
      <c r="AJ29" s="392">
        <v>2</v>
      </c>
      <c r="AK29" s="425">
        <v>4.7699999999999999E-2</v>
      </c>
    </row>
    <row r="30" spans="1:37" s="199" customFormat="1" ht="56.25" customHeight="1" x14ac:dyDescent="0.35">
      <c r="A30" s="246">
        <v>14</v>
      </c>
      <c r="B30" s="434"/>
      <c r="C30" s="226"/>
      <c r="D30" s="381"/>
      <c r="E30" s="278"/>
      <c r="F30" s="223"/>
      <c r="G30" s="454"/>
      <c r="H30" s="417"/>
      <c r="I30" s="420" t="s">
        <v>283</v>
      </c>
      <c r="J30" s="413" t="s">
        <v>285</v>
      </c>
      <c r="K30" s="412" t="s">
        <v>322</v>
      </c>
      <c r="L30" s="412" t="s">
        <v>6</v>
      </c>
      <c r="M30" s="412"/>
      <c r="N30" s="412"/>
      <c r="O30" s="411" t="s">
        <v>239</v>
      </c>
      <c r="P30" s="409">
        <v>5.9700000000000003E-2</v>
      </c>
      <c r="Q30" s="409">
        <v>5.9900000000000002E-2</v>
      </c>
      <c r="R30" s="409">
        <v>-7.6300000000000007E-2</v>
      </c>
      <c r="S30" s="409">
        <v>8.2600000000000007E-2</v>
      </c>
      <c r="T30" s="409">
        <v>0.1265</v>
      </c>
      <c r="U30" s="409">
        <v>2.06E-2</v>
      </c>
      <c r="V30" s="409">
        <v>4.7199999999999999E-2</v>
      </c>
      <c r="W30" s="409">
        <v>-1.2699999999999999E-2</v>
      </c>
      <c r="X30" s="409">
        <v>5.0200000000000002E-2</v>
      </c>
      <c r="Y30" s="407" t="s">
        <v>1</v>
      </c>
      <c r="Z30" s="406">
        <f t="shared" si="10"/>
        <v>0.32312660779577151</v>
      </c>
      <c r="AA30" s="222"/>
      <c r="AB30" s="212">
        <v>5.0200000000000002E-2</v>
      </c>
      <c r="AC30" s="203"/>
      <c r="AH30" s="427">
        <v>6.7699999999999996E-2</v>
      </c>
      <c r="AI30" s="405" t="s">
        <v>278</v>
      </c>
      <c r="AJ30" s="404">
        <v>2</v>
      </c>
      <c r="AK30" s="427">
        <v>6.3299999999999995E-2</v>
      </c>
    </row>
    <row r="31" spans="1:37" s="199" customFormat="1" ht="56.25" customHeight="1" x14ac:dyDescent="0.35">
      <c r="A31" s="246">
        <v>15</v>
      </c>
      <c r="B31" s="380"/>
      <c r="C31" s="216"/>
      <c r="D31" s="217"/>
      <c r="E31" s="208"/>
      <c r="F31" s="208"/>
      <c r="G31" s="454"/>
      <c r="H31" s="417"/>
      <c r="I31" s="211" t="s">
        <v>57</v>
      </c>
      <c r="J31" s="208" t="s">
        <v>254</v>
      </c>
      <c r="K31" s="238" t="s">
        <v>321</v>
      </c>
      <c r="L31" s="238" t="s">
        <v>6</v>
      </c>
      <c r="M31" s="229" t="s">
        <v>106</v>
      </c>
      <c r="N31" s="238"/>
      <c r="O31" s="209" t="s">
        <v>244</v>
      </c>
      <c r="P31" s="197">
        <v>8.8499999999999995E-2</v>
      </c>
      <c r="Q31" s="197">
        <v>0.1457</v>
      </c>
      <c r="R31" s="197">
        <v>4.3499999999999997E-2</v>
      </c>
      <c r="S31" s="197">
        <v>-1.32E-2</v>
      </c>
      <c r="T31" s="197">
        <v>5.1799999999999999E-2</v>
      </c>
      <c r="U31" s="197">
        <v>0.12620000000000001</v>
      </c>
      <c r="V31" s="197">
        <v>-6.4100000000000004E-2</v>
      </c>
      <c r="W31" s="197">
        <v>1E-4</v>
      </c>
      <c r="X31" s="197">
        <v>3.5799999999999998E-2</v>
      </c>
      <c r="Y31" s="346" t="s">
        <v>1</v>
      </c>
      <c r="Z31" s="347">
        <f t="shared" si="10"/>
        <v>0.35484613899372519</v>
      </c>
      <c r="AA31" s="222"/>
      <c r="AB31" s="212">
        <v>3.5799999999999998E-2</v>
      </c>
      <c r="AC31" s="203"/>
      <c r="AH31" s="427">
        <v>6.7199999999999996E-2</v>
      </c>
      <c r="AI31" s="386" t="s">
        <v>278</v>
      </c>
      <c r="AJ31" s="392">
        <v>1</v>
      </c>
      <c r="AK31" s="427">
        <v>4.87E-2</v>
      </c>
    </row>
    <row r="32" spans="1:37" s="199" customFormat="1" ht="56.25" customHeight="1" x14ac:dyDescent="0.35">
      <c r="A32" s="246">
        <v>16</v>
      </c>
      <c r="B32" s="220"/>
      <c r="C32" s="219"/>
      <c r="D32" s="217"/>
      <c r="E32" s="208"/>
      <c r="F32" s="223"/>
      <c r="G32" s="454"/>
      <c r="H32" s="417"/>
      <c r="I32" s="211" t="s">
        <v>238</v>
      </c>
      <c r="J32" s="208" t="s">
        <v>252</v>
      </c>
      <c r="K32" s="238" t="s">
        <v>315</v>
      </c>
      <c r="L32" s="238" t="s">
        <v>6</v>
      </c>
      <c r="M32" s="238"/>
      <c r="N32" s="238"/>
      <c r="O32" s="209" t="s">
        <v>316</v>
      </c>
      <c r="P32" s="197">
        <v>0.1028</v>
      </c>
      <c r="Q32" s="197">
        <v>3.4799999999999998E-2</v>
      </c>
      <c r="R32" s="197">
        <v>-4.5600000000000002E-2</v>
      </c>
      <c r="S32" s="197">
        <v>5.6000000000000001E-2</v>
      </c>
      <c r="T32" s="197">
        <v>6.5299999999999997E-2</v>
      </c>
      <c r="U32" s="197">
        <v>0.1144</v>
      </c>
      <c r="V32" s="197">
        <v>2.5399999999999999E-2</v>
      </c>
      <c r="W32" s="197">
        <v>6.7699999999999996E-2</v>
      </c>
      <c r="X32" s="197">
        <v>3.8600000000000002E-2</v>
      </c>
      <c r="Y32" s="241" t="s">
        <v>1</v>
      </c>
      <c r="Z32" s="242">
        <f t="shared" si="10"/>
        <v>0.40784445105707001</v>
      </c>
      <c r="AA32" s="222"/>
      <c r="AB32" s="212">
        <v>3.8600000000000002E-2</v>
      </c>
      <c r="AC32" s="203"/>
      <c r="AH32" s="425">
        <v>8.1500000000000003E-2</v>
      </c>
      <c r="AI32" s="405" t="s">
        <v>278</v>
      </c>
      <c r="AJ32" s="404">
        <v>2</v>
      </c>
      <c r="AK32" s="425">
        <v>2.5399999999999999E-2</v>
      </c>
    </row>
    <row r="33" spans="1:37" s="199" customFormat="1" ht="57" customHeight="1" x14ac:dyDescent="0.35">
      <c r="A33" s="246">
        <v>17</v>
      </c>
      <c r="B33" s="221"/>
      <c r="C33" s="208"/>
      <c r="D33" s="217"/>
      <c r="E33" s="208"/>
      <c r="F33" s="287"/>
      <c r="G33" s="262"/>
      <c r="H33" s="417"/>
      <c r="I33" s="211" t="s">
        <v>214</v>
      </c>
      <c r="J33" s="208" t="s">
        <v>245</v>
      </c>
      <c r="K33" s="208" t="s">
        <v>323</v>
      </c>
      <c r="L33" s="238" t="s">
        <v>6</v>
      </c>
      <c r="M33" s="238"/>
      <c r="N33" s="238">
        <v>0.95</v>
      </c>
      <c r="O33" s="209" t="s">
        <v>243</v>
      </c>
      <c r="P33" s="239">
        <v>5.6099999999999997E-2</v>
      </c>
      <c r="Q33" s="239">
        <v>2.87E-2</v>
      </c>
      <c r="R33" s="240">
        <v>-4.99E-2</v>
      </c>
      <c r="S33" s="240">
        <v>0.15440000000000001</v>
      </c>
      <c r="T33" s="240">
        <v>6.3899999999999998E-2</v>
      </c>
      <c r="U33" s="240">
        <v>0.1208</v>
      </c>
      <c r="V33" s="240">
        <v>-0.15529999999999999</v>
      </c>
      <c r="W33" s="240">
        <v>0.109</v>
      </c>
      <c r="X33" s="240">
        <v>0.1174</v>
      </c>
      <c r="Y33" s="241" t="s">
        <v>1</v>
      </c>
      <c r="Z33" s="242">
        <f t="shared" si="10"/>
        <v>0.40827028149997791</v>
      </c>
      <c r="AA33" s="206"/>
      <c r="AB33" s="212">
        <v>0.1174</v>
      </c>
      <c r="AH33" s="425">
        <v>9.3200000000000005E-2</v>
      </c>
      <c r="AI33" s="405" t="s">
        <v>278</v>
      </c>
      <c r="AJ33" s="404">
        <v>2</v>
      </c>
      <c r="AK33" s="425">
        <v>9.2899999999999996E-2</v>
      </c>
    </row>
    <row r="34" spans="1:37" s="199" customFormat="1" ht="56.25" customHeight="1" x14ac:dyDescent="0.35">
      <c r="A34" s="246">
        <v>18</v>
      </c>
      <c r="B34" s="380"/>
      <c r="C34" s="215"/>
      <c r="D34" s="381"/>
      <c r="E34" s="277"/>
      <c r="F34" s="208"/>
      <c r="G34" s="454"/>
      <c r="H34" s="417"/>
      <c r="I34" s="420" t="s">
        <v>264</v>
      </c>
      <c r="J34" s="413" t="s">
        <v>319</v>
      </c>
      <c r="K34" s="412" t="s">
        <v>320</v>
      </c>
      <c r="L34" s="412" t="s">
        <v>6</v>
      </c>
      <c r="M34" s="412"/>
      <c r="N34" s="412"/>
      <c r="O34" s="411" t="s">
        <v>243</v>
      </c>
      <c r="P34" s="224"/>
      <c r="Q34" s="224"/>
      <c r="R34" s="409">
        <v>1.6899999999999998E-2</v>
      </c>
      <c r="S34" s="409">
        <v>0.20930000000000001</v>
      </c>
      <c r="T34" s="409">
        <v>0.10390000000000001</v>
      </c>
      <c r="U34" s="409">
        <v>2.9600000000000001E-2</v>
      </c>
      <c r="V34" s="409">
        <v>-0.13009999999999999</v>
      </c>
      <c r="W34" s="409">
        <v>0.10580000000000001</v>
      </c>
      <c r="X34" s="409">
        <v>8.2100000000000006E-2</v>
      </c>
      <c r="Y34" s="407" t="s">
        <v>1</v>
      </c>
      <c r="Z34" s="406">
        <f t="shared" si="10"/>
        <v>0.45486896916937325</v>
      </c>
      <c r="AA34" s="222"/>
      <c r="AB34" s="212">
        <v>8.2100000000000006E-2</v>
      </c>
      <c r="AC34" s="203"/>
      <c r="AH34" s="427">
        <v>9.2899999999999996E-2</v>
      </c>
      <c r="AI34" s="405" t="s">
        <v>278</v>
      </c>
      <c r="AJ34" s="404">
        <v>0</v>
      </c>
      <c r="AK34" s="427">
        <v>6.6199999999999995E-2</v>
      </c>
    </row>
    <row r="35" spans="1:37" s="199" customFormat="1" ht="56.25" customHeight="1" x14ac:dyDescent="0.35">
      <c r="A35" s="246">
        <v>19</v>
      </c>
      <c r="B35" s="380"/>
      <c r="C35" s="215"/>
      <c r="D35" s="381"/>
      <c r="E35" s="278"/>
      <c r="F35" s="208"/>
      <c r="G35" s="208"/>
      <c r="H35" s="417"/>
      <c r="I35" s="420" t="s">
        <v>284</v>
      </c>
      <c r="J35" s="413" t="s">
        <v>286</v>
      </c>
      <c r="K35" s="413" t="s">
        <v>324</v>
      </c>
      <c r="L35" s="412" t="s">
        <v>6</v>
      </c>
      <c r="M35" s="412"/>
      <c r="N35" s="412">
        <v>0.95</v>
      </c>
      <c r="O35" s="411" t="s">
        <v>243</v>
      </c>
      <c r="P35" s="410">
        <v>1.5900000000000001E-2</v>
      </c>
      <c r="Q35" s="410">
        <v>6.6500000000000004E-2</v>
      </c>
      <c r="R35" s="410">
        <v>-6.59E-2</v>
      </c>
      <c r="S35" s="410">
        <v>0.17749999999999999</v>
      </c>
      <c r="T35" s="410">
        <v>5.0000000000000001E-3</v>
      </c>
      <c r="U35" s="410">
        <v>0.13059999999999999</v>
      </c>
      <c r="V35" s="410">
        <v>-0.11890000000000001</v>
      </c>
      <c r="W35" s="410">
        <v>0.1019</v>
      </c>
      <c r="X35" s="410">
        <v>9.5600000000000004E-2</v>
      </c>
      <c r="Y35" s="407" t="s">
        <v>1</v>
      </c>
      <c r="Z35" s="406">
        <f t="shared" si="10"/>
        <v>0.41778245749134957</v>
      </c>
      <c r="AA35" s="222"/>
      <c r="AB35" s="212">
        <v>9.5600000000000004E-2</v>
      </c>
      <c r="AC35" s="203"/>
      <c r="AH35" s="427">
        <v>9.2999999999999999E-2</v>
      </c>
      <c r="AI35" s="405" t="s">
        <v>278</v>
      </c>
      <c r="AJ35" s="404">
        <v>3</v>
      </c>
      <c r="AK35" s="427">
        <v>8.1100000000000005E-2</v>
      </c>
    </row>
    <row r="36" spans="1:37" s="199" customFormat="1" ht="57" customHeight="1" x14ac:dyDescent="0.35">
      <c r="A36" s="246">
        <v>20</v>
      </c>
      <c r="B36" s="269"/>
      <c r="C36" s="282"/>
      <c r="D36" s="326"/>
      <c r="E36" s="208"/>
      <c r="F36" s="287"/>
      <c r="G36" s="454"/>
      <c r="H36" s="417"/>
      <c r="I36" s="211" t="s">
        <v>218</v>
      </c>
      <c r="J36" s="208" t="s">
        <v>250</v>
      </c>
      <c r="K36" s="238" t="s">
        <v>327</v>
      </c>
      <c r="L36" s="238" t="s">
        <v>7</v>
      </c>
      <c r="M36" s="238"/>
      <c r="N36" s="238"/>
      <c r="O36" s="209" t="s">
        <v>243</v>
      </c>
      <c r="P36" s="197">
        <v>3.8699999999999998E-2</v>
      </c>
      <c r="Q36" s="197">
        <v>7.4999999999999997E-2</v>
      </c>
      <c r="R36" s="244">
        <v>-9.9599999999999994E-2</v>
      </c>
      <c r="S36" s="244">
        <v>0.14760000000000001</v>
      </c>
      <c r="T36" s="244">
        <v>0.1275</v>
      </c>
      <c r="U36" s="244">
        <v>0.1132</v>
      </c>
      <c r="V36" s="244">
        <v>-0.17449999999999999</v>
      </c>
      <c r="W36" s="244">
        <v>9.3799999999999994E-2</v>
      </c>
      <c r="X36" s="244">
        <v>6.4600000000000005E-2</v>
      </c>
      <c r="Y36" s="346" t="s">
        <v>1</v>
      </c>
      <c r="Z36" s="347">
        <f t="shared" si="10"/>
        <v>0.34018791322975472</v>
      </c>
      <c r="AA36" s="206"/>
      <c r="AB36" s="212">
        <v>6.4600000000000005E-2</v>
      </c>
      <c r="AH36" s="425">
        <v>0.1019</v>
      </c>
      <c r="AI36" s="386" t="s">
        <v>7</v>
      </c>
      <c r="AJ36" s="392">
        <v>2</v>
      </c>
      <c r="AK36" s="425">
        <v>0.1086</v>
      </c>
    </row>
    <row r="37" spans="1:37" s="199" customFormat="1" ht="57" customHeight="1" x14ac:dyDescent="0.35">
      <c r="A37" s="246">
        <v>21</v>
      </c>
      <c r="B37" s="220"/>
      <c r="C37" s="226"/>
      <c r="D37" s="217"/>
      <c r="E37" s="218"/>
      <c r="F37" s="223"/>
      <c r="G37" s="454"/>
      <c r="H37" s="417"/>
      <c r="I37" s="431" t="s">
        <v>235</v>
      </c>
      <c r="J37" s="204" t="s">
        <v>251</v>
      </c>
      <c r="K37" s="204" t="s">
        <v>325</v>
      </c>
      <c r="L37" s="238" t="s">
        <v>7</v>
      </c>
      <c r="M37" s="432" t="s">
        <v>106</v>
      </c>
      <c r="N37" s="238">
        <v>1.79</v>
      </c>
      <c r="O37" s="225" t="s">
        <v>243</v>
      </c>
      <c r="P37" s="240">
        <v>1.11E-2</v>
      </c>
      <c r="Q37" s="240">
        <v>5.0099999999999999E-2</v>
      </c>
      <c r="R37" s="240">
        <v>-3.4200000000000001E-2</v>
      </c>
      <c r="S37" s="240">
        <v>0.1056</v>
      </c>
      <c r="T37" s="240">
        <v>0.1055</v>
      </c>
      <c r="U37" s="240">
        <v>0.19550000000000001</v>
      </c>
      <c r="V37" s="240">
        <v>-0.16339999999999999</v>
      </c>
      <c r="W37" s="240">
        <v>0.12130000000000001</v>
      </c>
      <c r="X37" s="240">
        <v>6.59E-2</v>
      </c>
      <c r="Y37" s="241" t="s">
        <v>1</v>
      </c>
      <c r="Z37" s="242">
        <f t="shared" si="10"/>
        <v>0.48176851160029388</v>
      </c>
      <c r="AA37" s="222"/>
      <c r="AB37" s="212">
        <v>6.59E-2</v>
      </c>
      <c r="AC37" s="203"/>
      <c r="AH37" s="425">
        <v>0.10440000000000001</v>
      </c>
      <c r="AI37" s="386" t="s">
        <v>278</v>
      </c>
      <c r="AJ37" s="393">
        <v>1</v>
      </c>
      <c r="AK37" s="425">
        <v>0.1066</v>
      </c>
    </row>
    <row r="38" spans="1:37" s="199" customFormat="1" ht="57" customHeight="1" x14ac:dyDescent="0.35">
      <c r="A38" s="246">
        <v>22</v>
      </c>
      <c r="B38" s="220"/>
      <c r="C38" s="226"/>
      <c r="D38" s="217"/>
      <c r="E38" s="218"/>
      <c r="F38" s="208"/>
      <c r="G38" s="454"/>
      <c r="H38" s="417"/>
      <c r="I38" s="245" t="s">
        <v>216</v>
      </c>
      <c r="J38" s="204" t="s">
        <v>217</v>
      </c>
      <c r="K38" s="204" t="s">
        <v>326</v>
      </c>
      <c r="L38" s="238" t="s">
        <v>7</v>
      </c>
      <c r="M38" s="238"/>
      <c r="N38" s="238">
        <v>1.17</v>
      </c>
      <c r="O38" s="209" t="s">
        <v>244</v>
      </c>
      <c r="P38" s="240">
        <v>8.1199999999999994E-2</v>
      </c>
      <c r="Q38" s="240">
        <v>6.3E-2</v>
      </c>
      <c r="R38" s="240">
        <v>1.7600000000000001E-2</v>
      </c>
      <c r="S38" s="240">
        <v>0.14929999999999999</v>
      </c>
      <c r="T38" s="240">
        <v>0.2535</v>
      </c>
      <c r="U38" s="240">
        <v>3.1600000000000003E-2</v>
      </c>
      <c r="V38" s="240">
        <v>-0.17979999999999999</v>
      </c>
      <c r="W38" s="240">
        <v>5.7599999999999998E-2</v>
      </c>
      <c r="X38" s="240">
        <v>7.4499999999999997E-2</v>
      </c>
      <c r="Y38" s="241" t="s">
        <v>1</v>
      </c>
      <c r="Z38" s="242">
        <f t="shared" si="10"/>
        <v>0.49839759812840567</v>
      </c>
      <c r="AA38" s="222"/>
      <c r="AB38" s="212">
        <v>7.4499999999999997E-2</v>
      </c>
      <c r="AC38" s="203"/>
      <c r="AH38" s="425">
        <v>0.1159</v>
      </c>
      <c r="AI38" s="405" t="s">
        <v>278</v>
      </c>
      <c r="AJ38" s="404">
        <v>2</v>
      </c>
      <c r="AK38" s="425">
        <v>0.1125</v>
      </c>
    </row>
    <row r="39" spans="1:37" s="199" customFormat="1" ht="56.25" customHeight="1" x14ac:dyDescent="0.35">
      <c r="A39" s="246">
        <v>23</v>
      </c>
      <c r="B39" s="220"/>
      <c r="C39" s="215"/>
      <c r="D39" s="439"/>
      <c r="E39" s="277"/>
      <c r="F39" s="208"/>
      <c r="G39" s="454"/>
      <c r="H39" s="208"/>
      <c r="I39" s="420" t="s">
        <v>362</v>
      </c>
      <c r="J39" s="413" t="s">
        <v>363</v>
      </c>
      <c r="K39" s="412" t="s">
        <v>364</v>
      </c>
      <c r="L39" s="412" t="s">
        <v>6</v>
      </c>
      <c r="M39" s="412"/>
      <c r="N39" s="412">
        <v>2.2200000000000002</v>
      </c>
      <c r="O39" s="411" t="s">
        <v>197</v>
      </c>
      <c r="P39" s="409"/>
      <c r="Q39" s="409">
        <v>8.8800000000000004E-2</v>
      </c>
      <c r="R39" s="409">
        <v>-4.1999999999999997E-3</v>
      </c>
      <c r="S39" s="409">
        <v>0.18329999999999999</v>
      </c>
      <c r="T39" s="244">
        <v>7.0800000000000002E-2</v>
      </c>
      <c r="U39" s="244">
        <v>0.13830000000000001</v>
      </c>
      <c r="V39" s="244">
        <v>-0.1244</v>
      </c>
      <c r="W39" s="197">
        <v>0.1462</v>
      </c>
      <c r="X39" s="197">
        <v>9.9000000000000005E-2</v>
      </c>
      <c r="Y39" s="407" t="s">
        <v>1</v>
      </c>
      <c r="Z39" s="406">
        <f t="shared" si="10"/>
        <v>0.72482106078785491</v>
      </c>
      <c r="AA39" s="222"/>
      <c r="AB39" s="212">
        <v>9.9000000000000005E-2</v>
      </c>
      <c r="AC39" s="203"/>
      <c r="AH39" s="427">
        <v>0.1178</v>
      </c>
      <c r="AI39" s="405" t="s">
        <v>278</v>
      </c>
      <c r="AJ39" s="404">
        <v>2</v>
      </c>
      <c r="AK39" s="427">
        <v>9.4299999999999995E-2</v>
      </c>
    </row>
    <row r="40" spans="1:37" s="199" customFormat="1" ht="56.25" customHeight="1" x14ac:dyDescent="0.35">
      <c r="A40" s="246">
        <v>24</v>
      </c>
      <c r="B40" s="380"/>
      <c r="C40" s="216"/>
      <c r="D40" s="381"/>
      <c r="E40" s="277"/>
      <c r="F40" s="287"/>
      <c r="G40" s="454"/>
      <c r="H40" s="417"/>
      <c r="I40" s="420" t="s">
        <v>307</v>
      </c>
      <c r="J40" s="413" t="s">
        <v>308</v>
      </c>
      <c r="K40" s="412" t="s">
        <v>337</v>
      </c>
      <c r="L40" s="412" t="s">
        <v>7</v>
      </c>
      <c r="M40" s="412"/>
      <c r="N40" s="412"/>
      <c r="O40" s="411" t="s">
        <v>255</v>
      </c>
      <c r="P40" s="409">
        <v>-7.6999999999999999E-2</v>
      </c>
      <c r="Q40" s="409">
        <v>-5.1900000000000002E-2</v>
      </c>
      <c r="R40" s="409">
        <v>2.1100000000000001E-2</v>
      </c>
      <c r="S40" s="409">
        <v>0.2591</v>
      </c>
      <c r="T40" s="409">
        <v>2.01E-2</v>
      </c>
      <c r="U40" s="409">
        <v>0.26090000000000002</v>
      </c>
      <c r="V40" s="409">
        <v>-2.8500000000000001E-2</v>
      </c>
      <c r="W40" s="409">
        <v>-1.78E-2</v>
      </c>
      <c r="X40" s="409">
        <v>-7.0000000000000001E-3</v>
      </c>
      <c r="Y40" s="407" t="s">
        <v>1</v>
      </c>
      <c r="Z40" s="406">
        <f t="shared" si="10"/>
        <v>0.4855867669507663</v>
      </c>
      <c r="AA40" s="222"/>
      <c r="AB40" s="212">
        <v>-7.0000000000000001E-3</v>
      </c>
      <c r="AC40" s="203"/>
      <c r="AH40" s="427">
        <v>0.123</v>
      </c>
      <c r="AI40" s="405" t="s">
        <v>7</v>
      </c>
      <c r="AJ40" s="404">
        <v>3</v>
      </c>
      <c r="AK40" s="427">
        <v>0.1081</v>
      </c>
    </row>
    <row r="41" spans="1:37" s="199" customFormat="1" ht="57" customHeight="1" x14ac:dyDescent="0.35">
      <c r="A41" s="246">
        <v>25</v>
      </c>
      <c r="B41" s="220"/>
      <c r="C41" s="219"/>
      <c r="D41" s="345"/>
      <c r="E41" s="208"/>
      <c r="F41" s="208"/>
      <c r="G41" s="454"/>
      <c r="H41" s="417"/>
      <c r="I41" s="211" t="s">
        <v>219</v>
      </c>
      <c r="J41" s="208" t="s">
        <v>256</v>
      </c>
      <c r="K41" s="208" t="s">
        <v>332</v>
      </c>
      <c r="L41" s="208" t="s">
        <v>7</v>
      </c>
      <c r="M41" s="204" t="s">
        <v>106</v>
      </c>
      <c r="N41" s="238"/>
      <c r="O41" s="209" t="s">
        <v>255</v>
      </c>
      <c r="P41" s="197">
        <v>7.0000000000000001E-3</v>
      </c>
      <c r="Q41" s="197">
        <v>0.15640000000000001</v>
      </c>
      <c r="R41" s="244">
        <v>-9.1600000000000001E-2</v>
      </c>
      <c r="S41" s="244">
        <v>0.24759999999999999</v>
      </c>
      <c r="T41" s="244">
        <v>8.3299999999999999E-2</v>
      </c>
      <c r="U41" s="244">
        <v>0.22750000000000001</v>
      </c>
      <c r="V41" s="244">
        <v>-0.19650000000000001</v>
      </c>
      <c r="W41" s="244">
        <v>9.2999999999999999E-2</v>
      </c>
      <c r="X41" s="244">
        <v>1.7999999999999999E-2</v>
      </c>
      <c r="Y41" s="346" t="s">
        <v>1</v>
      </c>
      <c r="Z41" s="347">
        <f t="shared" si="10"/>
        <v>0.55806165577689071</v>
      </c>
      <c r="AA41" s="222"/>
      <c r="AB41" s="212">
        <v>1.7999999999999999E-2</v>
      </c>
      <c r="AH41" s="425">
        <v>0.13389999999999999</v>
      </c>
      <c r="AI41" s="405" t="s">
        <v>278</v>
      </c>
      <c r="AJ41" s="404">
        <v>1</v>
      </c>
      <c r="AK41" s="425">
        <v>0.13139999999999999</v>
      </c>
    </row>
    <row r="42" spans="1:37" s="199" customFormat="1" ht="57" customHeight="1" x14ac:dyDescent="0.35">
      <c r="A42" s="246">
        <v>26</v>
      </c>
      <c r="B42" s="220"/>
      <c r="C42" s="226"/>
      <c r="D42" s="217"/>
      <c r="E42" s="218"/>
      <c r="F42" s="223"/>
      <c r="G42" s="460"/>
      <c r="H42" s="417"/>
      <c r="I42" s="245" t="s">
        <v>199</v>
      </c>
      <c r="J42" s="229" t="s">
        <v>209</v>
      </c>
      <c r="K42" s="204" t="s">
        <v>330</v>
      </c>
      <c r="L42" s="208" t="s">
        <v>7</v>
      </c>
      <c r="M42" s="208"/>
      <c r="N42" s="208">
        <v>2.2200000000000002</v>
      </c>
      <c r="O42" s="209" t="s">
        <v>255</v>
      </c>
      <c r="P42" s="240">
        <v>3.1300000000000001E-2</v>
      </c>
      <c r="Q42" s="240">
        <v>0.19359999999999999</v>
      </c>
      <c r="R42" s="240">
        <v>3.8800000000000001E-2</v>
      </c>
      <c r="S42" s="240">
        <v>0.23300000000000001</v>
      </c>
      <c r="T42" s="240">
        <v>0.1157</v>
      </c>
      <c r="U42" s="240">
        <v>0.1598</v>
      </c>
      <c r="V42" s="240">
        <v>-0.2009</v>
      </c>
      <c r="W42" s="240">
        <v>0.21840000000000001</v>
      </c>
      <c r="X42" s="240">
        <v>0.15390000000000001</v>
      </c>
      <c r="Y42" s="241" t="s">
        <v>1</v>
      </c>
      <c r="Z42" s="242">
        <f t="shared" si="10"/>
        <v>1.2225091597034266</v>
      </c>
      <c r="AA42" s="222"/>
      <c r="AB42" s="212">
        <v>0.15390000000000001</v>
      </c>
      <c r="AC42" s="203"/>
      <c r="AH42" s="425">
        <v>0.1358</v>
      </c>
      <c r="AI42" s="405" t="s">
        <v>278</v>
      </c>
      <c r="AJ42" s="404">
        <v>2</v>
      </c>
      <c r="AK42" s="425">
        <v>0.1474</v>
      </c>
    </row>
    <row r="43" spans="1:37" s="199" customFormat="1" ht="57" customHeight="1" x14ac:dyDescent="0.35">
      <c r="A43" s="246">
        <v>27</v>
      </c>
      <c r="B43" s="434"/>
      <c r="C43" s="226"/>
      <c r="D43" s="381"/>
      <c r="E43" s="436"/>
      <c r="F43" s="208"/>
      <c r="G43" s="460"/>
      <c r="H43" s="417"/>
      <c r="I43" s="433" t="s">
        <v>352</v>
      </c>
      <c r="J43" s="453" t="s">
        <v>422</v>
      </c>
      <c r="K43" s="432" t="s">
        <v>353</v>
      </c>
      <c r="L43" s="412" t="s">
        <v>7</v>
      </c>
      <c r="M43" s="412"/>
      <c r="N43" s="412"/>
      <c r="O43" s="411" t="s">
        <v>197</v>
      </c>
      <c r="P43" s="409">
        <v>7.1599999999999997E-2</v>
      </c>
      <c r="Q43" s="409">
        <v>6.0999999999999999E-2</v>
      </c>
      <c r="R43" s="409">
        <v>-5.5300000000000002E-2</v>
      </c>
      <c r="S43" s="409">
        <v>0.28760000000000002</v>
      </c>
      <c r="T43" s="408">
        <v>3.9100000000000003E-2</v>
      </c>
      <c r="U43" s="408">
        <v>0.31809999999999999</v>
      </c>
      <c r="V43" s="408">
        <v>-3.6200000000000003E-2</v>
      </c>
      <c r="W43" s="408">
        <v>0.1056</v>
      </c>
      <c r="X43" s="408">
        <v>0.1517</v>
      </c>
      <c r="Y43" s="241" t="s">
        <v>1</v>
      </c>
      <c r="Z43" s="242">
        <f>(1+Q43)*(1+R43)*(1+S43)*(1+T43)*(1+U43)*(1+V43)*(1+W43)*(1+X43)-1</f>
        <v>1.1693033701430813</v>
      </c>
      <c r="AA43" s="222"/>
      <c r="AB43" s="212">
        <v>0.1517</v>
      </c>
      <c r="AC43" s="203"/>
      <c r="AH43" s="427">
        <v>0.1416</v>
      </c>
      <c r="AI43" s="405"/>
      <c r="AJ43" s="404"/>
      <c r="AK43" s="427">
        <v>0.10829999999999999</v>
      </c>
    </row>
    <row r="44" spans="1:37" s="199" customFormat="1" ht="56.25" customHeight="1" x14ac:dyDescent="0.35">
      <c r="A44" s="246">
        <v>28</v>
      </c>
      <c r="B44" s="434"/>
      <c r="C44" s="204"/>
      <c r="D44" s="381"/>
      <c r="E44" s="218"/>
      <c r="F44" s="208"/>
      <c r="G44" s="208"/>
      <c r="H44" s="208"/>
      <c r="I44" s="420" t="s">
        <v>404</v>
      </c>
      <c r="J44" s="413" t="s">
        <v>405</v>
      </c>
      <c r="K44" s="412" t="s">
        <v>406</v>
      </c>
      <c r="L44" s="412" t="s">
        <v>7</v>
      </c>
      <c r="M44" s="412"/>
      <c r="N44" s="412"/>
      <c r="O44" s="411" t="s">
        <v>255</v>
      </c>
      <c r="P44" s="409"/>
      <c r="Q44" s="409">
        <v>4.5400000000000003E-2</v>
      </c>
      <c r="R44" s="409">
        <v>6.3899999999999998E-2</v>
      </c>
      <c r="S44" s="409">
        <v>0.2243</v>
      </c>
      <c r="T44" s="244">
        <v>0.1182</v>
      </c>
      <c r="U44" s="244">
        <v>0.1895</v>
      </c>
      <c r="V44" s="244">
        <v>-4.6699999999999998E-2</v>
      </c>
      <c r="W44" s="197">
        <v>-1.7899999999999999E-2</v>
      </c>
      <c r="X44" s="197">
        <v>2.9700000000000001E-2</v>
      </c>
      <c r="Y44" s="407" t="s">
        <v>1</v>
      </c>
      <c r="Z44" s="406">
        <f>(1+Q44)*(1+R44)*(1+S44)*(1+T44)*(1+U44)*(1+V44)*(1+W44)*(1+X44)-1</f>
        <v>0.74602760320017025</v>
      </c>
      <c r="AA44" s="222"/>
      <c r="AB44" s="212">
        <v>2.9700000000000001E-2</v>
      </c>
      <c r="AC44" s="203"/>
      <c r="AH44" s="427">
        <v>0.14000000000000001</v>
      </c>
      <c r="AI44" s="444" t="s">
        <v>278</v>
      </c>
      <c r="AJ44" s="404">
        <v>2</v>
      </c>
      <c r="AK44" s="427">
        <v>0.13100000000000001</v>
      </c>
    </row>
    <row r="45" spans="1:37" s="199" customFormat="1" ht="56.25" customHeight="1" x14ac:dyDescent="0.35">
      <c r="A45" s="246">
        <v>29</v>
      </c>
      <c r="B45" s="220"/>
      <c r="C45" s="219"/>
      <c r="D45" s="217"/>
      <c r="E45" s="218"/>
      <c r="F45" s="208"/>
      <c r="G45" s="460"/>
      <c r="H45" s="417"/>
      <c r="I45" s="211" t="s">
        <v>236</v>
      </c>
      <c r="J45" s="208" t="s">
        <v>237</v>
      </c>
      <c r="K45" s="238" t="s">
        <v>331</v>
      </c>
      <c r="L45" s="208" t="s">
        <v>7</v>
      </c>
      <c r="M45" s="238"/>
      <c r="N45" s="238"/>
      <c r="O45" s="209" t="s">
        <v>197</v>
      </c>
      <c r="P45" s="197">
        <v>0.192</v>
      </c>
      <c r="Q45" s="197">
        <v>8.8900000000000007E-2</v>
      </c>
      <c r="R45" s="197">
        <v>-0.13469999999999999</v>
      </c>
      <c r="S45" s="197">
        <v>0.28179999999999999</v>
      </c>
      <c r="T45" s="197">
        <v>6.3500000000000001E-2</v>
      </c>
      <c r="U45" s="197">
        <v>0.1232</v>
      </c>
      <c r="V45" s="197">
        <v>-8.3799999999999999E-2</v>
      </c>
      <c r="W45" s="197">
        <v>0.126</v>
      </c>
      <c r="X45" s="197">
        <v>0.16300000000000001</v>
      </c>
      <c r="Y45" s="241" t="s">
        <v>1</v>
      </c>
      <c r="Z45" s="242">
        <f t="shared" si="10"/>
        <v>0.73092380403758295</v>
      </c>
      <c r="AA45" s="222"/>
      <c r="AB45" s="212">
        <v>0.16300000000000001</v>
      </c>
      <c r="AC45" s="203"/>
      <c r="AH45" s="425">
        <v>0.14080000000000001</v>
      </c>
      <c r="AI45" s="405" t="s">
        <v>278</v>
      </c>
      <c r="AJ45" s="404">
        <v>1</v>
      </c>
      <c r="AK45" s="425">
        <v>0.11840000000000001</v>
      </c>
    </row>
    <row r="46" spans="1:37" s="199" customFormat="1" ht="56.25" customHeight="1" x14ac:dyDescent="0.35">
      <c r="A46" s="246">
        <v>30</v>
      </c>
      <c r="B46" s="354"/>
      <c r="C46" s="204"/>
      <c r="D46" s="439"/>
      <c r="E46" s="218"/>
      <c r="F46" s="223"/>
      <c r="G46" s="208"/>
      <c r="H46" s="417"/>
      <c r="I46" s="420" t="s">
        <v>365</v>
      </c>
      <c r="J46" s="413" t="s">
        <v>366</v>
      </c>
      <c r="K46" s="412" t="s">
        <v>331</v>
      </c>
      <c r="L46" s="412" t="s">
        <v>7</v>
      </c>
      <c r="M46" s="412"/>
      <c r="N46" s="412"/>
      <c r="O46" s="411" t="s">
        <v>197</v>
      </c>
      <c r="P46" s="409"/>
      <c r="Q46" s="409">
        <v>9.5399999999999999E-2</v>
      </c>
      <c r="R46" s="409">
        <v>-0.13170000000000001</v>
      </c>
      <c r="S46" s="409">
        <v>0.2863</v>
      </c>
      <c r="T46" s="244">
        <v>6.7199999999999996E-2</v>
      </c>
      <c r="U46" s="244">
        <v>0.12720000000000001</v>
      </c>
      <c r="V46" s="244">
        <v>-8.0600000000000005E-2</v>
      </c>
      <c r="W46" s="197">
        <v>0.13</v>
      </c>
      <c r="X46" s="197">
        <v>0.1671</v>
      </c>
      <c r="Y46" s="407" t="s">
        <v>1</v>
      </c>
      <c r="Z46" s="406">
        <f>(1+Q46)*(1+R46)*(1+S46)*(1+T46)*(1+U46)*(1+V46)*(1+W46)*(1+X46)-1</f>
        <v>0.78452491525294832</v>
      </c>
      <c r="AA46" s="222"/>
      <c r="AB46" s="212">
        <v>0.1671</v>
      </c>
      <c r="AC46" s="203"/>
      <c r="AH46" s="427">
        <v>0.14080000000000001</v>
      </c>
      <c r="AI46" s="405" t="s">
        <v>278</v>
      </c>
      <c r="AJ46" s="404">
        <v>1</v>
      </c>
      <c r="AK46" s="427">
        <v>0.11840000000000001</v>
      </c>
    </row>
    <row r="47" spans="1:37" s="199" customFormat="1" ht="56.25" customHeight="1" x14ac:dyDescent="0.35">
      <c r="A47" s="246">
        <v>31</v>
      </c>
      <c r="B47" s="434"/>
      <c r="C47" s="219"/>
      <c r="D47" s="381"/>
      <c r="E47" s="436"/>
      <c r="F47" s="208"/>
      <c r="G47" s="460"/>
      <c r="H47" s="417"/>
      <c r="I47" s="211" t="s">
        <v>186</v>
      </c>
      <c r="J47" s="208" t="s">
        <v>180</v>
      </c>
      <c r="K47" s="413" t="s">
        <v>328</v>
      </c>
      <c r="L47" s="412" t="s">
        <v>7</v>
      </c>
      <c r="M47" s="412"/>
      <c r="N47" s="412">
        <v>1.71</v>
      </c>
      <c r="O47" s="411" t="s">
        <v>243</v>
      </c>
      <c r="P47" s="410">
        <v>0.1069</v>
      </c>
      <c r="Q47" s="409">
        <v>0.13239999999999999</v>
      </c>
      <c r="R47" s="409">
        <v>-9.0899999999999995E-2</v>
      </c>
      <c r="S47" s="409">
        <v>0.1951</v>
      </c>
      <c r="T47" s="409">
        <v>-0.1472</v>
      </c>
      <c r="U47" s="409">
        <v>0.16589999999999999</v>
      </c>
      <c r="V47" s="409">
        <v>-2.1100000000000001E-2</v>
      </c>
      <c r="W47" s="409">
        <v>9.6199999999999994E-2</v>
      </c>
      <c r="X47" s="409">
        <v>0.1915</v>
      </c>
      <c r="Y47" s="407" t="s">
        <v>1</v>
      </c>
      <c r="Z47" s="406">
        <f t="shared" si="10"/>
        <v>0.5640348713752863</v>
      </c>
      <c r="AA47" s="222"/>
      <c r="AB47" s="212">
        <v>0.1915</v>
      </c>
      <c r="AC47" s="203"/>
      <c r="AH47" s="427">
        <v>0.14149999999999999</v>
      </c>
      <c r="AI47" s="405" t="s">
        <v>278</v>
      </c>
      <c r="AJ47" s="404">
        <v>0</v>
      </c>
      <c r="AK47" s="427">
        <v>7.6600000000000001E-2</v>
      </c>
    </row>
    <row r="48" spans="1:37" s="199" customFormat="1" ht="56.25" customHeight="1" x14ac:dyDescent="0.35">
      <c r="A48" s="246">
        <v>32</v>
      </c>
      <c r="B48" s="434"/>
      <c r="C48" s="219"/>
      <c r="D48" s="381"/>
      <c r="E48" s="436"/>
      <c r="F48" s="208"/>
      <c r="G48" s="460"/>
      <c r="H48" s="417"/>
      <c r="I48" s="211" t="s">
        <v>290</v>
      </c>
      <c r="J48" s="208" t="s">
        <v>294</v>
      </c>
      <c r="K48" s="412" t="s">
        <v>334</v>
      </c>
      <c r="L48" s="412" t="s">
        <v>7</v>
      </c>
      <c r="M48" s="412"/>
      <c r="N48" s="412"/>
      <c r="O48" s="411" t="s">
        <v>246</v>
      </c>
      <c r="P48" s="409">
        <v>3.6600000000000001E-2</v>
      </c>
      <c r="Q48" s="409">
        <v>0.14760000000000001</v>
      </c>
      <c r="R48" s="409">
        <v>-3.8600000000000002E-2</v>
      </c>
      <c r="S48" s="409">
        <v>0.25209999999999999</v>
      </c>
      <c r="T48" s="409">
        <v>8.4099999999999994E-2</v>
      </c>
      <c r="U48" s="409">
        <v>0.27189999999999998</v>
      </c>
      <c r="V48" s="409">
        <v>-0.2097</v>
      </c>
      <c r="W48" s="409">
        <v>0.2006</v>
      </c>
      <c r="X48" s="409">
        <v>7.0999999999999994E-2</v>
      </c>
      <c r="Y48" s="407" t="s">
        <v>1</v>
      </c>
      <c r="Z48" s="406">
        <f t="shared" si="10"/>
        <v>0.93568986628205475</v>
      </c>
      <c r="AA48" s="222"/>
      <c r="AB48" s="212">
        <v>7.0999999999999994E-2</v>
      </c>
      <c r="AC48" s="203"/>
      <c r="AH48" s="427">
        <v>0.1462</v>
      </c>
      <c r="AI48" s="405" t="s">
        <v>278</v>
      </c>
      <c r="AJ48" s="404">
        <v>2</v>
      </c>
      <c r="AK48" s="427">
        <v>0.12690000000000001</v>
      </c>
    </row>
    <row r="49" spans="1:37" s="199" customFormat="1" ht="56.25" customHeight="1" x14ac:dyDescent="0.35">
      <c r="A49" s="246">
        <v>33</v>
      </c>
      <c r="B49" s="434"/>
      <c r="C49" s="219"/>
      <c r="D49" s="381"/>
      <c r="E49" s="436"/>
      <c r="F49" s="208"/>
      <c r="G49" s="460"/>
      <c r="H49" s="417"/>
      <c r="I49" s="420" t="s">
        <v>269</v>
      </c>
      <c r="J49" s="412" t="s">
        <v>270</v>
      </c>
      <c r="K49" s="412" t="s">
        <v>271</v>
      </c>
      <c r="L49" s="412" t="s">
        <v>7</v>
      </c>
      <c r="M49" s="432" t="s">
        <v>106</v>
      </c>
      <c r="N49" s="412"/>
      <c r="O49" s="411" t="s">
        <v>239</v>
      </c>
      <c r="P49" s="409">
        <v>0.23319999999999999</v>
      </c>
      <c r="Q49" s="409">
        <v>0.1711</v>
      </c>
      <c r="R49" s="409">
        <v>-0.19109999999999999</v>
      </c>
      <c r="S49" s="409">
        <v>0.16500000000000001</v>
      </c>
      <c r="T49" s="409">
        <v>4.65E-2</v>
      </c>
      <c r="U49" s="409">
        <v>0.1663</v>
      </c>
      <c r="V49" s="409">
        <v>2.3599999999999999E-2</v>
      </c>
      <c r="W49" s="409">
        <v>7.6899999999999996E-2</v>
      </c>
      <c r="X49" s="409">
        <v>7.2400000000000006E-2</v>
      </c>
      <c r="Y49" s="407" t="s">
        <v>1</v>
      </c>
      <c r="Z49" s="406">
        <f t="shared" si="10"/>
        <v>0.59230665248373482</v>
      </c>
      <c r="AA49" s="222"/>
      <c r="AB49" s="212">
        <v>7.2400000000000006E-2</v>
      </c>
      <c r="AC49" s="203"/>
      <c r="AH49" s="427">
        <v>0.1464</v>
      </c>
      <c r="AI49" s="405" t="s">
        <v>278</v>
      </c>
      <c r="AJ49" s="404">
        <v>0</v>
      </c>
      <c r="AK49" s="427">
        <v>0.13150000000000001</v>
      </c>
    </row>
    <row r="50" spans="1:37" s="199" customFormat="1" ht="56.25" customHeight="1" x14ac:dyDescent="0.35">
      <c r="A50" s="246">
        <v>34</v>
      </c>
      <c r="B50" s="434"/>
      <c r="C50" s="219"/>
      <c r="D50" s="381"/>
      <c r="E50" s="218"/>
      <c r="F50" s="208"/>
      <c r="G50" s="460"/>
      <c r="H50" s="417"/>
      <c r="I50" s="420" t="s">
        <v>265</v>
      </c>
      <c r="J50" s="413" t="s">
        <v>266</v>
      </c>
      <c r="K50" s="412" t="s">
        <v>329</v>
      </c>
      <c r="L50" s="412" t="s">
        <v>7</v>
      </c>
      <c r="M50" s="412"/>
      <c r="N50" s="412"/>
      <c r="O50" s="411" t="s">
        <v>198</v>
      </c>
      <c r="P50" s="409">
        <v>3.4799999999999998E-2</v>
      </c>
      <c r="Q50" s="409">
        <v>7.4999999999999997E-2</v>
      </c>
      <c r="R50" s="409">
        <v>-4.6199999999999998E-2</v>
      </c>
      <c r="S50" s="409">
        <v>0.1168</v>
      </c>
      <c r="T50" s="409">
        <v>0.1096</v>
      </c>
      <c r="U50" s="409">
        <v>0.27579999999999999</v>
      </c>
      <c r="V50" s="409">
        <v>-0.2601</v>
      </c>
      <c r="W50" s="409">
        <v>0.20949999999999999</v>
      </c>
      <c r="X50" s="409">
        <v>0.1053</v>
      </c>
      <c r="Y50" s="407" t="s">
        <v>1</v>
      </c>
      <c r="Z50" s="406">
        <f t="shared" si="10"/>
        <v>0.60342741044893811</v>
      </c>
      <c r="AA50" s="222"/>
      <c r="AB50" s="212">
        <v>0.1053</v>
      </c>
      <c r="AC50" s="203"/>
      <c r="AH50" s="427">
        <v>0.1459</v>
      </c>
      <c r="AI50" s="405" t="s">
        <v>278</v>
      </c>
      <c r="AJ50" s="404">
        <v>1</v>
      </c>
      <c r="AK50" s="427">
        <v>0.16020000000000001</v>
      </c>
    </row>
    <row r="51" spans="1:37" s="199" customFormat="1" ht="56.25" customHeight="1" x14ac:dyDescent="0.35">
      <c r="A51" s="246">
        <v>35</v>
      </c>
      <c r="B51" s="434"/>
      <c r="C51" s="219"/>
      <c r="D51" s="381"/>
      <c r="E51" s="436"/>
      <c r="F51" s="223"/>
      <c r="G51" s="460"/>
      <c r="H51" s="417"/>
      <c r="I51" s="420" t="s">
        <v>289</v>
      </c>
      <c r="J51" s="413" t="s">
        <v>293</v>
      </c>
      <c r="K51" s="412" t="s">
        <v>338</v>
      </c>
      <c r="L51" s="412" t="s">
        <v>7</v>
      </c>
      <c r="M51" s="412"/>
      <c r="N51" s="412"/>
      <c r="O51" s="411" t="s">
        <v>255</v>
      </c>
      <c r="P51" s="409">
        <v>8.2000000000000003E-2</v>
      </c>
      <c r="Q51" s="409">
        <v>9.3700000000000006E-2</v>
      </c>
      <c r="R51" s="409">
        <v>-7.5300000000000006E-2</v>
      </c>
      <c r="S51" s="409">
        <v>0.2984</v>
      </c>
      <c r="T51" s="409">
        <v>0.1016</v>
      </c>
      <c r="U51" s="409">
        <v>0.23019999999999999</v>
      </c>
      <c r="V51" s="409">
        <v>-0.16270000000000001</v>
      </c>
      <c r="W51" s="409">
        <v>0.17019999999999999</v>
      </c>
      <c r="X51" s="409">
        <v>0.2029</v>
      </c>
      <c r="Y51" s="407" t="s">
        <v>1</v>
      </c>
      <c r="Z51" s="406">
        <f t="shared" si="10"/>
        <v>1.0973839310478066</v>
      </c>
      <c r="AA51" s="222"/>
      <c r="AB51" s="212">
        <v>0.2029</v>
      </c>
      <c r="AC51" s="203"/>
      <c r="AH51" s="427">
        <v>0.1527</v>
      </c>
      <c r="AI51" s="405" t="s">
        <v>278</v>
      </c>
      <c r="AJ51" s="404">
        <v>2</v>
      </c>
      <c r="AK51" s="427">
        <v>0.13800000000000001</v>
      </c>
    </row>
    <row r="52" spans="1:37" s="199" customFormat="1" ht="57" customHeight="1" x14ac:dyDescent="0.35">
      <c r="A52" s="246">
        <v>36</v>
      </c>
      <c r="B52" s="434"/>
      <c r="C52" s="219"/>
      <c r="D52" s="381"/>
      <c r="E52" s="436"/>
      <c r="F52" s="208"/>
      <c r="G52" s="460"/>
      <c r="H52" s="417"/>
      <c r="I52" s="420" t="s">
        <v>306</v>
      </c>
      <c r="J52" s="413" t="s">
        <v>305</v>
      </c>
      <c r="K52" s="412" t="s">
        <v>333</v>
      </c>
      <c r="L52" s="412" t="s">
        <v>7</v>
      </c>
      <c r="M52" s="412"/>
      <c r="N52" s="412"/>
      <c r="O52" s="411" t="s">
        <v>255</v>
      </c>
      <c r="P52" s="409">
        <v>4.02E-2</v>
      </c>
      <c r="Q52" s="409">
        <v>0.16450000000000001</v>
      </c>
      <c r="R52" s="409">
        <v>8.3000000000000001E-3</v>
      </c>
      <c r="S52" s="409">
        <v>0.29310000000000003</v>
      </c>
      <c r="T52" s="408">
        <v>0.1636</v>
      </c>
      <c r="U52" s="408">
        <v>0.1076</v>
      </c>
      <c r="V52" s="408">
        <v>-0.16209999999999999</v>
      </c>
      <c r="W52" s="408">
        <v>0.18029999999999999</v>
      </c>
      <c r="X52" s="408">
        <v>0.20780000000000001</v>
      </c>
      <c r="Y52" s="241" t="s">
        <v>1</v>
      </c>
      <c r="Z52" s="242">
        <f t="shared" si="10"/>
        <v>1.3373710152446399</v>
      </c>
      <c r="AA52" s="222"/>
      <c r="AB52" s="212">
        <v>0.20780000000000001</v>
      </c>
      <c r="AC52" s="203"/>
      <c r="AH52" s="427">
        <v>0.15029999999999999</v>
      </c>
      <c r="AI52" s="405" t="s">
        <v>278</v>
      </c>
      <c r="AJ52" s="404">
        <v>2</v>
      </c>
      <c r="AK52" s="427">
        <v>0.14610000000000001</v>
      </c>
    </row>
    <row r="53" spans="1:37" s="199" customFormat="1" ht="56.25" customHeight="1" x14ac:dyDescent="0.35">
      <c r="A53" s="246">
        <v>37</v>
      </c>
      <c r="B53" s="434"/>
      <c r="C53" s="219"/>
      <c r="D53" s="381"/>
      <c r="E53" s="436"/>
      <c r="F53" s="208"/>
      <c r="G53" s="460"/>
      <c r="H53" s="417"/>
      <c r="I53" s="211" t="s">
        <v>287</v>
      </c>
      <c r="J53" s="208" t="s">
        <v>291</v>
      </c>
      <c r="K53" s="412" t="s">
        <v>335</v>
      </c>
      <c r="L53" s="412" t="s">
        <v>7</v>
      </c>
      <c r="M53" s="412"/>
      <c r="N53" s="412"/>
      <c r="O53" s="411" t="s">
        <v>255</v>
      </c>
      <c r="P53" s="409">
        <v>8.6E-3</v>
      </c>
      <c r="Q53" s="409">
        <v>0.1245</v>
      </c>
      <c r="R53" s="409">
        <v>-3.0499999999999999E-2</v>
      </c>
      <c r="S53" s="409">
        <v>0.3342</v>
      </c>
      <c r="T53" s="409">
        <v>0.1787</v>
      </c>
      <c r="U53" s="409">
        <v>0.25800000000000001</v>
      </c>
      <c r="V53" s="409">
        <v>-0.1857</v>
      </c>
      <c r="W53" s="409">
        <v>0.13200000000000001</v>
      </c>
      <c r="X53" s="409">
        <v>0.1923</v>
      </c>
      <c r="Y53" s="407" t="s">
        <v>1</v>
      </c>
      <c r="Z53" s="406">
        <f t="shared" si="10"/>
        <v>1.3704376677671868</v>
      </c>
      <c r="AA53" s="222"/>
      <c r="AB53" s="212">
        <v>0.1923</v>
      </c>
      <c r="AC53" s="203"/>
      <c r="AH53" s="427">
        <v>0.15659999999999999</v>
      </c>
      <c r="AI53" s="405" t="s">
        <v>7</v>
      </c>
      <c r="AJ53" s="404">
        <v>3</v>
      </c>
      <c r="AK53" s="427">
        <v>0.154</v>
      </c>
    </row>
    <row r="54" spans="1:37" s="199" customFormat="1" ht="57" customHeight="1" x14ac:dyDescent="0.35">
      <c r="A54" s="246">
        <v>38</v>
      </c>
      <c r="B54" s="220"/>
      <c r="C54" s="219"/>
      <c r="D54" s="217"/>
      <c r="E54" s="208"/>
      <c r="F54" s="208"/>
      <c r="G54" s="460"/>
      <c r="H54" s="417"/>
      <c r="I54" s="211" t="s">
        <v>215</v>
      </c>
      <c r="J54" s="208" t="s">
        <v>339</v>
      </c>
      <c r="K54" s="208" t="s">
        <v>340</v>
      </c>
      <c r="L54" s="412" t="s">
        <v>7</v>
      </c>
      <c r="M54" s="432" t="s">
        <v>106</v>
      </c>
      <c r="N54" s="238">
        <v>0.95</v>
      </c>
      <c r="O54" s="209" t="s">
        <v>197</v>
      </c>
      <c r="P54" s="239">
        <v>9.8900000000000002E-2</v>
      </c>
      <c r="Q54" s="239">
        <v>0.29470000000000002</v>
      </c>
      <c r="R54" s="240">
        <v>-0.1394</v>
      </c>
      <c r="S54" s="240">
        <v>0.24990000000000001</v>
      </c>
      <c r="T54" s="240">
        <v>0.16689999999999999</v>
      </c>
      <c r="U54" s="240">
        <v>0.185</v>
      </c>
      <c r="V54" s="240">
        <v>-0.15160000000000001</v>
      </c>
      <c r="W54" s="240">
        <v>8.43E-2</v>
      </c>
      <c r="X54" s="240">
        <v>6.0000000000000001E-3</v>
      </c>
      <c r="Y54" s="241" t="s">
        <v>1</v>
      </c>
      <c r="Z54" s="242">
        <f t="shared" si="10"/>
        <v>0.78215653039331312</v>
      </c>
      <c r="AA54" s="206"/>
      <c r="AB54" s="212">
        <v>6.0000000000000001E-3</v>
      </c>
      <c r="AH54" s="425">
        <v>0.16120000000000001</v>
      </c>
      <c r="AI54" s="386" t="s">
        <v>7</v>
      </c>
      <c r="AJ54" s="393">
        <v>2</v>
      </c>
      <c r="AK54" s="425">
        <v>0.14749999999999999</v>
      </c>
    </row>
    <row r="55" spans="1:37" s="199" customFormat="1" ht="56.25" customHeight="1" x14ac:dyDescent="0.35">
      <c r="A55" s="246">
        <v>39</v>
      </c>
      <c r="B55" s="434"/>
      <c r="C55" s="208"/>
      <c r="D55" s="381"/>
      <c r="E55" s="436"/>
      <c r="F55" s="208"/>
      <c r="G55" s="208"/>
      <c r="H55" s="417"/>
      <c r="I55" s="211" t="s">
        <v>295</v>
      </c>
      <c r="J55" s="208" t="s">
        <v>341</v>
      </c>
      <c r="K55" s="413" t="s">
        <v>342</v>
      </c>
      <c r="L55" s="412" t="s">
        <v>7</v>
      </c>
      <c r="M55" s="412"/>
      <c r="N55" s="413">
        <v>1.84</v>
      </c>
      <c r="O55" s="411" t="s">
        <v>242</v>
      </c>
      <c r="P55" s="224"/>
      <c r="Q55" s="224"/>
      <c r="R55" s="224"/>
      <c r="S55" s="414">
        <v>0.2253</v>
      </c>
      <c r="T55" s="414">
        <v>0.2324</v>
      </c>
      <c r="U55" s="414">
        <v>0.41299999999999998</v>
      </c>
      <c r="V55" s="414">
        <v>-0.16470000000000001</v>
      </c>
      <c r="W55" s="414">
        <v>0.24809999999999999</v>
      </c>
      <c r="X55" s="414">
        <v>0.24410000000000001</v>
      </c>
      <c r="Y55" s="407" t="s">
        <v>1</v>
      </c>
      <c r="Z55" s="406">
        <f t="shared" si="10"/>
        <v>1.7674733006052303</v>
      </c>
      <c r="AA55" s="222"/>
      <c r="AB55" s="212">
        <v>0.24410000000000001</v>
      </c>
      <c r="AC55" s="203"/>
      <c r="AH55" s="427">
        <v>0.1633</v>
      </c>
      <c r="AI55" s="405" t="s">
        <v>278</v>
      </c>
      <c r="AJ55" s="404">
        <v>2</v>
      </c>
      <c r="AK55" s="427">
        <v>0.16539999999999999</v>
      </c>
    </row>
    <row r="56" spans="1:37" s="199" customFormat="1" ht="56.25" customHeight="1" x14ac:dyDescent="0.35">
      <c r="A56" s="246">
        <v>40</v>
      </c>
      <c r="B56" s="434"/>
      <c r="C56" s="219"/>
      <c r="D56" s="381"/>
      <c r="E56" s="218"/>
      <c r="F56" s="223"/>
      <c r="G56" s="460"/>
      <c r="H56" s="417"/>
      <c r="I56" s="420" t="s">
        <v>288</v>
      </c>
      <c r="J56" s="413" t="s">
        <v>292</v>
      </c>
      <c r="K56" s="413" t="s">
        <v>336</v>
      </c>
      <c r="L56" s="413" t="s">
        <v>7</v>
      </c>
      <c r="M56" s="413"/>
      <c r="N56" s="412"/>
      <c r="O56" s="411" t="s">
        <v>255</v>
      </c>
      <c r="P56" s="409">
        <v>9.1600000000000001E-2</v>
      </c>
      <c r="Q56" s="409">
        <v>9.7900000000000001E-2</v>
      </c>
      <c r="R56" s="409">
        <v>-8.6400000000000005E-2</v>
      </c>
      <c r="S56" s="409">
        <v>0.34489999999999998</v>
      </c>
      <c r="T56" s="409">
        <v>3.56E-2</v>
      </c>
      <c r="U56" s="409">
        <v>0.39579999999999999</v>
      </c>
      <c r="V56" s="409">
        <v>-0.18099999999999999</v>
      </c>
      <c r="W56" s="409">
        <v>0.11</v>
      </c>
      <c r="X56" s="409">
        <v>9.7100000000000006E-2</v>
      </c>
      <c r="Y56" s="407" t="s">
        <v>1</v>
      </c>
      <c r="Z56" s="406">
        <f t="shared" si="10"/>
        <v>0.94481009847488173</v>
      </c>
      <c r="AA56" s="222"/>
      <c r="AB56" s="212">
        <v>9.7100000000000006E-2</v>
      </c>
      <c r="AC56" s="203"/>
      <c r="AH56" s="427">
        <v>0.1666</v>
      </c>
      <c r="AI56" s="405" t="s">
        <v>279</v>
      </c>
      <c r="AJ56" s="404">
        <v>3</v>
      </c>
      <c r="AK56" s="427">
        <v>0.1595</v>
      </c>
    </row>
    <row r="57" spans="1:37" s="202" customFormat="1" ht="57" hidden="1" customHeight="1" x14ac:dyDescent="0.35">
      <c r="A57" s="246"/>
      <c r="B57" s="220"/>
      <c r="C57" s="219"/>
      <c r="D57" s="217"/>
      <c r="E57" s="208"/>
      <c r="F57" s="208"/>
      <c r="G57" s="208"/>
      <c r="H57" s="417"/>
      <c r="I57" s="450" t="s">
        <v>203</v>
      </c>
      <c r="J57" s="208" t="s">
        <v>202</v>
      </c>
      <c r="K57" s="438" t="s">
        <v>346</v>
      </c>
      <c r="L57" s="441" t="s">
        <v>7</v>
      </c>
      <c r="M57" s="438"/>
      <c r="N57" s="208"/>
      <c r="O57" s="209" t="s">
        <v>246</v>
      </c>
      <c r="P57" s="240">
        <v>8.3900000000000002E-2</v>
      </c>
      <c r="Q57" s="240">
        <v>0.29949999999999999</v>
      </c>
      <c r="R57" s="240">
        <v>-0.18579999999999999</v>
      </c>
      <c r="S57" s="240">
        <v>0.27679999999999999</v>
      </c>
      <c r="T57" s="240">
        <v>0.22209999999999999</v>
      </c>
      <c r="U57" s="240">
        <v>9.7999999999999997E-3</v>
      </c>
      <c r="V57" s="240">
        <v>-0.26340000000000002</v>
      </c>
      <c r="W57" s="240">
        <v>1.09E-2</v>
      </c>
      <c r="X57" s="240">
        <v>8.1699999999999995E-2</v>
      </c>
      <c r="Y57" s="241" t="s">
        <v>1</v>
      </c>
      <c r="Z57" s="242">
        <f t="shared" si="10"/>
        <v>0.34282403840457687</v>
      </c>
      <c r="AA57" s="206"/>
      <c r="AB57" s="212">
        <v>8.1699999999999995E-2</v>
      </c>
      <c r="AH57" s="425">
        <v>0.16200000000000001</v>
      </c>
      <c r="AI57" s="386" t="s">
        <v>7</v>
      </c>
      <c r="AJ57" s="393">
        <v>3</v>
      </c>
      <c r="AK57" s="425">
        <v>0.14369999999999999</v>
      </c>
    </row>
    <row r="58" spans="1:37" s="199" customFormat="1" ht="56.25" customHeight="1" x14ac:dyDescent="0.35">
      <c r="A58" s="246">
        <v>41</v>
      </c>
      <c r="B58" s="434"/>
      <c r="C58" s="219"/>
      <c r="D58" s="381"/>
      <c r="E58" s="218"/>
      <c r="F58" s="208"/>
      <c r="G58" s="460"/>
      <c r="H58" s="417"/>
      <c r="I58" s="433" t="s">
        <v>272</v>
      </c>
      <c r="J58" s="453" t="s">
        <v>273</v>
      </c>
      <c r="K58" s="432" t="s">
        <v>274</v>
      </c>
      <c r="L58" s="412" t="s">
        <v>7</v>
      </c>
      <c r="M58" s="412"/>
      <c r="N58" s="412"/>
      <c r="O58" s="411" t="s">
        <v>198</v>
      </c>
      <c r="P58" s="409">
        <v>0.17030000000000001</v>
      </c>
      <c r="Q58" s="409">
        <v>0.1004</v>
      </c>
      <c r="R58" s="409">
        <v>-4.2299999999999997E-2</v>
      </c>
      <c r="S58" s="409">
        <v>0.2964</v>
      </c>
      <c r="T58" s="409">
        <v>0.1197</v>
      </c>
      <c r="U58" s="409">
        <v>0.29499999999999998</v>
      </c>
      <c r="V58" s="409">
        <v>-0.10730000000000001</v>
      </c>
      <c r="W58" s="409">
        <v>0.21249999999999999</v>
      </c>
      <c r="X58" s="409">
        <v>0.18709999999999999</v>
      </c>
      <c r="Y58" s="407" t="s">
        <v>1</v>
      </c>
      <c r="Z58" s="406">
        <f t="shared" si="10"/>
        <v>1.5454532499908082</v>
      </c>
      <c r="AA58" s="222"/>
      <c r="AB58" s="212">
        <v>0.18709999999999999</v>
      </c>
      <c r="AC58" s="203"/>
      <c r="AH58" s="427">
        <v>0.16619999999999999</v>
      </c>
      <c r="AI58" s="405" t="s">
        <v>278</v>
      </c>
      <c r="AJ58" s="404">
        <v>1</v>
      </c>
      <c r="AK58" s="427">
        <v>0.1356</v>
      </c>
    </row>
    <row r="59" spans="1:37" s="243" customFormat="1" ht="57" hidden="1" customHeight="1" x14ac:dyDescent="0.35">
      <c r="A59" s="246"/>
      <c r="B59" s="220"/>
      <c r="C59" s="219"/>
      <c r="D59" s="217"/>
      <c r="E59" s="208"/>
      <c r="F59" s="223"/>
      <c r="G59" s="208"/>
      <c r="H59" s="417"/>
      <c r="I59" s="450" t="s">
        <v>213</v>
      </c>
      <c r="J59" s="208" t="s">
        <v>259</v>
      </c>
      <c r="K59" s="438" t="s">
        <v>345</v>
      </c>
      <c r="L59" s="441" t="s">
        <v>7</v>
      </c>
      <c r="M59" s="438"/>
      <c r="N59" s="208"/>
      <c r="O59" s="209" t="s">
        <v>198</v>
      </c>
      <c r="P59" s="240">
        <v>0.1933</v>
      </c>
      <c r="Q59" s="240">
        <v>8.4000000000000005E-2</v>
      </c>
      <c r="R59" s="244">
        <v>-8.6800000000000002E-2</v>
      </c>
      <c r="S59" s="244">
        <v>0.24129999999999999</v>
      </c>
      <c r="T59" s="244">
        <v>3.6600000000000001E-2</v>
      </c>
      <c r="U59" s="244">
        <v>0.2092</v>
      </c>
      <c r="V59" s="244">
        <v>-2.2599999999999999E-2</v>
      </c>
      <c r="W59" s="244">
        <v>9.6100000000000005E-2</v>
      </c>
      <c r="X59" s="244">
        <v>0.2238</v>
      </c>
      <c r="Y59" s="241" t="s">
        <v>1</v>
      </c>
      <c r="Z59" s="242">
        <f>(1+Q59)*(1+R59)*(1+S59)*(1+T59)*(1+U59)*(1+V59)*(1+W59)*(1+X59)-1</f>
        <v>1.0193623031600194</v>
      </c>
      <c r="AA59" s="332"/>
      <c r="AB59" s="339">
        <v>0.2238</v>
      </c>
      <c r="AE59" s="198"/>
      <c r="AH59" s="425">
        <v>0.1691</v>
      </c>
      <c r="AI59" s="386" t="s">
        <v>278</v>
      </c>
      <c r="AJ59" s="393">
        <v>2</v>
      </c>
      <c r="AK59" s="425">
        <v>0.1212</v>
      </c>
    </row>
    <row r="60" spans="1:37" s="199" customFormat="1" ht="57" customHeight="1" x14ac:dyDescent="0.35">
      <c r="A60" s="246">
        <v>42</v>
      </c>
      <c r="B60" s="220"/>
      <c r="C60" s="226"/>
      <c r="D60" s="217"/>
      <c r="E60" s="208"/>
      <c r="F60" s="208"/>
      <c r="G60" s="460"/>
      <c r="H60" s="417"/>
      <c r="I60" s="211" t="s">
        <v>98</v>
      </c>
      <c r="J60" s="208" t="s">
        <v>257</v>
      </c>
      <c r="K60" s="208" t="s">
        <v>344</v>
      </c>
      <c r="L60" s="412" t="s">
        <v>7</v>
      </c>
      <c r="M60" s="432" t="s">
        <v>106</v>
      </c>
      <c r="N60" s="208">
        <v>1.84</v>
      </c>
      <c r="O60" s="209" t="s">
        <v>438</v>
      </c>
      <c r="P60" s="240">
        <v>-3.15E-2</v>
      </c>
      <c r="Q60" s="240">
        <v>0.1249</v>
      </c>
      <c r="R60" s="240">
        <v>-5.3800000000000001E-2</v>
      </c>
      <c r="S60" s="240">
        <v>0.33550000000000002</v>
      </c>
      <c r="T60" s="240">
        <v>0.1022</v>
      </c>
      <c r="U60" s="240">
        <v>0.34720000000000001</v>
      </c>
      <c r="V60" s="240">
        <v>-0.215</v>
      </c>
      <c r="W60" s="240">
        <v>0.23050000000000001</v>
      </c>
      <c r="X60" s="240">
        <v>2.0999999999999999E-3</v>
      </c>
      <c r="Y60" s="241" t="s">
        <v>1</v>
      </c>
      <c r="Z60" s="242">
        <f t="shared" si="10"/>
        <v>1.0431279764418049</v>
      </c>
      <c r="AA60" s="206"/>
      <c r="AB60" s="212">
        <v>2.0999999999999999E-3</v>
      </c>
      <c r="AH60" s="425">
        <v>0.17180000000000001</v>
      </c>
      <c r="AI60" s="386" t="s">
        <v>278</v>
      </c>
      <c r="AJ60" s="393">
        <v>2</v>
      </c>
      <c r="AK60" s="425">
        <v>0.18010000000000001</v>
      </c>
    </row>
    <row r="61" spans="1:37" s="199" customFormat="1" ht="56.25" customHeight="1" x14ac:dyDescent="0.35">
      <c r="A61" s="246">
        <v>43</v>
      </c>
      <c r="B61" s="447"/>
      <c r="C61" s="226"/>
      <c r="D61" s="448"/>
      <c r="E61" s="277"/>
      <c r="F61" s="223"/>
      <c r="G61" s="208"/>
      <c r="H61" s="417"/>
      <c r="I61" s="420" t="s">
        <v>421</v>
      </c>
      <c r="J61" s="413" t="s">
        <v>430</v>
      </c>
      <c r="K61" s="412" t="s">
        <v>435</v>
      </c>
      <c r="L61" s="412" t="s">
        <v>6</v>
      </c>
      <c r="M61" s="412"/>
      <c r="N61" s="412"/>
      <c r="O61" s="411" t="s">
        <v>243</v>
      </c>
      <c r="P61" s="409"/>
      <c r="Q61" s="409">
        <v>0.1065</v>
      </c>
      <c r="R61" s="409">
        <v>-4.1799999999999997E-2</v>
      </c>
      <c r="S61" s="409">
        <v>8.0699999999999994E-2</v>
      </c>
      <c r="T61" s="244">
        <v>-2.1399999999999999E-2</v>
      </c>
      <c r="U61" s="244">
        <v>8.1799999999999998E-2</v>
      </c>
      <c r="V61" s="244">
        <v>-0.1045</v>
      </c>
      <c r="W61" s="197">
        <v>8.3799999999999999E-2</v>
      </c>
      <c r="X61" s="197">
        <v>0.1016</v>
      </c>
      <c r="Y61" s="407" t="s">
        <v>1</v>
      </c>
      <c r="Z61" s="406">
        <f t="shared" ref="Z61" si="13">(1+Q61)*(1+R61)*(1+S61)*(1+T61)*(1+U61)*(1+V61)*(1+W61)*(1+X61)-1</f>
        <v>0.296891335922703</v>
      </c>
      <c r="AA61" s="222"/>
      <c r="AB61" s="212">
        <v>0.1016</v>
      </c>
      <c r="AC61" s="203"/>
      <c r="AH61" s="427">
        <v>0.17080000000000001</v>
      </c>
      <c r="AI61" s="405" t="s">
        <v>7</v>
      </c>
      <c r="AJ61" s="404">
        <v>2</v>
      </c>
      <c r="AK61" s="427">
        <v>7.9200000000000007E-2</v>
      </c>
    </row>
    <row r="62" spans="1:37" s="199" customFormat="1" ht="56.25" hidden="1" customHeight="1" x14ac:dyDescent="0.35">
      <c r="A62" s="246"/>
      <c r="B62" s="220"/>
      <c r="C62" s="204"/>
      <c r="D62" s="439"/>
      <c r="E62" s="277"/>
      <c r="F62" s="208"/>
      <c r="G62" s="208"/>
      <c r="H62" s="208"/>
      <c r="I62" s="452" t="s">
        <v>423</v>
      </c>
      <c r="J62" s="413" t="s">
        <v>424</v>
      </c>
      <c r="K62" s="441" t="s">
        <v>425</v>
      </c>
      <c r="L62" s="441" t="s">
        <v>7</v>
      </c>
      <c r="M62" s="441"/>
      <c r="N62" s="412"/>
      <c r="O62" s="411" t="s">
        <v>301</v>
      </c>
      <c r="P62" s="409"/>
      <c r="Q62" s="409">
        <v>0.21310000000000001</v>
      </c>
      <c r="R62" s="409">
        <v>-0.12909999999999999</v>
      </c>
      <c r="S62" s="409">
        <v>0.27529999999999999</v>
      </c>
      <c r="T62" s="244">
        <v>6.88E-2</v>
      </c>
      <c r="U62" s="244">
        <v>8.6999999999999994E-3</v>
      </c>
      <c r="V62" s="244">
        <v>-0.16719999999999999</v>
      </c>
      <c r="W62" s="197">
        <v>8.3500000000000005E-2</v>
      </c>
      <c r="X62" s="197">
        <v>0.12989999999999999</v>
      </c>
      <c r="Y62" s="407" t="s">
        <v>1</v>
      </c>
      <c r="Z62" s="406">
        <f t="shared" ref="Z62" si="14">(1+Q62)*(1+R62)*(1+S62)*(1+T62)*(1+U62)*(1+V62)*(1+W62)*(1+X62)-1</f>
        <v>0.48096692623479687</v>
      </c>
      <c r="AA62" s="222"/>
      <c r="AB62" s="212">
        <v>0.12989999999999999</v>
      </c>
      <c r="AC62" s="203"/>
      <c r="AH62" s="427">
        <v>0.17080000000000001</v>
      </c>
      <c r="AI62" s="405" t="s">
        <v>278</v>
      </c>
      <c r="AJ62" s="404">
        <v>2</v>
      </c>
      <c r="AK62" s="427">
        <v>0.15770000000000001</v>
      </c>
    </row>
    <row r="63" spans="1:37" s="199" customFormat="1" ht="56.25" hidden="1" customHeight="1" x14ac:dyDescent="0.35">
      <c r="A63" s="246"/>
      <c r="B63" s="220"/>
      <c r="C63" s="226"/>
      <c r="D63" s="439"/>
      <c r="E63" s="277"/>
      <c r="F63" s="208"/>
      <c r="G63" s="208"/>
      <c r="H63" s="208"/>
      <c r="I63" s="420" t="s">
        <v>373</v>
      </c>
      <c r="J63" s="413" t="s">
        <v>374</v>
      </c>
      <c r="K63" s="412" t="s">
        <v>375</v>
      </c>
      <c r="L63" s="412" t="s">
        <v>7</v>
      </c>
      <c r="M63" s="412"/>
      <c r="N63" s="412"/>
      <c r="O63" s="411" t="s">
        <v>255</v>
      </c>
      <c r="P63" s="409"/>
      <c r="Q63" s="409">
        <v>0.1186</v>
      </c>
      <c r="R63" s="409">
        <v>5.6099999999999997E-2</v>
      </c>
      <c r="S63" s="409">
        <v>0.36919999999999997</v>
      </c>
      <c r="T63" s="244">
        <v>0.1583</v>
      </c>
      <c r="U63" s="244">
        <v>0.37390000000000001</v>
      </c>
      <c r="V63" s="244">
        <v>-0.2656</v>
      </c>
      <c r="W63" s="197">
        <v>0.21249999999999999</v>
      </c>
      <c r="X63" s="197">
        <v>7.8E-2</v>
      </c>
      <c r="Y63" s="407" t="s">
        <v>1</v>
      </c>
      <c r="Z63" s="406">
        <f>(1+Q63)*(1+R63)*(1+S63)*(1+T63)*(1+U63)*(1+V63)*(1+W63)*(1+X63)-1</f>
        <v>1.4709053189933545</v>
      </c>
      <c r="AA63" s="222"/>
      <c r="AB63" s="212">
        <v>7.8E-2</v>
      </c>
      <c r="AC63" s="203"/>
      <c r="AH63" s="427">
        <v>0.18029999999999999</v>
      </c>
      <c r="AI63" s="405" t="s">
        <v>278</v>
      </c>
      <c r="AJ63" s="404">
        <v>2</v>
      </c>
      <c r="AK63" s="427">
        <v>0.17929999999999999</v>
      </c>
    </row>
    <row r="64" spans="1:37" s="199" customFormat="1" ht="57" customHeight="1" x14ac:dyDescent="0.35">
      <c r="A64" s="246">
        <v>44</v>
      </c>
      <c r="B64" s="220"/>
      <c r="C64" s="219"/>
      <c r="D64" s="217"/>
      <c r="E64" s="208"/>
      <c r="F64" s="223"/>
      <c r="G64" s="208"/>
      <c r="H64" s="417"/>
      <c r="I64" s="245" t="s">
        <v>196</v>
      </c>
      <c r="J64" s="204" t="s">
        <v>201</v>
      </c>
      <c r="K64" s="204" t="s">
        <v>347</v>
      </c>
      <c r="L64" s="412" t="s">
        <v>7</v>
      </c>
      <c r="M64" s="204"/>
      <c r="N64" s="208"/>
      <c r="O64" s="209" t="s">
        <v>198</v>
      </c>
      <c r="P64" s="240">
        <v>0.12039999999999999</v>
      </c>
      <c r="Q64" s="240">
        <v>0.1153</v>
      </c>
      <c r="R64" s="240">
        <v>-9.2200000000000004E-2</v>
      </c>
      <c r="S64" s="240">
        <v>0.35470000000000002</v>
      </c>
      <c r="T64" s="240">
        <v>7.6499999999999999E-2</v>
      </c>
      <c r="U64" s="240">
        <v>0.3775</v>
      </c>
      <c r="V64" s="240">
        <v>-0.18190000000000001</v>
      </c>
      <c r="W64" s="240">
        <v>0.16600000000000001</v>
      </c>
      <c r="X64" s="240">
        <v>5.1400000000000001E-2</v>
      </c>
      <c r="Y64" s="241" t="s">
        <v>1</v>
      </c>
      <c r="Z64" s="242">
        <f>(1+Q64)*(1+R64)*(1+S64)*(1+T64)*(1+U64)*(1+V64)*(1+W64)*(1+X64)-1</f>
        <v>1.03987506309418</v>
      </c>
      <c r="AA64" s="206"/>
      <c r="AB64" s="210">
        <v>5.1400000000000001E-2</v>
      </c>
      <c r="AC64" s="203"/>
      <c r="AH64" s="425">
        <v>0.186</v>
      </c>
      <c r="AI64" s="386" t="s">
        <v>7</v>
      </c>
      <c r="AJ64" s="393">
        <v>3</v>
      </c>
      <c r="AK64" s="425">
        <v>0.182</v>
      </c>
    </row>
    <row r="65" spans="1:37" s="199" customFormat="1" ht="57" customHeight="1" x14ac:dyDescent="0.35">
      <c r="A65" s="246">
        <v>45</v>
      </c>
      <c r="B65" s="434"/>
      <c r="C65" s="208"/>
      <c r="D65" s="381"/>
      <c r="E65" s="436"/>
      <c r="F65" s="223"/>
      <c r="G65" s="208"/>
      <c r="H65" s="417"/>
      <c r="I65" s="245" t="s">
        <v>296</v>
      </c>
      <c r="J65" s="204" t="s">
        <v>429</v>
      </c>
      <c r="K65" s="453" t="s">
        <v>348</v>
      </c>
      <c r="L65" s="412" t="s">
        <v>7</v>
      </c>
      <c r="M65" s="412"/>
      <c r="N65" s="412"/>
      <c r="O65" s="411" t="s">
        <v>357</v>
      </c>
      <c r="P65" s="224"/>
      <c r="Q65" s="224"/>
      <c r="R65" s="224"/>
      <c r="S65" s="414">
        <v>0.32250000000000001</v>
      </c>
      <c r="T65" s="414">
        <v>0.1825</v>
      </c>
      <c r="U65" s="414">
        <v>0.26079999999999998</v>
      </c>
      <c r="V65" s="414">
        <v>-0.24060000000000001</v>
      </c>
      <c r="W65" s="414">
        <v>0.44479999999999997</v>
      </c>
      <c r="X65" s="414">
        <v>0.41670000000000001</v>
      </c>
      <c r="Y65" s="241" t="s">
        <v>1</v>
      </c>
      <c r="Z65" s="242">
        <f t="shared" si="10"/>
        <v>2.0647796122543438</v>
      </c>
      <c r="AA65" s="222"/>
      <c r="AB65" s="212">
        <v>0.41670000000000001</v>
      </c>
      <c r="AC65" s="203"/>
      <c r="AH65" s="427">
        <v>0.18770000000000001</v>
      </c>
      <c r="AI65" s="405" t="s">
        <v>278</v>
      </c>
      <c r="AJ65" s="404">
        <v>2</v>
      </c>
      <c r="AK65" s="427">
        <v>0.2069</v>
      </c>
    </row>
    <row r="66" spans="1:37" s="199" customFormat="1" ht="57" customHeight="1" x14ac:dyDescent="0.35">
      <c r="A66" s="246">
        <v>46</v>
      </c>
      <c r="B66" s="422"/>
      <c r="C66" s="219"/>
      <c r="D66" s="217"/>
      <c r="E66" s="208"/>
      <c r="F66" s="208"/>
      <c r="G66" s="208"/>
      <c r="H66" s="417"/>
      <c r="I66" s="211" t="s">
        <v>227</v>
      </c>
      <c r="J66" s="208" t="s">
        <v>228</v>
      </c>
      <c r="K66" s="208" t="s">
        <v>343</v>
      </c>
      <c r="L66" s="412" t="s">
        <v>7</v>
      </c>
      <c r="M66" s="432" t="s">
        <v>106</v>
      </c>
      <c r="N66" s="208">
        <v>2.2200000000000002</v>
      </c>
      <c r="O66" s="209" t="s">
        <v>255</v>
      </c>
      <c r="P66" s="240">
        <v>4.6100000000000002E-2</v>
      </c>
      <c r="Q66" s="240">
        <v>0.13950000000000001</v>
      </c>
      <c r="R66" s="240">
        <v>-4.4900000000000002E-2</v>
      </c>
      <c r="S66" s="240">
        <v>0.2656</v>
      </c>
      <c r="T66" s="240">
        <v>0.22720000000000001</v>
      </c>
      <c r="U66" s="240">
        <v>0.36899999999999999</v>
      </c>
      <c r="V66" s="240">
        <v>-0.2707</v>
      </c>
      <c r="W66" s="240">
        <v>0.17269999999999999</v>
      </c>
      <c r="X66" s="240">
        <v>-5.11E-2</v>
      </c>
      <c r="Y66" s="241" t="s">
        <v>1</v>
      </c>
      <c r="Z66" s="242">
        <f t="shared" si="10"/>
        <v>0.87798457498830063</v>
      </c>
      <c r="AA66" s="222"/>
      <c r="AB66" s="212">
        <v>-5.11E-2</v>
      </c>
      <c r="AC66" s="203"/>
      <c r="AH66" s="425">
        <v>0.18290000000000001</v>
      </c>
      <c r="AI66" s="386" t="s">
        <v>278</v>
      </c>
      <c r="AJ66" s="393">
        <v>2</v>
      </c>
      <c r="AK66" s="425">
        <v>0.18310000000000001</v>
      </c>
    </row>
    <row r="67" spans="1:37" s="199" customFormat="1" ht="56.25" hidden="1" customHeight="1" x14ac:dyDescent="0.35">
      <c r="A67" s="246"/>
      <c r="B67" s="380"/>
      <c r="C67" s="215"/>
      <c r="D67" s="381"/>
      <c r="E67" s="277"/>
      <c r="F67" s="208"/>
      <c r="G67" s="208"/>
      <c r="H67" s="417"/>
      <c r="I67" s="452" t="s">
        <v>76</v>
      </c>
      <c r="J67" s="413" t="s">
        <v>426</v>
      </c>
      <c r="K67" s="441" t="s">
        <v>427</v>
      </c>
      <c r="L67" s="441" t="s">
        <v>7</v>
      </c>
      <c r="M67" s="441"/>
      <c r="N67" s="412"/>
      <c r="O67" s="411" t="s">
        <v>255</v>
      </c>
      <c r="P67" s="409"/>
      <c r="Q67" s="409">
        <v>0.20960000000000001</v>
      </c>
      <c r="R67" s="409">
        <v>-0.13619999999999999</v>
      </c>
      <c r="S67" s="409">
        <v>0.29609999999999997</v>
      </c>
      <c r="T67" s="244">
        <v>6.9099999999999995E-2</v>
      </c>
      <c r="U67" s="244">
        <v>0.12620000000000001</v>
      </c>
      <c r="V67" s="244">
        <v>-0.27179999999999999</v>
      </c>
      <c r="W67" s="197">
        <v>0.1706</v>
      </c>
      <c r="X67" s="197">
        <v>-3.1399999999999997E-2</v>
      </c>
      <c r="Y67" s="407" t="s">
        <v>1</v>
      </c>
      <c r="Z67" s="406">
        <f t="shared" ref="Z67" si="15">(1+Q67)*(1+R67)*(1+S67)*(1+T67)*(1+U67)*(1+V67)*(1+W67)*(1+X67)-1</f>
        <v>0.34626637917379033</v>
      </c>
      <c r="AA67" s="222"/>
      <c r="AB67" s="212">
        <v>-3.1399999999999997E-2</v>
      </c>
      <c r="AC67" s="203"/>
      <c r="AH67" s="427">
        <v>0.18709999999999999</v>
      </c>
      <c r="AI67" s="405" t="s">
        <v>7</v>
      </c>
      <c r="AJ67" s="404">
        <v>2</v>
      </c>
      <c r="AK67" s="427">
        <v>0.18690000000000001</v>
      </c>
    </row>
    <row r="68" spans="1:37" s="199" customFormat="1" ht="57" customHeight="1" x14ac:dyDescent="0.35">
      <c r="A68" s="246">
        <v>47</v>
      </c>
      <c r="B68" s="434"/>
      <c r="C68" s="219"/>
      <c r="D68" s="381"/>
      <c r="E68" s="436"/>
      <c r="F68" s="208"/>
      <c r="G68" s="460"/>
      <c r="H68" s="417"/>
      <c r="I68" s="245" t="s">
        <v>297</v>
      </c>
      <c r="J68" s="204" t="s">
        <v>299</v>
      </c>
      <c r="K68" s="432" t="s">
        <v>350</v>
      </c>
      <c r="L68" s="412" t="s">
        <v>7</v>
      </c>
      <c r="M68" s="412"/>
      <c r="N68" s="412"/>
      <c r="O68" s="411" t="s">
        <v>301</v>
      </c>
      <c r="P68" s="408">
        <v>0.15049999999999999</v>
      </c>
      <c r="Q68" s="408">
        <v>7.0599999999999996E-2</v>
      </c>
      <c r="R68" s="408">
        <v>2.2800000000000001E-2</v>
      </c>
      <c r="S68" s="408">
        <v>0.2291</v>
      </c>
      <c r="T68" s="408">
        <v>4.8599999999999997E-2</v>
      </c>
      <c r="U68" s="408">
        <v>0.33489999999999998</v>
      </c>
      <c r="V68" s="408">
        <v>-0.157</v>
      </c>
      <c r="W68" s="408">
        <v>0.29099999999999998</v>
      </c>
      <c r="X68" s="408">
        <v>0.25559999999999999</v>
      </c>
      <c r="Y68" s="241" t="s">
        <v>1</v>
      </c>
      <c r="Z68" s="242">
        <f t="shared" si="10"/>
        <v>1.5743576800451939</v>
      </c>
      <c r="AA68" s="222"/>
      <c r="AB68" s="212">
        <v>0.25559999999999999</v>
      </c>
      <c r="AC68" s="203"/>
      <c r="AH68" s="427">
        <v>0.19209999999999999</v>
      </c>
      <c r="AI68" s="405" t="s">
        <v>278</v>
      </c>
      <c r="AJ68" s="404">
        <v>1</v>
      </c>
      <c r="AK68" s="427">
        <v>0.18479999999999999</v>
      </c>
    </row>
    <row r="69" spans="1:37" s="199" customFormat="1" ht="56.25" customHeight="1" x14ac:dyDescent="0.35">
      <c r="A69" s="246">
        <v>48</v>
      </c>
      <c r="B69" s="434"/>
      <c r="C69" s="219"/>
      <c r="D69" s="381"/>
      <c r="E69" s="277"/>
      <c r="F69" s="208"/>
      <c r="G69" s="208"/>
      <c r="H69" s="417"/>
      <c r="I69" s="420" t="s">
        <v>367</v>
      </c>
      <c r="J69" s="413" t="s">
        <v>368</v>
      </c>
      <c r="K69" s="412" t="s">
        <v>369</v>
      </c>
      <c r="L69" s="412" t="s">
        <v>7</v>
      </c>
      <c r="M69" s="432" t="s">
        <v>106</v>
      </c>
      <c r="N69" s="412"/>
      <c r="O69" s="411" t="s">
        <v>198</v>
      </c>
      <c r="P69" s="409"/>
      <c r="Q69" s="409">
        <v>0.23949999999999999</v>
      </c>
      <c r="R69" s="409">
        <v>-0.13250000000000001</v>
      </c>
      <c r="S69" s="409">
        <v>0.28249999999999997</v>
      </c>
      <c r="T69" s="244">
        <v>0.2238</v>
      </c>
      <c r="U69" s="244">
        <v>0.12130000000000001</v>
      </c>
      <c r="V69" s="244">
        <v>-0.2853</v>
      </c>
      <c r="W69" s="197">
        <v>5.6099999999999997E-2</v>
      </c>
      <c r="X69" s="197">
        <v>7.7899999999999997E-2</v>
      </c>
      <c r="Y69" s="407" t="s">
        <v>1</v>
      </c>
      <c r="Z69" s="406">
        <f>(1+Q69)*(1+R69)*(1+S69)*(1+T69)*(1+U69)*(1+V69)*(1+W69)*(1+X69)-1</f>
        <v>0.53961791537920156</v>
      </c>
      <c r="AA69" s="222"/>
      <c r="AB69" s="212">
        <v>7.7899999999999997E-2</v>
      </c>
      <c r="AC69" s="203"/>
      <c r="AH69" s="427">
        <v>0.19639999999999999</v>
      </c>
      <c r="AI69" s="405" t="s">
        <v>278</v>
      </c>
      <c r="AJ69" s="404">
        <v>2</v>
      </c>
      <c r="AK69" s="427">
        <v>0.19739999999999999</v>
      </c>
    </row>
    <row r="70" spans="1:37" s="199" customFormat="1" ht="57" customHeight="1" x14ac:dyDescent="0.35">
      <c r="A70" s="246">
        <v>49</v>
      </c>
      <c r="B70" s="220"/>
      <c r="C70" s="219"/>
      <c r="D70" s="217"/>
      <c r="E70" s="218"/>
      <c r="F70" s="223"/>
      <c r="G70" s="460"/>
      <c r="H70" s="417"/>
      <c r="I70" s="211" t="s">
        <v>211</v>
      </c>
      <c r="J70" s="208" t="s">
        <v>258</v>
      </c>
      <c r="K70" s="208" t="s">
        <v>349</v>
      </c>
      <c r="L70" s="412" t="s">
        <v>7</v>
      </c>
      <c r="M70" s="432" t="s">
        <v>106</v>
      </c>
      <c r="N70" s="238"/>
      <c r="O70" s="225" t="s">
        <v>255</v>
      </c>
      <c r="P70" s="240">
        <v>4.5199999999999997E-2</v>
      </c>
      <c r="Q70" s="244">
        <v>0.1686</v>
      </c>
      <c r="R70" s="244">
        <v>-0.1565</v>
      </c>
      <c r="S70" s="244">
        <v>0.25019999999999998</v>
      </c>
      <c r="T70" s="244">
        <v>6.5299999999999997E-2</v>
      </c>
      <c r="U70" s="244">
        <v>0.2122</v>
      </c>
      <c r="V70" s="244">
        <v>-8.2500000000000004E-2</v>
      </c>
      <c r="W70" s="244">
        <v>6.2700000000000006E-2</v>
      </c>
      <c r="X70" s="244">
        <v>-2.5899999999999999E-2</v>
      </c>
      <c r="Y70" s="241" t="s">
        <v>1</v>
      </c>
      <c r="Z70" s="242">
        <f>(1+Q70)*(1+R70)*(1+S70)*(1+T70)*(1+U70)*(1+V70)*(1+W70)*(1+X70)-1</f>
        <v>0.51146107443093825</v>
      </c>
      <c r="AA70" s="222"/>
      <c r="AB70" s="212">
        <v>-2.5899999999999999E-2</v>
      </c>
      <c r="AC70" s="203"/>
      <c r="AH70" s="425">
        <v>0.19689999999999999</v>
      </c>
      <c r="AI70" s="386" t="s">
        <v>278</v>
      </c>
      <c r="AJ70" s="393">
        <v>2</v>
      </c>
      <c r="AK70" s="425">
        <v>0.1482</v>
      </c>
    </row>
    <row r="71" spans="1:37" s="199" customFormat="1" ht="56.25" customHeight="1" x14ac:dyDescent="0.35">
      <c r="A71" s="246">
        <v>50</v>
      </c>
      <c r="B71" s="220"/>
      <c r="C71" s="219"/>
      <c r="D71" s="217"/>
      <c r="E71" s="277"/>
      <c r="F71" s="208"/>
      <c r="G71" s="460"/>
      <c r="H71" s="417"/>
      <c r="I71" s="420" t="s">
        <v>376</v>
      </c>
      <c r="J71" s="413" t="s">
        <v>377</v>
      </c>
      <c r="K71" s="412" t="s">
        <v>378</v>
      </c>
      <c r="L71" s="412" t="s">
        <v>7</v>
      </c>
      <c r="M71" s="412"/>
      <c r="N71" s="412"/>
      <c r="O71" s="411" t="s">
        <v>197</v>
      </c>
      <c r="P71" s="409"/>
      <c r="Q71" s="409">
        <v>0.16259999999999999</v>
      </c>
      <c r="R71" s="409">
        <v>-8.7599999999999997E-2</v>
      </c>
      <c r="S71" s="409">
        <v>0.2271</v>
      </c>
      <c r="T71" s="244">
        <v>-1E-4</v>
      </c>
      <c r="U71" s="244">
        <v>0.14960000000000001</v>
      </c>
      <c r="V71" s="244">
        <v>-0.30620000000000003</v>
      </c>
      <c r="W71" s="197">
        <v>0.14580000000000001</v>
      </c>
      <c r="X71" s="197">
        <v>1.9699999999999999E-2</v>
      </c>
      <c r="Y71" s="407" t="s">
        <v>1</v>
      </c>
      <c r="Z71" s="406">
        <f t="shared" si="10"/>
        <v>0.21287042876338091</v>
      </c>
      <c r="AA71" s="222"/>
      <c r="AB71" s="212">
        <v>1.9699999999999999E-2</v>
      </c>
      <c r="AC71" s="203"/>
      <c r="AH71" s="427">
        <v>0.20080000000000001</v>
      </c>
      <c r="AI71" s="405" t="s">
        <v>7</v>
      </c>
      <c r="AJ71" s="404">
        <v>2</v>
      </c>
      <c r="AK71" s="427">
        <v>0.21920000000000001</v>
      </c>
    </row>
    <row r="72" spans="1:37" s="199" customFormat="1" ht="57" hidden="1" customHeight="1" x14ac:dyDescent="0.35">
      <c r="A72" s="246"/>
      <c r="B72" s="434"/>
      <c r="C72" s="208"/>
      <c r="D72" s="381"/>
      <c r="E72" s="436"/>
      <c r="F72" s="208"/>
      <c r="G72" s="208"/>
      <c r="H72" s="417"/>
      <c r="I72" s="452" t="s">
        <v>302</v>
      </c>
      <c r="J72" s="413" t="s">
        <v>303</v>
      </c>
      <c r="K72" s="441" t="s">
        <v>304</v>
      </c>
      <c r="L72" s="441" t="s">
        <v>7</v>
      </c>
      <c r="M72" s="441" t="s">
        <v>106</v>
      </c>
      <c r="N72" s="412"/>
      <c r="O72" s="411" t="s">
        <v>198</v>
      </c>
      <c r="P72" s="409">
        <v>0.21149999999999999</v>
      </c>
      <c r="Q72" s="409">
        <v>0.24299999999999999</v>
      </c>
      <c r="R72" s="409">
        <v>-0.25719999999999998</v>
      </c>
      <c r="S72" s="409">
        <v>0.25890000000000002</v>
      </c>
      <c r="T72" s="408">
        <v>5.9499999999999997E-2</v>
      </c>
      <c r="U72" s="408">
        <v>0.27850000000000003</v>
      </c>
      <c r="V72" s="408">
        <v>-0.1196</v>
      </c>
      <c r="W72" s="408">
        <v>6.6900000000000001E-2</v>
      </c>
      <c r="X72" s="408">
        <v>-0.12659999999999999</v>
      </c>
      <c r="Y72" s="241" t="s">
        <v>1</v>
      </c>
      <c r="Z72" s="242">
        <f t="shared" si="10"/>
        <v>0.29167390920141467</v>
      </c>
      <c r="AA72" s="222"/>
      <c r="AB72" s="212">
        <v>-0.12659999999999999</v>
      </c>
      <c r="AC72" s="203"/>
      <c r="AH72" s="427">
        <v>0.20660000000000001</v>
      </c>
      <c r="AI72" s="405" t="s">
        <v>278</v>
      </c>
      <c r="AJ72" s="404">
        <v>2</v>
      </c>
      <c r="AK72" s="427">
        <v>0.1764</v>
      </c>
    </row>
    <row r="73" spans="1:37" s="199" customFormat="1" ht="56.25" hidden="1" customHeight="1" x14ac:dyDescent="0.35">
      <c r="A73" s="246"/>
      <c r="B73" s="434"/>
      <c r="C73" s="219"/>
      <c r="D73" s="439"/>
      <c r="E73" s="277"/>
      <c r="F73" s="208"/>
      <c r="G73" s="208"/>
      <c r="H73" s="208"/>
      <c r="I73" s="452" t="s">
        <v>370</v>
      </c>
      <c r="J73" s="413" t="s">
        <v>371</v>
      </c>
      <c r="K73" s="441" t="s">
        <v>372</v>
      </c>
      <c r="L73" s="441" t="s">
        <v>7</v>
      </c>
      <c r="M73" s="441" t="s">
        <v>106</v>
      </c>
      <c r="N73" s="412"/>
      <c r="O73" s="411" t="s">
        <v>197</v>
      </c>
      <c r="P73" s="409"/>
      <c r="Q73" s="409">
        <v>0.26650000000000001</v>
      </c>
      <c r="R73" s="409">
        <v>-0.30249999999999999</v>
      </c>
      <c r="S73" s="409">
        <v>0.1971</v>
      </c>
      <c r="T73" s="244">
        <v>9.3600000000000003E-2</v>
      </c>
      <c r="U73" s="244">
        <v>0.3276</v>
      </c>
      <c r="V73" s="244">
        <v>-9.5500000000000002E-2</v>
      </c>
      <c r="W73" s="197">
        <v>0.1166</v>
      </c>
      <c r="X73" s="197">
        <v>-1.2200000000000001E-2</v>
      </c>
      <c r="Y73" s="407" t="s">
        <v>1</v>
      </c>
      <c r="Z73" s="406">
        <f>(1+Q73)*(1+R73)*(1+S73)*(1+T73)*(1+U73)*(1+V73)*(1+W73)*(1+X73)-1</f>
        <v>0.53172499283455621</v>
      </c>
      <c r="AA73" s="222"/>
      <c r="AB73" s="212">
        <v>-1.2200000000000001E-2</v>
      </c>
      <c r="AC73" s="203"/>
      <c r="AH73" s="427">
        <v>0.2137</v>
      </c>
      <c r="AI73" s="405" t="s">
        <v>278</v>
      </c>
      <c r="AJ73" s="404">
        <v>2</v>
      </c>
      <c r="AK73" s="427">
        <v>0.17899999999999999</v>
      </c>
    </row>
    <row r="74" spans="1:37" s="199" customFormat="1" ht="56.25" hidden="1" customHeight="1" x14ac:dyDescent="0.35">
      <c r="A74" s="246"/>
      <c r="B74" s="354"/>
      <c r="C74" s="204"/>
      <c r="D74" s="439"/>
      <c r="E74" s="277"/>
      <c r="F74" s="208"/>
      <c r="G74" s="208"/>
      <c r="H74" s="208"/>
      <c r="I74" s="452" t="s">
        <v>407</v>
      </c>
      <c r="J74" s="413" t="s">
        <v>408</v>
      </c>
      <c r="K74" s="441" t="s">
        <v>409</v>
      </c>
      <c r="L74" s="441" t="s">
        <v>7</v>
      </c>
      <c r="M74" s="441" t="s">
        <v>106</v>
      </c>
      <c r="N74" s="412"/>
      <c r="O74" s="411" t="s">
        <v>357</v>
      </c>
      <c r="P74" s="409"/>
      <c r="Q74" s="409">
        <v>0.2979</v>
      </c>
      <c r="R74" s="409">
        <v>-0.21429999999999999</v>
      </c>
      <c r="S74" s="409">
        <v>0.1062</v>
      </c>
      <c r="T74" s="244">
        <v>-8.4000000000000005E-2</v>
      </c>
      <c r="U74" s="244">
        <v>0.29699999999999999</v>
      </c>
      <c r="V74" s="244">
        <v>5.4199999999999998E-2</v>
      </c>
      <c r="W74" s="197">
        <v>0.13900000000000001</v>
      </c>
      <c r="X74" s="197">
        <v>0.1351</v>
      </c>
      <c r="Y74" s="407" t="s">
        <v>1</v>
      </c>
      <c r="Z74" s="406">
        <f t="shared" ref="Z74" si="16">(1+Q74)*(1+R74)*(1+S74)*(1+T74)*(1+U74)*(1+V74)*(1+W74)*(1+X74)-1</f>
        <v>0.82661890892167533</v>
      </c>
      <c r="AA74" s="222"/>
      <c r="AB74" s="212">
        <v>0.1351</v>
      </c>
      <c r="AC74" s="203"/>
      <c r="AH74" s="427">
        <v>0.22170000000000001</v>
      </c>
      <c r="AI74" s="405" t="s">
        <v>7</v>
      </c>
      <c r="AJ74" s="404">
        <v>2</v>
      </c>
      <c r="AK74" s="427">
        <v>0.1779</v>
      </c>
    </row>
    <row r="75" spans="1:37" s="199" customFormat="1" ht="57" hidden="1" customHeight="1" x14ac:dyDescent="0.35">
      <c r="A75" s="246"/>
      <c r="B75" s="434"/>
      <c r="C75" s="219"/>
      <c r="D75" s="381"/>
      <c r="E75" s="436"/>
      <c r="F75" s="208"/>
      <c r="G75" s="208"/>
      <c r="H75" s="417"/>
      <c r="I75" s="450" t="s">
        <v>298</v>
      </c>
      <c r="J75" s="208" t="s">
        <v>300</v>
      </c>
      <c r="K75" s="441" t="s">
        <v>351</v>
      </c>
      <c r="L75" s="441" t="s">
        <v>7</v>
      </c>
      <c r="M75" s="441"/>
      <c r="N75" s="412"/>
      <c r="O75" s="411" t="s">
        <v>431</v>
      </c>
      <c r="P75" s="409">
        <v>0.25169999999999998</v>
      </c>
      <c r="Q75" s="409">
        <v>-4.9700000000000001E-2</v>
      </c>
      <c r="R75" s="409">
        <v>-0.10440000000000001</v>
      </c>
      <c r="S75" s="409">
        <v>0.19739999999999999</v>
      </c>
      <c r="T75" s="408">
        <v>-0.16889999999999999</v>
      </c>
      <c r="U75" s="408">
        <v>0.3715</v>
      </c>
      <c r="V75" s="408">
        <v>0.13239999999999999</v>
      </c>
      <c r="W75" s="408">
        <v>7.9699999999999993E-2</v>
      </c>
      <c r="X75" s="408">
        <v>3.6299999999999999E-2</v>
      </c>
      <c r="Y75" s="241" t="s">
        <v>1</v>
      </c>
      <c r="Z75" s="242">
        <f t="shared" si="10"/>
        <v>0.47180956994451195</v>
      </c>
      <c r="AA75" s="222"/>
      <c r="AB75" s="212">
        <v>3.6299999999999999E-2</v>
      </c>
      <c r="AC75" s="203"/>
      <c r="AH75" s="427">
        <v>0.2402</v>
      </c>
      <c r="AI75" s="405" t="s">
        <v>278</v>
      </c>
      <c r="AJ75" s="404">
        <v>2</v>
      </c>
      <c r="AK75" s="427">
        <v>0.1951</v>
      </c>
    </row>
    <row r="76" spans="1:37" s="199" customFormat="1" ht="56.25" customHeight="1" x14ac:dyDescent="0.35">
      <c r="A76" s="246">
        <v>51</v>
      </c>
      <c r="B76" s="434"/>
      <c r="C76" s="219"/>
      <c r="D76" s="381"/>
      <c r="E76" s="277"/>
      <c r="F76" s="208"/>
      <c r="G76" s="460"/>
      <c r="H76" s="417"/>
      <c r="I76" s="433" t="s">
        <v>379</v>
      </c>
      <c r="J76" s="453" t="s">
        <v>380</v>
      </c>
      <c r="K76" s="432" t="s">
        <v>381</v>
      </c>
      <c r="L76" s="412" t="s">
        <v>7</v>
      </c>
      <c r="M76" s="412"/>
      <c r="N76" s="412"/>
      <c r="O76" s="411" t="s">
        <v>357</v>
      </c>
      <c r="P76" s="409"/>
      <c r="Q76" s="409">
        <v>0.28349999999999997</v>
      </c>
      <c r="R76" s="409">
        <v>8.6999999999999994E-2</v>
      </c>
      <c r="S76" s="409">
        <v>0.43940000000000001</v>
      </c>
      <c r="T76" s="244">
        <v>0.71020000000000005</v>
      </c>
      <c r="U76" s="244">
        <v>0.21970000000000001</v>
      </c>
      <c r="V76" s="244">
        <v>-0.41489999999999999</v>
      </c>
      <c r="W76" s="197">
        <v>0.60029999999999994</v>
      </c>
      <c r="X76" s="197">
        <v>0.35770000000000002</v>
      </c>
      <c r="Y76" s="407" t="s">
        <v>1</v>
      </c>
      <c r="Z76" s="406">
        <f t="shared" si="10"/>
        <v>4.3252765060833935</v>
      </c>
      <c r="AA76" s="222"/>
      <c r="AB76" s="212">
        <v>0.35770000000000002</v>
      </c>
      <c r="AC76" s="203"/>
      <c r="AH76" s="427">
        <v>0.26719999999999999</v>
      </c>
      <c r="AI76" s="405" t="s">
        <v>278</v>
      </c>
      <c r="AJ76" s="404">
        <v>2</v>
      </c>
      <c r="AK76" s="427">
        <v>0.28770000000000001</v>
      </c>
    </row>
    <row r="77" spans="1:37" s="199" customFormat="1" ht="56.25" customHeight="1" x14ac:dyDescent="0.35">
      <c r="A77" s="246">
        <v>52</v>
      </c>
      <c r="B77" s="434"/>
      <c r="C77" s="219"/>
      <c r="D77" s="381"/>
      <c r="E77" s="436"/>
      <c r="F77" s="208"/>
      <c r="G77" s="460"/>
      <c r="H77" s="417"/>
      <c r="I77" s="433" t="s">
        <v>275</v>
      </c>
      <c r="J77" s="453" t="s">
        <v>276</v>
      </c>
      <c r="K77" s="432" t="s">
        <v>277</v>
      </c>
      <c r="L77" s="412" t="s">
        <v>7</v>
      </c>
      <c r="M77" s="432" t="s">
        <v>106</v>
      </c>
      <c r="N77" s="412"/>
      <c r="O77" s="411" t="s">
        <v>440</v>
      </c>
      <c r="P77" s="409">
        <v>-4.5199999999999997E-2</v>
      </c>
      <c r="Q77" s="409">
        <v>0.12180000000000001</v>
      </c>
      <c r="R77" s="409">
        <v>-0.3821</v>
      </c>
      <c r="S77" s="409">
        <v>0.20749999999999999</v>
      </c>
      <c r="T77" s="409">
        <v>6.3200000000000006E-2</v>
      </c>
      <c r="U77" s="409">
        <v>0.56159999999999999</v>
      </c>
      <c r="V77" s="409">
        <v>7.0000000000000001E-3</v>
      </c>
      <c r="W77" s="409">
        <v>0.31140000000000001</v>
      </c>
      <c r="X77" s="409">
        <v>0.44940000000000002</v>
      </c>
      <c r="Y77" s="407" t="s">
        <v>1</v>
      </c>
      <c r="Z77" s="406">
        <f t="shared" si="10"/>
        <v>1.6598579605859953</v>
      </c>
      <c r="AA77" s="222"/>
      <c r="AB77" s="212">
        <v>0.44940000000000002</v>
      </c>
      <c r="AC77" s="203"/>
      <c r="AH77" s="427">
        <v>0.33029999999999998</v>
      </c>
      <c r="AI77" s="405" t="s">
        <v>278</v>
      </c>
      <c r="AJ77" s="404">
        <v>2</v>
      </c>
      <c r="AK77" s="427">
        <v>0.29010000000000002</v>
      </c>
    </row>
    <row r="78" spans="1:37" ht="4.5" customHeight="1" thickBot="1" x14ac:dyDescent="0.4">
      <c r="I78" s="301"/>
      <c r="J78" s="302"/>
      <c r="K78" s="302"/>
      <c r="L78" s="303"/>
      <c r="M78" s="304"/>
      <c r="N78" s="304"/>
      <c r="O78" s="305"/>
      <c r="P78" s="306"/>
      <c r="Q78" s="306"/>
      <c r="R78" s="306"/>
      <c r="S78" s="306"/>
      <c r="T78" s="306"/>
      <c r="U78" s="306"/>
      <c r="V78" s="306"/>
      <c r="W78" s="306"/>
      <c r="X78" s="306"/>
      <c r="Y78" s="307"/>
      <c r="Z78" s="308"/>
      <c r="AA78" s="291"/>
      <c r="AB78" s="309"/>
      <c r="AH78" s="428"/>
      <c r="AI78" s="388"/>
      <c r="AJ78" s="395"/>
      <c r="AK78" s="428"/>
    </row>
    <row r="79" spans="1:37" s="276" customFormat="1" ht="30" customHeight="1" thickBot="1" x14ac:dyDescent="0.4">
      <c r="A79" s="246"/>
      <c r="I79" s="488" t="s">
        <v>2</v>
      </c>
      <c r="J79" s="489"/>
      <c r="K79" s="489"/>
      <c r="L79" s="489"/>
      <c r="M79" s="489"/>
      <c r="N79" s="489"/>
      <c r="O79" s="490"/>
      <c r="P79" s="310">
        <v>4.8599999999999997E-2</v>
      </c>
      <c r="Q79" s="310">
        <v>9.2600000000000002E-2</v>
      </c>
      <c r="R79" s="310">
        <v>-0.1095</v>
      </c>
      <c r="S79" s="310">
        <v>0.26379999999999998</v>
      </c>
      <c r="T79" s="310">
        <v>-7.1400000000000005E-2</v>
      </c>
      <c r="U79" s="310">
        <v>0.28849999999999998</v>
      </c>
      <c r="V79" s="310">
        <v>-9.5000000000000001E-2</v>
      </c>
      <c r="W79" s="310">
        <v>0.15129999999999999</v>
      </c>
      <c r="X79" s="310">
        <v>-2.1499999999999998E-2</v>
      </c>
      <c r="Y79" s="311" t="s">
        <v>1</v>
      </c>
      <c r="Z79" s="312">
        <f>(1+Q79)*(1+R79)*(1+S79)*(1+T79)*(1+U79)*(1+V79)*(1+W79)*(1+X79)-1</f>
        <v>0.49997661062137277</v>
      </c>
      <c r="AA79" s="313"/>
      <c r="AB79" s="213">
        <v>-2.1499999999999998E-2</v>
      </c>
      <c r="AE79" s="252"/>
      <c r="AH79" s="425">
        <v>0.2162</v>
      </c>
      <c r="AI79" s="386"/>
      <c r="AJ79" s="392"/>
      <c r="AK79" s="425">
        <v>0.16719999999999999</v>
      </c>
    </row>
    <row r="80" spans="1:37" ht="6.75" customHeight="1" x14ac:dyDescent="0.35"/>
    <row r="81" spans="1:37" s="333" customFormat="1" ht="15" customHeight="1" x14ac:dyDescent="0.35">
      <c r="A81" s="373"/>
      <c r="I81" s="465" t="s">
        <v>382</v>
      </c>
      <c r="J81" s="466"/>
      <c r="K81" s="466"/>
      <c r="L81" s="466"/>
      <c r="M81" s="466"/>
      <c r="N81" s="466"/>
      <c r="O81" s="466"/>
      <c r="Y81" s="334"/>
      <c r="Z81" s="334"/>
      <c r="AB81" s="335"/>
      <c r="AH81" s="429"/>
      <c r="AI81" s="373"/>
      <c r="AJ81" s="396"/>
      <c r="AK81" s="429"/>
    </row>
    <row r="82" spans="1:37" s="333" customFormat="1" ht="15" customHeight="1" x14ac:dyDescent="0.35">
      <c r="A82" s="373"/>
      <c r="I82" s="463" t="s">
        <v>383</v>
      </c>
      <c r="J82" s="467"/>
      <c r="K82" s="467"/>
      <c r="L82" s="467"/>
      <c r="M82" s="467"/>
      <c r="N82" s="467"/>
      <c r="O82" s="467"/>
      <c r="Y82" s="334"/>
      <c r="Z82" s="334"/>
      <c r="AB82" s="335"/>
      <c r="AH82" s="429"/>
      <c r="AI82" s="373"/>
      <c r="AJ82" s="396"/>
      <c r="AK82" s="429"/>
    </row>
    <row r="83" spans="1:37" s="333" customFormat="1" ht="15" customHeight="1" x14ac:dyDescent="0.35">
      <c r="A83" s="373"/>
      <c r="I83" s="463" t="s">
        <v>387</v>
      </c>
      <c r="J83" s="464"/>
      <c r="K83" s="464"/>
      <c r="L83" s="464"/>
      <c r="M83" s="464"/>
      <c r="N83" s="464"/>
      <c r="O83" s="464"/>
      <c r="Y83" s="334"/>
      <c r="Z83" s="334"/>
      <c r="AB83" s="335"/>
      <c r="AH83" s="429"/>
      <c r="AI83" s="373"/>
      <c r="AJ83" s="396"/>
      <c r="AK83" s="429"/>
    </row>
    <row r="84" spans="1:37" s="333" customFormat="1" ht="15" customHeight="1" x14ac:dyDescent="0.35">
      <c r="A84" s="373"/>
      <c r="I84" s="463" t="s">
        <v>441</v>
      </c>
      <c r="J84" s="464"/>
      <c r="K84" s="464"/>
      <c r="L84" s="464"/>
      <c r="M84" s="464"/>
      <c r="N84" s="464"/>
      <c r="O84" s="464"/>
      <c r="Y84" s="334"/>
      <c r="Z84" s="334"/>
      <c r="AB84" s="335"/>
      <c r="AH84" s="429"/>
      <c r="AI84" s="373"/>
      <c r="AJ84" s="396"/>
      <c r="AK84" s="429"/>
    </row>
    <row r="85" spans="1:37" s="333" customFormat="1" ht="15" customHeight="1" x14ac:dyDescent="0.35">
      <c r="A85" s="373"/>
      <c r="I85" s="463" t="s">
        <v>388</v>
      </c>
      <c r="J85" s="464"/>
      <c r="K85" s="464"/>
      <c r="L85" s="464"/>
      <c r="M85" s="464"/>
      <c r="N85" s="464"/>
      <c r="O85" s="464"/>
      <c r="Y85" s="334"/>
      <c r="Z85" s="334"/>
      <c r="AB85" s="335"/>
      <c r="AH85" s="429"/>
      <c r="AI85" s="373"/>
      <c r="AJ85" s="396"/>
      <c r="AK85" s="429"/>
    </row>
    <row r="86" spans="1:37" s="333" customFormat="1" ht="17.25" customHeight="1" x14ac:dyDescent="0.35">
      <c r="A86" s="373"/>
      <c r="I86" s="463" t="s">
        <v>389</v>
      </c>
      <c r="J86" s="464"/>
      <c r="K86" s="464"/>
      <c r="L86" s="464"/>
      <c r="M86" s="464"/>
      <c r="N86" s="464"/>
      <c r="O86" s="464"/>
      <c r="Y86" s="334"/>
      <c r="Z86" s="334"/>
      <c r="AB86" s="335"/>
      <c r="AH86" s="429"/>
      <c r="AI86" s="373"/>
      <c r="AJ86" s="396"/>
      <c r="AK86" s="429"/>
    </row>
    <row r="87" spans="1:37" ht="9" hidden="1" customHeight="1" thickBot="1" x14ac:dyDescent="0.4">
      <c r="A87" s="199"/>
    </row>
    <row r="88" spans="1:37" ht="24" hidden="1" customHeight="1" thickBot="1" x14ac:dyDescent="0.4">
      <c r="A88" s="199"/>
      <c r="I88" s="494" t="s">
        <v>436</v>
      </c>
      <c r="J88" s="495"/>
      <c r="K88" s="360" t="s">
        <v>397</v>
      </c>
      <c r="L88" s="493" t="e">
        <f>#REF!</f>
        <v>#REF!</v>
      </c>
      <c r="M88" s="493"/>
      <c r="N88" s="493"/>
      <c r="O88" s="493"/>
      <c r="Q88" s="330" t="s">
        <v>398</v>
      </c>
      <c r="R88" s="319" t="e">
        <f>#REF!</f>
        <v>#REF!</v>
      </c>
      <c r="S88" s="330" t="s">
        <v>399</v>
      </c>
      <c r="T88" s="320" t="e">
        <f>#REF!</f>
        <v>#REF!</v>
      </c>
      <c r="U88" s="330" t="s">
        <v>400</v>
      </c>
      <c r="V88" s="320" t="e">
        <f>#REF!</f>
        <v>#REF!</v>
      </c>
      <c r="W88" s="330" t="s">
        <v>401</v>
      </c>
      <c r="X88" s="320" t="e">
        <f>#REF!</f>
        <v>#REF!</v>
      </c>
      <c r="Y88" s="321"/>
      <c r="Z88" s="330" t="s">
        <v>402</v>
      </c>
      <c r="AA88" s="322"/>
      <c r="AB88" s="320" t="e">
        <f>#REF!</f>
        <v>#REF!</v>
      </c>
      <c r="AC88" s="322"/>
      <c r="AD88" s="322"/>
      <c r="AE88" s="322"/>
      <c r="AG88" s="322"/>
      <c r="AH88" s="330" t="s">
        <v>403</v>
      </c>
      <c r="AI88" s="421"/>
      <c r="AJ88" s="397"/>
      <c r="AK88" s="430" t="e">
        <f>#REF!</f>
        <v>#REF!</v>
      </c>
    </row>
    <row r="89" spans="1:37" ht="24" hidden="1" customHeight="1" thickBot="1" x14ac:dyDescent="0.4">
      <c r="A89" s="199"/>
      <c r="I89" s="494" t="s">
        <v>428</v>
      </c>
      <c r="J89" s="495"/>
      <c r="K89" s="360" t="s">
        <v>397</v>
      </c>
      <c r="L89" s="493" t="e">
        <f>#REF!</f>
        <v>#REF!</v>
      </c>
      <c r="M89" s="493"/>
      <c r="N89" s="493"/>
      <c r="O89" s="493"/>
      <c r="Q89" s="330" t="s">
        <v>398</v>
      </c>
      <c r="R89" s="319" t="e">
        <f>#REF!</f>
        <v>#REF!</v>
      </c>
      <c r="S89" s="330" t="s">
        <v>399</v>
      </c>
      <c r="T89" s="320" t="e">
        <f>#REF!</f>
        <v>#REF!</v>
      </c>
      <c r="U89" s="330" t="s">
        <v>400</v>
      </c>
      <c r="V89" s="320" t="e">
        <f>#REF!</f>
        <v>#REF!</v>
      </c>
      <c r="W89" s="330" t="s">
        <v>401</v>
      </c>
      <c r="X89" s="320" t="e">
        <f>#REF!</f>
        <v>#REF!</v>
      </c>
      <c r="Y89" s="321"/>
      <c r="Z89" s="330" t="s">
        <v>402</v>
      </c>
      <c r="AA89" s="322"/>
      <c r="AB89" s="320" t="e">
        <f>#REF!</f>
        <v>#REF!</v>
      </c>
      <c r="AC89" s="322"/>
      <c r="AD89" s="322"/>
      <c r="AE89" s="322"/>
      <c r="AG89" s="322"/>
      <c r="AH89" s="330" t="s">
        <v>403</v>
      </c>
      <c r="AI89" s="421"/>
      <c r="AJ89" s="397"/>
      <c r="AK89" s="430" t="e">
        <f>#REF!</f>
        <v>#REF!</v>
      </c>
    </row>
    <row r="90" spans="1:37" ht="23.65" hidden="1" thickBot="1" x14ac:dyDescent="0.4">
      <c r="A90" s="199"/>
      <c r="I90" s="494" t="s">
        <v>241</v>
      </c>
      <c r="J90" s="495"/>
      <c r="K90" s="318" t="s">
        <v>397</v>
      </c>
      <c r="L90" s="493" t="e">
        <f>#REF!</f>
        <v>#REF!</v>
      </c>
      <c r="M90" s="493"/>
      <c r="N90" s="493"/>
      <c r="O90" s="493"/>
      <c r="Q90" s="443" t="s">
        <v>398</v>
      </c>
      <c r="R90" s="319" t="e">
        <f>#REF!</f>
        <v>#REF!</v>
      </c>
      <c r="S90" s="330" t="s">
        <v>399</v>
      </c>
      <c r="T90" s="320" t="e">
        <f>#REF!</f>
        <v>#REF!</v>
      </c>
      <c r="U90" s="330" t="s">
        <v>400</v>
      </c>
      <c r="V90" s="320" t="e">
        <f>#REF!</f>
        <v>#REF!</v>
      </c>
      <c r="W90" s="330" t="s">
        <v>401</v>
      </c>
      <c r="X90" s="320" t="e">
        <f>#REF!</f>
        <v>#REF!</v>
      </c>
      <c r="Y90" s="321"/>
      <c r="Z90" s="330" t="s">
        <v>402</v>
      </c>
      <c r="AA90" s="322"/>
      <c r="AB90" s="320" t="e">
        <f>#REF!</f>
        <v>#REF!</v>
      </c>
      <c r="AC90" s="322"/>
      <c r="AD90" s="322"/>
      <c r="AE90" s="322"/>
      <c r="AG90" s="322"/>
      <c r="AH90" s="330" t="s">
        <v>403</v>
      </c>
      <c r="AI90" s="421"/>
      <c r="AJ90" s="397"/>
      <c r="AK90" s="430" t="e">
        <f>#REF!</f>
        <v>#REF!</v>
      </c>
    </row>
    <row r="91" spans="1:37" ht="29.25" hidden="1" customHeight="1" x14ac:dyDescent="0.35"/>
  </sheetData>
  <protectedRanges>
    <protectedRange sqref="AB78 AB19:AB21 AB12 P21:X22 P34:Q34 P15 P14:U14 P55:R55 P65:R65 P12:X12 P26 P25:X25 Q24:S24 P78:X78 P19:X19 P45:X45 P31:X32" name="Plage1"/>
    <protectedRange sqref="AB13:AB15" name="Plage1_1"/>
    <protectedRange sqref="AH79" name="Plage1_2_1"/>
    <protectedRange sqref="AB4" name="Plage1_7"/>
    <protectedRange sqref="AB41 AB36" name="Plage1_2_3_1"/>
    <protectedRange sqref="AB33" name="Plage1_2_3_2"/>
    <protectedRange sqref="AB60" name="Plage1_2_2_1"/>
    <protectedRange sqref="AB54" name="Plage1_2_3_3"/>
    <protectedRange sqref="AI79:AK79" name="Plage1_2_1_2"/>
    <protectedRange sqref="P49:X50 Q26:X26 R34:X34 P77:X77 P58:X58" name="Plage1_6"/>
    <protectedRange sqref="P52:S52 P43:S43 P72:S72" name="Plage1_8"/>
    <protectedRange sqref="P23:X23 P24 P44:S44 P76:S76 P16:S18 P73:S74 P27:S28 P39:S39 P46:S46 P71:S71 P67:S67 P61:S63 P69:S69" name="Plage1_9"/>
    <protectedRange sqref="P30:X30" name="Plage1_10"/>
    <protectedRange sqref="P35:X35" name="Plage1_11"/>
    <protectedRange sqref="P47:X47" name="Plage1_12"/>
    <protectedRange sqref="P48:X48" name="Plage1_13"/>
    <protectedRange sqref="P53:X53" name="Plage1_14"/>
    <protectedRange sqref="P56:X56 P40:X40" name="Plage1_15"/>
    <protectedRange sqref="P51:X51" name="Plage1_16"/>
    <protectedRange sqref="S55:X55" name="Plage1_17"/>
    <protectedRange sqref="P75:S75" name="Plage1_19"/>
  </protectedRanges>
  <mergeCells count="16">
    <mergeCell ref="B19:O19"/>
    <mergeCell ref="AC2:AD2"/>
    <mergeCell ref="I79:O79"/>
    <mergeCell ref="B21:O21"/>
    <mergeCell ref="L90:O90"/>
    <mergeCell ref="I88:J88"/>
    <mergeCell ref="L88:O88"/>
    <mergeCell ref="I90:J90"/>
    <mergeCell ref="I89:J89"/>
    <mergeCell ref="L89:O89"/>
    <mergeCell ref="I1:Z1"/>
    <mergeCell ref="B4:H4"/>
    <mergeCell ref="Y4:Z4"/>
    <mergeCell ref="K3:O3"/>
    <mergeCell ref="B12:O12"/>
    <mergeCell ref="Q3:X3"/>
  </mergeCells>
  <phoneticPr fontId="2" type="noConversion"/>
  <printOptions horizontalCentered="1"/>
  <pageMargins left="0.19685039370078741" right="0.19685039370078741" top="0.15748031496062992" bottom="0.15748031496062992" header="0" footer="0"/>
  <pageSetup paperSize="9" scale="42" fitToHeight="0" orientation="portrait" r:id="rId1"/>
  <headerFooter alignWithMargins="0">
    <oddFooter>&amp;Lmars 2024&amp;CDocument à usage interne  &amp;RVESTA Prévoyance et Patrimoine</oddFooter>
  </headerFooter>
  <rowBreaks count="1" manualBreakCount="1">
    <brk id="4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Feuil2">
    <tabColor rgb="FFFFC000"/>
    <pageSetUpPr fitToPage="1"/>
  </sheetPr>
  <dimension ref="A1:AB71"/>
  <sheetViews>
    <sheetView zoomScale="70" zoomScaleNormal="70" workbookViewId="0">
      <pane ySplit="4" topLeftCell="A23" activePane="bottomLeft" state="frozen"/>
      <selection activeCell="D11" sqref="D11"/>
      <selection pane="bottomLeft" activeCell="A28" sqref="A28:Q28"/>
    </sheetView>
  </sheetViews>
  <sheetFormatPr baseColWidth="10" defaultColWidth="11.3984375" defaultRowHeight="29.25" customHeight="1" x14ac:dyDescent="0.35"/>
  <cols>
    <col min="1" max="1" width="16.1328125" style="157" customWidth="1"/>
    <col min="2" max="2" width="22" style="3" customWidth="1"/>
    <col min="3" max="3" width="27.265625" style="3" customWidth="1"/>
    <col min="4" max="5" width="4.3984375" style="8" customWidth="1"/>
    <col min="6" max="6" width="6.3984375" style="8" customWidth="1"/>
    <col min="7" max="7" width="10.59765625" style="3" hidden="1" customWidth="1"/>
    <col min="8" max="9" width="11" style="3" hidden="1" customWidth="1"/>
    <col min="10" max="10" width="10.73046875" style="3" hidden="1" customWidth="1"/>
    <col min="11" max="14" width="10.73046875" style="3" customWidth="1"/>
    <col min="15" max="15" width="11.1328125" style="3" customWidth="1"/>
    <col min="16" max="18" width="11" style="3" customWidth="1"/>
    <col min="19" max="19" width="2.265625" style="34" customWidth="1"/>
    <col min="20" max="20" width="12.3984375" style="32" customWidth="1"/>
    <col min="21" max="21" width="0.86328125" style="3" customWidth="1"/>
    <col min="22" max="22" width="12.265625" style="38" hidden="1" customWidth="1"/>
    <col min="23" max="23" width="11.73046875" style="2" hidden="1" customWidth="1"/>
    <col min="24" max="24" width="12" style="3" hidden="1" customWidth="1"/>
    <col min="25" max="25" width="14.265625" style="3" hidden="1" customWidth="1"/>
    <col min="26" max="26" width="17.1328125" style="3" hidden="1" customWidth="1"/>
    <col min="27" max="27" width="0.73046875" style="3" customWidth="1"/>
    <col min="28" max="28" width="12.1328125" style="38" customWidth="1"/>
    <col min="29" max="16384" width="11.3984375" style="3"/>
  </cols>
  <sheetData>
    <row r="1" spans="1:28" ht="41.25" customHeight="1" thickBot="1" x14ac:dyDescent="0.4">
      <c r="A1" s="496" t="s">
        <v>178</v>
      </c>
      <c r="B1" s="497"/>
      <c r="C1" s="497"/>
      <c r="D1" s="497"/>
      <c r="E1" s="497"/>
      <c r="F1" s="497"/>
      <c r="G1" s="497"/>
      <c r="H1" s="497"/>
      <c r="I1" s="497"/>
      <c r="J1" s="497"/>
      <c r="K1" s="497"/>
      <c r="L1" s="497"/>
      <c r="M1" s="497"/>
      <c r="N1" s="497"/>
      <c r="O1" s="497"/>
      <c r="P1" s="497"/>
      <c r="Q1" s="497"/>
      <c r="R1" s="497"/>
      <c r="S1" s="497"/>
      <c r="T1" s="498"/>
      <c r="U1" s="10"/>
      <c r="V1" s="42"/>
      <c r="W1" s="51">
        <v>40908</v>
      </c>
      <c r="X1" s="51">
        <v>41222</v>
      </c>
      <c r="Y1" s="12">
        <f>X1-W1</f>
        <v>314</v>
      </c>
      <c r="Z1" s="3" t="s">
        <v>37</v>
      </c>
    </row>
    <row r="2" spans="1:28" ht="18.75" customHeight="1" x14ac:dyDescent="0.35">
      <c r="X2" s="3">
        <v>0.01</v>
      </c>
      <c r="Y2" s="3">
        <v>9.5999999999999992E-3</v>
      </c>
      <c r="Z2" s="3" t="s">
        <v>39</v>
      </c>
    </row>
    <row r="3" spans="1:28" s="11" customFormat="1" ht="28.5" customHeight="1" x14ac:dyDescent="0.4">
      <c r="A3" s="22"/>
      <c r="B3" s="23"/>
      <c r="C3" s="499" t="s">
        <v>85</v>
      </c>
      <c r="D3" s="499"/>
      <c r="E3" s="499"/>
      <c r="F3" s="499"/>
      <c r="G3" s="165" t="s">
        <v>20</v>
      </c>
      <c r="H3" s="127" t="s">
        <v>20</v>
      </c>
      <c r="I3" s="127"/>
      <c r="K3" s="505" t="s">
        <v>20</v>
      </c>
      <c r="L3" s="506"/>
      <c r="M3" s="506"/>
      <c r="N3" s="506"/>
      <c r="O3" s="506"/>
      <c r="P3" s="506"/>
      <c r="Q3" s="506"/>
      <c r="R3" s="507"/>
      <c r="S3" s="105"/>
      <c r="T3" s="33"/>
      <c r="V3" s="39"/>
      <c r="X3" s="3">
        <f>1-X2/365*Y1</f>
        <v>0.99139726027397257</v>
      </c>
      <c r="Y3" s="3">
        <f>1-Y2/365*Y1</f>
        <v>0.99174136986301376</v>
      </c>
      <c r="Z3" s="3" t="s">
        <v>40</v>
      </c>
      <c r="AB3" s="39"/>
    </row>
    <row r="4" spans="1:28" ht="60" customHeight="1" x14ac:dyDescent="0.35">
      <c r="A4" s="1" t="s">
        <v>3</v>
      </c>
      <c r="B4" s="1" t="s">
        <v>0</v>
      </c>
      <c r="C4" s="1" t="s">
        <v>5</v>
      </c>
      <c r="D4" s="140" t="s">
        <v>109</v>
      </c>
      <c r="E4" s="112" t="s">
        <v>91</v>
      </c>
      <c r="F4" s="102" t="s">
        <v>84</v>
      </c>
      <c r="G4" s="1">
        <v>2001</v>
      </c>
      <c r="H4" s="156">
        <v>2002</v>
      </c>
      <c r="I4" s="156">
        <v>2003</v>
      </c>
      <c r="J4" s="166">
        <v>2004</v>
      </c>
      <c r="K4" s="1">
        <v>2005</v>
      </c>
      <c r="L4" s="1">
        <v>2006</v>
      </c>
      <c r="M4" s="1">
        <v>2007</v>
      </c>
      <c r="N4" s="1">
        <v>2008</v>
      </c>
      <c r="O4" s="1">
        <v>2009</v>
      </c>
      <c r="P4" s="1">
        <v>2010</v>
      </c>
      <c r="Q4" s="1">
        <v>2011</v>
      </c>
      <c r="R4" s="1">
        <v>2012</v>
      </c>
      <c r="S4" s="500" t="str">
        <f>X4</f>
        <v>Cumul depuis 2005</v>
      </c>
      <c r="T4" s="501"/>
      <c r="U4" s="4"/>
      <c r="V4" s="43" t="s">
        <v>177</v>
      </c>
      <c r="W4" s="11" t="s">
        <v>38</v>
      </c>
      <c r="X4" s="3" t="s">
        <v>176</v>
      </c>
      <c r="AB4" s="52" t="s">
        <v>108</v>
      </c>
    </row>
    <row r="5" spans="1:28" ht="54.75" customHeight="1" x14ac:dyDescent="0.35">
      <c r="A5" s="6"/>
      <c r="B5" s="6" t="s">
        <v>165</v>
      </c>
      <c r="C5" s="6" t="s">
        <v>126</v>
      </c>
      <c r="D5" s="6" t="s">
        <v>4</v>
      </c>
      <c r="E5" s="6"/>
      <c r="F5" s="103"/>
      <c r="G5" s="53">
        <v>5.6099999999999997E-2</v>
      </c>
      <c r="H5" s="67">
        <v>5.2699999999999997E-2</v>
      </c>
      <c r="I5" s="67">
        <v>5.0999999999999997E-2</v>
      </c>
      <c r="J5" s="106">
        <v>5.0200000000000002E-2</v>
      </c>
      <c r="K5" s="53">
        <v>4.4999999999999998E-2</v>
      </c>
      <c r="L5" s="53">
        <v>4.2500000000000003E-2</v>
      </c>
      <c r="M5" s="53">
        <v>4.2999999999999997E-2</v>
      </c>
      <c r="N5" s="53">
        <v>4.2599999999999999E-2</v>
      </c>
      <c r="O5" s="53">
        <v>3.9E-2</v>
      </c>
      <c r="P5" s="53">
        <v>3.2000000000000001E-2</v>
      </c>
      <c r="Q5" s="53">
        <v>3.0099999999999998E-2</v>
      </c>
      <c r="R5" s="53">
        <f>V5</f>
        <v>0</v>
      </c>
      <c r="S5" s="35" t="s">
        <v>1</v>
      </c>
      <c r="T5" s="143">
        <f>(1+K5)*(1+L5)*(1+M5)*(1+N5)*(1+O5)*(1+P5)*(1+Q5)*(1+R5)-1</f>
        <v>0.30848580360309819</v>
      </c>
      <c r="U5" s="4"/>
      <c r="V5" s="44">
        <f>'Base Brute'!AB5</f>
        <v>0</v>
      </c>
      <c r="W5" s="21">
        <v>1.9E-2</v>
      </c>
      <c r="AB5" s="40" t="e">
        <f>'Base Brute'!#REF!</f>
        <v>#REF!</v>
      </c>
    </row>
    <row r="6" spans="1:28" s="8" customFormat="1" ht="54.75" customHeight="1" x14ac:dyDescent="0.35">
      <c r="A6" s="18"/>
      <c r="B6" s="1" t="s">
        <v>164</v>
      </c>
      <c r="C6" s="1" t="s">
        <v>125</v>
      </c>
      <c r="D6" s="1" t="s">
        <v>4</v>
      </c>
      <c r="E6" s="1"/>
      <c r="F6" s="103"/>
      <c r="G6" s="54">
        <v>4.9299999999999997E-2</v>
      </c>
      <c r="H6" s="68">
        <v>4.4299999999999999E-2</v>
      </c>
      <c r="I6" s="68">
        <v>4.0899999999999999E-2</v>
      </c>
      <c r="J6" s="149">
        <v>0.04</v>
      </c>
      <c r="K6" s="54">
        <v>3.9E-2</v>
      </c>
      <c r="L6" s="54">
        <v>3.8899999999999997E-2</v>
      </c>
      <c r="M6" s="54">
        <v>4.2000000000000003E-2</v>
      </c>
      <c r="N6" s="54">
        <v>0.04</v>
      </c>
      <c r="O6" s="54">
        <v>3.6999999999999998E-2</v>
      </c>
      <c r="P6" s="54">
        <v>3.5000000000000003E-2</v>
      </c>
      <c r="Q6" s="54">
        <v>3.3000000000000002E-2</v>
      </c>
      <c r="R6" s="54">
        <f>V6</f>
        <v>0</v>
      </c>
      <c r="S6" s="35" t="s">
        <v>1</v>
      </c>
      <c r="T6" s="143">
        <f>(1+K6)*(1+L6)*(1+M6)*(1+N6)*(1+O6)*(1+P6)*(1+Q6)*(1+R6)-1</f>
        <v>0.29690982332657323</v>
      </c>
      <c r="U6" s="7"/>
      <c r="V6" s="44">
        <f>'Base Brute'!AB6</f>
        <v>0</v>
      </c>
      <c r="W6" s="21">
        <v>1.4999999999999999E-2</v>
      </c>
      <c r="Y6" s="19"/>
      <c r="AB6" s="40" t="e">
        <f>'Base Brute'!#REF!</f>
        <v>#REF!</v>
      </c>
    </row>
    <row r="7" spans="1:28" s="8" customFormat="1" ht="54.75" customHeight="1" x14ac:dyDescent="0.35">
      <c r="A7" s="18"/>
      <c r="B7" s="20" t="s">
        <v>162</v>
      </c>
      <c r="C7" s="167" t="s">
        <v>51</v>
      </c>
      <c r="D7" s="20" t="s">
        <v>4</v>
      </c>
      <c r="E7" s="20"/>
      <c r="F7" s="103"/>
      <c r="G7" s="55">
        <v>5.1700000000000003E-2</v>
      </c>
      <c r="H7" s="69">
        <v>4.5600000000000002E-2</v>
      </c>
      <c r="I7" s="69">
        <v>4.4999999999999998E-2</v>
      </c>
      <c r="J7" s="107">
        <v>4.3099999999999999E-2</v>
      </c>
      <c r="K7" s="55">
        <v>4.07E-2</v>
      </c>
      <c r="L7" s="55">
        <v>3.9300000000000002E-2</v>
      </c>
      <c r="M7" s="55">
        <v>3.9300000000000002E-2</v>
      </c>
      <c r="N7" s="55">
        <v>0.04</v>
      </c>
      <c r="O7" s="99">
        <v>3.7900000000000003E-2</v>
      </c>
      <c r="P7" s="99">
        <v>3.5499999999999997E-2</v>
      </c>
      <c r="Q7" s="99">
        <v>3.0499999999999999E-2</v>
      </c>
      <c r="R7" s="99">
        <f>V7</f>
        <v>0</v>
      </c>
      <c r="S7" s="35" t="s">
        <v>1</v>
      </c>
      <c r="T7" s="143">
        <f>(1+K7)*(1+L7)*(1+M7)*(1+N7)*(1+O7)*(1+P7)*(1+Q7)*(1+R7)-1</f>
        <v>0.29477516229760381</v>
      </c>
      <c r="U7" s="7"/>
      <c r="V7" s="44">
        <f>'Base Brute'!AB7</f>
        <v>0</v>
      </c>
      <c r="W7" s="21">
        <v>1.4999999999999999E-2</v>
      </c>
      <c r="Y7" s="19"/>
      <c r="AB7" s="40" t="e">
        <f>'Base Brute'!#REF!</f>
        <v>#REF!</v>
      </c>
    </row>
    <row r="8" spans="1:28" s="25" customFormat="1" ht="54.75" customHeight="1" x14ac:dyDescent="0.35">
      <c r="A8" s="29"/>
      <c r="B8" s="26" t="s">
        <v>154</v>
      </c>
      <c r="C8" s="26" t="s">
        <v>124</v>
      </c>
      <c r="D8" s="26" t="s">
        <v>4</v>
      </c>
      <c r="E8" s="26"/>
      <c r="F8" s="103"/>
      <c r="G8" s="56">
        <v>5.2499999999999998E-2</v>
      </c>
      <c r="H8" s="70">
        <v>0.05</v>
      </c>
      <c r="I8" s="70">
        <v>4.2700000000000002E-2</v>
      </c>
      <c r="J8" s="150">
        <v>4.2700000000000002E-2</v>
      </c>
      <c r="K8" s="56">
        <v>4.07E-2</v>
      </c>
      <c r="L8" s="56">
        <v>4.1099999999999998E-2</v>
      </c>
      <c r="M8" s="56">
        <v>4.2999999999999997E-2</v>
      </c>
      <c r="N8" s="56">
        <v>4.2000000000000003E-2</v>
      </c>
      <c r="O8" s="56">
        <v>4.1000000000000002E-2</v>
      </c>
      <c r="P8" s="56">
        <v>3.7999999999999999E-2</v>
      </c>
      <c r="Q8" s="56">
        <v>3.4099999999999998E-2</v>
      </c>
      <c r="R8" s="56">
        <f>V8</f>
        <v>0.02</v>
      </c>
      <c r="S8" s="35" t="s">
        <v>1</v>
      </c>
      <c r="T8" s="143">
        <f>(1+K8)*(1+L8)*(1+M8)*(1+N8)*(1+O8)*(1+P8)*(1+Q8)*(1+R8)-1</f>
        <v>0.3420874688304516</v>
      </c>
      <c r="U8" s="27"/>
      <c r="V8" s="44">
        <f>'Base Brute'!AB8</f>
        <v>0.02</v>
      </c>
      <c r="W8" s="30">
        <v>1.7500000000000002E-2</v>
      </c>
      <c r="Y8" s="24"/>
      <c r="AB8" s="40" t="e">
        <f>'Base Brute'!#REF!</f>
        <v>#REF!</v>
      </c>
    </row>
    <row r="9" spans="1:28" ht="3" customHeight="1" x14ac:dyDescent="0.35">
      <c r="A9" s="168"/>
      <c r="B9" s="79"/>
      <c r="C9" s="79"/>
      <c r="D9" s="129"/>
      <c r="E9" s="130"/>
      <c r="F9" s="104"/>
      <c r="G9" s="57"/>
      <c r="H9" s="80"/>
      <c r="I9" s="158"/>
      <c r="J9" s="108"/>
      <c r="K9" s="85"/>
      <c r="L9" s="85"/>
      <c r="M9" s="85"/>
      <c r="N9" s="85"/>
      <c r="O9" s="85"/>
      <c r="P9" s="85"/>
      <c r="Q9" s="85"/>
      <c r="R9" s="85"/>
      <c r="S9" s="82"/>
      <c r="T9" s="78"/>
      <c r="U9" s="5"/>
      <c r="V9" s="45" t="s">
        <v>41</v>
      </c>
      <c r="AB9" s="66"/>
    </row>
    <row r="10" spans="1:28" s="2" customFormat="1" ht="54.75" customHeight="1" x14ac:dyDescent="0.35">
      <c r="A10" s="18"/>
      <c r="B10" s="1" t="s">
        <v>117</v>
      </c>
      <c r="C10" s="1" t="s">
        <v>66</v>
      </c>
      <c r="D10" s="1" t="s">
        <v>6</v>
      </c>
      <c r="E10" s="1"/>
      <c r="F10" s="103"/>
      <c r="G10" s="54">
        <v>0.1019</v>
      </c>
      <c r="H10" s="68">
        <v>8.2199999999999995E-2</v>
      </c>
      <c r="I10" s="72">
        <v>5.1799999999999999E-2</v>
      </c>
      <c r="J10" s="109">
        <v>6.9099999999999995E-2</v>
      </c>
      <c r="K10" s="54">
        <v>0.13100000000000001</v>
      </c>
      <c r="L10" s="54">
        <v>0.1323</v>
      </c>
      <c r="M10" s="54">
        <v>0.14940000000000001</v>
      </c>
      <c r="N10" s="54">
        <v>6.4299999999999996E-2</v>
      </c>
      <c r="O10" s="54">
        <v>1.4500000000000001E-2</v>
      </c>
      <c r="P10" s="54">
        <v>7.3499999999999996E-2</v>
      </c>
      <c r="Q10" s="54">
        <v>7.8799999999999995E-2</v>
      </c>
      <c r="R10" s="54">
        <f>V10</f>
        <v>2.7000000000000001E-3</v>
      </c>
      <c r="S10" s="35" t="s">
        <v>1</v>
      </c>
      <c r="T10" s="143">
        <f>(1+K10)*(1+L10)*(1+M10)*(1+N10)*(1+O10)*(1+P10)*(1+Q10)*(1+R10)-1</f>
        <v>0.84554831876038161</v>
      </c>
      <c r="U10" s="7"/>
      <c r="V10" s="44">
        <f>'Base Brute'!AB20</f>
        <v>2.7000000000000001E-3</v>
      </c>
      <c r="Y10" s="8"/>
      <c r="AB10" s="40" t="e">
        <f>'Base Brute'!#REF!</f>
        <v>#REF!</v>
      </c>
    </row>
    <row r="11" spans="1:28" ht="3" customHeight="1" x14ac:dyDescent="0.35">
      <c r="A11" s="84"/>
      <c r="B11" s="79"/>
      <c r="C11" s="79"/>
      <c r="D11" s="129"/>
      <c r="E11" s="130"/>
      <c r="F11" s="104"/>
      <c r="G11" s="57"/>
      <c r="H11" s="80"/>
      <c r="I11" s="158"/>
      <c r="J11" s="108"/>
      <c r="K11" s="85"/>
      <c r="L11" s="85"/>
      <c r="M11" s="85"/>
      <c r="N11" s="85"/>
      <c r="O11" s="85"/>
      <c r="P11" s="85"/>
      <c r="Q11" s="85"/>
      <c r="R11" s="85"/>
      <c r="S11" s="82"/>
      <c r="T11" s="78"/>
      <c r="U11" s="5"/>
      <c r="V11" s="45"/>
      <c r="AB11" s="45"/>
    </row>
    <row r="12" spans="1:28" s="8" customFormat="1" ht="54.75" customHeight="1" x14ac:dyDescent="0.35">
      <c r="A12" s="18" t="s">
        <v>70</v>
      </c>
      <c r="B12" s="1" t="s">
        <v>127</v>
      </c>
      <c r="C12" s="1" t="s">
        <v>73</v>
      </c>
      <c r="D12" s="1" t="s">
        <v>16</v>
      </c>
      <c r="E12" s="1" t="s">
        <v>106</v>
      </c>
      <c r="F12" s="103" t="s">
        <v>81</v>
      </c>
      <c r="G12" s="77"/>
      <c r="H12" s="68">
        <v>-9.9099999999999994E-2</v>
      </c>
      <c r="I12" s="159">
        <v>2.5100000000000001E-2</v>
      </c>
      <c r="J12" s="109">
        <v>2.7099999999999999E-2</v>
      </c>
      <c r="K12" s="144">
        <v>0.1013</v>
      </c>
      <c r="L12" s="144">
        <v>7.1300000000000002E-2</v>
      </c>
      <c r="M12" s="144">
        <v>3.8600000000000002E-2</v>
      </c>
      <c r="N12" s="144">
        <v>-2.9399999999999999E-2</v>
      </c>
      <c r="O12" s="54">
        <v>0.1052</v>
      </c>
      <c r="P12" s="54">
        <v>-3.6400000000000002E-2</v>
      </c>
      <c r="Q12" s="54">
        <v>-7.8200000000000006E-2</v>
      </c>
      <c r="R12" s="54" t="e">
        <f>V12</f>
        <v>#REF!</v>
      </c>
      <c r="S12" s="35" t="s">
        <v>1</v>
      </c>
      <c r="T12" s="143" t="e">
        <f t="shared" ref="T12:T21" si="0">(1+K12)*(1+L12)*(1+M12)*(1+N12)*(1+O12)*(1+P12)*(1+Q12)*(1+R12)-1</f>
        <v>#REF!</v>
      </c>
      <c r="U12" s="7"/>
      <c r="V12" s="44" t="e">
        <f>'Base Brute'!#REF!</f>
        <v>#REF!</v>
      </c>
      <c r="W12" s="2"/>
      <c r="AB12" s="40" t="e">
        <f>'Base Brute'!#REF!</f>
        <v>#REF!</v>
      </c>
    </row>
    <row r="13" spans="1:28" s="13" customFormat="1" ht="54.75" customHeight="1" x14ac:dyDescent="0.35">
      <c r="A13" s="17" t="s">
        <v>57</v>
      </c>
      <c r="B13" s="16" t="s">
        <v>56</v>
      </c>
      <c r="C13" s="16" t="s">
        <v>58</v>
      </c>
      <c r="D13" s="16" t="s">
        <v>16</v>
      </c>
      <c r="E13" s="16" t="s">
        <v>106</v>
      </c>
      <c r="F13" s="137" t="s">
        <v>83</v>
      </c>
      <c r="G13" s="59">
        <v>-2.5600000000000001E-2</v>
      </c>
      <c r="H13" s="71">
        <v>3.0200000000000001E-2</v>
      </c>
      <c r="I13" s="71">
        <v>6.2799999999999995E-2</v>
      </c>
      <c r="J13" s="111">
        <v>0.17119999999999999</v>
      </c>
      <c r="K13" s="59">
        <v>0.1075</v>
      </c>
      <c r="L13" s="59">
        <v>0.15390000000000001</v>
      </c>
      <c r="M13" s="63">
        <v>-1.8700000000000001E-2</v>
      </c>
      <c r="N13" s="63">
        <v>-0.1598</v>
      </c>
      <c r="O13" s="63">
        <v>9.1899999999999996E-2</v>
      </c>
      <c r="P13" s="63">
        <v>7.6999999999999999E-2</v>
      </c>
      <c r="Q13" s="63">
        <v>-1.1900000000000001E-2</v>
      </c>
      <c r="R13" s="63" t="e">
        <f>V13</f>
        <v>#REF!</v>
      </c>
      <c r="S13" s="36" t="s">
        <v>1</v>
      </c>
      <c r="T13" s="143" t="e">
        <f t="shared" si="0"/>
        <v>#REF!</v>
      </c>
      <c r="U13" s="5"/>
      <c r="V13" s="46" t="e">
        <f>'Base Brute'!#REF!</f>
        <v>#REF!</v>
      </c>
      <c r="AB13" s="41" t="e">
        <f>'Base Brute'!#REF!</f>
        <v>#REF!</v>
      </c>
    </row>
    <row r="14" spans="1:28" s="8" customFormat="1" ht="54.75" customHeight="1" x14ac:dyDescent="0.35">
      <c r="A14" s="18" t="s">
        <v>15</v>
      </c>
      <c r="B14" s="1" t="s">
        <v>32</v>
      </c>
      <c r="C14" s="1" t="s">
        <v>29</v>
      </c>
      <c r="D14" s="1" t="s">
        <v>16</v>
      </c>
      <c r="E14" s="1"/>
      <c r="F14" s="103" t="s">
        <v>81</v>
      </c>
      <c r="G14" s="61"/>
      <c r="H14" s="72" t="s">
        <v>21</v>
      </c>
      <c r="I14" s="72">
        <v>0.1124</v>
      </c>
      <c r="J14" s="109">
        <v>6.6799999999999998E-2</v>
      </c>
      <c r="K14" s="58">
        <v>0.14699999999999999</v>
      </c>
      <c r="L14" s="58">
        <v>6.9199999999999998E-2</v>
      </c>
      <c r="M14" s="54">
        <v>5.0599999999999999E-2</v>
      </c>
      <c r="N14" s="54">
        <v>-0.152</v>
      </c>
      <c r="O14" s="54">
        <v>0.1321</v>
      </c>
      <c r="P14" s="54">
        <v>9.9900000000000003E-2</v>
      </c>
      <c r="Q14" s="54">
        <v>-4.2900000000000001E-2</v>
      </c>
      <c r="R14" s="54" t="e">
        <f>V14</f>
        <v>#REF!</v>
      </c>
      <c r="S14" s="35" t="s">
        <v>1</v>
      </c>
      <c r="T14" s="143" t="e">
        <f t="shared" si="0"/>
        <v>#REF!</v>
      </c>
      <c r="U14" s="7"/>
      <c r="V14" s="44" t="e">
        <f>'Base Brute'!#REF!</f>
        <v>#REF!</v>
      </c>
      <c r="AB14" s="40" t="e">
        <f>'Base Brute'!#REF!</f>
        <v>#REF!</v>
      </c>
    </row>
    <row r="15" spans="1:28" s="8" customFormat="1" ht="54.75" customHeight="1" x14ac:dyDescent="0.35">
      <c r="A15" s="18" t="s">
        <v>166</v>
      </c>
      <c r="B15" s="1" t="s">
        <v>167</v>
      </c>
      <c r="C15" s="1" t="s">
        <v>168</v>
      </c>
      <c r="D15" s="1" t="s">
        <v>16</v>
      </c>
      <c r="E15" s="1"/>
      <c r="F15" s="103" t="s">
        <v>81</v>
      </c>
      <c r="G15" s="61"/>
      <c r="H15" s="72"/>
      <c r="I15" s="72"/>
      <c r="J15" s="109">
        <v>4.3999999999999997E-2</v>
      </c>
      <c r="K15" s="148">
        <v>1.52E-2</v>
      </c>
      <c r="L15" s="148">
        <v>1.8700000000000001E-2</v>
      </c>
      <c r="M15" s="144">
        <v>3.0599999999999999E-2</v>
      </c>
      <c r="N15" s="144">
        <v>3.6400000000000002E-2</v>
      </c>
      <c r="O15" s="54">
        <v>9.6100000000000005E-2</v>
      </c>
      <c r="P15" s="54">
        <v>2.7199999999999998E-2</v>
      </c>
      <c r="Q15" s="54">
        <v>8.0999999999999996E-3</v>
      </c>
      <c r="R15" s="54" t="e">
        <f>V15</f>
        <v>#REF!</v>
      </c>
      <c r="S15" s="35" t="s">
        <v>1</v>
      </c>
      <c r="T15" s="143" t="e">
        <f t="shared" si="0"/>
        <v>#REF!</v>
      </c>
      <c r="U15" s="7"/>
      <c r="V15" s="48" t="e">
        <f>'Base Brute'!#REF!</f>
        <v>#REF!</v>
      </c>
      <c r="AB15" s="40" t="e">
        <f>'Base Brute'!#REF!</f>
        <v>#REF!</v>
      </c>
    </row>
    <row r="16" spans="1:28" s="8" customFormat="1" ht="54.75" customHeight="1" x14ac:dyDescent="0.35">
      <c r="A16" s="18" t="s">
        <v>71</v>
      </c>
      <c r="B16" s="1" t="s">
        <v>72</v>
      </c>
      <c r="C16" s="1" t="s">
        <v>74</v>
      </c>
      <c r="D16" s="1" t="s">
        <v>16</v>
      </c>
      <c r="E16" s="1"/>
      <c r="F16" s="103" t="s">
        <v>81</v>
      </c>
      <c r="G16" s="77"/>
      <c r="H16" s="93"/>
      <c r="I16" s="72" t="s">
        <v>21</v>
      </c>
      <c r="J16" s="109">
        <v>7.2900000000000006E-2</v>
      </c>
      <c r="K16" s="144">
        <v>0.15509999999999999</v>
      </c>
      <c r="L16" s="144">
        <v>8.5199999999999998E-2</v>
      </c>
      <c r="M16" s="144">
        <v>5.5E-2</v>
      </c>
      <c r="N16" s="144">
        <v>-3.5900000000000001E-2</v>
      </c>
      <c r="O16" s="54">
        <v>0.1527</v>
      </c>
      <c r="P16" s="54">
        <v>3.0300000000000001E-2</v>
      </c>
      <c r="Q16" s="54">
        <v>-0.1232</v>
      </c>
      <c r="R16" s="54" t="e">
        <f>V16</f>
        <v>#REF!</v>
      </c>
      <c r="S16" s="35" t="s">
        <v>1</v>
      </c>
      <c r="T16" s="143" t="e">
        <f t="shared" si="0"/>
        <v>#REF!</v>
      </c>
      <c r="U16" s="7"/>
      <c r="V16" s="48" t="e">
        <f>'Base Brute'!#REF!</f>
        <v>#REF!</v>
      </c>
      <c r="W16" s="2"/>
      <c r="AB16" s="40" t="e">
        <f>'Base Brute'!#REF!</f>
        <v>#REF!</v>
      </c>
    </row>
    <row r="17" spans="1:28" s="8" customFormat="1" ht="54.75" customHeight="1" x14ac:dyDescent="0.35">
      <c r="A17" s="180" t="s">
        <v>192</v>
      </c>
      <c r="B17" s="181" t="s">
        <v>179</v>
      </c>
      <c r="C17" s="181" t="s">
        <v>193</v>
      </c>
      <c r="D17" s="181" t="s">
        <v>16</v>
      </c>
      <c r="E17" s="181"/>
      <c r="F17" s="182" t="s">
        <v>82</v>
      </c>
      <c r="G17" s="183"/>
      <c r="H17" s="184"/>
      <c r="I17" s="184"/>
      <c r="J17" s="185"/>
      <c r="K17" s="186">
        <v>0.1681</v>
      </c>
      <c r="L17" s="186">
        <v>4.58E-2</v>
      </c>
      <c r="M17" s="186">
        <v>-6.1999999999999998E-3</v>
      </c>
      <c r="N17" s="186">
        <v>-0.1691</v>
      </c>
      <c r="O17" s="187">
        <v>0.14169999999999999</v>
      </c>
      <c r="P17" s="187">
        <v>0.1198</v>
      </c>
      <c r="Q17" s="187">
        <v>3.2300000000000002E-2</v>
      </c>
      <c r="R17" s="187">
        <v>7.4200000000000002E-2</v>
      </c>
      <c r="S17" s="35" t="s">
        <v>1</v>
      </c>
      <c r="T17" s="143">
        <f t="shared" si="0"/>
        <v>0.43007874678536151</v>
      </c>
      <c r="U17" s="7"/>
      <c r="V17" s="48">
        <v>7.4200000000000002E-2</v>
      </c>
      <c r="W17" s="2"/>
      <c r="AB17" s="40">
        <v>5.3699999999999998E-2</v>
      </c>
    </row>
    <row r="18" spans="1:28" s="28" customFormat="1" ht="54.75" customHeight="1" x14ac:dyDescent="0.35">
      <c r="A18" s="18" t="s">
        <v>18</v>
      </c>
      <c r="B18" s="1" t="s">
        <v>17</v>
      </c>
      <c r="C18" s="1" t="s">
        <v>60</v>
      </c>
      <c r="D18" s="1" t="s">
        <v>16</v>
      </c>
      <c r="E18" s="1"/>
      <c r="F18" s="103" t="s">
        <v>82</v>
      </c>
      <c r="G18" s="58">
        <v>3.3999999999999998E-3</v>
      </c>
      <c r="H18" s="72">
        <v>-7.5600000000000001E-2</v>
      </c>
      <c r="I18" s="72">
        <v>8.6999999999999994E-2</v>
      </c>
      <c r="J18" s="109">
        <v>6.4199999999999993E-2</v>
      </c>
      <c r="K18" s="54">
        <v>6.4799999999999996E-2</v>
      </c>
      <c r="L18" s="54">
        <v>4.5600000000000002E-2</v>
      </c>
      <c r="M18" s="54">
        <v>2.0400000000000001E-2</v>
      </c>
      <c r="N18" s="54">
        <v>-6.8599999999999994E-2</v>
      </c>
      <c r="O18" s="54">
        <v>0.16769999999999999</v>
      </c>
      <c r="P18" s="54">
        <v>4.5199999999999997E-2</v>
      </c>
      <c r="Q18" s="54">
        <v>-9.1000000000000004E-3</v>
      </c>
      <c r="R18" s="54" t="e">
        <f>V18</f>
        <v>#REF!</v>
      </c>
      <c r="S18" s="35" t="s">
        <v>1</v>
      </c>
      <c r="T18" s="143" t="e">
        <f t="shared" si="0"/>
        <v>#REF!</v>
      </c>
      <c r="U18" s="27"/>
      <c r="V18" s="44" t="e">
        <f>'Base Brute'!#REF!</f>
        <v>#REF!</v>
      </c>
      <c r="Y18" s="25"/>
      <c r="AB18" s="40" t="e">
        <f>'Base Brute'!#REF!</f>
        <v>#REF!</v>
      </c>
    </row>
    <row r="19" spans="1:28" s="28" customFormat="1" ht="54.75" customHeight="1" x14ac:dyDescent="0.35">
      <c r="A19" s="18" t="s">
        <v>123</v>
      </c>
      <c r="B19" s="1" t="s">
        <v>174</v>
      </c>
      <c r="C19" s="1" t="s">
        <v>175</v>
      </c>
      <c r="D19" s="1" t="s">
        <v>16</v>
      </c>
      <c r="E19" s="1"/>
      <c r="F19" s="178" t="s">
        <v>82</v>
      </c>
      <c r="G19" s="54"/>
      <c r="H19" s="68"/>
      <c r="I19" s="68"/>
      <c r="J19" s="153"/>
      <c r="K19" s="179"/>
      <c r="L19" s="179"/>
      <c r="M19" s="179"/>
      <c r="N19" s="54">
        <v>-5.8200000000000002E-2</v>
      </c>
      <c r="O19" s="54">
        <v>0.34160000000000001</v>
      </c>
      <c r="P19" s="54">
        <v>9.1200000000000003E-2</v>
      </c>
      <c r="Q19" s="54">
        <v>6.3E-2</v>
      </c>
      <c r="R19" s="54" t="e">
        <f>V19</f>
        <v>#REF!</v>
      </c>
      <c r="S19" s="35" t="s">
        <v>1</v>
      </c>
      <c r="T19" s="143" t="e">
        <f t="shared" si="0"/>
        <v>#REF!</v>
      </c>
      <c r="U19" s="27"/>
      <c r="V19" s="44" t="e">
        <f>'Base Brute'!#REF!</f>
        <v>#REF!</v>
      </c>
      <c r="Y19" s="25"/>
      <c r="AB19" s="40" t="e">
        <f>'Base Brute'!#REF!</f>
        <v>#REF!</v>
      </c>
    </row>
    <row r="20" spans="1:28" s="98" customFormat="1" ht="54.75" customHeight="1" x14ac:dyDescent="0.35">
      <c r="A20" s="17" t="s">
        <v>96</v>
      </c>
      <c r="B20" s="16" t="s">
        <v>92</v>
      </c>
      <c r="C20" s="16" t="s">
        <v>97</v>
      </c>
      <c r="D20" s="1" t="s">
        <v>16</v>
      </c>
      <c r="E20" s="1"/>
      <c r="F20" s="103" t="s">
        <v>82</v>
      </c>
      <c r="G20" s="59">
        <v>3.3999999999999998E-3</v>
      </c>
      <c r="H20" s="71">
        <v>-7.5600000000000001E-2</v>
      </c>
      <c r="I20" s="71">
        <v>3.5999999999999997E-2</v>
      </c>
      <c r="J20" s="111">
        <v>3.5200000000000002E-2</v>
      </c>
      <c r="K20" s="59">
        <v>1.8800000000000001E-2</v>
      </c>
      <c r="L20" s="63">
        <v>2.5399999999999999E-2</v>
      </c>
      <c r="M20" s="63">
        <v>3.73E-2</v>
      </c>
      <c r="N20" s="63">
        <v>6.6E-3</v>
      </c>
      <c r="O20" s="63">
        <v>0.1188</v>
      </c>
      <c r="P20" s="63">
        <v>3.6499999999999998E-2</v>
      </c>
      <c r="Q20" s="63">
        <v>-1.5100000000000001E-2</v>
      </c>
      <c r="R20" s="63" t="e">
        <f>V20</f>
        <v>#REF!</v>
      </c>
      <c r="S20" s="36" t="s">
        <v>1</v>
      </c>
      <c r="T20" s="143" t="e">
        <f t="shared" si="0"/>
        <v>#REF!</v>
      </c>
      <c r="U20" s="97"/>
      <c r="V20" s="46" t="e">
        <f>'Base Brute'!#REF!</f>
        <v>#REF!</v>
      </c>
      <c r="Y20" s="24"/>
      <c r="AB20" s="41" t="e">
        <f>'Base Brute'!#REF!</f>
        <v>#REF!</v>
      </c>
    </row>
    <row r="21" spans="1:28" s="28" customFormat="1" ht="54.75" customHeight="1" x14ac:dyDescent="0.35">
      <c r="A21" s="18" t="s">
        <v>78</v>
      </c>
      <c r="B21" s="1" t="s">
        <v>128</v>
      </c>
      <c r="C21" s="1" t="s">
        <v>144</v>
      </c>
      <c r="D21" s="1" t="s">
        <v>16</v>
      </c>
      <c r="E21" s="1"/>
      <c r="F21" s="103" t="s">
        <v>82</v>
      </c>
      <c r="G21" s="61"/>
      <c r="H21" s="93"/>
      <c r="I21" s="171" t="s">
        <v>21</v>
      </c>
      <c r="J21" s="109">
        <v>4.99E-2</v>
      </c>
      <c r="K21" s="148">
        <v>0.12590000000000001</v>
      </c>
      <c r="L21" s="172">
        <v>6.0900000000000003E-2</v>
      </c>
      <c r="M21" s="173">
        <v>5.9700000000000003E-2</v>
      </c>
      <c r="N21" s="174">
        <v>-0.1033</v>
      </c>
      <c r="O21" s="54">
        <v>0.1467</v>
      </c>
      <c r="P21" s="54">
        <v>0.1227</v>
      </c>
      <c r="Q21" s="54">
        <v>-8.3299999999999999E-2</v>
      </c>
      <c r="R21" s="54" t="e">
        <f>V21</f>
        <v>#REF!</v>
      </c>
      <c r="S21" s="35" t="s">
        <v>1</v>
      </c>
      <c r="T21" s="143" t="e">
        <f t="shared" si="0"/>
        <v>#REF!</v>
      </c>
      <c r="U21" s="27"/>
      <c r="V21" s="48" t="e">
        <f>'Base Brute'!#REF!</f>
        <v>#REF!</v>
      </c>
      <c r="W21" s="8"/>
      <c r="X21" s="8"/>
      <c r="Y21" s="8"/>
      <c r="Z21" s="8"/>
      <c r="AA21" s="8"/>
      <c r="AB21" s="40" t="e">
        <f>'Base Brute'!#REF!</f>
        <v>#REF!</v>
      </c>
    </row>
    <row r="22" spans="1:28" ht="3" customHeight="1" x14ac:dyDescent="0.35">
      <c r="A22" s="168"/>
      <c r="B22" s="79"/>
      <c r="C22" s="79"/>
      <c r="D22" s="129"/>
      <c r="E22" s="130"/>
      <c r="F22" s="104"/>
      <c r="G22" s="57"/>
      <c r="H22" s="80"/>
      <c r="I22" s="158"/>
      <c r="J22" s="108"/>
      <c r="K22" s="85"/>
      <c r="L22" s="85"/>
      <c r="M22" s="85"/>
      <c r="N22" s="85"/>
      <c r="O22" s="85"/>
      <c r="P22" s="85"/>
      <c r="Q22" s="85"/>
      <c r="R22" s="85"/>
      <c r="S22" s="82"/>
      <c r="T22" s="78"/>
      <c r="U22" s="5"/>
      <c r="V22" s="45" t="s">
        <v>41</v>
      </c>
      <c r="AB22" s="66"/>
    </row>
    <row r="23" spans="1:28" ht="54.75" customHeight="1" x14ac:dyDescent="0.35">
      <c r="A23" s="17" t="s">
        <v>69</v>
      </c>
      <c r="B23" s="16" t="s">
        <v>129</v>
      </c>
      <c r="C23" s="16" t="s">
        <v>75</v>
      </c>
      <c r="D23" s="16" t="s">
        <v>6</v>
      </c>
      <c r="E23" s="16"/>
      <c r="F23" s="137" t="s">
        <v>83</v>
      </c>
      <c r="G23" s="60"/>
      <c r="H23" s="101" t="s">
        <v>21</v>
      </c>
      <c r="I23" s="160">
        <v>0.16239999999999999</v>
      </c>
      <c r="J23" s="111">
        <v>6.2700000000000006E-2</v>
      </c>
      <c r="K23" s="63">
        <v>0.2016</v>
      </c>
      <c r="L23" s="63">
        <v>0.12959999999999999</v>
      </c>
      <c r="M23" s="63">
        <v>3.3000000000000002E-2</v>
      </c>
      <c r="N23" s="63">
        <v>-1.1299999999999999E-2</v>
      </c>
      <c r="O23" s="63">
        <v>0.16439999999999999</v>
      </c>
      <c r="P23" s="63">
        <v>-3.8899999999999997E-2</v>
      </c>
      <c r="Q23" s="63">
        <v>-0.154</v>
      </c>
      <c r="R23" s="63" t="e">
        <f t="shared" ref="R23:R29" si="1">V23</f>
        <v>#REF!</v>
      </c>
      <c r="S23" s="36" t="s">
        <v>1</v>
      </c>
      <c r="T23" s="143" t="e">
        <f t="shared" ref="T23:T32" si="2">(1+K23)*(1+L23)*(1+M23)*(1+N23)*(1+O23)*(1+P23)*(1+Q23)*(1+R23)-1</f>
        <v>#REF!</v>
      </c>
      <c r="U23" s="5"/>
      <c r="V23" s="46" t="e">
        <f>'Base Brute'!#REF!</f>
        <v>#REF!</v>
      </c>
      <c r="W23" s="11"/>
      <c r="AB23" s="41" t="e">
        <f>'Base Brute'!#REF!</f>
        <v>#REF!</v>
      </c>
    </row>
    <row r="24" spans="1:28" ht="54.75" customHeight="1" x14ac:dyDescent="0.35">
      <c r="A24" s="17" t="s">
        <v>19</v>
      </c>
      <c r="B24" s="16" t="s">
        <v>155</v>
      </c>
      <c r="C24" s="16" t="s">
        <v>27</v>
      </c>
      <c r="D24" s="16" t="s">
        <v>6</v>
      </c>
      <c r="E24" s="16"/>
      <c r="F24" s="137" t="s">
        <v>81</v>
      </c>
      <c r="G24" s="63">
        <v>9.2899999999999996E-2</v>
      </c>
      <c r="H24" s="74">
        <v>0.1211</v>
      </c>
      <c r="I24" s="71">
        <v>9.2100000000000001E-2</v>
      </c>
      <c r="J24" s="111">
        <v>8.6800000000000002E-2</v>
      </c>
      <c r="K24" s="147">
        <v>0.19620000000000001</v>
      </c>
      <c r="L24" s="147">
        <v>6.9999999999999999E-4</v>
      </c>
      <c r="M24" s="147">
        <v>-6.0400000000000002E-2</v>
      </c>
      <c r="N24" s="147">
        <v>8.3400000000000002E-2</v>
      </c>
      <c r="O24" s="63">
        <v>0.21129999999999999</v>
      </c>
      <c r="P24" s="63">
        <v>0.14099999999999999</v>
      </c>
      <c r="Q24" s="63">
        <v>-0.1053</v>
      </c>
      <c r="R24" s="63" t="e">
        <f t="shared" si="1"/>
        <v>#REF!</v>
      </c>
      <c r="S24" s="36" t="s">
        <v>1</v>
      </c>
      <c r="T24" s="143" t="e">
        <f t="shared" si="2"/>
        <v>#REF!</v>
      </c>
      <c r="U24" s="5"/>
      <c r="V24" s="47" t="e">
        <f>'Base Brute'!#REF!</f>
        <v>#REF!</v>
      </c>
      <c r="W24" s="3"/>
      <c r="AB24" s="41" t="e">
        <f>'Base Brute'!#REF!</f>
        <v>#REF!</v>
      </c>
    </row>
    <row r="25" spans="1:28" s="13" customFormat="1" ht="54.75" customHeight="1" x14ac:dyDescent="0.35">
      <c r="A25" s="17" t="s">
        <v>42</v>
      </c>
      <c r="B25" s="16" t="s">
        <v>130</v>
      </c>
      <c r="C25" s="16" t="s">
        <v>68</v>
      </c>
      <c r="D25" s="1" t="s">
        <v>6</v>
      </c>
      <c r="E25" s="131"/>
      <c r="F25" s="103" t="s">
        <v>81</v>
      </c>
      <c r="G25" s="59">
        <v>-4.24E-2</v>
      </c>
      <c r="H25" s="71">
        <v>-0.16009999999999999</v>
      </c>
      <c r="I25" s="71">
        <v>0.12429999999999999</v>
      </c>
      <c r="J25" s="111">
        <v>1.0699999999999999E-2</v>
      </c>
      <c r="K25" s="59">
        <v>0.12640000000000001</v>
      </c>
      <c r="L25" s="59">
        <v>0.10929999999999999</v>
      </c>
      <c r="M25" s="63">
        <v>5.7700000000000001E-2</v>
      </c>
      <c r="N25" s="63">
        <v>-0.13730000000000001</v>
      </c>
      <c r="O25" s="63">
        <v>0.22770000000000001</v>
      </c>
      <c r="P25" s="63">
        <v>3.5499999999999997E-2</v>
      </c>
      <c r="Q25" s="63">
        <v>-9.8299999999999998E-2</v>
      </c>
      <c r="R25" s="63" t="e">
        <f t="shared" si="1"/>
        <v>#REF!</v>
      </c>
      <c r="S25" s="36" t="s">
        <v>1</v>
      </c>
      <c r="T25" s="143" t="e">
        <f t="shared" si="2"/>
        <v>#REF!</v>
      </c>
      <c r="U25" s="5"/>
      <c r="V25" s="47" t="e">
        <f>'Base Brute'!#REF!</f>
        <v>#REF!</v>
      </c>
      <c r="AB25" s="41" t="e">
        <f>'Base Brute'!#REF!</f>
        <v>#REF!</v>
      </c>
    </row>
    <row r="26" spans="1:28" s="8" customFormat="1" ht="54.75" customHeight="1" x14ac:dyDescent="0.35">
      <c r="A26" s="18" t="s">
        <v>11</v>
      </c>
      <c r="B26" s="1" t="s">
        <v>131</v>
      </c>
      <c r="C26" s="1" t="s">
        <v>29</v>
      </c>
      <c r="D26" s="1" t="s">
        <v>6</v>
      </c>
      <c r="E26" s="1"/>
      <c r="F26" s="103" t="s">
        <v>82</v>
      </c>
      <c r="G26" s="58">
        <v>-3.7199999999999997E-2</v>
      </c>
      <c r="H26" s="72">
        <v>5.2200000000000003E-2</v>
      </c>
      <c r="I26" s="72">
        <v>0.1368</v>
      </c>
      <c r="J26" s="109">
        <v>3.3000000000000002E-2</v>
      </c>
      <c r="K26" s="58">
        <v>0.21240000000000001</v>
      </c>
      <c r="L26" s="58">
        <v>4.4699999999999997E-2</v>
      </c>
      <c r="M26" s="54">
        <v>9.1399999999999995E-2</v>
      </c>
      <c r="N26" s="54">
        <v>1E-4</v>
      </c>
      <c r="O26" s="54">
        <v>0.1759</v>
      </c>
      <c r="P26" s="54">
        <v>6.93E-2</v>
      </c>
      <c r="Q26" s="54">
        <v>-7.6E-3</v>
      </c>
      <c r="R26" s="54" t="e">
        <f t="shared" si="1"/>
        <v>#REF!</v>
      </c>
      <c r="S26" s="35" t="s">
        <v>1</v>
      </c>
      <c r="T26" s="143" t="e">
        <f t="shared" si="2"/>
        <v>#REF!</v>
      </c>
      <c r="U26" s="7"/>
      <c r="V26" s="44" t="e">
        <f>'Base Brute'!#REF!</f>
        <v>#REF!</v>
      </c>
      <c r="AB26" s="40" t="e">
        <f>'Base Brute'!#REF!</f>
        <v>#REF!</v>
      </c>
    </row>
    <row r="27" spans="1:28" s="8" customFormat="1" ht="54.75" customHeight="1" x14ac:dyDescent="0.35">
      <c r="A27" s="18" t="s">
        <v>55</v>
      </c>
      <c r="B27" s="1" t="s">
        <v>59</v>
      </c>
      <c r="C27" s="1" t="s">
        <v>54</v>
      </c>
      <c r="D27" s="1" t="s">
        <v>6</v>
      </c>
      <c r="E27" s="1"/>
      <c r="F27" s="103" t="s">
        <v>81</v>
      </c>
      <c r="G27" s="58">
        <v>-5.9200000000000003E-2</v>
      </c>
      <c r="H27" s="68">
        <v>-0.22289999999999999</v>
      </c>
      <c r="I27" s="72">
        <v>0.20219999999999999</v>
      </c>
      <c r="J27" s="109">
        <v>8.2900000000000001E-2</v>
      </c>
      <c r="K27" s="144">
        <v>0.13450000000000001</v>
      </c>
      <c r="L27" s="144">
        <v>0.1162</v>
      </c>
      <c r="M27" s="144">
        <v>3.0700000000000002E-2</v>
      </c>
      <c r="N27" s="144">
        <v>-0.15079999999999999</v>
      </c>
      <c r="O27" s="54">
        <v>0.24179999999999999</v>
      </c>
      <c r="P27" s="54">
        <v>4.7199999999999999E-2</v>
      </c>
      <c r="Q27" s="54">
        <v>-6.5100000000000005E-2</v>
      </c>
      <c r="R27" s="54" t="e">
        <f t="shared" si="1"/>
        <v>#REF!</v>
      </c>
      <c r="S27" s="35" t="s">
        <v>1</v>
      </c>
      <c r="T27" s="143" t="e">
        <f t="shared" si="2"/>
        <v>#REF!</v>
      </c>
      <c r="U27" s="7"/>
      <c r="V27" s="48" t="e">
        <f>'Base Brute'!#REF!</f>
        <v>#REF!</v>
      </c>
      <c r="AB27" s="40" t="e">
        <f>'Base Brute'!#REF!</f>
        <v>#REF!</v>
      </c>
    </row>
    <row r="28" spans="1:28" ht="54.75" customHeight="1" x14ac:dyDescent="0.35">
      <c r="A28" s="188" t="s">
        <v>186</v>
      </c>
      <c r="B28" s="189" t="s">
        <v>180</v>
      </c>
      <c r="C28" s="189" t="s">
        <v>187</v>
      </c>
      <c r="D28" s="189" t="s">
        <v>6</v>
      </c>
      <c r="E28" s="189"/>
      <c r="F28" s="190" t="s">
        <v>82</v>
      </c>
      <c r="G28" s="191"/>
      <c r="H28" s="192"/>
      <c r="I28" s="192"/>
      <c r="J28" s="193"/>
      <c r="K28" s="196"/>
      <c r="L28" s="191">
        <v>0.22020000000000001</v>
      </c>
      <c r="M28" s="191">
        <v>5.7599999999999998E-2</v>
      </c>
      <c r="N28" s="191">
        <v>-0.3281</v>
      </c>
      <c r="O28" s="191">
        <v>0.48199999999999998</v>
      </c>
      <c r="P28" s="191">
        <v>0.35299999999999998</v>
      </c>
      <c r="Q28" s="191">
        <v>-7.3099999999999998E-2</v>
      </c>
      <c r="R28" s="191">
        <v>0.17580000000000001</v>
      </c>
      <c r="S28" s="35" t="s">
        <v>1</v>
      </c>
      <c r="T28" s="143">
        <f>(1+K28)*(1+L28)*(1+M28)*(1+N28)*(1+O28)*(1+P28)*(1+Q28)*(1+R28)-1</f>
        <v>0.894826466136601</v>
      </c>
      <c r="U28" s="5"/>
      <c r="V28" s="46">
        <v>0.17580000000000001</v>
      </c>
      <c r="W28" s="3"/>
      <c r="AB28" s="41">
        <v>0.1028</v>
      </c>
    </row>
    <row r="29" spans="1:28" ht="54.75" customHeight="1" x14ac:dyDescent="0.35">
      <c r="A29" s="17" t="s">
        <v>169</v>
      </c>
      <c r="B29" s="16" t="s">
        <v>171</v>
      </c>
      <c r="C29" s="16" t="s">
        <v>170</v>
      </c>
      <c r="D29" s="16" t="s">
        <v>6</v>
      </c>
      <c r="E29" s="16"/>
      <c r="F29" s="137" t="s">
        <v>83</v>
      </c>
      <c r="G29" s="60"/>
      <c r="H29" s="73"/>
      <c r="I29" s="73"/>
      <c r="J29" s="177"/>
      <c r="K29" s="59">
        <v>0.24060000000000001</v>
      </c>
      <c r="L29" s="147">
        <v>9.2899999999999996E-2</v>
      </c>
      <c r="M29" s="147">
        <v>4.9700000000000001E-2</v>
      </c>
      <c r="N29" s="147">
        <v>-0.19689999999999999</v>
      </c>
      <c r="O29" s="147">
        <v>0.13450000000000001</v>
      </c>
      <c r="P29" s="63">
        <v>-1.04E-2</v>
      </c>
      <c r="Q29" s="63">
        <v>-8.5599999999999996E-2</v>
      </c>
      <c r="R29" s="63" t="e">
        <f t="shared" si="1"/>
        <v>#REF!</v>
      </c>
      <c r="S29" s="35" t="s">
        <v>1</v>
      </c>
      <c r="T29" s="143" t="e">
        <f t="shared" si="2"/>
        <v>#REF!</v>
      </c>
      <c r="U29" s="5"/>
      <c r="V29" s="47" t="e">
        <f>'Base Brute'!#REF!</f>
        <v>#REF!</v>
      </c>
      <c r="W29" s="3"/>
      <c r="AB29" s="41" t="e">
        <f>'Base Brute'!#REF!</f>
        <v>#REF!</v>
      </c>
    </row>
    <row r="30" spans="1:28" ht="54.75" customHeight="1" x14ac:dyDescent="0.35">
      <c r="A30" s="188" t="s">
        <v>190</v>
      </c>
      <c r="B30" s="189" t="s">
        <v>181</v>
      </c>
      <c r="C30" s="189" t="s">
        <v>191</v>
      </c>
      <c r="D30" s="189" t="s">
        <v>6</v>
      </c>
      <c r="E30" s="189"/>
      <c r="F30" s="190" t="s">
        <v>81</v>
      </c>
      <c r="G30" s="194"/>
      <c r="H30" s="192"/>
      <c r="I30" s="192"/>
      <c r="J30" s="193"/>
      <c r="K30" s="191">
        <v>0.17169999999999999</v>
      </c>
      <c r="L30" s="195">
        <v>0.13919999999999999</v>
      </c>
      <c r="M30" s="195">
        <v>3.3099999999999997E-2</v>
      </c>
      <c r="N30" s="195">
        <v>-0.23569999999999999</v>
      </c>
      <c r="O30" s="195">
        <v>0.2195</v>
      </c>
      <c r="P30" s="191">
        <v>8.5000000000000006E-2</v>
      </c>
      <c r="Q30" s="191">
        <v>-7.9000000000000008E-3</v>
      </c>
      <c r="R30" s="191">
        <v>9.3299999999999994E-2</v>
      </c>
      <c r="S30" s="35" t="s">
        <v>1</v>
      </c>
      <c r="T30" s="143">
        <f>(1+K30)*(1+L30)*(1+M30)*(1+N30)*(1+O30)*(1+P30)*(1+Q30)*(1+R30)-1</f>
        <v>0.51261696823928715</v>
      </c>
      <c r="U30" s="5"/>
      <c r="V30" s="47">
        <v>9.3299999999999994E-2</v>
      </c>
      <c r="W30" s="3"/>
      <c r="AB30" s="41">
        <v>8.2600000000000007E-2</v>
      </c>
    </row>
    <row r="31" spans="1:28" s="8" customFormat="1" ht="54.75" customHeight="1" x14ac:dyDescent="0.35">
      <c r="A31" s="18" t="s">
        <v>98</v>
      </c>
      <c r="B31" s="1" t="s">
        <v>132</v>
      </c>
      <c r="C31" s="1" t="s">
        <v>99</v>
      </c>
      <c r="D31" s="1" t="s">
        <v>6</v>
      </c>
      <c r="E31" s="1" t="s">
        <v>106</v>
      </c>
      <c r="F31" s="103" t="s">
        <v>81</v>
      </c>
      <c r="G31" s="61"/>
      <c r="H31" s="93"/>
      <c r="I31" s="68">
        <v>3.2599999999999997E-2</v>
      </c>
      <c r="J31" s="109">
        <v>7.7600000000000002E-2</v>
      </c>
      <c r="K31" s="58">
        <v>0.2424</v>
      </c>
      <c r="L31" s="144">
        <v>0.18429999999999999</v>
      </c>
      <c r="M31" s="144">
        <v>3.7900000000000003E-2</v>
      </c>
      <c r="N31" s="144">
        <v>-0.29089999999999999</v>
      </c>
      <c r="O31" s="144">
        <v>0.20910000000000001</v>
      </c>
      <c r="P31" s="54">
        <v>0.15720000000000001</v>
      </c>
      <c r="Q31" s="54">
        <v>1.9800000000000002E-2</v>
      </c>
      <c r="R31" s="54">
        <f>V31</f>
        <v>2.0999999999999999E-3</v>
      </c>
      <c r="S31" s="35" t="s">
        <v>1</v>
      </c>
      <c r="T31" s="143">
        <f t="shared" si="2"/>
        <v>0.54839901093223609</v>
      </c>
      <c r="U31" s="7"/>
      <c r="V31" s="48">
        <f>'Base Brute'!AB60</f>
        <v>2.0999999999999999E-3</v>
      </c>
      <c r="AB31" s="40" t="e">
        <f>'Base Brute'!#REF!</f>
        <v>#REF!</v>
      </c>
    </row>
    <row r="32" spans="1:28" s="8" customFormat="1" ht="54.75" customHeight="1" x14ac:dyDescent="0.35">
      <c r="A32" s="18" t="s">
        <v>119</v>
      </c>
      <c r="B32" s="1" t="s">
        <v>147</v>
      </c>
      <c r="C32" s="1" t="s">
        <v>145</v>
      </c>
      <c r="D32" s="1" t="s">
        <v>6</v>
      </c>
      <c r="E32" s="1"/>
      <c r="F32" s="103" t="s">
        <v>82</v>
      </c>
      <c r="G32" s="175"/>
      <c r="H32" s="68"/>
      <c r="I32" s="68"/>
      <c r="J32" s="149">
        <v>6.9199999999999998E-2</v>
      </c>
      <c r="K32" s="54">
        <v>0.1234</v>
      </c>
      <c r="L32" s="144">
        <v>4.53E-2</v>
      </c>
      <c r="M32" s="144">
        <v>-5.3E-3</v>
      </c>
      <c r="N32" s="144">
        <v>-3.9800000000000002E-2</v>
      </c>
      <c r="O32" s="144">
        <v>0.31709999999999999</v>
      </c>
      <c r="P32" s="54">
        <v>0.1512</v>
      </c>
      <c r="Q32" s="54">
        <v>-1.8200000000000001E-2</v>
      </c>
      <c r="R32" s="54" t="e">
        <f>V32</f>
        <v>#REF!</v>
      </c>
      <c r="S32" s="35" t="s">
        <v>1</v>
      </c>
      <c r="T32" s="143" t="e">
        <f t="shared" si="2"/>
        <v>#REF!</v>
      </c>
      <c r="U32" s="7"/>
      <c r="V32" s="48" t="e">
        <f>'Base Brute'!#REF!</f>
        <v>#REF!</v>
      </c>
      <c r="W32" s="2"/>
      <c r="AB32" s="40" t="e">
        <f>'Base Brute'!#REF!</f>
        <v>#REF!</v>
      </c>
    </row>
    <row r="33" spans="1:28" ht="3" customHeight="1" x14ac:dyDescent="0.35">
      <c r="A33" s="168"/>
      <c r="B33" s="79"/>
      <c r="C33" s="79"/>
      <c r="D33" s="129"/>
      <c r="E33" s="130"/>
      <c r="F33" s="104"/>
      <c r="G33" s="57"/>
      <c r="H33" s="80"/>
      <c r="I33" s="158"/>
      <c r="J33" s="108"/>
      <c r="K33" s="85"/>
      <c r="L33" s="85"/>
      <c r="M33" s="85"/>
      <c r="N33" s="85"/>
      <c r="O33" s="81"/>
      <c r="P33" s="81"/>
      <c r="Q33" s="81"/>
      <c r="R33" s="81"/>
      <c r="S33" s="82"/>
      <c r="T33" s="83"/>
      <c r="U33" s="5"/>
      <c r="V33" s="45"/>
      <c r="AB33" s="66"/>
    </row>
    <row r="34" spans="1:28" ht="54.75" customHeight="1" x14ac:dyDescent="0.35">
      <c r="A34" s="17" t="s">
        <v>24</v>
      </c>
      <c r="B34" s="16" t="s">
        <v>25</v>
      </c>
      <c r="C34" s="16" t="s">
        <v>36</v>
      </c>
      <c r="D34" s="16" t="s">
        <v>7</v>
      </c>
      <c r="E34" s="16"/>
      <c r="F34" s="137" t="s">
        <v>81</v>
      </c>
      <c r="G34" s="59">
        <v>1.7299999999999999E-2</v>
      </c>
      <c r="H34" s="71">
        <v>3.1099999999999999E-2</v>
      </c>
      <c r="I34" s="71">
        <v>0.2545</v>
      </c>
      <c r="J34" s="111">
        <v>0.17130000000000001</v>
      </c>
      <c r="K34" s="145">
        <v>0.18390000000000001</v>
      </c>
      <c r="L34" s="145">
        <v>0.13400000000000001</v>
      </c>
      <c r="M34" s="145">
        <v>-1.1999999999999999E-3</v>
      </c>
      <c r="N34" s="63">
        <v>-0.46829999999999999</v>
      </c>
      <c r="O34" s="63">
        <v>0.48320000000000002</v>
      </c>
      <c r="P34" s="63">
        <v>0.28149999999999997</v>
      </c>
      <c r="Q34" s="63">
        <v>-0.17829999999999999</v>
      </c>
      <c r="R34" s="63" t="e">
        <f t="shared" ref="R34:R47" si="3">V34</f>
        <v>#REF!</v>
      </c>
      <c r="S34" s="36" t="s">
        <v>1</v>
      </c>
      <c r="T34" s="143" t="e">
        <f t="shared" ref="T34:T61" si="4">(1+K34)*(1+L34)*(1+M34)*(1+N34)*(1+O34)*(1+P34)*(1+Q34)*(1+R34)-1</f>
        <v>#REF!</v>
      </c>
      <c r="U34" s="5"/>
      <c r="V34" s="47" t="e">
        <f>'Base Brute'!#REF!</f>
        <v>#REF!</v>
      </c>
      <c r="W34" s="11"/>
      <c r="AB34" s="41" t="e">
        <f>'Base Brute'!#REF!</f>
        <v>#REF!</v>
      </c>
    </row>
    <row r="35" spans="1:28" ht="54.75" customHeight="1" x14ac:dyDescent="0.35">
      <c r="A35" s="17" t="s">
        <v>13</v>
      </c>
      <c r="B35" s="16" t="s">
        <v>148</v>
      </c>
      <c r="C35" s="16" t="s">
        <v>61</v>
      </c>
      <c r="D35" s="16" t="s">
        <v>7</v>
      </c>
      <c r="E35" s="16"/>
      <c r="F35" s="137" t="s">
        <v>81</v>
      </c>
      <c r="G35" s="63">
        <v>8.2000000000000007E-3</v>
      </c>
      <c r="H35" s="74">
        <v>8.5800000000000001E-2</v>
      </c>
      <c r="I35" s="71">
        <v>0.20710000000000001</v>
      </c>
      <c r="J35" s="111">
        <v>0.38069999999999998</v>
      </c>
      <c r="K35" s="147">
        <v>0.26900000000000002</v>
      </c>
      <c r="L35" s="147">
        <v>0.51910000000000001</v>
      </c>
      <c r="M35" s="147">
        <v>-0.19159999999999999</v>
      </c>
      <c r="N35" s="147">
        <v>-0.44350000000000001</v>
      </c>
      <c r="O35" s="63">
        <v>0.37609999999999999</v>
      </c>
      <c r="P35" s="63">
        <v>0.15859999999999999</v>
      </c>
      <c r="Q35" s="63">
        <v>-0.1552</v>
      </c>
      <c r="R35" s="63" t="e">
        <f t="shared" si="3"/>
        <v>#REF!</v>
      </c>
      <c r="S35" s="36" t="s">
        <v>1</v>
      </c>
      <c r="T35" s="143" t="e">
        <f t="shared" si="4"/>
        <v>#REF!</v>
      </c>
      <c r="U35" s="5"/>
      <c r="V35" s="47" t="e">
        <f>'Base Brute'!#REF!</f>
        <v>#REF!</v>
      </c>
      <c r="W35" s="11"/>
      <c r="AB35" s="41" t="e">
        <f>'Base Brute'!#REF!</f>
        <v>#REF!</v>
      </c>
    </row>
    <row r="36" spans="1:28" s="14" customFormat="1" ht="54.75" customHeight="1" x14ac:dyDescent="0.35">
      <c r="A36" s="18" t="s">
        <v>45</v>
      </c>
      <c r="B36" s="1" t="s">
        <v>46</v>
      </c>
      <c r="C36" s="1" t="s">
        <v>31</v>
      </c>
      <c r="D36" s="1" t="s">
        <v>7</v>
      </c>
      <c r="E36" s="1"/>
      <c r="F36" s="103" t="s">
        <v>81</v>
      </c>
      <c r="G36" s="58">
        <v>7.9799999999999996E-2</v>
      </c>
      <c r="H36" s="72">
        <v>-9.2100000000000001E-2</v>
      </c>
      <c r="I36" s="72">
        <v>0.25059999999999999</v>
      </c>
      <c r="J36" s="109">
        <v>9.2100000000000001E-2</v>
      </c>
      <c r="K36" s="58">
        <v>0.56610000000000005</v>
      </c>
      <c r="L36" s="58">
        <v>0.1038</v>
      </c>
      <c r="M36" s="58">
        <v>0.3095</v>
      </c>
      <c r="N36" s="54">
        <v>-0.45319999999999999</v>
      </c>
      <c r="O36" s="54">
        <v>0.55249999999999999</v>
      </c>
      <c r="P36" s="54">
        <v>0.25440000000000002</v>
      </c>
      <c r="Q36" s="54">
        <v>-0.153</v>
      </c>
      <c r="R36" s="54" t="e">
        <f t="shared" si="3"/>
        <v>#REF!</v>
      </c>
      <c r="S36" s="35" t="s">
        <v>1</v>
      </c>
      <c r="T36" s="143" t="e">
        <f t="shared" si="4"/>
        <v>#REF!</v>
      </c>
      <c r="U36" s="7"/>
      <c r="V36" s="44" t="e">
        <f>'Base Brute'!#REF!</f>
        <v>#REF!</v>
      </c>
      <c r="AB36" s="40" t="e">
        <f>'Base Brute'!#REF!</f>
        <v>#REF!</v>
      </c>
    </row>
    <row r="37" spans="1:28" ht="54.75" customHeight="1" x14ac:dyDescent="0.35">
      <c r="A37" s="17" t="s">
        <v>26</v>
      </c>
      <c r="B37" s="16" t="s">
        <v>133</v>
      </c>
      <c r="C37" s="16" t="s">
        <v>33</v>
      </c>
      <c r="D37" s="16" t="s">
        <v>7</v>
      </c>
      <c r="E37" s="16"/>
      <c r="F37" s="137" t="s">
        <v>81</v>
      </c>
      <c r="G37" s="59">
        <v>-7.6200000000000004E-2</v>
      </c>
      <c r="H37" s="71">
        <v>-0.15229999999999999</v>
      </c>
      <c r="I37" s="71">
        <v>0.41270000000000001</v>
      </c>
      <c r="J37" s="111">
        <v>2.8500000000000001E-2</v>
      </c>
      <c r="K37" s="59">
        <v>0.28249999999999997</v>
      </c>
      <c r="L37" s="59">
        <v>0.76800000000000002</v>
      </c>
      <c r="M37" s="59">
        <v>0.58320000000000005</v>
      </c>
      <c r="N37" s="147">
        <v>-0.51819999999999999</v>
      </c>
      <c r="O37" s="63">
        <v>0.59440000000000004</v>
      </c>
      <c r="P37" s="63">
        <v>9.7900000000000001E-2</v>
      </c>
      <c r="Q37" s="63">
        <v>-0.1666</v>
      </c>
      <c r="R37" s="63" t="e">
        <f t="shared" si="3"/>
        <v>#REF!</v>
      </c>
      <c r="S37" s="36" t="s">
        <v>1</v>
      </c>
      <c r="T37" s="143" t="e">
        <f t="shared" si="4"/>
        <v>#REF!</v>
      </c>
      <c r="U37" s="5"/>
      <c r="V37" s="46" t="e">
        <f>'Base Brute'!#REF!</f>
        <v>#REF!</v>
      </c>
      <c r="W37" s="11"/>
      <c r="AB37" s="41" t="e">
        <f>'Base Brute'!#REF!</f>
        <v>#REF!</v>
      </c>
    </row>
    <row r="38" spans="1:28" ht="54.75" customHeight="1" x14ac:dyDescent="0.35">
      <c r="A38" s="17" t="s">
        <v>12</v>
      </c>
      <c r="B38" s="16" t="s">
        <v>134</v>
      </c>
      <c r="C38" s="16" t="s">
        <v>28</v>
      </c>
      <c r="D38" s="16" t="s">
        <v>7</v>
      </c>
      <c r="E38" s="16"/>
      <c r="F38" s="137" t="s">
        <v>81</v>
      </c>
      <c r="G38" s="59">
        <v>3.7499999999999999E-2</v>
      </c>
      <c r="H38" s="71">
        <v>-0.1157</v>
      </c>
      <c r="I38" s="71">
        <v>0.46110000000000001</v>
      </c>
      <c r="J38" s="111">
        <v>0.12180000000000001</v>
      </c>
      <c r="K38" s="59">
        <v>0.59470000000000001</v>
      </c>
      <c r="L38" s="59">
        <v>0.22189999999999999</v>
      </c>
      <c r="M38" s="59">
        <v>0.2283</v>
      </c>
      <c r="N38" s="59">
        <v>-0.55879999999999996</v>
      </c>
      <c r="O38" s="63">
        <v>0.68410000000000004</v>
      </c>
      <c r="P38" s="63">
        <v>0.30930000000000002</v>
      </c>
      <c r="Q38" s="63">
        <v>-0.12089999999999999</v>
      </c>
      <c r="R38" s="63" t="e">
        <f t="shared" si="3"/>
        <v>#REF!</v>
      </c>
      <c r="S38" s="36" t="s">
        <v>1</v>
      </c>
      <c r="T38" s="143" t="e">
        <f t="shared" si="4"/>
        <v>#REF!</v>
      </c>
      <c r="U38" s="5"/>
      <c r="V38" s="46" t="e">
        <f>'Base Brute'!#REF!</f>
        <v>#REF!</v>
      </c>
      <c r="W38" s="11"/>
      <c r="AB38" s="41" t="e">
        <f>'Base Brute'!#REF!</f>
        <v>#REF!</v>
      </c>
    </row>
    <row r="39" spans="1:28" s="11" customFormat="1" ht="54.75" customHeight="1" x14ac:dyDescent="0.35">
      <c r="A39" s="113" t="s">
        <v>10</v>
      </c>
      <c r="B39" s="31" t="s">
        <v>135</v>
      </c>
      <c r="C39" s="31" t="s">
        <v>28</v>
      </c>
      <c r="D39" s="1" t="s">
        <v>7</v>
      </c>
      <c r="E39" s="1"/>
      <c r="F39" s="103" t="s">
        <v>82</v>
      </c>
      <c r="G39" s="58">
        <v>-0.26540000000000002</v>
      </c>
      <c r="H39" s="72">
        <v>4.3799999999999999E-2</v>
      </c>
      <c r="I39" s="161">
        <v>0.22450000000000001</v>
      </c>
      <c r="J39" s="117">
        <v>2.3900000000000001E-2</v>
      </c>
      <c r="K39" s="116">
        <v>0.48330000000000001</v>
      </c>
      <c r="L39" s="116">
        <v>0.10929999999999999</v>
      </c>
      <c r="M39" s="116">
        <v>0.19320000000000001</v>
      </c>
      <c r="N39" s="164">
        <v>-0.29880000000000001</v>
      </c>
      <c r="O39" s="118">
        <v>0.42580000000000001</v>
      </c>
      <c r="P39" s="118">
        <v>0.15759999999999999</v>
      </c>
      <c r="Q39" s="118">
        <v>-9.9500000000000005E-2</v>
      </c>
      <c r="R39" s="118" t="e">
        <f t="shared" si="3"/>
        <v>#REF!</v>
      </c>
      <c r="S39" s="35" t="s">
        <v>1</v>
      </c>
      <c r="T39" s="143" t="e">
        <f t="shared" si="4"/>
        <v>#REF!</v>
      </c>
      <c r="U39" s="7"/>
      <c r="V39" s="44" t="e">
        <f>'Base Brute'!#REF!</f>
        <v>#REF!</v>
      </c>
      <c r="W39" s="2"/>
      <c r="X39" s="2"/>
      <c r="Y39" s="8"/>
      <c r="Z39" s="2"/>
      <c r="AA39" s="2"/>
      <c r="AB39" s="40" t="e">
        <f>'Base Brute'!#REF!</f>
        <v>#REF!</v>
      </c>
    </row>
    <row r="40" spans="1:28" s="2" customFormat="1" ht="54.75" customHeight="1" x14ac:dyDescent="0.35">
      <c r="A40" s="18" t="s">
        <v>86</v>
      </c>
      <c r="B40" s="1" t="s">
        <v>80</v>
      </c>
      <c r="C40" s="1" t="s">
        <v>28</v>
      </c>
      <c r="D40" s="1" t="s">
        <v>7</v>
      </c>
      <c r="E40" s="1"/>
      <c r="F40" s="103" t="s">
        <v>82</v>
      </c>
      <c r="G40" s="58">
        <v>-0.26540000000000002</v>
      </c>
      <c r="H40" s="93"/>
      <c r="I40" s="93"/>
      <c r="J40" s="153"/>
      <c r="K40" s="58">
        <v>0.46039999999999998</v>
      </c>
      <c r="L40" s="58">
        <v>7.5600000000000001E-2</v>
      </c>
      <c r="M40" s="58">
        <v>0.14849999999999999</v>
      </c>
      <c r="N40" s="144">
        <v>-0.16209999999999999</v>
      </c>
      <c r="O40" s="54">
        <v>0.30659999999999998</v>
      </c>
      <c r="P40" s="54">
        <v>0.15029999999999999</v>
      </c>
      <c r="Q40" s="54">
        <v>-9.8100000000000007E-2</v>
      </c>
      <c r="R40" s="54" t="e">
        <f t="shared" si="3"/>
        <v>#REF!</v>
      </c>
      <c r="S40" s="35" t="s">
        <v>1</v>
      </c>
      <c r="T40" s="143" t="e">
        <f t="shared" si="4"/>
        <v>#REF!</v>
      </c>
      <c r="U40" s="7"/>
      <c r="V40" s="44" t="e">
        <f>'Base Brute'!#REF!</f>
        <v>#REF!</v>
      </c>
      <c r="Y40" s="8"/>
      <c r="AB40" s="40" t="e">
        <f>'Base Brute'!#REF!</f>
        <v>#REF!</v>
      </c>
    </row>
    <row r="41" spans="1:28" s="25" customFormat="1" ht="54.75" customHeight="1" x14ac:dyDescent="0.35">
      <c r="A41" s="29" t="s">
        <v>9</v>
      </c>
      <c r="B41" s="26" t="s">
        <v>136</v>
      </c>
      <c r="C41" s="26" t="s">
        <v>28</v>
      </c>
      <c r="D41" s="26" t="s">
        <v>7</v>
      </c>
      <c r="E41" s="1"/>
      <c r="F41" s="103" t="s">
        <v>83</v>
      </c>
      <c r="G41" s="61"/>
      <c r="H41" s="76"/>
      <c r="I41" s="142" t="s">
        <v>21</v>
      </c>
      <c r="J41" s="122">
        <v>2.47E-2</v>
      </c>
      <c r="K41" s="121">
        <v>0.52800000000000002</v>
      </c>
      <c r="L41" s="121">
        <v>0.26590000000000003</v>
      </c>
      <c r="M41" s="121">
        <v>0.32729999999999998</v>
      </c>
      <c r="N41" s="121">
        <v>-0.5454</v>
      </c>
      <c r="O41" s="56">
        <v>0.70269999999999999</v>
      </c>
      <c r="P41" s="56">
        <v>0.42020000000000002</v>
      </c>
      <c r="Q41" s="56">
        <v>-0.2112</v>
      </c>
      <c r="R41" s="56" t="e">
        <f t="shared" si="3"/>
        <v>#REF!</v>
      </c>
      <c r="S41" s="35" t="s">
        <v>1</v>
      </c>
      <c r="T41" s="143" t="e">
        <f t="shared" si="4"/>
        <v>#REF!</v>
      </c>
      <c r="U41" s="27"/>
      <c r="V41" s="44" t="e">
        <f>'Base Brute'!#REF!</f>
        <v>#REF!</v>
      </c>
      <c r="W41" s="28"/>
      <c r="AB41" s="40" t="e">
        <f>'Base Brute'!#REF!</f>
        <v>#REF!</v>
      </c>
    </row>
    <row r="42" spans="1:28" s="8" customFormat="1" ht="54.75" customHeight="1" x14ac:dyDescent="0.35">
      <c r="A42" s="18" t="s">
        <v>14</v>
      </c>
      <c r="B42" s="1" t="s">
        <v>50</v>
      </c>
      <c r="C42" s="1" t="s">
        <v>64</v>
      </c>
      <c r="D42" s="1" t="s">
        <v>7</v>
      </c>
      <c r="E42" s="1" t="s">
        <v>106</v>
      </c>
      <c r="F42" s="103" t="s">
        <v>82</v>
      </c>
      <c r="G42" s="61"/>
      <c r="H42" s="75" t="s">
        <v>21</v>
      </c>
      <c r="I42" s="72">
        <v>0.19819999999999999</v>
      </c>
      <c r="J42" s="109">
        <v>0.19400000000000001</v>
      </c>
      <c r="K42" s="54">
        <v>0.22009999999999999</v>
      </c>
      <c r="L42" s="54">
        <v>0.2266</v>
      </c>
      <c r="M42" s="54">
        <v>4.3099999999999999E-2</v>
      </c>
      <c r="N42" s="54">
        <v>-0.30480000000000002</v>
      </c>
      <c r="O42" s="54">
        <v>0.22700000000000001</v>
      </c>
      <c r="P42" s="54">
        <v>2.9899999999999999E-2</v>
      </c>
      <c r="Q42" s="54">
        <v>-0.13159999999999999</v>
      </c>
      <c r="R42" s="54" t="e">
        <f t="shared" si="3"/>
        <v>#REF!</v>
      </c>
      <c r="S42" s="35" t="s">
        <v>1</v>
      </c>
      <c r="T42" s="143" t="e">
        <f t="shared" si="4"/>
        <v>#REF!</v>
      </c>
      <c r="U42" s="7"/>
      <c r="V42" s="44" t="e">
        <f>'Base Brute'!#REF!</f>
        <v>#REF!</v>
      </c>
      <c r="AB42" s="40" t="e">
        <f>'Base Brute'!#REF!</f>
        <v>#REF!</v>
      </c>
    </row>
    <row r="43" spans="1:28" s="25" customFormat="1" ht="54.75" customHeight="1" x14ac:dyDescent="0.35">
      <c r="A43" s="18" t="s">
        <v>47</v>
      </c>
      <c r="B43" s="1" t="s">
        <v>137</v>
      </c>
      <c r="C43" s="1" t="s">
        <v>65</v>
      </c>
      <c r="D43" s="1" t="s">
        <v>7</v>
      </c>
      <c r="E43" s="1"/>
      <c r="F43" s="103" t="s">
        <v>83</v>
      </c>
      <c r="G43" s="61"/>
      <c r="H43" s="75" t="s">
        <v>21</v>
      </c>
      <c r="I43" s="72">
        <v>0.40410000000000001</v>
      </c>
      <c r="J43" s="109">
        <v>0.44569999999999999</v>
      </c>
      <c r="K43" s="58">
        <v>0.80810000000000004</v>
      </c>
      <c r="L43" s="58">
        <v>0.28860000000000002</v>
      </c>
      <c r="M43" s="58">
        <v>0.18160000000000001</v>
      </c>
      <c r="N43" s="58">
        <v>-0.63949999999999996</v>
      </c>
      <c r="O43" s="54">
        <v>0.85670000000000002</v>
      </c>
      <c r="P43" s="54">
        <v>0.1827</v>
      </c>
      <c r="Q43" s="54">
        <v>-0.29330000000000001</v>
      </c>
      <c r="R43" s="54" t="e">
        <f t="shared" si="3"/>
        <v>#REF!</v>
      </c>
      <c r="S43" s="35" t="s">
        <v>1</v>
      </c>
      <c r="T43" s="143" t="e">
        <f t="shared" si="4"/>
        <v>#REF!</v>
      </c>
      <c r="U43" s="27"/>
      <c r="V43" s="44" t="e">
        <f>'Base Brute'!#REF!</f>
        <v>#REF!</v>
      </c>
      <c r="AB43" s="40" t="e">
        <f>'Base Brute'!#REF!</f>
        <v>#REF!</v>
      </c>
    </row>
    <row r="44" spans="1:28" s="25" customFormat="1" ht="54.75" customHeight="1" x14ac:dyDescent="0.35">
      <c r="A44" s="18" t="s">
        <v>100</v>
      </c>
      <c r="B44" s="1" t="s">
        <v>94</v>
      </c>
      <c r="C44" s="1" t="s">
        <v>101</v>
      </c>
      <c r="D44" s="1" t="s">
        <v>7</v>
      </c>
      <c r="E44" s="1" t="s">
        <v>106</v>
      </c>
      <c r="F44" s="103" t="s">
        <v>82</v>
      </c>
      <c r="G44" s="61"/>
      <c r="H44" s="75" t="s">
        <v>21</v>
      </c>
      <c r="I44" s="162"/>
      <c r="J44" s="153"/>
      <c r="K44" s="54">
        <v>0.10970000000000001</v>
      </c>
      <c r="L44" s="58">
        <v>0.2092</v>
      </c>
      <c r="M44" s="58">
        <v>2.46E-2</v>
      </c>
      <c r="N44" s="58">
        <v>-0.36840000000000001</v>
      </c>
      <c r="O44" s="58">
        <v>0.3836</v>
      </c>
      <c r="P44" s="54">
        <v>0.26640000000000003</v>
      </c>
      <c r="Q44" s="54">
        <v>-0.13650000000000001</v>
      </c>
      <c r="R44" s="54" t="e">
        <f t="shared" si="3"/>
        <v>#REF!</v>
      </c>
      <c r="S44" s="35" t="s">
        <v>1</v>
      </c>
      <c r="T44" s="143" t="e">
        <f t="shared" si="4"/>
        <v>#REF!</v>
      </c>
      <c r="U44" s="27"/>
      <c r="V44" s="44" t="e">
        <f>'Base Brute'!#REF!</f>
        <v>#REF!</v>
      </c>
      <c r="AB44" s="40" t="e">
        <f>'Base Brute'!#REF!</f>
        <v>#REF!</v>
      </c>
    </row>
    <row r="45" spans="1:28" s="2" customFormat="1" ht="54.75" customHeight="1" x14ac:dyDescent="0.35">
      <c r="A45" s="29" t="s">
        <v>114</v>
      </c>
      <c r="B45" s="26" t="s">
        <v>138</v>
      </c>
      <c r="C45" s="26" t="s">
        <v>115</v>
      </c>
      <c r="D45" s="26" t="s">
        <v>7</v>
      </c>
      <c r="E45" s="26"/>
      <c r="F45" s="141" t="s">
        <v>83</v>
      </c>
      <c r="G45" s="121"/>
      <c r="H45" s="142"/>
      <c r="I45" s="142">
        <v>0.27139999999999997</v>
      </c>
      <c r="J45" s="122">
        <v>0.1062</v>
      </c>
      <c r="K45" s="56">
        <v>0.37859999999999999</v>
      </c>
      <c r="L45" s="56">
        <v>0.13109999999999999</v>
      </c>
      <c r="M45" s="56">
        <v>0.26700000000000002</v>
      </c>
      <c r="N45" s="146">
        <v>-0.49830000000000002</v>
      </c>
      <c r="O45" s="56">
        <v>0.57210000000000005</v>
      </c>
      <c r="P45" s="56">
        <v>0.21060000000000001</v>
      </c>
      <c r="Q45" s="56">
        <v>-0.2195</v>
      </c>
      <c r="R45" s="56" t="e">
        <f t="shared" si="3"/>
        <v>#REF!</v>
      </c>
      <c r="S45" s="35" t="s">
        <v>1</v>
      </c>
      <c r="T45" s="143" t="e">
        <f t="shared" si="4"/>
        <v>#REF!</v>
      </c>
      <c r="U45" s="7"/>
      <c r="V45" s="44" t="e">
        <f>'Base Brute'!#REF!</f>
        <v>#REF!</v>
      </c>
      <c r="Y45" s="8"/>
      <c r="AB45" s="40" t="e">
        <f>'Base Brute'!#REF!</f>
        <v>#REF!</v>
      </c>
    </row>
    <row r="46" spans="1:28" s="8" customFormat="1" ht="54.75" customHeight="1" x14ac:dyDescent="0.35">
      <c r="A46" s="18" t="s">
        <v>48</v>
      </c>
      <c r="B46" s="1" t="s">
        <v>118</v>
      </c>
      <c r="C46" s="1" t="s">
        <v>63</v>
      </c>
      <c r="D46" s="1" t="s">
        <v>7</v>
      </c>
      <c r="E46" s="1" t="s">
        <v>106</v>
      </c>
      <c r="F46" s="103" t="s">
        <v>81</v>
      </c>
      <c r="G46" s="54">
        <v>6.9699999999999998E-2</v>
      </c>
      <c r="H46" s="68">
        <v>-5.4899999999999997E-2</v>
      </c>
      <c r="I46" s="72">
        <v>0.1915</v>
      </c>
      <c r="J46" s="109">
        <v>0.20979999999999999</v>
      </c>
      <c r="K46" s="54">
        <v>0.2049</v>
      </c>
      <c r="L46" s="54">
        <v>0.1658</v>
      </c>
      <c r="M46" s="54">
        <v>4.4900000000000002E-2</v>
      </c>
      <c r="N46" s="54">
        <v>-0.2833</v>
      </c>
      <c r="O46" s="54">
        <v>0.20369999999999999</v>
      </c>
      <c r="P46" s="54">
        <v>1.6999999999999999E-3</v>
      </c>
      <c r="Q46" s="54">
        <v>-0.1643</v>
      </c>
      <c r="R46" s="54" t="e">
        <f t="shared" si="3"/>
        <v>#REF!</v>
      </c>
      <c r="S46" s="35" t="s">
        <v>1</v>
      </c>
      <c r="T46" s="143" t="e">
        <f t="shared" si="4"/>
        <v>#REF!</v>
      </c>
      <c r="U46" s="7"/>
      <c r="V46" s="44" t="e">
        <f>'Base Brute'!#REF!</f>
        <v>#REF!</v>
      </c>
      <c r="W46" s="2"/>
      <c r="AB46" s="40" t="e">
        <f>'Base Brute'!#REF!</f>
        <v>#REF!</v>
      </c>
    </row>
    <row r="47" spans="1:28" ht="54.75" customHeight="1" x14ac:dyDescent="0.35">
      <c r="A47" s="17" t="s">
        <v>67</v>
      </c>
      <c r="B47" s="16" t="s">
        <v>139</v>
      </c>
      <c r="C47" s="16" t="s">
        <v>62</v>
      </c>
      <c r="D47" s="16" t="s">
        <v>7</v>
      </c>
      <c r="E47" s="16"/>
      <c r="F47" s="137" t="s">
        <v>81</v>
      </c>
      <c r="G47" s="62"/>
      <c r="H47" s="73"/>
      <c r="I47" s="73"/>
      <c r="J47" s="111" t="s">
        <v>21</v>
      </c>
      <c r="K47" s="59">
        <v>0.51480000000000004</v>
      </c>
      <c r="L47" s="59">
        <v>0.22559999999999999</v>
      </c>
      <c r="M47" s="59">
        <v>0.38690000000000002</v>
      </c>
      <c r="N47" s="59">
        <v>-0.48259999999999997</v>
      </c>
      <c r="O47" s="63">
        <v>0.66010000000000002</v>
      </c>
      <c r="P47" s="63">
        <v>0.29670000000000002</v>
      </c>
      <c r="Q47" s="63">
        <v>-0.15479999999999999</v>
      </c>
      <c r="R47" s="63" t="e">
        <f t="shared" si="3"/>
        <v>#REF!</v>
      </c>
      <c r="S47" s="36" t="s">
        <v>1</v>
      </c>
      <c r="T47" s="143" t="e">
        <f t="shared" si="4"/>
        <v>#REF!</v>
      </c>
      <c r="U47" s="5"/>
      <c r="V47" s="46" t="e">
        <f>'Base Brute'!#REF!</f>
        <v>#REF!</v>
      </c>
      <c r="W47" s="3"/>
      <c r="AB47" s="41" t="e">
        <f>'Base Brute'!#REF!</f>
        <v>#REF!</v>
      </c>
    </row>
    <row r="48" spans="1:28" ht="54.75" customHeight="1" x14ac:dyDescent="0.35">
      <c r="A48" s="188" t="s">
        <v>188</v>
      </c>
      <c r="B48" s="189" t="s">
        <v>182</v>
      </c>
      <c r="C48" s="189" t="s">
        <v>189</v>
      </c>
      <c r="D48" s="189" t="s">
        <v>7</v>
      </c>
      <c r="E48" s="189"/>
      <c r="F48" s="190" t="s">
        <v>81</v>
      </c>
      <c r="G48" s="191"/>
      <c r="H48" s="192"/>
      <c r="I48" s="192"/>
      <c r="J48" s="193"/>
      <c r="K48" s="191"/>
      <c r="L48" s="191"/>
      <c r="M48" s="191"/>
      <c r="N48" s="191">
        <v>-0.47970000000000002</v>
      </c>
      <c r="O48" s="191">
        <v>0.7681</v>
      </c>
      <c r="P48" s="191">
        <v>0.38629999999999998</v>
      </c>
      <c r="Q48" s="191">
        <v>-0.18690000000000001</v>
      </c>
      <c r="R48" s="191">
        <v>0.1651</v>
      </c>
      <c r="S48" s="35" t="s">
        <v>1</v>
      </c>
      <c r="T48" s="143">
        <f t="shared" si="4"/>
        <v>0.20816162374475966</v>
      </c>
      <c r="U48" s="5"/>
      <c r="V48" s="46">
        <v>0.1651</v>
      </c>
      <c r="W48" s="3"/>
      <c r="AB48" s="41">
        <v>0.17480000000000001</v>
      </c>
    </row>
    <row r="49" spans="1:28" ht="54.75" customHeight="1" x14ac:dyDescent="0.35">
      <c r="A49" s="188" t="s">
        <v>184</v>
      </c>
      <c r="B49" s="189" t="s">
        <v>183</v>
      </c>
      <c r="C49" s="189" t="s">
        <v>185</v>
      </c>
      <c r="D49" s="189" t="s">
        <v>7</v>
      </c>
      <c r="E49" s="189"/>
      <c r="F49" s="190" t="s">
        <v>82</v>
      </c>
      <c r="G49" s="191"/>
      <c r="H49" s="192"/>
      <c r="I49" s="192"/>
      <c r="J49" s="193"/>
      <c r="K49" s="191">
        <v>0.41749999999999998</v>
      </c>
      <c r="L49" s="191">
        <v>0.2135</v>
      </c>
      <c r="M49" s="191">
        <v>0.12620000000000001</v>
      </c>
      <c r="N49" s="191">
        <v>-0.33679999999999999</v>
      </c>
      <c r="O49" s="191">
        <v>0.33910000000000001</v>
      </c>
      <c r="P49" s="191">
        <v>0.1797</v>
      </c>
      <c r="Q49" s="191">
        <v>-4.4499999999999998E-2</v>
      </c>
      <c r="R49" s="191">
        <v>0.1489</v>
      </c>
      <c r="S49" s="35" t="s">
        <v>1</v>
      </c>
      <c r="T49" s="143">
        <f t="shared" si="4"/>
        <v>1.228026741456429</v>
      </c>
      <c r="U49" s="5"/>
      <c r="V49" s="46">
        <v>0.1489</v>
      </c>
      <c r="W49" s="3"/>
      <c r="AB49" s="41">
        <v>0.13109999999999999</v>
      </c>
    </row>
    <row r="50" spans="1:28" s="11" customFormat="1" ht="54.75" customHeight="1" x14ac:dyDescent="0.35">
      <c r="A50" s="17" t="s">
        <v>23</v>
      </c>
      <c r="B50" s="16" t="s">
        <v>140</v>
      </c>
      <c r="C50" s="16" t="s">
        <v>34</v>
      </c>
      <c r="D50" s="16" t="s">
        <v>7</v>
      </c>
      <c r="E50" s="16"/>
      <c r="F50" s="137" t="s">
        <v>146</v>
      </c>
      <c r="G50" s="59">
        <v>-0.21909999999999999</v>
      </c>
      <c r="H50" s="74">
        <v>0.16170000000000001</v>
      </c>
      <c r="I50" s="71">
        <v>0.80169999999999997</v>
      </c>
      <c r="J50" s="111">
        <v>0.18229999999999999</v>
      </c>
      <c r="K50" s="59">
        <v>0.54600000000000004</v>
      </c>
      <c r="L50" s="59">
        <v>0.31430000000000002</v>
      </c>
      <c r="M50" s="59">
        <v>0.59350000000000003</v>
      </c>
      <c r="N50" s="59">
        <v>-0.7026</v>
      </c>
      <c r="O50" s="63">
        <v>1.3154999999999999</v>
      </c>
      <c r="P50" s="63">
        <v>0.13</v>
      </c>
      <c r="Q50" s="63">
        <v>-0.4582</v>
      </c>
      <c r="R50" s="63" t="e">
        <f t="shared" ref="R50:R61" si="5">V50</f>
        <v>#REF!</v>
      </c>
      <c r="S50" s="36" t="s">
        <v>1</v>
      </c>
      <c r="T50" s="143" t="e">
        <f t="shared" si="4"/>
        <v>#REF!</v>
      </c>
      <c r="U50" s="5"/>
      <c r="V50" s="46" t="e">
        <f>'Base Brute'!#REF!</f>
        <v>#REF!</v>
      </c>
      <c r="Y50" s="3"/>
      <c r="AB50" s="41" t="e">
        <f>'Base Brute'!#REF!</f>
        <v>#REF!</v>
      </c>
    </row>
    <row r="51" spans="1:28" s="8" customFormat="1" ht="54.75" customHeight="1" x14ac:dyDescent="0.35">
      <c r="A51" s="18" t="s">
        <v>22</v>
      </c>
      <c r="B51" s="1" t="s">
        <v>141</v>
      </c>
      <c r="C51" s="1" t="s">
        <v>35</v>
      </c>
      <c r="D51" s="1" t="s">
        <v>7</v>
      </c>
      <c r="E51" s="1"/>
      <c r="F51" s="103" t="s">
        <v>82</v>
      </c>
      <c r="G51" s="54">
        <v>7.7499999999999999E-2</v>
      </c>
      <c r="H51" s="68">
        <v>-8.5800000000000001E-2</v>
      </c>
      <c r="I51" s="72">
        <v>0.44180000000000003</v>
      </c>
      <c r="J51" s="109">
        <v>0.1993</v>
      </c>
      <c r="K51" s="58">
        <v>0.40489999999999998</v>
      </c>
      <c r="L51" s="58">
        <v>0.27750000000000002</v>
      </c>
      <c r="M51" s="58">
        <v>0.23599999999999999</v>
      </c>
      <c r="N51" s="148">
        <v>-0.43719999999999998</v>
      </c>
      <c r="O51" s="54">
        <v>0.57669999999999999</v>
      </c>
      <c r="P51" s="54">
        <v>0.27629999999999999</v>
      </c>
      <c r="Q51" s="54">
        <v>-0.17899999999999999</v>
      </c>
      <c r="R51" s="54" t="e">
        <f t="shared" si="5"/>
        <v>#REF!</v>
      </c>
      <c r="S51" s="35" t="s">
        <v>1</v>
      </c>
      <c r="T51" s="143" t="e">
        <f t="shared" si="4"/>
        <v>#REF!</v>
      </c>
      <c r="U51" s="7"/>
      <c r="V51" s="44" t="e">
        <f>'Base Brute'!#REF!</f>
        <v>#REF!</v>
      </c>
      <c r="W51" s="2"/>
      <c r="AB51" s="40" t="e">
        <f>'Base Brute'!#REF!</f>
        <v>#REF!</v>
      </c>
    </row>
    <row r="52" spans="1:28" s="95" customFormat="1" ht="54.75" customHeight="1" x14ac:dyDescent="0.35">
      <c r="A52" s="114" t="s">
        <v>53</v>
      </c>
      <c r="B52" s="115" t="s">
        <v>150</v>
      </c>
      <c r="C52" s="115" t="s">
        <v>153</v>
      </c>
      <c r="D52" s="115" t="s">
        <v>7</v>
      </c>
      <c r="E52" s="1"/>
      <c r="F52" s="103" t="s">
        <v>81</v>
      </c>
      <c r="G52" s="58">
        <v>0.23089999999999999</v>
      </c>
      <c r="H52" s="72">
        <v>8.9999999999999993E-3</v>
      </c>
      <c r="I52" s="163">
        <v>0.38879999999999998</v>
      </c>
      <c r="J52" s="120">
        <v>9.3600000000000003E-2</v>
      </c>
      <c r="K52" s="119">
        <v>0.35189999999999999</v>
      </c>
      <c r="L52" s="119">
        <v>0.26719999999999999</v>
      </c>
      <c r="M52" s="119">
        <v>0.2273</v>
      </c>
      <c r="N52" s="119">
        <v>-0.48480000000000001</v>
      </c>
      <c r="O52" s="99">
        <v>0.45490000000000003</v>
      </c>
      <c r="P52" s="99">
        <v>0.27560000000000001</v>
      </c>
      <c r="Q52" s="99">
        <v>-0.10929999999999999</v>
      </c>
      <c r="R52" s="99" t="e">
        <f t="shared" si="5"/>
        <v>#REF!</v>
      </c>
      <c r="S52" s="35" t="s">
        <v>1</v>
      </c>
      <c r="T52" s="143" t="e">
        <f t="shared" si="4"/>
        <v>#REF!</v>
      </c>
      <c r="U52" s="94"/>
      <c r="V52" s="44" t="e">
        <f>'Base Brute'!#REF!</f>
        <v>#REF!</v>
      </c>
      <c r="Y52" s="96"/>
      <c r="AB52" s="40" t="e">
        <f>'Base Brute'!#REF!</f>
        <v>#REF!</v>
      </c>
    </row>
    <row r="53" spans="1:28" s="95" customFormat="1" ht="54.75" customHeight="1" x14ac:dyDescent="0.35">
      <c r="A53" s="114" t="s">
        <v>116</v>
      </c>
      <c r="B53" s="115" t="s">
        <v>151</v>
      </c>
      <c r="C53" s="115" t="s">
        <v>152</v>
      </c>
      <c r="D53" s="115" t="s">
        <v>7</v>
      </c>
      <c r="E53" s="1"/>
      <c r="F53" s="103" t="s">
        <v>83</v>
      </c>
      <c r="G53" s="54"/>
      <c r="H53" s="68"/>
      <c r="I53" s="163">
        <v>0.13370000000000001</v>
      </c>
      <c r="J53" s="120">
        <v>0.18290000000000001</v>
      </c>
      <c r="K53" s="99">
        <v>0.37169999999999997</v>
      </c>
      <c r="L53" s="99">
        <v>0.25259999999999999</v>
      </c>
      <c r="M53" s="99">
        <v>-1.7500000000000002E-2</v>
      </c>
      <c r="N53" s="99">
        <v>-0.47420000000000001</v>
      </c>
      <c r="O53" s="99">
        <v>0.50290000000000001</v>
      </c>
      <c r="P53" s="99">
        <v>0.23980000000000001</v>
      </c>
      <c r="Q53" s="99">
        <v>-0.19570000000000001</v>
      </c>
      <c r="R53" s="99" t="e">
        <f t="shared" si="5"/>
        <v>#REF!</v>
      </c>
      <c r="S53" s="35" t="s">
        <v>1</v>
      </c>
      <c r="T53" s="143" t="e">
        <f t="shared" si="4"/>
        <v>#REF!</v>
      </c>
      <c r="U53" s="94"/>
      <c r="V53" s="48" t="e">
        <f>'Base Brute'!#REF!</f>
        <v>#REF!</v>
      </c>
      <c r="Y53" s="96"/>
      <c r="AB53" s="40" t="e">
        <f>'Base Brute'!#REF!</f>
        <v>#REF!</v>
      </c>
    </row>
    <row r="54" spans="1:28" s="95" customFormat="1" ht="54.75" customHeight="1" x14ac:dyDescent="0.35">
      <c r="A54" s="18" t="s">
        <v>102</v>
      </c>
      <c r="B54" s="1" t="s">
        <v>95</v>
      </c>
      <c r="C54" s="1" t="s">
        <v>103</v>
      </c>
      <c r="D54" s="1" t="s">
        <v>7</v>
      </c>
      <c r="E54" s="1" t="s">
        <v>106</v>
      </c>
      <c r="F54" s="103" t="s">
        <v>82</v>
      </c>
      <c r="G54" s="54">
        <v>-5.0000000000000001E-4</v>
      </c>
      <c r="H54" s="68">
        <v>2.5999999999999999E-2</v>
      </c>
      <c r="I54" s="68">
        <v>0.1797</v>
      </c>
      <c r="J54" s="109">
        <v>0.19109999999999999</v>
      </c>
      <c r="K54" s="58">
        <v>0.29799999999999999</v>
      </c>
      <c r="L54" s="54">
        <v>0.25409999999999999</v>
      </c>
      <c r="M54" s="54">
        <v>-6.8999999999999999E-3</v>
      </c>
      <c r="N54" s="54">
        <v>-0.47420000000000001</v>
      </c>
      <c r="O54" s="54">
        <v>0.70850000000000002</v>
      </c>
      <c r="P54" s="54">
        <v>0.33829999999999999</v>
      </c>
      <c r="Q54" s="54">
        <v>-0.13439999999999999</v>
      </c>
      <c r="R54" s="54" t="e">
        <f t="shared" si="5"/>
        <v>#REF!</v>
      </c>
      <c r="S54" s="35" t="s">
        <v>1</v>
      </c>
      <c r="T54" s="143" t="e">
        <f t="shared" si="4"/>
        <v>#REF!</v>
      </c>
      <c r="U54" s="94"/>
      <c r="V54" s="48" t="e">
        <f>'Base Brute'!#REF!</f>
        <v>#REF!</v>
      </c>
      <c r="Y54" s="96"/>
      <c r="AB54" s="40" t="e">
        <f>'Base Brute'!#REF!</f>
        <v>#REF!</v>
      </c>
    </row>
    <row r="55" spans="1:28" s="8" customFormat="1" ht="54.75" customHeight="1" x14ac:dyDescent="0.35">
      <c r="A55" s="18" t="s">
        <v>76</v>
      </c>
      <c r="B55" s="1" t="s">
        <v>142</v>
      </c>
      <c r="C55" s="1" t="s">
        <v>77</v>
      </c>
      <c r="D55" s="1" t="s">
        <v>7</v>
      </c>
      <c r="E55" s="1" t="s">
        <v>106</v>
      </c>
      <c r="F55" s="103" t="s">
        <v>82</v>
      </c>
      <c r="G55" s="77"/>
      <c r="H55" s="75">
        <v>-19.25</v>
      </c>
      <c r="I55" s="72">
        <v>0.317</v>
      </c>
      <c r="J55" s="109">
        <v>0.24179999999999999</v>
      </c>
      <c r="K55" s="148">
        <v>0.311</v>
      </c>
      <c r="L55" s="148">
        <v>0.31319999999999998</v>
      </c>
      <c r="M55" s="144">
        <v>8.0299999999999996E-2</v>
      </c>
      <c r="N55" s="144">
        <v>-0.39479999999999998</v>
      </c>
      <c r="O55" s="54">
        <v>0.42649999999999999</v>
      </c>
      <c r="P55" s="54">
        <v>0.28449999999999998</v>
      </c>
      <c r="Q55" s="54">
        <v>-0.16009999999999999</v>
      </c>
      <c r="R55" s="54" t="e">
        <f t="shared" si="5"/>
        <v>#REF!</v>
      </c>
      <c r="S55" s="35" t="s">
        <v>1</v>
      </c>
      <c r="T55" s="143" t="e">
        <f t="shared" si="4"/>
        <v>#REF!</v>
      </c>
      <c r="U55" s="7"/>
      <c r="V55" s="48" t="e">
        <f>'Base Brute'!#REF!</f>
        <v>#REF!</v>
      </c>
      <c r="AB55" s="40" t="e">
        <f>'Base Brute'!#REF!</f>
        <v>#REF!</v>
      </c>
    </row>
    <row r="56" spans="1:28" ht="54.75" customHeight="1" x14ac:dyDescent="0.35">
      <c r="A56" s="17" t="s">
        <v>122</v>
      </c>
      <c r="B56" s="16" t="s">
        <v>120</v>
      </c>
      <c r="C56" s="16" t="s">
        <v>121</v>
      </c>
      <c r="D56" s="16" t="s">
        <v>7</v>
      </c>
      <c r="E56" s="16"/>
      <c r="F56" s="137" t="s">
        <v>81</v>
      </c>
      <c r="G56" s="176"/>
      <c r="H56" s="101"/>
      <c r="I56" s="71"/>
      <c r="J56" s="111">
        <v>9.9400000000000002E-2</v>
      </c>
      <c r="K56" s="145">
        <v>0.31530000000000002</v>
      </c>
      <c r="L56" s="145">
        <v>9.6000000000000002E-2</v>
      </c>
      <c r="M56" s="147">
        <v>0.1119</v>
      </c>
      <c r="N56" s="147">
        <v>-0.17469999999999999</v>
      </c>
      <c r="O56" s="63">
        <v>0.38629999999999998</v>
      </c>
      <c r="P56" s="63">
        <v>0.1109</v>
      </c>
      <c r="Q56" s="63">
        <v>-0.1031</v>
      </c>
      <c r="R56" s="63" t="e">
        <f t="shared" si="5"/>
        <v>#REF!</v>
      </c>
      <c r="S56" s="36" t="s">
        <v>1</v>
      </c>
      <c r="T56" s="143" t="e">
        <f t="shared" si="4"/>
        <v>#REF!</v>
      </c>
      <c r="U56" s="5"/>
      <c r="V56" s="47" t="e">
        <f>'Base Brute'!#REF!</f>
        <v>#REF!</v>
      </c>
      <c r="W56" s="3"/>
      <c r="AB56" s="41" t="e">
        <f>'Base Brute'!#REF!</f>
        <v>#REF!</v>
      </c>
    </row>
    <row r="57" spans="1:28" ht="54.75" customHeight="1" x14ac:dyDescent="0.35">
      <c r="A57" s="17" t="s">
        <v>110</v>
      </c>
      <c r="B57" s="16" t="s">
        <v>149</v>
      </c>
      <c r="C57" s="16" t="s">
        <v>111</v>
      </c>
      <c r="D57" s="16" t="s">
        <v>7</v>
      </c>
      <c r="E57" s="16"/>
      <c r="F57" s="137" t="s">
        <v>82</v>
      </c>
      <c r="G57" s="63"/>
      <c r="H57" s="74"/>
      <c r="I57" s="74">
        <v>0.17</v>
      </c>
      <c r="J57" s="110">
        <v>7.9200000000000007E-2</v>
      </c>
      <c r="K57" s="63">
        <v>0.25290000000000001</v>
      </c>
      <c r="L57" s="63">
        <v>1.7000000000000001E-2</v>
      </c>
      <c r="M57" s="63">
        <v>-5.2400000000000002E-2</v>
      </c>
      <c r="N57" s="147">
        <v>-0.28489999999999999</v>
      </c>
      <c r="O57" s="63">
        <v>0.29320000000000002</v>
      </c>
      <c r="P57" s="63">
        <v>0.1145</v>
      </c>
      <c r="Q57" s="63">
        <v>-4.7399999999999998E-2</v>
      </c>
      <c r="R57" s="63" t="e">
        <f t="shared" si="5"/>
        <v>#REF!</v>
      </c>
      <c r="S57" s="36" t="s">
        <v>1</v>
      </c>
      <c r="T57" s="143" t="e">
        <f t="shared" si="4"/>
        <v>#REF!</v>
      </c>
      <c r="U57" s="136"/>
      <c r="V57" s="46" t="e">
        <f>'Base Brute'!#REF!</f>
        <v>#REF!</v>
      </c>
      <c r="W57" s="3"/>
      <c r="AB57" s="41" t="e">
        <f>'Base Brute'!#REF!</f>
        <v>#REF!</v>
      </c>
    </row>
    <row r="58" spans="1:28" s="8" customFormat="1" ht="54.75" customHeight="1" x14ac:dyDescent="0.35">
      <c r="A58" s="18" t="s">
        <v>104</v>
      </c>
      <c r="B58" s="1" t="s">
        <v>93</v>
      </c>
      <c r="C58" s="1" t="s">
        <v>105</v>
      </c>
      <c r="D58" s="1" t="s">
        <v>7</v>
      </c>
      <c r="E58" s="1" t="s">
        <v>106</v>
      </c>
      <c r="F58" s="103" t="s">
        <v>82</v>
      </c>
      <c r="G58" s="61"/>
      <c r="H58" s="93"/>
      <c r="I58" s="93"/>
      <c r="J58" s="109">
        <v>0.16220000000000001</v>
      </c>
      <c r="K58" s="58">
        <v>0.24099999999999999</v>
      </c>
      <c r="L58" s="144">
        <v>0.183</v>
      </c>
      <c r="M58" s="144">
        <v>2.3800000000000002E-2</v>
      </c>
      <c r="N58" s="144">
        <v>-0.34210000000000002</v>
      </c>
      <c r="O58" s="144">
        <v>0.40489999999999998</v>
      </c>
      <c r="P58" s="54">
        <v>0.13450000000000001</v>
      </c>
      <c r="Q58" s="54">
        <v>-0.22009999999999999</v>
      </c>
      <c r="R58" s="54" t="e">
        <f t="shared" si="5"/>
        <v>#REF!</v>
      </c>
      <c r="S58" s="35" t="s">
        <v>1</v>
      </c>
      <c r="T58" s="143" t="e">
        <f t="shared" si="4"/>
        <v>#REF!</v>
      </c>
      <c r="U58" s="7"/>
      <c r="V58" s="48" t="e">
        <f>'Base Brute'!#REF!</f>
        <v>#REF!</v>
      </c>
      <c r="AB58" s="40" t="e">
        <f>'Base Brute'!#REF!</f>
        <v>#REF!</v>
      </c>
    </row>
    <row r="59" spans="1:28" ht="54.75" customHeight="1" x14ac:dyDescent="0.35">
      <c r="A59" s="17" t="s">
        <v>8</v>
      </c>
      <c r="B59" s="16" t="s">
        <v>49</v>
      </c>
      <c r="C59" s="16" t="s">
        <v>30</v>
      </c>
      <c r="D59" s="16" t="s">
        <v>7</v>
      </c>
      <c r="E59" s="16" t="s">
        <v>106</v>
      </c>
      <c r="F59" s="137" t="s">
        <v>81</v>
      </c>
      <c r="G59" s="59">
        <v>-9.2299999999999993E-2</v>
      </c>
      <c r="H59" s="71">
        <v>-0.1802</v>
      </c>
      <c r="I59" s="71">
        <v>0.26190000000000002</v>
      </c>
      <c r="J59" s="111">
        <v>0.2195</v>
      </c>
      <c r="K59" s="63">
        <v>0.35560000000000003</v>
      </c>
      <c r="L59" s="63">
        <v>0.33679999999999999</v>
      </c>
      <c r="M59" s="63">
        <v>-3.49E-2</v>
      </c>
      <c r="N59" s="147">
        <v>-0.50739999999999996</v>
      </c>
      <c r="O59" s="63">
        <v>0.43480000000000002</v>
      </c>
      <c r="P59" s="63">
        <v>0.2712</v>
      </c>
      <c r="Q59" s="63">
        <v>-0.13589999999999999</v>
      </c>
      <c r="R59" s="63" t="e">
        <f t="shared" si="5"/>
        <v>#REF!</v>
      </c>
      <c r="S59" s="36" t="s">
        <v>1</v>
      </c>
      <c r="T59" s="143" t="e">
        <f t="shared" si="4"/>
        <v>#REF!</v>
      </c>
      <c r="U59" s="5"/>
      <c r="V59" s="46" t="e">
        <f>'Base Brute'!#REF!</f>
        <v>#REF!</v>
      </c>
      <c r="W59" s="3"/>
      <c r="AB59" s="41" t="e">
        <f>'Base Brute'!#REF!</f>
        <v>#REF!</v>
      </c>
    </row>
    <row r="60" spans="1:28" ht="54.75" customHeight="1" x14ac:dyDescent="0.35">
      <c r="A60" s="17" t="s">
        <v>112</v>
      </c>
      <c r="B60" s="16" t="s">
        <v>143</v>
      </c>
      <c r="C60" s="16" t="s">
        <v>113</v>
      </c>
      <c r="D60" s="16" t="s">
        <v>7</v>
      </c>
      <c r="E60" s="16"/>
      <c r="F60" s="137" t="s">
        <v>81</v>
      </c>
      <c r="G60" s="63"/>
      <c r="H60" s="74"/>
      <c r="I60" s="74">
        <v>0.41670000000000001</v>
      </c>
      <c r="J60" s="110">
        <v>0.38529999999999998</v>
      </c>
      <c r="K60" s="63">
        <v>0.5796</v>
      </c>
      <c r="L60" s="63">
        <v>0.36959999999999998</v>
      </c>
      <c r="M60" s="63">
        <v>0.25359999999999999</v>
      </c>
      <c r="N60" s="147">
        <v>-0.5091</v>
      </c>
      <c r="O60" s="63">
        <v>1.0036</v>
      </c>
      <c r="P60" s="63">
        <v>0.17630000000000001</v>
      </c>
      <c r="Q60" s="63">
        <v>-0.2293</v>
      </c>
      <c r="R60" s="63" t="e">
        <f t="shared" si="5"/>
        <v>#REF!</v>
      </c>
      <c r="S60" s="36" t="s">
        <v>1</v>
      </c>
      <c r="T60" s="143" t="e">
        <f t="shared" si="4"/>
        <v>#REF!</v>
      </c>
      <c r="U60" s="136"/>
      <c r="V60" s="46" t="e">
        <f>'Base Brute'!#REF!</f>
        <v>#REF!</v>
      </c>
      <c r="W60" s="3"/>
      <c r="AB60" s="41" t="e">
        <f>'Base Brute'!#REF!</f>
        <v>#REF!</v>
      </c>
    </row>
    <row r="61" spans="1:28" s="15" customFormat="1" ht="54.75" customHeight="1" x14ac:dyDescent="0.35">
      <c r="A61" s="17" t="s">
        <v>52</v>
      </c>
      <c r="B61" s="16" t="s">
        <v>43</v>
      </c>
      <c r="C61" s="16" t="s">
        <v>44</v>
      </c>
      <c r="D61" s="16" t="s">
        <v>7</v>
      </c>
      <c r="E61" s="16" t="s">
        <v>106</v>
      </c>
      <c r="F61" s="137" t="s">
        <v>83</v>
      </c>
      <c r="G61" s="63">
        <v>2.1999999999999999E-2</v>
      </c>
      <c r="H61" s="71">
        <v>-0.1303</v>
      </c>
      <c r="I61" s="71">
        <v>0.19750000000000001</v>
      </c>
      <c r="J61" s="111">
        <v>0.1696</v>
      </c>
      <c r="K61" s="63">
        <v>0.22900000000000001</v>
      </c>
      <c r="L61" s="63">
        <v>0.19620000000000001</v>
      </c>
      <c r="M61" s="63">
        <v>-5.0200000000000002E-2</v>
      </c>
      <c r="N61" s="63">
        <v>-0.49740000000000001</v>
      </c>
      <c r="O61" s="63">
        <v>0.48920000000000002</v>
      </c>
      <c r="P61" s="63">
        <v>0.3342</v>
      </c>
      <c r="Q61" s="63">
        <v>-0.2261</v>
      </c>
      <c r="R61" s="63" t="e">
        <f t="shared" si="5"/>
        <v>#REF!</v>
      </c>
      <c r="S61" s="36" t="s">
        <v>1</v>
      </c>
      <c r="T61" s="143" t="e">
        <f t="shared" si="4"/>
        <v>#REF!</v>
      </c>
      <c r="U61" s="5"/>
      <c r="V61" s="49" t="e">
        <f>'Base Brute'!#REF!</f>
        <v>#REF!</v>
      </c>
      <c r="Y61" s="13"/>
      <c r="AB61" s="41" t="e">
        <f>'Base Brute'!#REF!</f>
        <v>#REF!</v>
      </c>
    </row>
    <row r="62" spans="1:28" ht="3" customHeight="1" thickBot="1" x14ac:dyDescent="0.4">
      <c r="A62" s="169"/>
      <c r="B62" s="100"/>
      <c r="C62" s="100"/>
      <c r="D62" s="132"/>
      <c r="E62" s="133"/>
      <c r="F62" s="128"/>
      <c r="G62" s="57"/>
      <c r="H62" s="86"/>
      <c r="I62" s="87"/>
      <c r="J62" s="88"/>
      <c r="K62" s="89"/>
      <c r="L62" s="89"/>
      <c r="M62" s="89"/>
      <c r="N62" s="90"/>
      <c r="O62" s="90"/>
      <c r="P62" s="90"/>
      <c r="Q62" s="90"/>
      <c r="R62" s="90"/>
      <c r="S62" s="91"/>
      <c r="T62" s="92"/>
      <c r="U62" s="5"/>
      <c r="V62" s="45" t="s">
        <v>41</v>
      </c>
      <c r="AB62" s="66"/>
    </row>
    <row r="63" spans="1:28" s="8" customFormat="1" ht="54.75" customHeight="1" thickBot="1" x14ac:dyDescent="0.4">
      <c r="A63" s="502" t="s">
        <v>2</v>
      </c>
      <c r="B63" s="503"/>
      <c r="C63" s="503"/>
      <c r="D63" s="503"/>
      <c r="E63" s="503"/>
      <c r="F63" s="504"/>
      <c r="G63" s="64">
        <v>-0.21970000000000001</v>
      </c>
      <c r="H63" s="152">
        <v>-0.33750000000000002</v>
      </c>
      <c r="I63" s="152">
        <v>0.16120000000000001</v>
      </c>
      <c r="J63" s="65">
        <v>7.3999999999999996E-2</v>
      </c>
      <c r="K63" s="64">
        <v>0.2462</v>
      </c>
      <c r="L63" s="64">
        <v>0.17530000000000001</v>
      </c>
      <c r="M63" s="64">
        <v>1.3100000000000001E-2</v>
      </c>
      <c r="N63" s="64">
        <v>-0.42680000000000001</v>
      </c>
      <c r="O63" s="64">
        <v>0.22320000000000001</v>
      </c>
      <c r="P63" s="64">
        <v>-3.3399999999999999E-2</v>
      </c>
      <c r="Q63" s="64">
        <v>-0.16950000000000001</v>
      </c>
      <c r="R63" s="64">
        <f>V63</f>
        <v>-2.1499999999999998E-2</v>
      </c>
      <c r="S63" s="37"/>
      <c r="T63" s="151">
        <f>(1+J63)*(1+K63)*(1+L63)*(1+M63)*(1+N63)*(1+O63)*(1+P63)*(1+R63)-1</f>
        <v>5.6828106086285413E-2</v>
      </c>
      <c r="U63" s="9"/>
      <c r="V63" s="50">
        <f>'Base Brute'!AB79</f>
        <v>-2.1499999999999998E-2</v>
      </c>
      <c r="Y63" s="3"/>
      <c r="AB63" s="50" t="e">
        <f>'Base Brute'!#REF!</f>
        <v>#REF!</v>
      </c>
    </row>
    <row r="64" spans="1:28" ht="3.75" customHeight="1" x14ac:dyDescent="0.35"/>
    <row r="65" spans="1:28" ht="130.5" hidden="1" customHeight="1" x14ac:dyDescent="0.35">
      <c r="A65" s="508" t="s">
        <v>173</v>
      </c>
      <c r="B65" s="509"/>
      <c r="C65" s="509"/>
      <c r="D65" s="509"/>
      <c r="E65" s="134"/>
      <c r="G65" s="155"/>
      <c r="H65" s="155"/>
      <c r="I65" s="155"/>
      <c r="K65" s="508" t="s">
        <v>172</v>
      </c>
      <c r="L65" s="509"/>
      <c r="M65" s="509"/>
      <c r="N65" s="509"/>
      <c r="O65" s="509"/>
      <c r="P65" s="509"/>
      <c r="Q65" s="509"/>
      <c r="R65" s="509"/>
      <c r="S65" s="509"/>
      <c r="T65" s="509"/>
      <c r="U65" s="509"/>
      <c r="V65" s="509"/>
      <c r="W65" s="509"/>
      <c r="X65" s="509"/>
      <c r="Y65" s="509"/>
      <c r="Z65" s="509"/>
      <c r="AA65" s="509"/>
      <c r="AB65" s="509"/>
    </row>
    <row r="66" spans="1:28" ht="12.75" hidden="1" customHeight="1" x14ac:dyDescent="0.35">
      <c r="A66" s="513" t="s">
        <v>79</v>
      </c>
      <c r="B66" s="513"/>
      <c r="C66" s="513"/>
      <c r="D66" s="513"/>
      <c r="E66" s="513"/>
      <c r="F66" s="513"/>
      <c r="G66" s="513"/>
      <c r="H66" s="513"/>
      <c r="I66" s="513"/>
      <c r="J66" s="513"/>
      <c r="K66" s="513"/>
      <c r="L66" s="513"/>
      <c r="M66" s="513"/>
      <c r="N66" s="513"/>
      <c r="W66" s="3"/>
    </row>
    <row r="67" spans="1:28" ht="12.75" hidden="1" x14ac:dyDescent="0.35">
      <c r="A67" s="513" t="s">
        <v>163</v>
      </c>
      <c r="B67" s="513"/>
      <c r="C67" s="513"/>
      <c r="D67" s="513"/>
      <c r="E67" s="513"/>
      <c r="F67" s="513"/>
      <c r="J67" s="135"/>
      <c r="K67" s="135"/>
      <c r="W67" s="3"/>
    </row>
    <row r="68" spans="1:28" ht="6" hidden="1" customHeight="1" thickBot="1" x14ac:dyDescent="0.4">
      <c r="J68" s="123"/>
      <c r="K68" s="123"/>
    </row>
    <row r="69" spans="1:28" ht="29.25" hidden="1" customHeight="1" thickBot="1" x14ac:dyDescent="0.4">
      <c r="A69" s="510" t="s">
        <v>159</v>
      </c>
      <c r="B69" s="511"/>
      <c r="C69" s="124" t="s">
        <v>107</v>
      </c>
      <c r="D69" s="512" t="e">
        <f>#REF!</f>
        <v>#REF!</v>
      </c>
      <c r="E69" s="512"/>
      <c r="F69" s="512"/>
      <c r="G69" s="170"/>
      <c r="H69" s="170"/>
      <c r="I69" s="170"/>
      <c r="J69" s="125" t="s">
        <v>87</v>
      </c>
      <c r="K69" s="138" t="e">
        <f>#REF!</f>
        <v>#REF!</v>
      </c>
      <c r="L69" s="125" t="s">
        <v>88</v>
      </c>
      <c r="M69" s="154" t="e">
        <f>#REF!</f>
        <v>#REF!</v>
      </c>
      <c r="N69" s="125" t="s">
        <v>89</v>
      </c>
      <c r="O69" s="154" t="e">
        <f>#REF!</f>
        <v>#REF!</v>
      </c>
      <c r="P69" s="125" t="s">
        <v>90</v>
      </c>
      <c r="Q69" s="125"/>
      <c r="R69" s="154" t="e">
        <f>#REF!</f>
        <v>#REF!</v>
      </c>
      <c r="S69" s="126"/>
      <c r="T69" s="125" t="s">
        <v>91</v>
      </c>
      <c r="U69" s="170"/>
      <c r="V69" s="170"/>
      <c r="W69" s="170"/>
      <c r="X69" s="170"/>
      <c r="Y69" s="170"/>
      <c r="Z69" s="170"/>
      <c r="AA69" s="170"/>
      <c r="AB69" s="139" t="e">
        <f>#REF!</f>
        <v>#REF!</v>
      </c>
    </row>
    <row r="70" spans="1:28" ht="29.25" hidden="1" customHeight="1" thickBot="1" x14ac:dyDescent="0.4">
      <c r="A70" s="510" t="s">
        <v>160</v>
      </c>
      <c r="B70" s="511"/>
      <c r="C70" s="124" t="s">
        <v>107</v>
      </c>
      <c r="D70" s="512" t="e">
        <f>#REF!</f>
        <v>#REF!</v>
      </c>
      <c r="E70" s="512"/>
      <c r="F70" s="512"/>
      <c r="G70" s="170"/>
      <c r="H70" s="170"/>
      <c r="I70" s="170"/>
      <c r="J70" s="125" t="s">
        <v>156</v>
      </c>
      <c r="K70" s="138" t="e">
        <f>#REF!</f>
        <v>#REF!</v>
      </c>
      <c r="L70" s="125" t="s">
        <v>87</v>
      </c>
      <c r="M70" s="154" t="e">
        <f>#REF!</f>
        <v>#REF!</v>
      </c>
      <c r="N70" s="125" t="s">
        <v>157</v>
      </c>
      <c r="O70" s="154" t="e">
        <f>#REF!</f>
        <v>#REF!</v>
      </c>
      <c r="P70" s="125" t="s">
        <v>158</v>
      </c>
      <c r="Q70" s="125"/>
      <c r="R70" s="154" t="e">
        <f>#REF!</f>
        <v>#REF!</v>
      </c>
      <c r="S70" s="126"/>
      <c r="T70" s="125"/>
      <c r="U70" s="170"/>
      <c r="V70" s="170"/>
      <c r="W70" s="170"/>
      <c r="X70" s="170"/>
      <c r="Y70" s="170"/>
      <c r="Z70" s="170"/>
      <c r="AA70" s="170"/>
      <c r="AB70" s="139"/>
    </row>
    <row r="71" spans="1:28" ht="29.25" hidden="1" customHeight="1" thickBot="1" x14ac:dyDescent="0.4">
      <c r="A71" s="510" t="s">
        <v>161</v>
      </c>
      <c r="B71" s="511"/>
      <c r="C71" s="124" t="s">
        <v>107</v>
      </c>
      <c r="D71" s="512" t="e">
        <f>#REF!</f>
        <v>#REF!</v>
      </c>
      <c r="E71" s="512"/>
      <c r="F71" s="512"/>
      <c r="G71" s="170"/>
      <c r="H71" s="170"/>
      <c r="I71" s="170"/>
      <c r="J71" s="125" t="s">
        <v>87</v>
      </c>
      <c r="K71" s="138" t="e">
        <f>#REF!</f>
        <v>#REF!</v>
      </c>
      <c r="L71" s="125" t="s">
        <v>88</v>
      </c>
      <c r="M71" s="154" t="e">
        <f>#REF!</f>
        <v>#REF!</v>
      </c>
      <c r="N71" s="125" t="s">
        <v>89</v>
      </c>
      <c r="O71" s="154" t="e">
        <f>#REF!</f>
        <v>#REF!</v>
      </c>
      <c r="P71" s="125" t="s">
        <v>90</v>
      </c>
      <c r="Q71" s="125"/>
      <c r="R71" s="154" t="e">
        <f>#REF!</f>
        <v>#REF!</v>
      </c>
      <c r="S71" s="126"/>
      <c r="T71" s="125" t="s">
        <v>91</v>
      </c>
      <c r="U71" s="170"/>
      <c r="V71" s="170"/>
      <c r="W71" s="170"/>
      <c r="X71" s="170"/>
      <c r="Y71" s="170"/>
      <c r="Z71" s="170"/>
      <c r="AA71" s="170"/>
      <c r="AB71" s="139" t="e">
        <f>#REF!</f>
        <v>#REF!</v>
      </c>
    </row>
  </sheetData>
  <protectedRanges>
    <protectedRange sqref="AB11 V4:V11 V62 V22 V33 K6:M7 K9:P10 L11:P11 K38:O43 K62:P63 J61:P61 K28:P28 P38:P44 K33:P37 K19:P19 K57:P57 K60:P60 Q33:R42 Q9:R11 K13:R14 K55:R56 Q61:R63 K59:R59 Q28:R28 Q51:R53 K16:R18 K22:R27 Q44:R49 K45:P49 K50:P53" name="Plage1"/>
    <protectedRange sqref="V63 AB63 V55:V57 V59:V61 V34:V43 V13:V19 V23:V28 V45:V49 V50:V53" name="Plage1_2"/>
    <protectedRange sqref="L20:O20" name="Plage1_1"/>
    <protectedRange sqref="V20" name="Plage1_2_1"/>
    <protectedRange sqref="L31:O31" name="Plage1_4"/>
    <protectedRange sqref="V31" name="Plage1_2_2"/>
    <protectedRange sqref="L29:O30 L58:O58" name="Plage1_5"/>
    <protectedRange sqref="V29:V30 V58" name="Plage1_2_3"/>
    <protectedRange sqref="L32:O32" name="Plage1_7"/>
    <protectedRange sqref="V32" name="Plage1_2_4"/>
    <protectedRange sqref="L44:O44" name="Plage1_8"/>
    <protectedRange sqref="V44" name="Plage1_2_5"/>
    <protectedRange sqref="L54:O54" name="Plage1_9"/>
    <protectedRange sqref="V54" name="Plage1_2_6"/>
    <protectedRange sqref="K12:R12" name="Plage1_10"/>
    <protectedRange sqref="V12" name="Plage1_2_8"/>
    <protectedRange sqref="K21:P21" name="Plage1_3"/>
    <protectedRange sqref="V21" name="Plage1_2_7"/>
    <protectedRange sqref="Q19:R19" name="Plage1_6"/>
    <protectedRange sqref="Q43:R43" name="Plage1_11"/>
    <protectedRange sqref="Q50:R50" name="Plage1_12"/>
    <protectedRange sqref="Q57:R57" name="Plage1_13"/>
    <protectedRange sqref="Q60:R60" name="Plage1_14"/>
    <protectedRange sqref="K15:R15" name="Plage1_15"/>
  </protectedRanges>
  <mergeCells count="15">
    <mergeCell ref="A65:D65"/>
    <mergeCell ref="K65:AB65"/>
    <mergeCell ref="A71:B71"/>
    <mergeCell ref="D71:F71"/>
    <mergeCell ref="A66:N66"/>
    <mergeCell ref="A67:F67"/>
    <mergeCell ref="A69:B69"/>
    <mergeCell ref="D69:F69"/>
    <mergeCell ref="A70:B70"/>
    <mergeCell ref="D70:F70"/>
    <mergeCell ref="A1:T1"/>
    <mergeCell ref="C3:F3"/>
    <mergeCell ref="S4:T4"/>
    <mergeCell ref="A63:F63"/>
    <mergeCell ref="K3:R3"/>
  </mergeCells>
  <phoneticPr fontId="50" type="noConversion"/>
  <printOptions horizontalCentered="1"/>
  <pageMargins left="0.23622047244094491" right="0.23622047244094491" top="0.31496062992125984" bottom="0.35433070866141736" header="0.19685039370078741" footer="0.27559055118110237"/>
  <pageSetup paperSize="9" scale="49" fitToHeight="2" orientation="portrait" horizontalDpi="4294967293" r:id="rId1"/>
  <headerFooter alignWithMargins="0">
    <oddFooter xml:space="preserve">&amp;LJuin 2012&amp;CDocument à usage interne  &amp;RPATRIMOINE EST FINANCE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Base Brute</vt:lpstr>
      <vt:lpstr>Base Brute 2013</vt:lpstr>
      <vt:lpstr>'Base Brute'!Impression_des_titres</vt:lpstr>
      <vt:lpstr>'Base Brute 2013'!Impression_des_titres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m.pignalosa@patrimoine-est-finance.com</dc:creator>
  <cp:lastModifiedBy>Laurent SERRE</cp:lastModifiedBy>
  <cp:lastPrinted>2025-02-10T09:55:54Z</cp:lastPrinted>
  <dcterms:created xsi:type="dcterms:W3CDTF">2005-01-20T10:15:35Z</dcterms:created>
  <dcterms:modified xsi:type="dcterms:W3CDTF">2025-09-21T09:38:03Z</dcterms:modified>
</cp:coreProperties>
</file>