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10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hypothesis_5_X_1" localSheetId="0">Лист1!$B$4:$B$13</definedName>
    <definedName name="hypothesis_5_Y" localSheetId="0">Лист1!$C$4:$C$10</definedName>
  </definedNames>
  <calcPr calcId="124519"/>
</workbook>
</file>

<file path=xl/calcChain.xml><?xml version="1.0" encoding="utf-8"?>
<calcChain xmlns="http://schemas.openxmlformats.org/spreadsheetml/2006/main">
  <c r="G20" i="1"/>
  <c r="G16"/>
  <c r="C22"/>
  <c r="C19"/>
  <c r="M4"/>
  <c r="L4"/>
  <c r="K5"/>
  <c r="K6"/>
  <c r="K7"/>
  <c r="K8"/>
  <c r="K9"/>
  <c r="K10"/>
  <c r="K4"/>
  <c r="J5"/>
  <c r="J6"/>
  <c r="J7"/>
  <c r="J8"/>
  <c r="J9"/>
  <c r="J10"/>
  <c r="J11"/>
  <c r="J12"/>
  <c r="J13"/>
  <c r="J4"/>
  <c r="I4"/>
  <c r="H4"/>
  <c r="G4"/>
  <c r="F4"/>
  <c r="E5"/>
  <c r="E6"/>
  <c r="E7"/>
  <c r="E8"/>
  <c r="E9"/>
  <c r="E10"/>
  <c r="E4"/>
  <c r="D5"/>
  <c r="D6"/>
  <c r="D7"/>
  <c r="D8"/>
  <c r="D9"/>
  <c r="D10"/>
  <c r="D11"/>
  <c r="D12"/>
  <c r="D13"/>
  <c r="D4"/>
</calcChain>
</file>

<file path=xl/connections.xml><?xml version="1.0" encoding="utf-8"?>
<connections xmlns="http://schemas.openxmlformats.org/spreadsheetml/2006/main">
  <connection id="1" name="hypothesis_5_X" type="6" refreshedVersion="3" background="1" saveData="1">
    <textPr codePage="65001" sourceFile="C:\Users\vivos\Desktop\Новая папка\hypothesis_5_X.csv" decimal="," thousands=" ">
      <textFields>
        <textField/>
      </textFields>
    </textPr>
  </connection>
  <connection id="2" name="hypothesis_5_Y" type="6" refreshedVersion="3" background="1" saveData="1">
    <textPr codePage="65001" sourceFile="C:\Users\vivos\Desktop\Новая папка\hypothesis_5_Y.csv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<sst xmlns="http://schemas.openxmlformats.org/spreadsheetml/2006/main" count="45" uniqueCount="41">
  <si>
    <t>X</t>
  </si>
  <si>
    <t>Y</t>
  </si>
  <si>
    <t>35.8574187278282</t>
  </si>
  <si>
    <t>29.851215761737</t>
  </si>
  <si>
    <t>25.991483956459</t>
  </si>
  <si>
    <t>34.4262469600653</t>
  </si>
  <si>
    <t>33.3227752282983</t>
  </si>
  <si>
    <t>36.4417690737173</t>
  </si>
  <si>
    <t>27.8588084559306</t>
  </si>
  <si>
    <t>31.0176927389693</t>
  </si>
  <si>
    <t>26.4383459882811</t>
  </si>
  <si>
    <t>30.5206493369769</t>
  </si>
  <si>
    <t>38.8292303138878</t>
  </si>
  <si>
    <t>32.9367778501473</t>
  </si>
  <si>
    <t>39.7319492801325</t>
  </si>
  <si>
    <t>37.0743830241845</t>
  </si>
  <si>
    <t>33.3386380841257</t>
  </si>
  <si>
    <t>35.6521288519725</t>
  </si>
  <si>
    <t>33.1004687065724</t>
  </si>
  <si>
    <t>norm X</t>
  </si>
  <si>
    <t>norm Y</t>
  </si>
  <si>
    <t xml:space="preserve"> </t>
  </si>
  <si>
    <t>ср X</t>
  </si>
  <si>
    <t>ср Y</t>
  </si>
  <si>
    <t>кол-во X</t>
  </si>
  <si>
    <t>кол-во Y</t>
  </si>
  <si>
    <t>x-xi2</t>
  </si>
  <si>
    <t>y-yi2</t>
  </si>
  <si>
    <t>S20(X)</t>
  </si>
  <si>
    <t>S20(Y)</t>
  </si>
  <si>
    <t>n</t>
  </si>
  <si>
    <t>m</t>
  </si>
  <si>
    <t>ε</t>
  </si>
  <si>
    <t>уровень знач-ти критерия</t>
  </si>
  <si>
    <t>p(X,Y)</t>
  </si>
  <si>
    <t>T</t>
  </si>
  <si>
    <t>C</t>
  </si>
  <si>
    <t>квантиль Стьюдента</t>
  </si>
  <si>
    <t>степени свободы Стьюдента</t>
  </si>
  <si>
    <t>функция отклонения</t>
  </si>
  <si>
    <t>p(X,Y) &gt; C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</si>
</sst>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ypothesis_5_Y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ypothesis_5_X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27"/>
  <sheetViews>
    <sheetView tabSelected="1" workbookViewId="0">
      <selection activeCell="J16" sqref="J16"/>
    </sheetView>
  </sheetViews>
  <sheetFormatPr defaultRowHeight="14.5"/>
  <cols>
    <col min="2" max="2" width="16.7265625" bestFit="1" customWidth="1"/>
    <col min="3" max="3" width="16.7265625" customWidth="1"/>
    <col min="4" max="4" width="12" customWidth="1"/>
    <col min="5" max="5" width="12.1796875" customWidth="1"/>
    <col min="6" max="6" width="15.7265625" customWidth="1"/>
    <col min="7" max="7" width="15.1796875" customWidth="1"/>
  </cols>
  <sheetData>
    <row r="2" spans="2:13">
      <c r="B2" s="2"/>
      <c r="C2" s="2"/>
      <c r="D2" s="2"/>
      <c r="E2" s="2"/>
      <c r="F2" s="2"/>
      <c r="G2" s="2"/>
      <c r="H2" s="2" t="s">
        <v>30</v>
      </c>
      <c r="I2" s="2" t="s">
        <v>31</v>
      </c>
      <c r="J2" s="2"/>
      <c r="K2" s="2"/>
      <c r="L2" s="2"/>
      <c r="M2" s="2"/>
    </row>
    <row r="3" spans="2:13">
      <c r="B3" s="2" t="s">
        <v>0</v>
      </c>
      <c r="C3" s="2" t="s">
        <v>1</v>
      </c>
      <c r="D3" s="2" t="s">
        <v>19</v>
      </c>
      <c r="E3" s="2" t="s">
        <v>20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28</v>
      </c>
      <c r="M3" s="2" t="s">
        <v>29</v>
      </c>
    </row>
    <row r="4" spans="2:13">
      <c r="B4" s="3" t="s">
        <v>2</v>
      </c>
      <c r="C4" s="2" t="s">
        <v>12</v>
      </c>
      <c r="D4" s="4">
        <f>VALUE(SUBSTITUTE(B4, ".", ","))</f>
        <v>35.857418727828197</v>
      </c>
      <c r="E4" s="4">
        <f>VALUE(SUBSTITUTE(C4,".",","))</f>
        <v>38.829230313887798</v>
      </c>
      <c r="F4" s="5">
        <f>AVERAGE(D4:D13)</f>
        <v>31.1726406228263</v>
      </c>
      <c r="G4" s="5">
        <f>AVERAGE(E4:E10)</f>
        <v>35.809082301574669</v>
      </c>
      <c r="H4" s="2">
        <f>COUNT(D4:D13)</f>
        <v>10</v>
      </c>
      <c r="I4" s="2">
        <f>COUNT(E4:E10)</f>
        <v>7</v>
      </c>
      <c r="J4" s="2">
        <f>POWER((D4-$F$4),2)</f>
        <v>21.947145893105162</v>
      </c>
      <c r="K4" s="2">
        <f>POWER((E4-$G$4),2)</f>
        <v>9.1212940162789433</v>
      </c>
      <c r="L4" s="5">
        <f>SUM(J4:J13)/(H4-1)</f>
        <v>14.150508045553646</v>
      </c>
      <c r="M4" s="5">
        <f>SUM(K4:K10)/(I4-1)</f>
        <v>7.9709357919941661</v>
      </c>
    </row>
    <row r="5" spans="2:13">
      <c r="B5" s="2" t="s">
        <v>3</v>
      </c>
      <c r="C5" s="2" t="s">
        <v>13</v>
      </c>
      <c r="D5" s="4">
        <f t="shared" ref="D5:D13" si="0">VALUE(SUBSTITUTE(B5, ".", ","))</f>
        <v>29.851215761736999</v>
      </c>
      <c r="E5" s="4">
        <f t="shared" ref="E5:E10" si="1">VALUE(SUBSTITUTE(C5,".",","))</f>
        <v>32.936777850147301</v>
      </c>
      <c r="F5" s="2"/>
      <c r="G5" s="2"/>
      <c r="H5" s="2"/>
      <c r="I5" s="2"/>
      <c r="J5" s="2">
        <f t="shared" ref="J5:J13" si="2">POWER((D5-$F$4),2)</f>
        <v>1.7461636635048801</v>
      </c>
      <c r="K5" s="2">
        <f t="shared" ref="K5:K10" si="3">POWER((E5-$G$4),2)</f>
        <v>8.2501328616894742</v>
      </c>
      <c r="L5" s="2"/>
      <c r="M5" s="2"/>
    </row>
    <row r="6" spans="2:13">
      <c r="B6" s="2" t="s">
        <v>4</v>
      </c>
      <c r="C6" s="2" t="s">
        <v>14</v>
      </c>
      <c r="D6" s="4">
        <f t="shared" si="0"/>
        <v>25.991483956459</v>
      </c>
      <c r="E6" s="4">
        <f t="shared" si="1"/>
        <v>39.731949280132497</v>
      </c>
      <c r="F6" s="2"/>
      <c r="G6" s="2"/>
      <c r="H6" s="2"/>
      <c r="I6" s="2"/>
      <c r="J6" s="2">
        <f t="shared" si="2"/>
        <v>26.844384401442319</v>
      </c>
      <c r="K6" s="2">
        <f t="shared" si="3"/>
        <v>15.38888533145942</v>
      </c>
      <c r="L6" s="2"/>
      <c r="M6" s="2"/>
    </row>
    <row r="7" spans="2:13">
      <c r="B7" s="2" t="s">
        <v>5</v>
      </c>
      <c r="C7" s="2" t="s">
        <v>15</v>
      </c>
      <c r="D7" s="4">
        <f t="shared" si="0"/>
        <v>34.426246960065299</v>
      </c>
      <c r="E7" s="4">
        <f t="shared" si="1"/>
        <v>37.074383024184499</v>
      </c>
      <c r="F7" s="2"/>
      <c r="G7" s="2"/>
      <c r="H7" s="2"/>
      <c r="I7" s="2"/>
      <c r="J7" s="2">
        <f t="shared" si="2"/>
        <v>10.585954197721774</v>
      </c>
      <c r="K7" s="2">
        <f t="shared" si="3"/>
        <v>1.6009859186369571</v>
      </c>
      <c r="L7" s="2"/>
      <c r="M7" s="2"/>
    </row>
    <row r="8" spans="2:13">
      <c r="B8" s="2" t="s">
        <v>6</v>
      </c>
      <c r="C8" s="2" t="s">
        <v>16</v>
      </c>
      <c r="D8" s="4">
        <f t="shared" si="0"/>
        <v>33.322775228298298</v>
      </c>
      <c r="E8" s="4">
        <f t="shared" si="1"/>
        <v>33.338638084125698</v>
      </c>
      <c r="F8" s="2"/>
      <c r="G8" s="2"/>
      <c r="H8" s="2"/>
      <c r="I8" s="2"/>
      <c r="J8" s="2">
        <f t="shared" si="2"/>
        <v>4.6230788216482219</v>
      </c>
      <c r="K8" s="2">
        <f t="shared" si="3"/>
        <v>6.1030946315270604</v>
      </c>
      <c r="L8" s="2"/>
      <c r="M8" s="2"/>
    </row>
    <row r="9" spans="2:13">
      <c r="B9" s="2" t="s">
        <v>7</v>
      </c>
      <c r="C9" s="2" t="s">
        <v>17</v>
      </c>
      <c r="D9" s="4">
        <f t="shared" si="0"/>
        <v>36.441769073717303</v>
      </c>
      <c r="E9" s="4">
        <f t="shared" si="1"/>
        <v>35.652128851972499</v>
      </c>
      <c r="F9" s="2"/>
      <c r="G9" s="2"/>
      <c r="H9" s="2"/>
      <c r="I9" s="2"/>
      <c r="J9" s="2">
        <f t="shared" si="2"/>
        <v>27.763714631989021</v>
      </c>
      <c r="K9" s="2">
        <f t="shared" si="3"/>
        <v>2.4634385342021007E-2</v>
      </c>
      <c r="L9" s="2"/>
      <c r="M9" s="2"/>
    </row>
    <row r="10" spans="2:13">
      <c r="B10" s="2" t="s">
        <v>8</v>
      </c>
      <c r="C10" s="2" t="s">
        <v>18</v>
      </c>
      <c r="D10" s="4">
        <f t="shared" si="0"/>
        <v>27.8588084559306</v>
      </c>
      <c r="E10" s="4">
        <f t="shared" si="1"/>
        <v>33.1004687065724</v>
      </c>
      <c r="F10" s="2"/>
      <c r="G10" s="2"/>
      <c r="H10" s="2"/>
      <c r="I10" s="2"/>
      <c r="J10" s="2">
        <f t="shared" si="2"/>
        <v>10.981483630352654</v>
      </c>
      <c r="K10" s="2">
        <f t="shared" si="3"/>
        <v>7.3365876070311176</v>
      </c>
      <c r="L10" s="2"/>
      <c r="M10" s="2"/>
    </row>
    <row r="11" spans="2:13">
      <c r="B11" s="2" t="s">
        <v>9</v>
      </c>
      <c r="C11" s="2"/>
      <c r="D11" s="4">
        <f t="shared" si="0"/>
        <v>31.017692738969298</v>
      </c>
      <c r="E11" s="4"/>
      <c r="F11" s="2"/>
      <c r="G11" s="2"/>
      <c r="H11" s="2"/>
      <c r="I11" s="2"/>
      <c r="J11" s="2">
        <f t="shared" si="2"/>
        <v>2.4008846711762906E-2</v>
      </c>
      <c r="K11" s="2"/>
      <c r="L11" s="2"/>
      <c r="M11" s="2"/>
    </row>
    <row r="12" spans="2:13">
      <c r="B12" s="2" t="s">
        <v>10</v>
      </c>
      <c r="C12" s="2"/>
      <c r="D12" s="4">
        <f t="shared" si="0"/>
        <v>26.4383459882811</v>
      </c>
      <c r="E12" s="4"/>
      <c r="F12" s="2"/>
      <c r="G12" s="2"/>
      <c r="H12" s="2"/>
      <c r="I12" s="2"/>
      <c r="J12" s="2">
        <f t="shared" si="2"/>
        <v>22.413545686683474</v>
      </c>
      <c r="K12" s="2"/>
      <c r="L12" s="2"/>
      <c r="M12" s="2"/>
    </row>
    <row r="13" spans="2:13">
      <c r="B13" s="2" t="s">
        <v>11</v>
      </c>
      <c r="C13" s="2"/>
      <c r="D13" s="4">
        <f t="shared" si="0"/>
        <v>30.520649336976899</v>
      </c>
      <c r="E13" s="4"/>
      <c r="F13" s="2"/>
      <c r="G13" s="2"/>
      <c r="H13" s="2"/>
      <c r="I13" s="2"/>
      <c r="J13" s="2">
        <f t="shared" si="2"/>
        <v>0.42509263682355625</v>
      </c>
      <c r="K13" s="2"/>
      <c r="L13" s="2"/>
      <c r="M13" s="2"/>
    </row>
    <row r="14" spans="2:13">
      <c r="G14" t="s">
        <v>21</v>
      </c>
    </row>
    <row r="16" spans="2:13">
      <c r="B16" s="6" t="s">
        <v>32</v>
      </c>
      <c r="C16" s="7">
        <v>0.05</v>
      </c>
      <c r="F16" s="7" t="s">
        <v>34</v>
      </c>
      <c r="G16" s="9">
        <f>ABS(SQRT((H4*I4)/(H4+I4))*(F4-G4)/(SQRT((((H4-1)*L4)+((I4-1)*M4))/C19)))</f>
        <v>2.753039845218725</v>
      </c>
    </row>
    <row r="17" spans="2:13">
      <c r="B17" s="10" t="s">
        <v>33</v>
      </c>
      <c r="C17" s="10"/>
      <c r="F17" s="11" t="s">
        <v>39</v>
      </c>
      <c r="G17" s="11"/>
    </row>
    <row r="18" spans="2:13">
      <c r="D18" s="1"/>
      <c r="E18" s="1"/>
    </row>
    <row r="19" spans="2:13">
      <c r="B19" s="7" t="s">
        <v>35</v>
      </c>
      <c r="C19" s="7">
        <f>H4+I4-2</f>
        <v>15</v>
      </c>
      <c r="D19" s="1"/>
      <c r="E19" s="1"/>
    </row>
    <row r="20" spans="2:13">
      <c r="B20" s="10" t="s">
        <v>38</v>
      </c>
      <c r="C20" s="10"/>
      <c r="D20" s="1"/>
      <c r="E20" s="1"/>
      <c r="F20" s="8" t="s">
        <v>40</v>
      </c>
      <c r="G20" s="8" t="str">
        <f>IF(G16&gt;C22,"гипотеза отверг","гипотеза верн")</f>
        <v>гипотеза отверг</v>
      </c>
    </row>
    <row r="21" spans="2:13">
      <c r="D21" s="1"/>
      <c r="E21" s="1"/>
    </row>
    <row r="22" spans="2:13">
      <c r="B22" s="7" t="s">
        <v>36</v>
      </c>
      <c r="C22" s="9">
        <f>TINV(C16,C19)</f>
        <v>2.1314495356759524</v>
      </c>
      <c r="D22" s="1"/>
      <c r="E22" s="1"/>
    </row>
    <row r="23" spans="2:13">
      <c r="B23" s="10" t="s">
        <v>37</v>
      </c>
      <c r="C23" s="10"/>
      <c r="D23" s="1"/>
      <c r="E23" s="1"/>
    </row>
    <row r="24" spans="2:13">
      <c r="D24" s="1"/>
      <c r="E24" s="1"/>
      <c r="M24" t="s">
        <v>21</v>
      </c>
    </row>
    <row r="25" spans="2:13">
      <c r="D25" s="1"/>
      <c r="E25" s="1"/>
      <c r="I25" t="s">
        <v>21</v>
      </c>
      <c r="K25" t="s">
        <v>21</v>
      </c>
    </row>
    <row r="26" spans="2:13">
      <c r="D26" s="1"/>
      <c r="E26" s="1"/>
    </row>
    <row r="27" spans="2:13">
      <c r="D27" s="1"/>
      <c r="E27" s="1"/>
      <c r="G27" t="s">
        <v>21</v>
      </c>
    </row>
  </sheetData>
  <mergeCells count="4">
    <mergeCell ref="B17:C17"/>
    <mergeCell ref="B20:C20"/>
    <mergeCell ref="B23:C23"/>
    <mergeCell ref="F17:G17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Лист1!hypothesis_5_X_1</vt:lpstr>
      <vt:lpstr>Лист1!hypothesis_5_Y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2020-01-10T21:15:56Z</dcterms:modified>
</cp:coreProperties>
</file>