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10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hypothesis_6_X_1" localSheetId="0">Лист1!$B$3:$B$12</definedName>
    <definedName name="hypothesis_6_Y" localSheetId="0">Лист1!$C$3:$C$12</definedName>
  </definedNames>
  <calcPr calcId="124519"/>
</workbook>
</file>

<file path=xl/calcChain.xml><?xml version="1.0" encoding="utf-8"?>
<calcChain xmlns="http://schemas.openxmlformats.org/spreadsheetml/2006/main">
  <c r="I19" i="1"/>
  <c r="G15"/>
  <c r="C19"/>
  <c r="C18"/>
  <c r="M3"/>
  <c r="L3"/>
  <c r="K4"/>
  <c r="K5"/>
  <c r="K6"/>
  <c r="K7"/>
  <c r="K8"/>
  <c r="K9"/>
  <c r="K10"/>
  <c r="K11"/>
  <c r="K12"/>
  <c r="K3"/>
  <c r="J4"/>
  <c r="J5"/>
  <c r="J6"/>
  <c r="J7"/>
  <c r="J8"/>
  <c r="J9"/>
  <c r="J10"/>
  <c r="J11"/>
  <c r="J12"/>
  <c r="J3"/>
  <c r="I3"/>
  <c r="H3"/>
  <c r="G3"/>
  <c r="F3"/>
  <c r="E4"/>
  <c r="E5"/>
  <c r="E6"/>
  <c r="E7"/>
  <c r="E8"/>
  <c r="E9"/>
  <c r="E10"/>
  <c r="E11"/>
  <c r="E12"/>
  <c r="E3"/>
  <c r="D4"/>
  <c r="D5"/>
  <c r="D6"/>
  <c r="D7"/>
  <c r="D8"/>
  <c r="D9"/>
  <c r="D10"/>
  <c r="D11"/>
  <c r="D12"/>
  <c r="D3"/>
</calcChain>
</file>

<file path=xl/connections.xml><?xml version="1.0" encoding="utf-8"?>
<connections xmlns="http://schemas.openxmlformats.org/spreadsheetml/2006/main">
  <connection id="1" name="hypothesis_6_X" type="6" refreshedVersion="3" background="1" saveData="1">
    <textPr codePage="65001" sourceFile="C:\Users\vivos\Desktop\Новая папка\hypothesis_6_X.csv" decimal="," thousands=" ">
      <textFields>
        <textField/>
      </textFields>
    </textPr>
  </connection>
  <connection id="2" name="hypothesis_6_Y" type="6" refreshedVersion="3" background="1" saveData="1">
    <textPr codePage="65001" sourceFile="C:\Users\vivos\Desktop\Новая папка\hypothesis_6_Y.csv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<sst xmlns="http://schemas.openxmlformats.org/spreadsheetml/2006/main" count="44" uniqueCount="44">
  <si>
    <t>X</t>
  </si>
  <si>
    <t>Y</t>
  </si>
  <si>
    <t>24.934991592454</t>
  </si>
  <si>
    <t>25.4856519808527</t>
  </si>
  <si>
    <t>26.6560852600378</t>
  </si>
  <si>
    <t>24.2254902281275</t>
  </si>
  <si>
    <t>24.5612233760767</t>
  </si>
  <si>
    <t>23.3787211021991</t>
  </si>
  <si>
    <t>22.0444241625955</t>
  </si>
  <si>
    <t>29.4991247705184</t>
  </si>
  <si>
    <t>23.9864591043442</t>
  </si>
  <si>
    <t>25.4818957677344</t>
  </si>
  <si>
    <t>norm X</t>
  </si>
  <si>
    <t>norm Y</t>
  </si>
  <si>
    <t>27.4361464915564</t>
  </si>
  <si>
    <t>29.8352070684195</t>
  </si>
  <si>
    <t>29.3958529153606</t>
  </si>
  <si>
    <t>31.5068333191739</t>
  </si>
  <si>
    <t>29.6506182974845</t>
  </si>
  <si>
    <t>30.9151376666996</t>
  </si>
  <si>
    <t>33.1576071301533</t>
  </si>
  <si>
    <t>37.3401072364068</t>
  </si>
  <si>
    <t>28.8533484207001</t>
  </si>
  <si>
    <t>32.5919582690694</t>
  </si>
  <si>
    <t>n</t>
  </si>
  <si>
    <t>m</t>
  </si>
  <si>
    <t>ср X</t>
  </si>
  <si>
    <t>ср Y</t>
  </si>
  <si>
    <t>кол-во X</t>
  </si>
  <si>
    <t>кол-во Y</t>
  </si>
  <si>
    <t>x-xi2</t>
  </si>
  <si>
    <t>y-yi2</t>
  </si>
  <si>
    <t>S20(X)</t>
  </si>
  <si>
    <t>S20(Y)</t>
  </si>
  <si>
    <t>ε</t>
  </si>
  <si>
    <t>уровень знач-ти критерия</t>
  </si>
  <si>
    <t xml:space="preserve"> </t>
  </si>
  <si>
    <t>f1</t>
  </si>
  <si>
    <t>f2</t>
  </si>
  <si>
    <t>квантили Фишера</t>
  </si>
  <si>
    <t>p(X,Y)</t>
  </si>
  <si>
    <t>ф-ция отклонения</t>
  </si>
  <si>
    <t>f2 &lt; p(X,Y) &lt; f1</t>
  </si>
  <si>
    <t>гипотеза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</si>
</sst>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ypothesis_6_Y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ypothesis_6_X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25"/>
  <sheetViews>
    <sheetView tabSelected="1" workbookViewId="0">
      <selection activeCell="J15" sqref="J15"/>
    </sheetView>
  </sheetViews>
  <sheetFormatPr defaultRowHeight="14.5"/>
  <cols>
    <col min="2" max="3" width="16.7265625" bestFit="1" customWidth="1"/>
    <col min="4" max="5" width="9.54296875" bestFit="1" customWidth="1"/>
  </cols>
  <sheetData>
    <row r="1" spans="2:13">
      <c r="F1" s="1"/>
      <c r="G1" s="1"/>
      <c r="H1" s="1" t="s">
        <v>24</v>
      </c>
      <c r="I1" s="1" t="s">
        <v>25</v>
      </c>
      <c r="J1" s="1"/>
      <c r="K1" s="1"/>
      <c r="L1" s="1"/>
      <c r="M1" s="1"/>
    </row>
    <row r="2" spans="2:13">
      <c r="B2" s="1" t="s">
        <v>0</v>
      </c>
      <c r="C2" s="1" t="s">
        <v>1</v>
      </c>
      <c r="D2" s="1" t="s">
        <v>12</v>
      </c>
      <c r="E2" s="1" t="s">
        <v>13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</row>
    <row r="3" spans="2:13">
      <c r="B3" s="2" t="s">
        <v>2</v>
      </c>
      <c r="C3" s="1" t="s">
        <v>14</v>
      </c>
      <c r="D3" s="3">
        <f>VALUE(SUBSTITUTE(B3,".",","))</f>
        <v>24.934991592454001</v>
      </c>
      <c r="E3" s="3">
        <f>VALUE(SUBSTITUTE(C3,".",","))</f>
        <v>27.4361464915564</v>
      </c>
      <c r="F3" s="3">
        <f>AVERAGE(D3:D12)</f>
        <v>25.025406734494027</v>
      </c>
      <c r="G3" s="3">
        <f>AVERAGE(E3:E12)</f>
        <v>31.068281681502405</v>
      </c>
      <c r="H3" s="1">
        <f>COUNT(D3:D12)</f>
        <v>10</v>
      </c>
      <c r="I3" s="1">
        <f>COUNT(E3:E12)</f>
        <v>10</v>
      </c>
      <c r="J3" s="1">
        <f>POWER((D3-$F$3),2)</f>
        <v>8.1748979101180941E-3</v>
      </c>
      <c r="K3" s="1">
        <f>POWER((E3-$G$3),2)</f>
        <v>13.192406038044105</v>
      </c>
      <c r="L3" s="4">
        <f>SUM(J3:J12)/(H3-1)</f>
        <v>4.0704693103162697</v>
      </c>
      <c r="M3" s="4">
        <f>SUM(K3:K12)/(I3-1)</f>
        <v>7.8515603811879862</v>
      </c>
    </row>
    <row r="4" spans="2:13">
      <c r="B4" s="2" t="s">
        <v>3</v>
      </c>
      <c r="C4" s="1" t="s">
        <v>15</v>
      </c>
      <c r="D4" s="3">
        <f t="shared" ref="D4:D12" si="0">VALUE(SUBSTITUTE(B4,".",","))</f>
        <v>25.485651980852701</v>
      </c>
      <c r="E4" s="3">
        <f t="shared" ref="E4:E12" si="1">VALUE(SUBSTITUTE(C4,".",","))</f>
        <v>29.8352070684195</v>
      </c>
      <c r="F4" s="1"/>
      <c r="G4" s="1"/>
      <c r="H4" s="1"/>
      <c r="I4" s="1"/>
      <c r="J4" s="1">
        <f t="shared" ref="J4:J12" si="2">POWER((D4-$F$3),2)</f>
        <v>0.21182568679575686</v>
      </c>
      <c r="K4" s="1">
        <f t="shared" ref="K4:K12" si="3">POWER((E4-$G$3),2)</f>
        <v>1.5204730014295573</v>
      </c>
      <c r="L4" s="1"/>
      <c r="M4" s="1"/>
    </row>
    <row r="5" spans="2:13">
      <c r="B5" s="2" t="s">
        <v>4</v>
      </c>
      <c r="C5" s="1" t="s">
        <v>16</v>
      </c>
      <c r="D5" s="3">
        <f t="shared" si="0"/>
        <v>26.656085260037798</v>
      </c>
      <c r="E5" s="3">
        <f t="shared" si="1"/>
        <v>29.395852915360599</v>
      </c>
      <c r="F5" s="1"/>
      <c r="G5" s="1"/>
      <c r="H5" s="1"/>
      <c r="I5" s="1"/>
      <c r="J5" s="1">
        <f t="shared" si="2"/>
        <v>2.6591124536696094</v>
      </c>
      <c r="K5" s="1">
        <f t="shared" si="3"/>
        <v>2.7970179778186037</v>
      </c>
      <c r="L5" s="1"/>
      <c r="M5" s="1"/>
    </row>
    <row r="6" spans="2:13">
      <c r="B6" s="2" t="s">
        <v>5</v>
      </c>
      <c r="C6" s="1" t="s">
        <v>17</v>
      </c>
      <c r="D6" s="3">
        <f t="shared" si="0"/>
        <v>24.225490228127502</v>
      </c>
      <c r="E6" s="3">
        <f t="shared" si="1"/>
        <v>31.5068333191739</v>
      </c>
      <c r="F6" s="1"/>
      <c r="G6" s="1"/>
      <c r="H6" s="1"/>
      <c r="I6" s="1"/>
      <c r="J6" s="1">
        <f t="shared" si="2"/>
        <v>0.63986641715762715</v>
      </c>
      <c r="K6" s="1">
        <f t="shared" si="3"/>
        <v>0.19232753890434992</v>
      </c>
      <c r="L6" s="1"/>
      <c r="M6" s="1"/>
    </row>
    <row r="7" spans="2:13">
      <c r="B7" s="2" t="s">
        <v>6</v>
      </c>
      <c r="C7" s="1" t="s">
        <v>18</v>
      </c>
      <c r="D7" s="3">
        <f t="shared" si="0"/>
        <v>24.5612233760767</v>
      </c>
      <c r="E7" s="3">
        <f t="shared" si="1"/>
        <v>29.650618297484499</v>
      </c>
      <c r="F7" s="1"/>
      <c r="G7" s="1"/>
      <c r="H7" s="1"/>
      <c r="I7" s="1"/>
      <c r="J7" s="1">
        <f t="shared" si="2"/>
        <v>0.215466190231588</v>
      </c>
      <c r="K7" s="1">
        <f t="shared" si="3"/>
        <v>2.0097694703851023</v>
      </c>
      <c r="L7" s="1"/>
      <c r="M7" s="1"/>
    </row>
    <row r="8" spans="2:13">
      <c r="B8" s="2" t="s">
        <v>7</v>
      </c>
      <c r="C8" s="1" t="s">
        <v>19</v>
      </c>
      <c r="D8" s="3">
        <f t="shared" si="0"/>
        <v>23.378721102199101</v>
      </c>
      <c r="E8" s="3">
        <f t="shared" si="1"/>
        <v>30.9151376666996</v>
      </c>
      <c r="F8" s="1"/>
      <c r="G8" s="1"/>
      <c r="H8" s="1"/>
      <c r="I8" s="1"/>
      <c r="J8" s="1">
        <f t="shared" si="2"/>
        <v>2.7115735716065386</v>
      </c>
      <c r="K8" s="1">
        <f t="shared" si="3"/>
        <v>2.3453089269921869E-2</v>
      </c>
      <c r="L8" s="1"/>
      <c r="M8" s="1"/>
    </row>
    <row r="9" spans="2:13">
      <c r="B9" s="2" t="s">
        <v>8</v>
      </c>
      <c r="C9" s="1" t="s">
        <v>20</v>
      </c>
      <c r="D9" s="3">
        <f t="shared" si="0"/>
        <v>22.044424162595501</v>
      </c>
      <c r="E9" s="3">
        <f t="shared" si="1"/>
        <v>33.157607130153302</v>
      </c>
      <c r="F9" s="1"/>
      <c r="G9" s="1"/>
      <c r="H9" s="1"/>
      <c r="I9" s="1"/>
      <c r="J9" s="1">
        <f t="shared" si="2"/>
        <v>8.8862570939627492</v>
      </c>
      <c r="K9" s="1">
        <f t="shared" si="3"/>
        <v>4.3652808303802697</v>
      </c>
      <c r="L9" s="1"/>
      <c r="M9" s="1"/>
    </row>
    <row r="10" spans="2:13">
      <c r="B10" s="2" t="s">
        <v>9</v>
      </c>
      <c r="C10" s="1" t="s">
        <v>21</v>
      </c>
      <c r="D10" s="3">
        <f t="shared" si="0"/>
        <v>29.499124770518399</v>
      </c>
      <c r="E10" s="3">
        <f t="shared" si="1"/>
        <v>37.340107236406801</v>
      </c>
      <c r="F10" s="1"/>
      <c r="G10" s="1"/>
      <c r="H10" s="1"/>
      <c r="I10" s="1"/>
      <c r="J10" s="1">
        <f t="shared" si="2"/>
        <v>20.014153065849769</v>
      </c>
      <c r="K10" s="1">
        <f t="shared" si="3"/>
        <v>39.335795791151831</v>
      </c>
      <c r="L10" s="1"/>
      <c r="M10" s="1"/>
    </row>
    <row r="11" spans="2:13">
      <c r="B11" s="2" t="s">
        <v>10</v>
      </c>
      <c r="C11" s="1" t="s">
        <v>22</v>
      </c>
      <c r="D11" s="3">
        <f t="shared" si="0"/>
        <v>23.986459104344199</v>
      </c>
      <c r="E11" s="3">
        <f t="shared" si="1"/>
        <v>28.853348420700101</v>
      </c>
      <c r="F11" s="1"/>
      <c r="G11" s="1"/>
      <c r="H11" s="1"/>
      <c r="I11" s="1"/>
      <c r="J11" s="1">
        <f t="shared" si="2"/>
        <v>1.0794121781939432</v>
      </c>
      <c r="K11" s="1">
        <f t="shared" si="3"/>
        <v>4.9059293498083294</v>
      </c>
      <c r="L11" s="1"/>
      <c r="M11" s="1"/>
    </row>
    <row r="12" spans="2:13">
      <c r="B12" s="2" t="s">
        <v>11</v>
      </c>
      <c r="C12" s="1" t="s">
        <v>23</v>
      </c>
      <c r="D12" s="3">
        <f t="shared" si="0"/>
        <v>25.4818957677344</v>
      </c>
      <c r="E12" s="3">
        <f t="shared" si="1"/>
        <v>32.591958269069401</v>
      </c>
      <c r="F12" s="1"/>
      <c r="G12" s="1"/>
      <c r="H12" s="1"/>
      <c r="I12" s="1"/>
      <c r="J12" s="1">
        <f t="shared" si="2"/>
        <v>0.2083822374687308</v>
      </c>
      <c r="K12" s="1">
        <f t="shared" si="3"/>
        <v>2.3215903434998055</v>
      </c>
      <c r="L12" s="1"/>
      <c r="M12" s="1"/>
    </row>
    <row r="15" spans="2:13">
      <c r="B15" s="5" t="s">
        <v>34</v>
      </c>
      <c r="C15" s="6">
        <v>0.05</v>
      </c>
      <c r="F15" s="6" t="s">
        <v>40</v>
      </c>
      <c r="G15" s="8">
        <f>L3/M3</f>
        <v>0.51842807196247842</v>
      </c>
    </row>
    <row r="16" spans="2:13">
      <c r="B16" s="9" t="s">
        <v>35</v>
      </c>
      <c r="C16" s="9"/>
      <c r="F16" s="9" t="s">
        <v>41</v>
      </c>
      <c r="G16" s="9"/>
    </row>
    <row r="18" spans="2:9">
      <c r="B18" s="6" t="s">
        <v>37</v>
      </c>
      <c r="C18" s="8">
        <f>FINV(C15/2,H3-1,I3-1)</f>
        <v>4.0259941583298566</v>
      </c>
      <c r="I18" s="7" t="s">
        <v>43</v>
      </c>
    </row>
    <row r="19" spans="2:9">
      <c r="B19" s="6" t="s">
        <v>38</v>
      </c>
      <c r="C19" s="8">
        <f>FINV(1-(C15/2),H3-1,I3-1)</f>
        <v>0.24838585469156299</v>
      </c>
      <c r="F19" s="10" t="s">
        <v>42</v>
      </c>
      <c r="G19" s="10"/>
      <c r="H19" s="10"/>
      <c r="I19" s="7" t="str">
        <f>IF(AND(C19&lt;G15,G15&lt;C18),"верна","отверг")</f>
        <v>верна</v>
      </c>
    </row>
    <row r="20" spans="2:9">
      <c r="B20" s="9" t="s">
        <v>39</v>
      </c>
      <c r="C20" s="9"/>
    </row>
    <row r="25" spans="2:9">
      <c r="H25" t="s">
        <v>36</v>
      </c>
    </row>
  </sheetData>
  <mergeCells count="4">
    <mergeCell ref="B16:C16"/>
    <mergeCell ref="B20:C20"/>
    <mergeCell ref="F16:G16"/>
    <mergeCell ref="F19:H19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Лист1!hypothesis_6_X_1</vt:lpstr>
      <vt:lpstr>Лист1!hypothesis_6_Y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2020-01-10T21:16:10Z</dcterms:modified>
</cp:coreProperties>
</file>