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10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Hypothesis_1_324" localSheetId="0">Лист1!$B$3:$B$13</definedName>
  </definedNames>
  <calcPr calcId="124519"/>
</workbook>
</file>

<file path=xl/calcChain.xml><?xml version="1.0" encoding="utf-8"?>
<calcChain xmlns="http://schemas.openxmlformats.org/spreadsheetml/2006/main">
  <c r="G24" i="1"/>
  <c r="H20"/>
  <c r="C21"/>
  <c r="C24"/>
  <c r="G15"/>
  <c r="H3"/>
  <c r="G3"/>
  <c r="F4"/>
  <c r="F5"/>
  <c r="F6"/>
  <c r="F7"/>
  <c r="F8"/>
  <c r="F9"/>
  <c r="F10"/>
  <c r="F11"/>
  <c r="F12"/>
  <c r="F13"/>
  <c r="F3"/>
  <c r="E3" l="1"/>
  <c r="D3"/>
  <c r="C4"/>
  <c r="C5"/>
  <c r="C6"/>
  <c r="C7"/>
  <c r="C8"/>
  <c r="C9"/>
  <c r="C10"/>
  <c r="C11"/>
  <c r="C12"/>
  <c r="C13"/>
  <c r="C3"/>
</calcChain>
</file>

<file path=xl/connections.xml><?xml version="1.0" encoding="utf-8"?>
<connections xmlns="http://schemas.openxmlformats.org/spreadsheetml/2006/main">
  <connection id="1" name="Hypothesis_1_324" type="6" refreshedVersion="3" background="1" saveData="1">
    <textPr codePage="866" sourceFile="C:\Users\vivos\Desktop\Новая папка\Hypothesis_1_324.csv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<sst xmlns="http://schemas.openxmlformats.org/spreadsheetml/2006/main" count="39" uniqueCount="34">
  <si>
    <t>X</t>
  </si>
  <si>
    <t>norm X</t>
  </si>
  <si>
    <t>ср X</t>
  </si>
  <si>
    <t>кол-во X</t>
  </si>
  <si>
    <t>n</t>
  </si>
  <si>
    <t>121.969</t>
  </si>
  <si>
    <t>103.517</t>
  </si>
  <si>
    <t>117.202</t>
  </si>
  <si>
    <t>110.088</t>
  </si>
  <si>
    <t>138.845</t>
  </si>
  <si>
    <t>122.513</t>
  </si>
  <si>
    <t>135.352</t>
  </si>
  <si>
    <t>85.313</t>
  </si>
  <si>
    <t>141.814</t>
  </si>
  <si>
    <t>93.588</t>
  </si>
  <si>
    <t>163.419</t>
  </si>
  <si>
    <t>ε</t>
  </si>
  <si>
    <t>уровень знач-ти критерия</t>
  </si>
  <si>
    <t>a</t>
  </si>
  <si>
    <t>средний вес</t>
  </si>
  <si>
    <t>S20(X)</t>
  </si>
  <si>
    <t>S0(X)</t>
  </si>
  <si>
    <t xml:space="preserve"> </t>
  </si>
  <si>
    <t>x-xi2</t>
  </si>
  <si>
    <t>p(x)</t>
  </si>
  <si>
    <t>ф-ция отклонения</t>
  </si>
  <si>
    <t>C</t>
  </si>
  <si>
    <t>квантиль Стьюдента</t>
  </si>
  <si>
    <t>T</t>
  </si>
  <si>
    <t>степени свободы Стьюдента</t>
  </si>
  <si>
    <t>гипотеза</t>
  </si>
  <si>
    <t>p(X) &lt; C</t>
  </si>
  <si>
    <t>НОРМ Р</t>
  </si>
  <si>
    <t>???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</si>
</sst>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/>
    <xf numFmtId="164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ypothesis_1_32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26"/>
  <sheetViews>
    <sheetView tabSelected="1" workbookViewId="0">
      <selection activeCell="H5" sqref="H5"/>
    </sheetView>
  </sheetViews>
  <sheetFormatPr defaultRowHeight="14.5"/>
  <cols>
    <col min="2" max="2" width="11.81640625" customWidth="1"/>
    <col min="3" max="3" width="14.7265625" customWidth="1"/>
  </cols>
  <sheetData>
    <row r="1" spans="2:11">
      <c r="B1" s="1"/>
      <c r="C1" s="1"/>
      <c r="D1" s="1"/>
      <c r="E1" s="1" t="s">
        <v>4</v>
      </c>
    </row>
    <row r="2" spans="2:11">
      <c r="B2" s="1" t="s">
        <v>0</v>
      </c>
      <c r="C2" s="1" t="s">
        <v>1</v>
      </c>
      <c r="D2" s="1" t="s">
        <v>2</v>
      </c>
      <c r="E2" s="1" t="s">
        <v>3</v>
      </c>
      <c r="F2" s="1" t="s">
        <v>23</v>
      </c>
      <c r="G2" s="1" t="s">
        <v>20</v>
      </c>
      <c r="H2" s="1" t="s">
        <v>21</v>
      </c>
    </row>
    <row r="3" spans="2:11">
      <c r="B3" s="1" t="s">
        <v>5</v>
      </c>
      <c r="C3" s="1">
        <f>VALUE(SUBSTITUTE(B3,".",","))</f>
        <v>121.96899999999999</v>
      </c>
      <c r="D3" s="4">
        <f>AVERAGE(C3:C13)</f>
        <v>121.23818181818183</v>
      </c>
      <c r="E3" s="1">
        <f>COUNT(C3:C13)</f>
        <v>11</v>
      </c>
      <c r="F3" s="1">
        <f>POWER((C3-$D$3),2)</f>
        <v>0.53409521487600875</v>
      </c>
      <c r="G3" s="2">
        <f>SUM(F3:F13)/(E3-1)</f>
        <v>522.37537296363644</v>
      </c>
      <c r="H3" s="4">
        <f>SQRT(G3)</f>
        <v>22.85553265543458</v>
      </c>
    </row>
    <row r="4" spans="2:11">
      <c r="B4" s="1" t="s">
        <v>6</v>
      </c>
      <c r="C4" s="1">
        <f t="shared" ref="C4:C13" si="0">VALUE(SUBSTITUTE(B4,".",","))</f>
        <v>103.517</v>
      </c>
      <c r="D4" s="1"/>
      <c r="E4" s="1"/>
      <c r="F4" s="1">
        <f t="shared" ref="F4:F13" si="1">POWER((C4-$D$3),2)</f>
        <v>314.04028503305835</v>
      </c>
      <c r="G4" s="1"/>
      <c r="H4" s="1"/>
    </row>
    <row r="5" spans="2:11">
      <c r="B5" s="1" t="s">
        <v>7</v>
      </c>
      <c r="C5" s="1">
        <f t="shared" si="0"/>
        <v>117.202</v>
      </c>
      <c r="D5" s="1"/>
      <c r="E5" s="1"/>
      <c r="F5" s="1">
        <f t="shared" si="1"/>
        <v>16.29076366942159</v>
      </c>
      <c r="G5" s="1"/>
      <c r="H5" s="1"/>
    </row>
    <row r="6" spans="2:11">
      <c r="B6" s="1" t="s">
        <v>8</v>
      </c>
      <c r="C6" s="1">
        <f t="shared" si="0"/>
        <v>110.08799999999999</v>
      </c>
      <c r="D6" s="1"/>
      <c r="E6" s="1"/>
      <c r="F6" s="1">
        <f t="shared" si="1"/>
        <v>124.32655457851277</v>
      </c>
      <c r="G6" s="1"/>
      <c r="H6" s="1"/>
    </row>
    <row r="7" spans="2:11">
      <c r="B7" s="1" t="s">
        <v>9</v>
      </c>
      <c r="C7" s="1">
        <f t="shared" si="0"/>
        <v>138.845</v>
      </c>
      <c r="D7" s="1"/>
      <c r="E7" s="1"/>
      <c r="F7" s="1">
        <f t="shared" si="1"/>
        <v>310.0000464876029</v>
      </c>
      <c r="G7" s="1"/>
      <c r="H7" s="1"/>
      <c r="K7" t="s">
        <v>22</v>
      </c>
    </row>
    <row r="8" spans="2:11">
      <c r="B8" s="1" t="s">
        <v>10</v>
      </c>
      <c r="C8" s="1">
        <f t="shared" si="0"/>
        <v>122.51300000000001</v>
      </c>
      <c r="D8" s="1"/>
      <c r="E8" s="1"/>
      <c r="F8" s="1">
        <f t="shared" si="1"/>
        <v>1.6251613966942009</v>
      </c>
      <c r="G8" s="1" t="s">
        <v>22</v>
      </c>
      <c r="H8" s="1"/>
    </row>
    <row r="9" spans="2:11">
      <c r="B9" s="1" t="s">
        <v>11</v>
      </c>
      <c r="C9" s="1">
        <f t="shared" si="0"/>
        <v>135.352</v>
      </c>
      <c r="D9" s="1"/>
      <c r="E9" s="1"/>
      <c r="F9" s="1">
        <f t="shared" si="1"/>
        <v>199.19986366942129</v>
      </c>
      <c r="G9" s="1"/>
      <c r="H9" s="1"/>
    </row>
    <row r="10" spans="2:11">
      <c r="B10" s="1" t="s">
        <v>12</v>
      </c>
      <c r="C10" s="1">
        <f t="shared" si="0"/>
        <v>85.313000000000002</v>
      </c>
      <c r="D10" s="1"/>
      <c r="E10" s="1"/>
      <c r="F10" s="1">
        <f t="shared" si="1"/>
        <v>1290.618688669422</v>
      </c>
      <c r="G10" s="1"/>
      <c r="H10" s="1"/>
    </row>
    <row r="11" spans="2:11">
      <c r="B11" s="1" t="s">
        <v>13</v>
      </c>
      <c r="C11" s="1">
        <f t="shared" si="0"/>
        <v>141.81399999999999</v>
      </c>
      <c r="D11" s="1"/>
      <c r="E11" s="1"/>
      <c r="F11" s="1">
        <f t="shared" si="1"/>
        <v>423.36429385123893</v>
      </c>
      <c r="G11" s="1"/>
      <c r="H11" s="1"/>
    </row>
    <row r="12" spans="2:11">
      <c r="B12" s="1" t="s">
        <v>14</v>
      </c>
      <c r="C12" s="1">
        <f t="shared" si="0"/>
        <v>93.587999999999994</v>
      </c>
      <c r="D12" s="1"/>
      <c r="E12" s="1"/>
      <c r="F12" s="1">
        <f t="shared" si="1"/>
        <v>764.53255457851333</v>
      </c>
      <c r="G12" s="1"/>
      <c r="H12" s="1"/>
    </row>
    <row r="13" spans="2:11">
      <c r="B13" s="1" t="s">
        <v>15</v>
      </c>
      <c r="C13" s="1">
        <f t="shared" si="0"/>
        <v>163.41900000000001</v>
      </c>
      <c r="D13" s="1"/>
      <c r="E13" s="1"/>
      <c r="F13" s="1">
        <f t="shared" si="1"/>
        <v>1779.2214224876034</v>
      </c>
      <c r="G13" s="1"/>
      <c r="H13" s="1"/>
    </row>
    <row r="14" spans="2:11">
      <c r="B14" s="1"/>
      <c r="C14" s="1"/>
      <c r="D14" s="1"/>
      <c r="E14" s="1"/>
      <c r="F14" s="1"/>
      <c r="G14" s="1"/>
      <c r="H14" s="1"/>
    </row>
    <row r="15" spans="2:11">
      <c r="B15" s="3" t="s">
        <v>16</v>
      </c>
      <c r="C15" s="3">
        <v>0.05</v>
      </c>
      <c r="D15" s="1"/>
      <c r="E15" s="1"/>
      <c r="F15" s="3" t="s">
        <v>24</v>
      </c>
      <c r="G15" s="5">
        <f>ABS(SQRT(E3)*((D3-C18)/(H3)))</f>
        <v>3.4563172720717149E-2</v>
      </c>
      <c r="H15" s="1"/>
    </row>
    <row r="16" spans="2:11">
      <c r="B16" s="9" t="s">
        <v>17</v>
      </c>
      <c r="C16" s="9"/>
      <c r="D16" s="1"/>
      <c r="E16" s="1"/>
      <c r="F16" s="9" t="s">
        <v>25</v>
      </c>
      <c r="G16" s="9"/>
      <c r="H16" s="1"/>
    </row>
    <row r="17" spans="2:10">
      <c r="B17" s="1"/>
      <c r="C17" s="1"/>
      <c r="D17" s="1"/>
      <c r="E17" s="1"/>
      <c r="F17" s="1"/>
      <c r="G17" s="1"/>
      <c r="H17" s="1"/>
    </row>
    <row r="18" spans="2:10">
      <c r="B18" s="3" t="s">
        <v>18</v>
      </c>
      <c r="C18" s="3">
        <v>121</v>
      </c>
      <c r="D18" s="1"/>
      <c r="E18" s="1"/>
      <c r="F18" s="1"/>
      <c r="G18" s="1"/>
      <c r="H18" s="1"/>
      <c r="I18" t="s">
        <v>22</v>
      </c>
    </row>
    <row r="19" spans="2:10">
      <c r="B19" s="9" t="s">
        <v>19</v>
      </c>
      <c r="C19" s="9"/>
      <c r="D19" s="1"/>
      <c r="E19" s="1"/>
      <c r="H19" s="6" t="s">
        <v>30</v>
      </c>
    </row>
    <row r="20" spans="2:10">
      <c r="F20" s="10" t="s">
        <v>31</v>
      </c>
      <c r="G20" s="10"/>
      <c r="H20" s="7" t="str">
        <f>IF(G15&lt;C21,"верна","отверг")</f>
        <v>верна</v>
      </c>
    </row>
    <row r="21" spans="2:10">
      <c r="B21" s="3" t="s">
        <v>26</v>
      </c>
      <c r="C21" s="5">
        <f>TINV(C15,C24)</f>
        <v>2.2281388424258681</v>
      </c>
    </row>
    <row r="22" spans="2:10">
      <c r="B22" s="9" t="s">
        <v>27</v>
      </c>
      <c r="C22" s="9"/>
    </row>
    <row r="24" spans="2:10">
      <c r="B24" s="3" t="s">
        <v>28</v>
      </c>
      <c r="C24" s="3">
        <f>E3-1</f>
        <v>10</v>
      </c>
      <c r="F24" s="1" t="s">
        <v>32</v>
      </c>
      <c r="G24" s="8">
        <f>NORMSINV(1-(C15/2))</f>
        <v>1.959963984540054</v>
      </c>
      <c r="H24" s="1" t="s">
        <v>33</v>
      </c>
    </row>
    <row r="25" spans="2:10">
      <c r="B25" s="9" t="s">
        <v>29</v>
      </c>
      <c r="C25" s="9"/>
      <c r="J25" t="s">
        <v>22</v>
      </c>
    </row>
    <row r="26" spans="2:10">
      <c r="F26" t="s">
        <v>22</v>
      </c>
      <c r="G26" t="s">
        <v>22</v>
      </c>
    </row>
  </sheetData>
  <mergeCells count="6">
    <mergeCell ref="B16:C16"/>
    <mergeCell ref="B19:C19"/>
    <mergeCell ref="F16:G16"/>
    <mergeCell ref="B22:C22"/>
    <mergeCell ref="B25:C25"/>
    <mergeCell ref="F20:G20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Лист1!Hypothesis_1_324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2020-01-10T21:16:48Z</dcterms:modified>
</cp:coreProperties>
</file>