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r/Library/Containers/com.apple.mail/Data/Library/Mail Downloads/DABBA1BF-DBA9-4BC4-A99A-04B504711D3F/"/>
    </mc:Choice>
  </mc:AlternateContent>
  <xr:revisionPtr revIDLastSave="0" documentId="8_{7E4BC843-2444-7E4A-9DFF-6AAFC8AC7837}" xr6:coauthVersionLast="47" xr6:coauthVersionMax="47" xr10:uidLastSave="{00000000-0000-0000-0000-000000000000}"/>
  <bookViews>
    <workbookView xWindow="0" yWindow="0" windowWidth="28800" windowHeight="18000" activeTab="9" xr2:uid="{00000000-000D-0000-FFFF-FFFF00000000}"/>
  </bookViews>
  <sheets>
    <sheet name="Intro" sheetId="3" r:id="rId1"/>
    <sheet name="Share Price Analysis" sheetId="6" r:id="rId2"/>
    <sheet name="Objective" sheetId="4" r:id="rId3"/>
    <sheet name="EBITDA" sheetId="9" r:id="rId4"/>
    <sheet name="Quarterly Gross Profit Margin" sheetId="10" r:id="rId5"/>
    <sheet name="3 months Total Returns" sheetId="11" r:id="rId6"/>
    <sheet name="Net Income" sheetId="12" r:id="rId7"/>
    <sheet name="Beta" sheetId="8" r:id="rId8"/>
    <sheet name="Return Comparison" sheetId="13" r:id="rId9"/>
    <sheet name="Final Portfolio" sheetId="16" r:id="rId10"/>
    <sheet name="Stats" sheetId="2" r:id="rId11"/>
  </sheets>
  <definedNames>
    <definedName name="_xlnm._FilterDatabase" localSheetId="5" hidden="1">'3 months Total Returns'!$A$1:$B$46</definedName>
    <definedName name="_xlchart.v1.0" hidden="1">'Final Portfolio'!$A$4:$A$17</definedName>
    <definedName name="_xlchart.v1.1" hidden="1">'Final Portfolio'!$D$4:$D$17</definedName>
    <definedName name="_xlchart.v1.10" hidden="1">'Final Portfolio'!$A$4:$A$17</definedName>
    <definedName name="_xlchart.v1.11" hidden="1">'Final Portfolio'!$E$4:$E$17</definedName>
    <definedName name="_xlchart.v1.12" hidden="1">'Final Portfolio'!$A$4:$A$17</definedName>
    <definedName name="_xlchart.v1.13" hidden="1">'Final Portfolio'!$D$4:$D$17</definedName>
    <definedName name="_xlchart.v1.2" hidden="1">'Final Portfolio'!$A$4:$A$17</definedName>
    <definedName name="_xlchart.v1.3" hidden="1">'Final Portfolio'!$E$4:$E$17</definedName>
    <definedName name="_xlchart.v1.4" hidden="1">'Final Portfolio'!$A$4:$A$17</definedName>
    <definedName name="_xlchart.v1.5" hidden="1">'Final Portfolio'!$E$4:$E$17</definedName>
    <definedName name="_xlchart.v1.6" hidden="1">'Final Portfolio'!$A$4:$A$17</definedName>
    <definedName name="_xlchart.v1.7" hidden="1">'Final Portfolio'!$E$4:$E$17</definedName>
    <definedName name="_xlchart.v1.8" hidden="1">'Final Portfolio'!$A$4:$A$17</definedName>
    <definedName name="_xlchart.v1.9" hidden="1">'Final Portfolio'!$E$4:$E$17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6" l="1"/>
  <c r="E8" i="16" s="1"/>
  <c r="D6" i="16"/>
  <c r="D7" i="16"/>
  <c r="D8" i="16"/>
  <c r="D9" i="16"/>
  <c r="E12" i="16" s="1"/>
  <c r="B25" i="16" s="1"/>
  <c r="D10" i="16"/>
  <c r="D11" i="16"/>
  <c r="D12" i="16"/>
  <c r="D13" i="16"/>
  <c r="E16" i="16" s="1"/>
  <c r="B26" i="16" s="1"/>
  <c r="D14" i="16"/>
  <c r="D15" i="16"/>
  <c r="D16" i="16"/>
  <c r="D17" i="16"/>
  <c r="D4" i="16"/>
  <c r="E5" i="16"/>
  <c r="B6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B4" i="16"/>
  <c r="B5" i="16"/>
  <c r="B7" i="16"/>
  <c r="B8" i="16"/>
  <c r="B9" i="16"/>
  <c r="B10" i="16"/>
  <c r="B11" i="16"/>
  <c r="B12" i="16"/>
  <c r="B13" i="16"/>
  <c r="B14" i="16"/>
  <c r="B15" i="16"/>
  <c r="B16" i="16"/>
  <c r="B17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B24" i="16" l="1"/>
  <c r="E18" i="16"/>
  <c r="D18" i="16"/>
</calcChain>
</file>

<file path=xl/sharedStrings.xml><?xml version="1.0" encoding="utf-8"?>
<sst xmlns="http://schemas.openxmlformats.org/spreadsheetml/2006/main" count="110" uniqueCount="88">
  <si>
    <t>Date</t>
  </si>
  <si>
    <t>Open</t>
  </si>
  <si>
    <t>High</t>
  </si>
  <si>
    <t>Low</t>
  </si>
  <si>
    <t>Close</t>
  </si>
  <si>
    <t>Adj Close</t>
  </si>
  <si>
    <t>Volume</t>
  </si>
  <si>
    <t>Current</t>
  </si>
  <si>
    <t>Market Cap (intraday)</t>
  </si>
  <si>
    <t>671.07B</t>
  </si>
  <si>
    <t>481.78B</t>
  </si>
  <si>
    <t>333.11B</t>
  </si>
  <si>
    <t>454.07B</t>
  </si>
  <si>
    <t>464.42B</t>
  </si>
  <si>
    <t>Enterprise Value</t>
  </si>
  <si>
    <t>669.81B</t>
  </si>
  <si>
    <t>480.39B</t>
  </si>
  <si>
    <t>327.76B</t>
  </si>
  <si>
    <t>445.44B</t>
  </si>
  <si>
    <t>454.90B</t>
  </si>
  <si>
    <t>Trailing P/E</t>
  </si>
  <si>
    <t>Forward P/E</t>
  </si>
  <si>
    <t>PEG Ratio (5 yr expected)</t>
  </si>
  <si>
    <t>Price/Book (mrq)</t>
  </si>
  <si>
    <t>Enterprise Value/Revenue</t>
  </si>
  <si>
    <t>Enterprise Value/EBITDA</t>
  </si>
  <si>
    <t>Dammayyagari, Akshar Narayan Reddy</t>
  </si>
  <si>
    <t>Value</t>
  </si>
  <si>
    <t>Beta (5Y) Benchmarks</t>
  </si>
  <si>
    <t>Advanced Micro Devices Inc</t>
  </si>
  <si>
    <t>Intel Corp</t>
  </si>
  <si>
    <t>Micron Technology Inc</t>
  </si>
  <si>
    <t>Skyworks Solutions Inc</t>
  </si>
  <si>
    <t>BETA</t>
  </si>
  <si>
    <t>NVDA BETA</t>
  </si>
  <si>
    <t>Other Competetive Company Beta</t>
  </si>
  <si>
    <t>I</t>
  </si>
  <si>
    <t>Objective: To generate returns on my investment over time.</t>
  </si>
  <si>
    <t>Value (B)</t>
  </si>
  <si>
    <t>AMD</t>
  </si>
  <si>
    <t>INTC</t>
  </si>
  <si>
    <t>MU</t>
  </si>
  <si>
    <t>SWKS</t>
  </si>
  <si>
    <t>NVDA</t>
  </si>
  <si>
    <t>3 Month Total Returns (Daily)</t>
  </si>
  <si>
    <t>6 Month Total Returns (Daily)</t>
  </si>
  <si>
    <t>1 Year Total Returns (Daily)</t>
  </si>
  <si>
    <t>Annualized 3 Year Total Returns (Daily)</t>
  </si>
  <si>
    <t>Annualized 10 Year Total Returns (Daily)</t>
  </si>
  <si>
    <t>Revenue Estimates for Next Quarter</t>
  </si>
  <si>
    <t>Total Returns</t>
  </si>
  <si>
    <t>Estimated Revenue (B)</t>
  </si>
  <si>
    <t>NVIDIA is known for its technological innovation, with a strong focus on AI and deep learning. The company is constantly developing new products and technologies that can drive growth and increase its market share.</t>
  </si>
  <si>
    <t>Amount (B)</t>
  </si>
  <si>
    <t>Compared to the industry average, the Beta for Nvidia is higher, indicating that the stock is more volatile. As we expect the share value to increase, we have a potential for higher returns.</t>
  </si>
  <si>
    <t>3 Month Return for Nvidia is highest</t>
  </si>
  <si>
    <t>Gross Profit Margin</t>
  </si>
  <si>
    <t>PEG</t>
  </si>
  <si>
    <t>Increasing</t>
  </si>
  <si>
    <t>EV/EBITDA</t>
  </si>
  <si>
    <t>GP/Return</t>
  </si>
  <si>
    <t>Market Cap</t>
  </si>
  <si>
    <t>Nvidia Corp</t>
  </si>
  <si>
    <t>Gross Profit Margin %</t>
  </si>
  <si>
    <t>Conclusion</t>
  </si>
  <si>
    <t>Portfolio</t>
  </si>
  <si>
    <t>PnL</t>
  </si>
  <si>
    <t>Open Price</t>
  </si>
  <si>
    <t>Close Price</t>
  </si>
  <si>
    <t>Monthly Profit</t>
  </si>
  <si>
    <t>NVDA Fund</t>
  </si>
  <si>
    <t>Monthly Profits</t>
  </si>
  <si>
    <t>February</t>
  </si>
  <si>
    <t>March</t>
  </si>
  <si>
    <t>April</t>
  </si>
  <si>
    <t>Analysis</t>
  </si>
  <si>
    <t>Decreasing, earnings are increasing</t>
  </si>
  <si>
    <t>Relatively higher risk, but there is a potential for higher return since we are expecting growth and returns in the future.</t>
  </si>
  <si>
    <t>Decreased a little, but it is the highest GP Margin in the industry</t>
  </si>
  <si>
    <t>Relatively high, but decreasing which indicates that earnings are to increase</t>
  </si>
  <si>
    <t>Considering the factors discussed earlier indicating growth in earnings and market cap, and that there is a rise of AI Technology, it is optimal to hold the stock.</t>
  </si>
  <si>
    <t>Gross Profit Margin = Gross Profit/Revenue</t>
  </si>
  <si>
    <t>Indicates the ability to generate Gross Profit from Revenue</t>
  </si>
  <si>
    <t>GP Margin</t>
  </si>
  <si>
    <t>Slightly decreasing over the years, but higher than industry benchmark (Refer Return Comparison tab)</t>
  </si>
  <si>
    <t>Stats</t>
  </si>
  <si>
    <t>Due to covid from 2019 the stock went down plummeting and now 2022 decemeber it's rising back up after the goods and services are resumed to full capacity.</t>
  </si>
  <si>
    <t>judging by yahoo finance reports, The stock of Nvidia corp is going to rise 1.6% in 2023 and 4% in the upcoming year i.e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</si>
</sst>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6" formatCode="0.0000000000000%"/>
  </numFmts>
  <fonts count="3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Roman"/>
    </font>
    <font>
      <sz val="28"/>
      <color theme="1"/>
      <name val="Calibri (Body)"/>
    </font>
    <font>
      <sz val="28"/>
      <color theme="1"/>
      <name val="Times Roman"/>
    </font>
    <font>
      <sz val="14"/>
      <color rgb="FF1A1A1A"/>
      <name val="Arial"/>
      <family val="2"/>
    </font>
    <font>
      <sz val="14"/>
      <color theme="1"/>
      <name val="Calibri"/>
      <family val="2"/>
      <scheme val="minor"/>
    </font>
    <font>
      <sz val="13"/>
      <color rgb="FF232A31"/>
      <name val="Times New Roman"/>
      <family val="1"/>
    </font>
    <font>
      <b/>
      <sz val="13"/>
      <color rgb="FF232A3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roman"/>
    </font>
    <font>
      <b/>
      <sz val="14"/>
      <color rgb="FF1A1A1A"/>
      <name val="Times New Roman"/>
      <family val="1"/>
    </font>
    <font>
      <sz val="12"/>
      <color rgb="FF1A1A1A"/>
      <name val="Times New Roman"/>
      <family val="1"/>
    </font>
    <font>
      <sz val="14"/>
      <color rgb="FF1A1A1A"/>
      <name val="Times New Roman"/>
      <family val="1"/>
    </font>
    <font>
      <b/>
      <sz val="14"/>
      <color theme="1"/>
      <name val="Times New Roman"/>
      <family val="1"/>
    </font>
    <font>
      <b/>
      <sz val="12"/>
      <color rgb="FF1A1A1A"/>
      <name val="Times New Roman"/>
      <family val="1"/>
    </font>
    <font>
      <b/>
      <sz val="12"/>
      <color theme="1"/>
      <name val="Times New Roman"/>
      <family val="1"/>
    </font>
    <font>
      <sz val="13"/>
      <color rgb="FF1A1A1A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4" fontId="24" fillId="0" borderId="10" xfId="0" applyNumberFormat="1" applyFont="1" applyBorder="1"/>
    <xf numFmtId="0" fontId="23" fillId="35" borderId="10" xfId="0" applyFont="1" applyFill="1" applyBorder="1"/>
    <xf numFmtId="0" fontId="23" fillId="0" borderId="10" xfId="0" applyFont="1" applyBorder="1"/>
    <xf numFmtId="0" fontId="25" fillId="0" borderId="0" xfId="0" applyFont="1"/>
    <xf numFmtId="14" fontId="18" fillId="0" borderId="10" xfId="0" applyNumberFormat="1" applyFont="1" applyBorder="1"/>
    <xf numFmtId="2" fontId="18" fillId="0" borderId="10" xfId="0" applyNumberFormat="1" applyFont="1" applyBorder="1"/>
    <xf numFmtId="0" fontId="18" fillId="0" borderId="10" xfId="0" applyFont="1" applyBorder="1"/>
    <xf numFmtId="0" fontId="26" fillId="36" borderId="10" xfId="0" applyFont="1" applyFill="1" applyBorder="1" applyAlignment="1">
      <alignment horizontal="center"/>
    </xf>
    <xf numFmtId="15" fontId="28" fillId="0" borderId="10" xfId="0" applyNumberFormat="1" applyFont="1" applyBorder="1"/>
    <xf numFmtId="0" fontId="28" fillId="0" borderId="10" xfId="0" applyFont="1" applyBorder="1"/>
    <xf numFmtId="15" fontId="29" fillId="0" borderId="10" xfId="0" applyNumberFormat="1" applyFont="1" applyBorder="1"/>
    <xf numFmtId="10" fontId="29" fillId="0" borderId="10" xfId="0" applyNumberFormat="1" applyFont="1" applyBorder="1"/>
    <xf numFmtId="0" fontId="27" fillId="36" borderId="10" xfId="0" applyFont="1" applyFill="1" applyBorder="1" applyAlignment="1">
      <alignment horizontal="center"/>
    </xf>
    <xf numFmtId="0" fontId="24" fillId="36" borderId="10" xfId="0" applyFont="1" applyFill="1" applyBorder="1"/>
    <xf numFmtId="14" fontId="24" fillId="36" borderId="10" xfId="0" applyNumberFormat="1" applyFont="1" applyFill="1" applyBorder="1"/>
    <xf numFmtId="0" fontId="23" fillId="0" borderId="10" xfId="0" applyFont="1" applyBorder="1" applyAlignment="1">
      <alignment horizontal="right"/>
    </xf>
    <xf numFmtId="0" fontId="29" fillId="0" borderId="10" xfId="0" applyFont="1" applyBorder="1"/>
    <xf numFmtId="0" fontId="27" fillId="0" borderId="0" xfId="0" applyFont="1"/>
    <xf numFmtId="0" fontId="30" fillId="0" borderId="0" xfId="0" applyFont="1"/>
    <xf numFmtId="0" fontId="29" fillId="0" borderId="0" xfId="0" applyFont="1"/>
    <xf numFmtId="10" fontId="25" fillId="0" borderId="0" xfId="42" applyNumberFormat="1" applyFont="1" applyFill="1"/>
    <xf numFmtId="15" fontId="29" fillId="0" borderId="0" xfId="0" applyNumberFormat="1" applyFont="1"/>
    <xf numFmtId="10" fontId="29" fillId="0" borderId="0" xfId="0" applyNumberFormat="1" applyFont="1"/>
    <xf numFmtId="15" fontId="28" fillId="0" borderId="0" xfId="0" applyNumberFormat="1" applyFont="1"/>
    <xf numFmtId="0" fontId="28" fillId="0" borderId="0" xfId="0" applyFont="1"/>
    <xf numFmtId="0" fontId="31" fillId="0" borderId="0" xfId="0" applyFont="1"/>
    <xf numFmtId="0" fontId="27" fillId="33" borderId="11" xfId="0" applyFont="1" applyFill="1" applyBorder="1"/>
    <xf numFmtId="0" fontId="29" fillId="34" borderId="12" xfId="0" applyFont="1" applyFill="1" applyBorder="1"/>
    <xf numFmtId="10" fontId="25" fillId="34" borderId="12" xfId="42" applyNumberFormat="1" applyFont="1" applyFill="1" applyBorder="1"/>
    <xf numFmtId="15" fontId="31" fillId="0" borderId="0" xfId="0" applyNumberFormat="1" applyFont="1"/>
    <xf numFmtId="164" fontId="28" fillId="0" borderId="10" xfId="0" applyNumberFormat="1" applyFont="1" applyBorder="1"/>
    <xf numFmtId="0" fontId="31" fillId="36" borderId="10" xfId="0" applyFont="1" applyFill="1" applyBorder="1"/>
    <xf numFmtId="0" fontId="31" fillId="36" borderId="10" xfId="0" applyFont="1" applyFill="1" applyBorder="1" applyAlignment="1">
      <alignment horizontal="center"/>
    </xf>
    <xf numFmtId="0" fontId="32" fillId="0" borderId="0" xfId="0" applyFont="1"/>
    <xf numFmtId="0" fontId="25" fillId="0" borderId="10" xfId="0" applyFont="1" applyBorder="1"/>
    <xf numFmtId="166" fontId="0" fillId="0" borderId="0" xfId="0" applyNumberFormat="1"/>
    <xf numFmtId="14" fontId="0" fillId="0" borderId="0" xfId="0" applyNumberFormat="1"/>
    <xf numFmtId="44" fontId="0" fillId="0" borderId="0" xfId="0" applyNumberFormat="1"/>
    <xf numFmtId="14" fontId="16" fillId="0" borderId="0" xfId="0" applyNumberFormat="1" applyFont="1"/>
    <xf numFmtId="14" fontId="0" fillId="36" borderId="0" xfId="0" applyNumberFormat="1" applyFill="1"/>
    <xf numFmtId="44" fontId="0" fillId="36" borderId="0" xfId="0" applyNumberFormat="1" applyFill="1"/>
    <xf numFmtId="0" fontId="0" fillId="36" borderId="0" xfId="0" applyFill="1"/>
    <xf numFmtId="10" fontId="33" fillId="0" borderId="10" xfId="0" applyNumberFormat="1" applyFont="1" applyBorder="1"/>
    <xf numFmtId="0" fontId="33" fillId="0" borderId="10" xfId="0" applyFont="1" applyBorder="1"/>
    <xf numFmtId="0" fontId="33" fillId="0" borderId="0" xfId="0" applyFont="1" applyBorder="1"/>
    <xf numFmtId="0" fontId="35" fillId="0" borderId="0" xfId="0" applyFont="1"/>
    <xf numFmtId="0" fontId="34" fillId="36" borderId="10" xfId="0" applyFont="1" applyFill="1" applyBorder="1"/>
    <xf numFmtId="0" fontId="34" fillId="36" borderId="10" xfId="0" applyFont="1" applyFill="1" applyBorder="1" applyAlignment="1">
      <alignment horizontal="left"/>
    </xf>
    <xf numFmtId="0" fontId="35" fillId="0" borderId="10" xfId="0" applyFont="1" applyBorder="1"/>
    <xf numFmtId="0" fontId="35" fillId="0" borderId="10" xfId="0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5" fillId="0" borderId="0" xfId="0" applyFont="1" applyAlignment="1">
      <alignment horizontal="left"/>
    </xf>
    <xf numFmtId="0" fontId="35" fillId="0" borderId="0" xfId="0" applyFont="1" applyAlignment="1">
      <alignment wrapText="1"/>
    </xf>
    <xf numFmtId="0" fontId="35" fillId="0" borderId="10" xfId="0" applyFont="1" applyFill="1" applyBorder="1"/>
    <xf numFmtId="0" fontId="30" fillId="0" borderId="0" xfId="0" applyFont="1" applyFill="1"/>
    <xf numFmtId="164" fontId="0" fillId="0" borderId="0" xfId="0" applyNumberFormat="1"/>
    <xf numFmtId="0" fontId="25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A1A1A"/>
        <name val="Times New Roman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1A1A"/>
        <name val="Times New Roman"/>
        <family val="1"/>
        <scheme val="none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A1A1A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A1A1A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4" formatCode="0.00%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4" formatCode="0.00%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4" formatCode="0.00%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4" formatCode="0.00%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A1A1A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80530034003095"/>
          <c:y val="0.11291070482246954"/>
          <c:w val="0.85399242261777109"/>
          <c:h val="0.68944659689796328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Analysis'!$E$1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Analysis'!$A$2:$A$15</c:f>
              <c:numCache>
                <c:formatCode>m/d/yy</c:formatCode>
                <c:ptCount val="14"/>
                <c:pt idx="0">
                  <c:v>44956</c:v>
                </c:pt>
                <c:pt idx="1">
                  <c:v>44963</c:v>
                </c:pt>
                <c:pt idx="2">
                  <c:v>44970</c:v>
                </c:pt>
                <c:pt idx="3">
                  <c:v>44977</c:v>
                </c:pt>
                <c:pt idx="4">
                  <c:v>44984</c:v>
                </c:pt>
                <c:pt idx="5">
                  <c:v>44991</c:v>
                </c:pt>
                <c:pt idx="6">
                  <c:v>44998</c:v>
                </c:pt>
                <c:pt idx="7">
                  <c:v>45005</c:v>
                </c:pt>
                <c:pt idx="8">
                  <c:v>45012</c:v>
                </c:pt>
                <c:pt idx="9">
                  <c:v>45019</c:v>
                </c:pt>
                <c:pt idx="10">
                  <c:v>45026</c:v>
                </c:pt>
                <c:pt idx="11">
                  <c:v>45033</c:v>
                </c:pt>
                <c:pt idx="12">
                  <c:v>45040</c:v>
                </c:pt>
                <c:pt idx="13">
                  <c:v>45047</c:v>
                </c:pt>
              </c:numCache>
            </c:numRef>
          </c:cat>
          <c:val>
            <c:numRef>
              <c:f>'Share Price Analysis'!$E$2:$E$15</c:f>
              <c:numCache>
                <c:formatCode>0.00</c:formatCode>
                <c:ptCount val="14"/>
                <c:pt idx="0">
                  <c:v>211</c:v>
                </c:pt>
                <c:pt idx="1">
                  <c:v>212.64999399999999</c:v>
                </c:pt>
                <c:pt idx="2">
                  <c:v>213.88000500000001</c:v>
                </c:pt>
                <c:pt idx="3">
                  <c:v>232.86000100000001</c:v>
                </c:pt>
                <c:pt idx="4">
                  <c:v>238.89999399999999</c:v>
                </c:pt>
                <c:pt idx="5">
                  <c:v>229.64999399999999</c:v>
                </c:pt>
                <c:pt idx="6">
                  <c:v>257.25</c:v>
                </c:pt>
                <c:pt idx="7">
                  <c:v>267.790009</c:v>
                </c:pt>
                <c:pt idx="8">
                  <c:v>277.76998900000001</c:v>
                </c:pt>
                <c:pt idx="9">
                  <c:v>270.36999500000002</c:v>
                </c:pt>
                <c:pt idx="10">
                  <c:v>267.57998700000002</c:v>
                </c:pt>
                <c:pt idx="11">
                  <c:v>271.19000199999999</c:v>
                </c:pt>
                <c:pt idx="12">
                  <c:v>277.48998999999998</c:v>
                </c:pt>
                <c:pt idx="13">
                  <c:v>278.01998900000001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9-964E-B695-7812BC151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92224"/>
        <c:axId val="73693952"/>
      </c:lineChart>
      <c:dateAx>
        <c:axId val="73692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3952"/>
        <c:crosses val="autoZero"/>
        <c:auto val="1"/>
        <c:lblOffset val="100"/>
        <c:baseTimeUnit val="days"/>
      </c:dateAx>
      <c:valAx>
        <c:axId val="736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Gross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 Comparison'!$B$34</c:f>
              <c:strCache>
                <c:ptCount val="1"/>
                <c:pt idx="0">
                  <c:v>AMD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'Return Comparison'!$A$35</c:f>
              <c:strCache>
                <c:ptCount val="1"/>
                <c:pt idx="0">
                  <c:v>Gross Profit Margin %</c:v>
                </c:pt>
              </c:strCache>
            </c:strRef>
          </c:cat>
          <c:val>
            <c:numRef>
              <c:f>'Return Comparison'!$B$35</c:f>
              <c:numCache>
                <c:formatCode>0.00%</c:formatCode>
                <c:ptCount val="1"/>
                <c:pt idx="0">
                  <c:v>0.43980000000000002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1-43F1-8339-99F36699F25A}"/>
            </c:ext>
          </c:extLst>
        </c:ser>
        <c:ser>
          <c:idx val="1"/>
          <c:order val="1"/>
          <c:tx>
            <c:strRef>
              <c:f>'Return Comparison'!$C$34</c:f>
              <c:strCache>
                <c:ptCount val="1"/>
                <c:pt idx="0">
                  <c:v>INTC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'Return Comparison'!$A$35</c:f>
              <c:strCache>
                <c:ptCount val="1"/>
                <c:pt idx="0">
                  <c:v>Gross Profit Margin %</c:v>
                </c:pt>
              </c:strCache>
            </c:strRef>
          </c:cat>
          <c:val>
            <c:numRef>
              <c:f>'Return Comparison'!$C$35</c:f>
              <c:numCache>
                <c:formatCode>0.00%</c:formatCode>
                <c:ptCount val="1"/>
                <c:pt idx="0">
                  <c:v>0.38340000000000002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1-43F1-8339-99F36699F25A}"/>
            </c:ext>
          </c:extLst>
        </c:ser>
        <c:ser>
          <c:idx val="2"/>
          <c:order val="2"/>
          <c:tx>
            <c:strRef>
              <c:f>'Return Comparison'!$D$34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'Return Comparison'!$A$35</c:f>
              <c:strCache>
                <c:ptCount val="1"/>
                <c:pt idx="0">
                  <c:v>Gross Profit Margin %</c:v>
                </c:pt>
              </c:strCache>
            </c:strRef>
          </c:cat>
          <c:val>
            <c:numRef>
              <c:f>'Return Comparison'!$D$35</c:f>
              <c:numCache>
                <c:formatCode>0.00%</c:formatCode>
                <c:ptCount val="1"/>
                <c:pt idx="0">
                  <c:v>0.27510000000000001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1-43F1-8339-99F36699F25A}"/>
            </c:ext>
          </c:extLst>
        </c:ser>
        <c:ser>
          <c:idx val="3"/>
          <c:order val="3"/>
          <c:tx>
            <c:strRef>
              <c:f>'Return Comparison'!$E$34</c:f>
              <c:strCache>
                <c:ptCount val="1"/>
                <c:pt idx="0">
                  <c:v>SWKS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'Return Comparison'!$A$35</c:f>
              <c:strCache>
                <c:ptCount val="1"/>
                <c:pt idx="0">
                  <c:v>Gross Profit Margin %</c:v>
                </c:pt>
              </c:strCache>
            </c:strRef>
          </c:cat>
          <c:val>
            <c:numRef>
              <c:f>'Return Comparison'!$E$35</c:f>
              <c:numCache>
                <c:formatCode>0.00%</c:formatCode>
                <c:ptCount val="1"/>
                <c:pt idx="0">
                  <c:v>0.47639999999999999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1-43F1-8339-99F36699F25A}"/>
            </c:ext>
          </c:extLst>
        </c:ser>
        <c:ser>
          <c:idx val="4"/>
          <c:order val="4"/>
          <c:tx>
            <c:strRef>
              <c:f>'Return Comparison'!$F$34</c:f>
              <c:strCache>
                <c:ptCount val="1"/>
                <c:pt idx="0">
                  <c:v>NVDA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'Return Comparison'!$A$35</c:f>
              <c:strCache>
                <c:ptCount val="1"/>
                <c:pt idx="0">
                  <c:v>Gross Profit Margin %</c:v>
                </c:pt>
              </c:strCache>
            </c:strRef>
          </c:cat>
          <c:val>
            <c:numRef>
              <c:f>'Return Comparison'!$F$35</c:f>
              <c:numCache>
                <c:formatCode>0.00%</c:formatCode>
                <c:ptCount val="1"/>
                <c:pt idx="0">
                  <c:v>0.56930000000000003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C1-43F1-8339-99F36699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656703"/>
        <c:axId val="242000191"/>
      </c:barChart>
      <c:catAx>
        <c:axId val="24665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00191"/>
        <c:crosses val="autoZero"/>
        <c:auto val="1"/>
        <c:lblAlgn val="ctr"/>
        <c:lblOffset val="100"/>
        <c:noMultiLvlLbl val="0"/>
      </c:catAx>
      <c:valAx>
        <c:axId val="2420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'Final Portfolio'!$A$4:$A$17</c:f>
              <c:numCache>
                <c:formatCode>m/d/yy</c:formatCode>
                <c:ptCount val="14"/>
                <c:pt idx="0">
                  <c:v>44956</c:v>
                </c:pt>
                <c:pt idx="1">
                  <c:v>44963</c:v>
                </c:pt>
                <c:pt idx="2">
                  <c:v>44970</c:v>
                </c:pt>
                <c:pt idx="3">
                  <c:v>44977</c:v>
                </c:pt>
                <c:pt idx="4">
                  <c:v>44984</c:v>
                </c:pt>
                <c:pt idx="5">
                  <c:v>44991</c:v>
                </c:pt>
                <c:pt idx="6">
                  <c:v>44998</c:v>
                </c:pt>
                <c:pt idx="7">
                  <c:v>45005</c:v>
                </c:pt>
                <c:pt idx="8">
                  <c:v>45012</c:v>
                </c:pt>
                <c:pt idx="9">
                  <c:v>45019</c:v>
                </c:pt>
                <c:pt idx="10">
                  <c:v>45026</c:v>
                </c:pt>
                <c:pt idx="11">
                  <c:v>45033</c:v>
                </c:pt>
                <c:pt idx="12">
                  <c:v>45040</c:v>
                </c:pt>
                <c:pt idx="13">
                  <c:v>45047</c:v>
                </c:pt>
              </c:numCache>
            </c:numRef>
          </c:cat>
          <c:val>
            <c:numRef>
              <c:f>'Final Portfolio'!$D$4:$D$17</c:f>
              <c:numCache>
                <c:formatCode>_("$"* #,##0.00_);_("$"* \(#,##0.00\);_("$"* "-"??_);_(@_)</c:formatCode>
                <c:ptCount val="14"/>
                <c:pt idx="0">
                  <c:v>12</c:v>
                </c:pt>
                <c:pt idx="1">
                  <c:v>55.079951999999821</c:v>
                </c:pt>
                <c:pt idx="2">
                  <c:v>-18</c:v>
                </c:pt>
                <c:pt idx="3">
                  <c:v>274.32001200000013</c:v>
                </c:pt>
                <c:pt idx="4">
                  <c:v>26.399963999999954</c:v>
                </c:pt>
                <c:pt idx="5">
                  <c:v>-111.12011999999993</c:v>
                </c:pt>
                <c:pt idx="6">
                  <c:v>356.759952</c:v>
                </c:pt>
                <c:pt idx="7">
                  <c:v>139.68018000000006</c:v>
                </c:pt>
                <c:pt idx="8">
                  <c:v>112.79992799999991</c:v>
                </c:pt>
                <c:pt idx="9">
                  <c:v>-56.640011999999615</c:v>
                </c:pt>
                <c:pt idx="10">
                  <c:v>-7.8002879999996821</c:v>
                </c:pt>
                <c:pt idx="11">
                  <c:v>66.480096000000003</c:v>
                </c:pt>
                <c:pt idx="12">
                  <c:v>88.319819999999936</c:v>
                </c:pt>
                <c:pt idx="13">
                  <c:v>-4.5600599999997939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0-114F-8104-D95C8C4071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455904"/>
        <c:axId val="105338704"/>
      </c:lineChart>
      <c:dateAx>
        <c:axId val="105455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8704"/>
        <c:crosses val="autoZero"/>
        <c:auto val="1"/>
        <c:lblOffset val="100"/>
        <c:baseTimeUnit val="days"/>
      </c:dateAx>
      <c:valAx>
        <c:axId val="1053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046007439254143"/>
          <c:y val="1.1372866132410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Portfolio'!$B$23</c:f>
              <c:strCache>
                <c:ptCount val="1"/>
                <c:pt idx="0">
                  <c:v> Monthly Profits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Portfolio'!$A$24:$A$26</c:f>
              <c:strCache>
                <c:ptCount val="3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</c:strCache>
            </c:strRef>
          </c:cat>
          <c:val>
            <c:numRef>
              <c:f>'Final Portfolio'!$B$24:$B$26</c:f>
              <c:numCache>
                <c:formatCode>_("$"* #,##0.00_);_("$"* \(#,##0.00\);_("$"* "-"??_);_(@_)</c:formatCode>
                <c:ptCount val="3"/>
                <c:pt idx="0">
                  <c:v>349.79992799999991</c:v>
                </c:pt>
                <c:pt idx="1">
                  <c:v>498.11994000000004</c:v>
                </c:pt>
                <c:pt idx="2">
                  <c:v>90.359616000000642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9-9044-A3F5-7662E18E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643391"/>
        <c:axId val="1817411103"/>
      </c:barChart>
      <c:catAx>
        <c:axId val="212364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11103"/>
        <c:crosses val="autoZero"/>
        <c:auto val="1"/>
        <c:lblAlgn val="ctr"/>
        <c:lblOffset val="100"/>
        <c:noMultiLvlLbl val="0"/>
      </c:catAx>
      <c:valAx>
        <c:axId val="18174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339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EBITDA!$B$1</c:f>
              <c:strCache>
                <c:ptCount val="1"/>
                <c:pt idx="0">
                  <c:v>Amount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EBITDA!$A$2:$A$11</c:f>
              <c:numCache>
                <c:formatCode>d\-mmm\-yy</c:formatCode>
                <c:ptCount val="10"/>
                <c:pt idx="0">
                  <c:v>44227</c:v>
                </c:pt>
                <c:pt idx="1">
                  <c:v>44316</c:v>
                </c:pt>
                <c:pt idx="2">
                  <c:v>44408</c:v>
                </c:pt>
                <c:pt idx="3">
                  <c:v>44500</c:v>
                </c:pt>
                <c:pt idx="4">
                  <c:v>44592</c:v>
                </c:pt>
                <c:pt idx="5">
                  <c:v>44681</c:v>
                </c:pt>
                <c:pt idx="6">
                  <c:v>44773</c:v>
                </c:pt>
                <c:pt idx="7">
                  <c:v>44865</c:v>
                </c:pt>
                <c:pt idx="8">
                  <c:v>44957</c:v>
                </c:pt>
              </c:numCache>
            </c:numRef>
          </c:cat>
          <c:val>
            <c:numRef>
              <c:f>EBITDA!$B$2:$B$11</c:f>
              <c:numCache>
                <c:formatCode>General</c:formatCode>
                <c:ptCount val="10"/>
                <c:pt idx="0">
                  <c:v>5.6909999999999998</c:v>
                </c:pt>
                <c:pt idx="1">
                  <c:v>6.9560000000000004</c:v>
                </c:pt>
                <c:pt idx="2">
                  <c:v>8.6289999999999996</c:v>
                </c:pt>
                <c:pt idx="3">
                  <c:v>9.9269999999999996</c:v>
                </c:pt>
                <c:pt idx="4">
                  <c:v>11.35</c:v>
                </c:pt>
                <c:pt idx="5">
                  <c:v>11.18</c:v>
                </c:pt>
                <c:pt idx="6">
                  <c:v>9.3580000000000005</c:v>
                </c:pt>
                <c:pt idx="7">
                  <c:v>7.444</c:v>
                </c:pt>
                <c:pt idx="8">
                  <c:v>5.9870000000000001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A-7942-9EB8-2C413FDB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02000"/>
        <c:axId val="70974288"/>
      </c:lineChart>
      <c:dateAx>
        <c:axId val="489020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4288"/>
        <c:crosses val="autoZero"/>
        <c:auto val="1"/>
        <c:lblOffset val="100"/>
        <c:baseTimeUnit val="months"/>
      </c:dateAx>
      <c:valAx>
        <c:axId val="709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'Quarterly Gross Profit Margin'!$B$4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'Quarterly Gross Profit Margin'!$A$5:$A$13</c:f>
              <c:numCache>
                <c:formatCode>d\-mmm\-yy</c:formatCode>
                <c:ptCount val="9"/>
                <c:pt idx="0">
                  <c:v>44227</c:v>
                </c:pt>
                <c:pt idx="1">
                  <c:v>44316</c:v>
                </c:pt>
                <c:pt idx="2">
                  <c:v>44408</c:v>
                </c:pt>
                <c:pt idx="3">
                  <c:v>44500</c:v>
                </c:pt>
                <c:pt idx="4">
                  <c:v>44592</c:v>
                </c:pt>
                <c:pt idx="5">
                  <c:v>44681</c:v>
                </c:pt>
                <c:pt idx="6">
                  <c:v>44773</c:v>
                </c:pt>
                <c:pt idx="7">
                  <c:v>44865</c:v>
                </c:pt>
                <c:pt idx="8">
                  <c:v>44957</c:v>
                </c:pt>
              </c:numCache>
            </c:numRef>
          </c:cat>
          <c:val>
            <c:numRef>
              <c:f>'Quarterly Gross Profit Margin'!$B$5:$B$13</c:f>
              <c:numCache>
                <c:formatCode>0.00%</c:formatCode>
                <c:ptCount val="9"/>
                <c:pt idx="0">
                  <c:v>0.62339999999999995</c:v>
                </c:pt>
                <c:pt idx="1">
                  <c:v>0.62419999999999998</c:v>
                </c:pt>
                <c:pt idx="2">
                  <c:v>0.63749999999999996</c:v>
                </c:pt>
                <c:pt idx="3">
                  <c:v>0.64390000000000003</c:v>
                </c:pt>
                <c:pt idx="4">
                  <c:v>0.64929999999999999</c:v>
                </c:pt>
                <c:pt idx="5">
                  <c:v>0.65249999999999997</c:v>
                </c:pt>
                <c:pt idx="6">
                  <c:v>0.60450000000000004</c:v>
                </c:pt>
                <c:pt idx="7">
                  <c:v>0.57840000000000003</c:v>
                </c:pt>
                <c:pt idx="8">
                  <c:v>0.56930000000000003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A-432E-9667-EDEAF8FD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92719"/>
        <c:axId val="548524783"/>
      </c:lineChart>
      <c:dateAx>
        <c:axId val="54279271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24783"/>
        <c:crosses val="autoZero"/>
        <c:auto val="1"/>
        <c:lblOffset val="100"/>
        <c:baseTimeUnit val="months"/>
      </c:dateAx>
      <c:valAx>
        <c:axId val="5485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Month Total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months Total Returns'!$B$1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months Total Returns'!$A$2:$A$46</c:f>
              <c:numCache>
                <c:formatCode>d\-mmm\-yy</c:formatCode>
                <c:ptCount val="45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44991</c:v>
                </c:pt>
                <c:pt idx="4">
                  <c:v>44992</c:v>
                </c:pt>
                <c:pt idx="5">
                  <c:v>44993</c:v>
                </c:pt>
                <c:pt idx="6">
                  <c:v>44994</c:v>
                </c:pt>
                <c:pt idx="7">
                  <c:v>44995</c:v>
                </c:pt>
                <c:pt idx="8">
                  <c:v>44998</c:v>
                </c:pt>
                <c:pt idx="9">
                  <c:v>44999</c:v>
                </c:pt>
                <c:pt idx="10">
                  <c:v>45000</c:v>
                </c:pt>
                <c:pt idx="11">
                  <c:v>45001</c:v>
                </c:pt>
                <c:pt idx="12">
                  <c:v>45002</c:v>
                </c:pt>
                <c:pt idx="13">
                  <c:v>45005</c:v>
                </c:pt>
                <c:pt idx="14">
                  <c:v>45006</c:v>
                </c:pt>
                <c:pt idx="15">
                  <c:v>45007</c:v>
                </c:pt>
                <c:pt idx="16">
                  <c:v>45008</c:v>
                </c:pt>
                <c:pt idx="17">
                  <c:v>45009</c:v>
                </c:pt>
                <c:pt idx="18">
                  <c:v>45012</c:v>
                </c:pt>
                <c:pt idx="19">
                  <c:v>45013</c:v>
                </c:pt>
                <c:pt idx="20">
                  <c:v>45014</c:v>
                </c:pt>
                <c:pt idx="21">
                  <c:v>45015</c:v>
                </c:pt>
                <c:pt idx="22">
                  <c:v>45016</c:v>
                </c:pt>
                <c:pt idx="23">
                  <c:v>45019</c:v>
                </c:pt>
                <c:pt idx="24">
                  <c:v>45020</c:v>
                </c:pt>
                <c:pt idx="25">
                  <c:v>45021</c:v>
                </c:pt>
                <c:pt idx="26">
                  <c:v>45022</c:v>
                </c:pt>
                <c:pt idx="27">
                  <c:v>45026</c:v>
                </c:pt>
                <c:pt idx="28">
                  <c:v>45027</c:v>
                </c:pt>
                <c:pt idx="29">
                  <c:v>45028</c:v>
                </c:pt>
                <c:pt idx="30">
                  <c:v>45029</c:v>
                </c:pt>
                <c:pt idx="31">
                  <c:v>45030</c:v>
                </c:pt>
                <c:pt idx="32">
                  <c:v>45033</c:v>
                </c:pt>
                <c:pt idx="33">
                  <c:v>45034</c:v>
                </c:pt>
                <c:pt idx="34">
                  <c:v>45035</c:v>
                </c:pt>
                <c:pt idx="35">
                  <c:v>45036</c:v>
                </c:pt>
                <c:pt idx="36">
                  <c:v>45037</c:v>
                </c:pt>
                <c:pt idx="37">
                  <c:v>45040</c:v>
                </c:pt>
                <c:pt idx="38">
                  <c:v>45041</c:v>
                </c:pt>
                <c:pt idx="39">
                  <c:v>45042</c:v>
                </c:pt>
                <c:pt idx="40">
                  <c:v>45043</c:v>
                </c:pt>
                <c:pt idx="41">
                  <c:v>45044</c:v>
                </c:pt>
                <c:pt idx="42">
                  <c:v>45047</c:v>
                </c:pt>
                <c:pt idx="43">
                  <c:v>45048</c:v>
                </c:pt>
                <c:pt idx="44">
                  <c:v>45049</c:v>
                </c:pt>
              </c:numCache>
            </c:numRef>
          </c:cat>
          <c:val>
            <c:numRef>
              <c:f>'3 months Total Returns'!$B$2:$B$46</c:f>
              <c:numCache>
                <c:formatCode>0.00%</c:formatCode>
                <c:ptCount val="45"/>
                <c:pt idx="0">
                  <c:v>0.32469999999999999</c:v>
                </c:pt>
                <c:pt idx="1">
                  <c:v>0.38150000000000001</c:v>
                </c:pt>
                <c:pt idx="2">
                  <c:v>0.41560000000000002</c:v>
                </c:pt>
                <c:pt idx="3">
                  <c:v>0.4733</c:v>
                </c:pt>
                <c:pt idx="4">
                  <c:v>0.44490000000000002</c:v>
                </c:pt>
                <c:pt idx="5">
                  <c:v>0.40870000000000001</c:v>
                </c:pt>
                <c:pt idx="6">
                  <c:v>0.37869999999999998</c:v>
                </c:pt>
                <c:pt idx="7">
                  <c:v>0.35099999999999998</c:v>
                </c:pt>
                <c:pt idx="8">
                  <c:v>0.27100000000000002</c:v>
                </c:pt>
                <c:pt idx="9">
                  <c:v>0.36170000000000002</c:v>
                </c:pt>
                <c:pt idx="10">
                  <c:v>0.42949999999999999</c:v>
                </c:pt>
                <c:pt idx="11">
                  <c:v>0.54159999999999997</c:v>
                </c:pt>
                <c:pt idx="12">
                  <c:v>0.55269999999999997</c:v>
                </c:pt>
                <c:pt idx="13">
                  <c:v>0.61050000000000004</c:v>
                </c:pt>
                <c:pt idx="14">
                  <c:v>0.58799999999999997</c:v>
                </c:pt>
                <c:pt idx="15">
                  <c:v>0.7258</c:v>
                </c:pt>
                <c:pt idx="16">
                  <c:v>0.78849999999999998</c:v>
                </c:pt>
                <c:pt idx="17">
                  <c:v>0.76139999999999997</c:v>
                </c:pt>
                <c:pt idx="18">
                  <c:v>0.87919999999999998</c:v>
                </c:pt>
                <c:pt idx="19">
                  <c:v>0.88190000000000002</c:v>
                </c:pt>
                <c:pt idx="20">
                  <c:v>0.84819999999999995</c:v>
                </c:pt>
                <c:pt idx="21">
                  <c:v>0.87409999999999999</c:v>
                </c:pt>
                <c:pt idx="22">
                  <c:v>0.90100000000000002</c:v>
                </c:pt>
                <c:pt idx="23">
                  <c:v>0.95389999999999997</c:v>
                </c:pt>
                <c:pt idx="24">
                  <c:v>0.86170000000000002</c:v>
                </c:pt>
                <c:pt idx="25">
                  <c:v>0.88470000000000004</c:v>
                </c:pt>
                <c:pt idx="26">
                  <c:v>0.81989999999999996</c:v>
                </c:pt>
                <c:pt idx="27">
                  <c:v>0.73380000000000001</c:v>
                </c:pt>
                <c:pt idx="28">
                  <c:v>0.69820000000000004</c:v>
                </c:pt>
                <c:pt idx="29">
                  <c:v>0.60499999999999998</c:v>
                </c:pt>
                <c:pt idx="30">
                  <c:v>0.56620000000000004</c:v>
                </c:pt>
                <c:pt idx="31">
                  <c:v>0.5837</c:v>
                </c:pt>
                <c:pt idx="32">
                  <c:v>0.52559999999999996</c:v>
                </c:pt>
                <c:pt idx="33">
                  <c:v>0.59240000000000004</c:v>
                </c:pt>
                <c:pt idx="34">
                  <c:v>0.6663</c:v>
                </c:pt>
                <c:pt idx="35">
                  <c:v>0.51959999999999995</c:v>
                </c:pt>
                <c:pt idx="36">
                  <c:v>0.52049999999999996</c:v>
                </c:pt>
                <c:pt idx="37">
                  <c:v>0.40389999999999998</c:v>
                </c:pt>
                <c:pt idx="38">
                  <c:v>0.35830000000000001</c:v>
                </c:pt>
                <c:pt idx="39">
                  <c:v>0.36149999999999999</c:v>
                </c:pt>
                <c:pt idx="40">
                  <c:v>0.33710000000000001</c:v>
                </c:pt>
                <c:pt idx="41">
                  <c:v>0.36280000000000001</c:v>
                </c:pt>
                <c:pt idx="42">
                  <c:v>0.38069999999999998</c:v>
                </c:pt>
                <c:pt idx="43">
                  <c:v>0.29970000000000002</c:v>
                </c:pt>
                <c:pt idx="44">
                  <c:v>0.31790000000000002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F-DC44-8018-B05291B6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8912"/>
        <c:axId val="70721824"/>
      </c:lineChart>
      <c:dateAx>
        <c:axId val="418289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1824"/>
        <c:crosses val="autoZero"/>
        <c:auto val="1"/>
        <c:lblOffset val="100"/>
        <c:baseTimeUnit val="days"/>
      </c:dateAx>
      <c:valAx>
        <c:axId val="707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 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Income'!$B$1</c:f>
              <c:strCache>
                <c:ptCount val="1"/>
                <c:pt idx="0">
                  <c:v>Value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Income'!$A$2:$A$10</c:f>
              <c:numCache>
                <c:formatCode>d\-mmm\-yy</c:formatCode>
                <c:ptCount val="9"/>
                <c:pt idx="0">
                  <c:v>44227</c:v>
                </c:pt>
                <c:pt idx="1">
                  <c:v>44316</c:v>
                </c:pt>
                <c:pt idx="2">
                  <c:v>44408</c:v>
                </c:pt>
                <c:pt idx="3">
                  <c:v>44500</c:v>
                </c:pt>
                <c:pt idx="4">
                  <c:v>44592</c:v>
                </c:pt>
                <c:pt idx="5">
                  <c:v>44681</c:v>
                </c:pt>
                <c:pt idx="6">
                  <c:v>44773</c:v>
                </c:pt>
                <c:pt idx="7">
                  <c:v>44865</c:v>
                </c:pt>
                <c:pt idx="8">
                  <c:v>44957</c:v>
                </c:pt>
              </c:numCache>
            </c:numRef>
          </c:cat>
          <c:val>
            <c:numRef>
              <c:f>'Net Income'!$B$2:$B$10</c:f>
              <c:numCache>
                <c:formatCode>General</c:formatCode>
                <c:ptCount val="9"/>
                <c:pt idx="0">
                  <c:v>4.3319999999999999</c:v>
                </c:pt>
                <c:pt idx="1">
                  <c:v>5.327</c:v>
                </c:pt>
                <c:pt idx="2">
                  <c:v>7.0789999999999997</c:v>
                </c:pt>
                <c:pt idx="3">
                  <c:v>8.2070000000000007</c:v>
                </c:pt>
                <c:pt idx="4">
                  <c:v>9.7530000000000001</c:v>
                </c:pt>
                <c:pt idx="5">
                  <c:v>9.4589999999999996</c:v>
                </c:pt>
                <c:pt idx="6">
                  <c:v>7.7409999999999997</c:v>
                </c:pt>
                <c:pt idx="7">
                  <c:v>5.9569999999999999</c:v>
                </c:pt>
                <c:pt idx="8">
                  <c:v>4.3680000000000003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1-624A-A7F8-559FEE086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3872"/>
        <c:axId val="19826608"/>
      </c:lineChart>
      <c:dateAx>
        <c:axId val="195638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608"/>
        <c:crosses val="autoZero"/>
        <c:auto val="1"/>
        <c:lblOffset val="100"/>
        <c:baseTimeUnit val="months"/>
      </c:dateAx>
      <c:valAx>
        <c:axId val="198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Beta!$A$6:$A$10</c15:sqref>
                  </c15:fullRef>
                </c:ext>
              </c:extLst>
              <c:f>Beta!$A$7:$A$10</c:f>
              <c:strCache>
                <c:ptCount val="4"/>
                <c:pt idx="0">
                  <c:v>31-Jan-23</c:v>
                </c:pt>
                <c:pt idx="1">
                  <c:v>28-Feb-23</c:v>
                </c:pt>
                <c:pt idx="2">
                  <c:v>31-Mar-23</c:v>
                </c:pt>
                <c:pt idx="3">
                  <c:v>30-Apr-23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Beta!$B$6:$B$10</c15:sqref>
                  </c15:fullRef>
                </c:ext>
              </c:extLst>
              <c:f>Beta!$B$7:$B$10</c:f>
              <c:numCache>
                <c:formatCode>0.000</c:formatCode>
                <c:ptCount val="4"/>
                <c:pt idx="0">
                  <c:v>1.79</c:v>
                </c:pt>
                <c:pt idx="1" formatCode="General">
                  <c:v>1.758</c:v>
                </c:pt>
                <c:pt idx="2" formatCode="General">
                  <c:v>1.772</c:v>
                </c:pt>
                <c:pt idx="3" formatCode="General">
                  <c:v>1.768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2-DF44-93A7-664E7CCEC8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Beta!$A$6:$A$10</c15:sqref>
                  </c15:fullRef>
                </c:ext>
              </c:extLst>
              <c:f>Beta!$A$7:$A$10</c:f>
              <c:strCache>
                <c:ptCount val="4"/>
                <c:pt idx="0">
                  <c:v>31-Jan-23</c:v>
                </c:pt>
                <c:pt idx="1">
                  <c:v>28-Feb-23</c:v>
                </c:pt>
                <c:pt idx="2">
                  <c:v>31-Mar-23</c:v>
                </c:pt>
                <c:pt idx="3">
                  <c:v>30-Apr-23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Beta!$C$6:$C$10</c15:sqref>
                  </c15:fullRef>
                </c:ext>
              </c:extLst>
              <c:f>Beta!$C$7:$C$10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2-DF44-93A7-664E7CCEC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8112"/>
        <c:axId val="74552784"/>
      </c:lineChart>
      <c:dateAx>
        <c:axId val="74028112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2784"/>
        <c:crosses val="autoZero"/>
        <c:auto val="1"/>
        <c:lblOffset val="100"/>
        <c:baseTimeUnit val="months"/>
      </c:dateAx>
      <c:valAx>
        <c:axId val="745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Comparative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Beta!$A$14:$A$19</c:f>
              <c:strCache>
                <c:ptCount val="5"/>
                <c:pt idx="0">
                  <c:v>Advanced Micro Devices Inc</c:v>
                </c:pt>
                <c:pt idx="1">
                  <c:v>Intel Corp</c:v>
                </c:pt>
                <c:pt idx="2">
                  <c:v>Micron Technology Inc</c:v>
                </c:pt>
                <c:pt idx="3">
                  <c:v>Skyworks Solutions Inc</c:v>
                </c:pt>
                <c:pt idx="4">
                  <c:v>Nvidia Corp</c:v>
                </c:pt>
              </c:strCache>
            </c:strRef>
          </c:cat>
          <c:val>
            <c:numRef>
              <c:f>Beta!$B$14:$B$19</c:f>
              <c:numCache>
                <c:formatCode>General</c:formatCode>
                <c:ptCount val="6"/>
                <c:pt idx="0">
                  <c:v>1.9419999999999999</c:v>
                </c:pt>
                <c:pt idx="1">
                  <c:v>0.879</c:v>
                </c:pt>
                <c:pt idx="2">
                  <c:v>1.407</c:v>
                </c:pt>
                <c:pt idx="3">
                  <c:v>1.2729999999999999</c:v>
                </c:pt>
                <c:pt idx="4">
                  <c:v>1.768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E-EE47-AAFF-68D61BA48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4048"/>
        <c:axId val="74875712"/>
      </c:barChart>
      <c:catAx>
        <c:axId val="173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5712"/>
        <c:crosses val="autoZero"/>
        <c:auto val="1"/>
        <c:lblAlgn val="ctr"/>
        <c:lblOffset val="100"/>
        <c:noMultiLvlLbl val="0"/>
      </c:catAx>
      <c:valAx>
        <c:axId val="748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 Month Total Returns</a:t>
            </a:r>
          </a:p>
        </c:rich>
      </c:tx>
      <c:layout>
        <c:manualLayout>
          <c:xMode val="edge"/>
          <c:yMode val="edge"/>
          <c:x val="0.35393744531933513"/>
          <c:y val="1.649799352510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0336832895889"/>
          <c:y val="0.15782407407407409"/>
          <c:w val="0.84569663167104114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'Return Comparison'!$B$1</c:f>
              <c:strCache>
                <c:ptCount val="1"/>
                <c:pt idx="0">
                  <c:v>AMD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'Return Comparison'!$A$2</c:f>
              <c:strCache>
                <c:ptCount val="1"/>
                <c:pt idx="0">
                  <c:v>3 Month Total Returns (Daily)</c:v>
                </c:pt>
              </c:strCache>
            </c:strRef>
          </c:cat>
          <c:val>
            <c:numRef>
              <c:f>'Return Comparison'!$B$2</c:f>
              <c:numCache>
                <c:formatCode>0.00%</c:formatCode>
                <c:ptCount val="1"/>
                <c:pt idx="0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9-4169-AE8B-E020764B8150}"/>
            </c:ext>
          </c:extLst>
        </c:ser>
        <c:ser>
          <c:idx val="1"/>
          <c:order val="1"/>
          <c:tx>
            <c:strRef>
              <c:f>'Return Comparison'!$C$1</c:f>
              <c:strCache>
                <c:ptCount val="1"/>
                <c:pt idx="0">
                  <c:v>INTC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'Return Comparison'!$A$2</c:f>
              <c:strCache>
                <c:ptCount val="1"/>
                <c:pt idx="0">
                  <c:v>3 Month Total Returns (Daily)</c:v>
                </c:pt>
              </c:strCache>
            </c:strRef>
          </c:cat>
          <c:val>
            <c:numRef>
              <c:f>'Return Comparison'!$C$2</c:f>
              <c:numCache>
                <c:formatCode>0.00%</c:formatCode>
                <c:ptCount val="1"/>
                <c:pt idx="0">
                  <c:v>4.7600000000000003E-2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9-4169-AE8B-E020764B8150}"/>
            </c:ext>
          </c:extLst>
        </c:ser>
        <c:ser>
          <c:idx val="2"/>
          <c:order val="2"/>
          <c:tx>
            <c:strRef>
              <c:f>'Return Comparison'!$D$1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'Return Comparison'!$A$2</c:f>
              <c:strCache>
                <c:ptCount val="1"/>
                <c:pt idx="0">
                  <c:v>3 Month Total Returns (Daily)</c:v>
                </c:pt>
              </c:strCache>
            </c:strRef>
          </c:cat>
          <c:val>
            <c:numRef>
              <c:f>'Return Comparison'!$D$2</c:f>
              <c:numCache>
                <c:formatCode>0.00%</c:formatCode>
                <c:ptCount val="1"/>
                <c:pt idx="0">
                  <c:v>-2.8500000000000001E-2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9-4169-AE8B-E020764B8150}"/>
            </c:ext>
          </c:extLst>
        </c:ser>
        <c:ser>
          <c:idx val="3"/>
          <c:order val="3"/>
          <c:tx>
            <c:strRef>
              <c:f>'Return Comparison'!$E$1</c:f>
              <c:strCache>
                <c:ptCount val="1"/>
                <c:pt idx="0">
                  <c:v>SWKS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'Return Comparison'!$A$2</c:f>
              <c:strCache>
                <c:ptCount val="1"/>
                <c:pt idx="0">
                  <c:v>3 Month Total Returns (Daily)</c:v>
                </c:pt>
              </c:strCache>
            </c:strRef>
          </c:cat>
          <c:val>
            <c:numRef>
              <c:f>'Return Comparison'!$E$2</c:f>
              <c:numCache>
                <c:formatCode>0.00%</c:formatCode>
                <c:ptCount val="1"/>
                <c:pt idx="0">
                  <c:v>-8.6900000000000005E-2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59-4169-AE8B-E020764B8150}"/>
            </c:ext>
          </c:extLst>
        </c:ser>
        <c:ser>
          <c:idx val="4"/>
          <c:order val="4"/>
          <c:tx>
            <c:strRef>
              <c:f>'Return Comparison'!$F$1</c:f>
              <c:strCache>
                <c:ptCount val="1"/>
                <c:pt idx="0">
                  <c:v>NVDA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'Return Comparison'!$A$2</c:f>
              <c:strCache>
                <c:ptCount val="1"/>
                <c:pt idx="0">
                  <c:v>3 Month Total Returns (Daily)</c:v>
                </c:pt>
              </c:strCache>
            </c:strRef>
          </c:cat>
          <c:val>
            <c:numRef>
              <c:f>'Return Comparison'!$F$2</c:f>
              <c:numCache>
                <c:formatCode>0.00%</c:formatCode>
                <c:ptCount val="1"/>
                <c:pt idx="0">
                  <c:v>0.30649999999999999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59-4169-AE8B-E020764B8150}"/>
            </c:ext>
          </c:extLst>
        </c:ser>
        <c:ser>
          <c:idx val="5"/>
          <c:order val="5"/>
          <c:tx>
            <c:strRef>
              <c:f>'Return Comparison'!$G$1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'Return Comparison'!$A$2</c:f>
              <c:strCache>
                <c:ptCount val="1"/>
                <c:pt idx="0">
                  <c:v>3 Month Total Returns (Daily)</c:v>
                </c:pt>
              </c:strCache>
            </c:strRef>
          </c:cat>
          <c:val>
            <c:numRef>
              <c:f>'Return Comparison'!$G$2</c:f>
              <c:numCache>
                <c:formatCode>0.00%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7C59-4169-AE8B-E020764B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446431"/>
        <c:axId val="544444991"/>
      </c:barChart>
      <c:catAx>
        <c:axId val="544446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4444991"/>
        <c:crosses val="autoZero"/>
        <c:auto val="1"/>
        <c:lblAlgn val="ctr"/>
        <c:lblOffset val="100"/>
        <c:noMultiLvlLbl val="0"/>
      </c:catAx>
      <c:valAx>
        <c:axId val="5444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Estimated Revenue</a:t>
            </a:r>
          </a:p>
        </c:rich>
      </c:tx>
      <c:layout>
        <c:manualLayout>
          <c:xMode val="edge"/>
          <c:yMode val="edge"/>
          <c:x val="0.412270778652668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 Comparison'!$B$17</c:f>
              <c:strCache>
                <c:ptCount val="1"/>
                <c:pt idx="0">
                  <c:v>AMD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'Return Comparison'!$A$18</c:f>
              <c:strCache>
                <c:ptCount val="1"/>
                <c:pt idx="0">
                  <c:v>Revenue Estimates for Next Quarter</c:v>
                </c:pt>
              </c:strCache>
            </c:strRef>
          </c:cat>
          <c:val>
            <c:numRef>
              <c:f>'Return Comparison'!$B$18</c:f>
              <c:numCache>
                <c:formatCode>General</c:formatCode>
                <c:ptCount val="1"/>
                <c:pt idx="0">
                  <c:v>5.8840000000000003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0-4773-8CAD-23B9A37E5134}"/>
            </c:ext>
          </c:extLst>
        </c:ser>
        <c:ser>
          <c:idx val="1"/>
          <c:order val="1"/>
          <c:tx>
            <c:strRef>
              <c:f>'Return Comparison'!$C$17</c:f>
              <c:strCache>
                <c:ptCount val="1"/>
                <c:pt idx="0">
                  <c:v>INTC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'Return Comparison'!$A$18</c:f>
              <c:strCache>
                <c:ptCount val="1"/>
                <c:pt idx="0">
                  <c:v>Revenue Estimates for Next Quarter</c:v>
                </c:pt>
              </c:strCache>
            </c:strRef>
          </c:cat>
          <c:val>
            <c:numRef>
              <c:f>'Return Comparison'!$C$18</c:f>
              <c:numCache>
                <c:formatCode>General</c:formatCode>
                <c:ptCount val="1"/>
                <c:pt idx="0">
                  <c:v>13.33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0-4773-8CAD-23B9A37E5134}"/>
            </c:ext>
          </c:extLst>
        </c:ser>
        <c:ser>
          <c:idx val="2"/>
          <c:order val="2"/>
          <c:tx>
            <c:strRef>
              <c:f>'Return Comparison'!$D$17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'Return Comparison'!$A$18</c:f>
              <c:strCache>
                <c:ptCount val="1"/>
                <c:pt idx="0">
                  <c:v>Revenue Estimates for Next Quarter</c:v>
                </c:pt>
              </c:strCache>
            </c:strRef>
          </c:cat>
          <c:val>
            <c:numRef>
              <c:f>'Return Comparison'!$D$18</c:f>
              <c:numCache>
                <c:formatCode>General</c:formatCode>
                <c:ptCount val="1"/>
                <c:pt idx="0">
                  <c:v>4.0979999999999999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00-4773-8CAD-23B9A37E5134}"/>
            </c:ext>
          </c:extLst>
        </c:ser>
        <c:ser>
          <c:idx val="3"/>
          <c:order val="3"/>
          <c:tx>
            <c:strRef>
              <c:f>'Return Comparison'!$E$17</c:f>
              <c:strCache>
                <c:ptCount val="1"/>
                <c:pt idx="0">
                  <c:v>SWKS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'Return Comparison'!$A$18</c:f>
              <c:strCache>
                <c:ptCount val="1"/>
                <c:pt idx="0">
                  <c:v>Revenue Estimates for Next Quarter</c:v>
                </c:pt>
              </c:strCache>
            </c:strRef>
          </c:cat>
          <c:val>
            <c:numRef>
              <c:f>'Return Comparison'!$E$18</c:f>
              <c:numCache>
                <c:formatCode>General</c:formatCode>
                <c:ptCount val="1"/>
                <c:pt idx="0">
                  <c:v>1.3580000000000001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00-4773-8CAD-23B9A37E5134}"/>
            </c:ext>
          </c:extLst>
        </c:ser>
        <c:ser>
          <c:idx val="4"/>
          <c:order val="4"/>
          <c:tx>
            <c:strRef>
              <c:f>'Return Comparison'!$F$17</c:f>
              <c:strCache>
                <c:ptCount val="1"/>
                <c:pt idx="0">
                  <c:v>NVDA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'Return Comparison'!$A$18</c:f>
              <c:strCache>
                <c:ptCount val="1"/>
                <c:pt idx="0">
                  <c:v>Revenue Estimates for Next Quarter</c:v>
                </c:pt>
              </c:strCache>
            </c:strRef>
          </c:cat>
          <c:val>
            <c:numRef>
              <c:f>'Return Comparison'!$F$18</c:f>
              <c:numCache>
                <c:formatCode>General</c:formatCode>
                <c:ptCount val="1"/>
                <c:pt idx="0">
                  <c:v>6.1740000000000004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00-4773-8CAD-23B9A37E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121039"/>
        <c:axId val="548121519"/>
      </c:barChart>
      <c:catAx>
        <c:axId val="5481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1519"/>
        <c:crosses val="autoZero"/>
        <c:auto val="1"/>
        <c:lblAlgn val="ctr"/>
        <c:lblOffset val="100"/>
        <c:noMultiLvlLbl val="0"/>
      </c:catAx>
      <c:valAx>
        <c:axId val="5481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406400</xdr:colOff>
      <xdr:row>2</xdr:row>
      <xdr:rowOff>152400</xdr:rowOff>
    </xdr:from>
    <xdr:to>
      <xdr:col>8</xdr:col>
      <xdr:colOff>622300</xdr:colOff>
      <xdr:row>17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B694E5-258D-27E3-8230-387F42299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2900" y="558800"/>
          <a:ext cx="4343400" cy="289560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0.29394</cdr:x>
      <cdr:y>0.84027</cdr:y>
    </cdr:from>
    <cdr:to>
      <cdr:x>0.73333</cdr:x>
      <cdr:y>0.90776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71A59C-90C0-612B-059B-E0F55EA8D155}"/>
            </a:ext>
          </a:extLst>
        </cdr:cNvPr>
        <cdr:cNvSpPr txBox="1"/>
      </cdr:nvSpPr>
      <cdr:spPr>
        <a:xfrm xmlns:a="http://schemas.openxmlformats.org/drawingml/2006/main">
          <a:off x="1343891" y="2587336"/>
          <a:ext cx="2008909" cy="207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00"/>
            <a:t>3 Month Total Returns (Daily)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12700</xdr:rowOff>
    </xdr:from>
    <xdr:to>
      <xdr:col>14</xdr:col>
      <xdr:colOff>711200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DD68A8-78AF-A802-0F47-B3D164075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240253</xdr:colOff>
      <xdr:row>20</xdr:row>
      <xdr:rowOff>175148</xdr:rowOff>
    </xdr:from>
    <xdr:to>
      <xdr:col>12</xdr:col>
      <xdr:colOff>462503</xdr:colOff>
      <xdr:row>36</xdr:row>
      <xdr:rowOff>13677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32F9D6-02AD-2D05-1AA1-B6832CCA2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552777</xdr:colOff>
      <xdr:row>0</xdr:row>
      <xdr:rowOff>0</xdr:rowOff>
    </xdr:from>
    <xdr:to>
      <xdr:col>16</xdr:col>
      <xdr:colOff>828675</xdr:colOff>
      <xdr:row>19</xdr:row>
      <xdr:rowOff>134112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540DE-C28F-10B7-6F76-BBB9834CC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0.00858</cdr:x>
      <cdr:y>0.2527</cdr:y>
    </cdr:from>
    <cdr:to>
      <cdr:x>0.04804</cdr:x>
      <cdr:y>0.36055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72F4A8-E807-BAB3-8ABD-3C2409765575}"/>
            </a:ext>
          </a:extLst>
        </cdr:cNvPr>
        <cdr:cNvSpPr txBox="1"/>
      </cdr:nvSpPr>
      <cdr:spPr>
        <a:xfrm xmlns:a="http://schemas.openxmlformats.org/drawingml/2006/main">
          <a:off x="60960" y="999744"/>
          <a:ext cx="280416" cy="4267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0.00815</cdr:x>
      <cdr:y>0.35747</cdr:y>
    </cdr:from>
    <cdr:to>
      <cdr:x>0.05361</cdr:x>
      <cdr:y>0.59091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CF7A738-411B-CD01-3E2A-D7C9D66BD94C}"/>
            </a:ext>
          </a:extLst>
        </cdr:cNvPr>
        <cdr:cNvSpPr txBox="1"/>
      </cdr:nvSpPr>
      <cdr:spPr>
        <a:xfrm xmlns:a="http://schemas.openxmlformats.org/drawingml/2006/main" rot="16200000">
          <a:off x="-242316" y="1714500"/>
          <a:ext cx="923544" cy="3230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Closing</a:t>
          </a:r>
          <a:r>
            <a:rPr lang="en-IN" sz="1100" baseline="0"/>
            <a:t> Price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0.43663</cdr:x>
      <cdr:y>0.93529</cdr:y>
    </cdr:from>
    <cdr:to>
      <cdr:x>0.50097</cdr:x>
      <cdr:y>0.9923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9A3C32E-81C9-AEBD-6E12-FFC65544A326}"/>
            </a:ext>
          </a:extLst>
        </cdr:cNvPr>
        <cdr:cNvSpPr txBox="1"/>
      </cdr:nvSpPr>
      <cdr:spPr>
        <a:xfrm xmlns:a="http://schemas.openxmlformats.org/drawingml/2006/main">
          <a:off x="3102864" y="3700272"/>
          <a:ext cx="457200" cy="225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Date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9</xdr:col>
      <xdr:colOff>76200</xdr:colOff>
      <xdr:row>10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A2B7EA-2645-354F-B32B-AC2902EA0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643890</xdr:colOff>
      <xdr:row>3</xdr:row>
      <xdr:rowOff>53340</xdr:rowOff>
    </xdr:from>
    <xdr:to>
      <xdr:col>10</xdr:col>
      <xdr:colOff>769620</xdr:colOff>
      <xdr:row>16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7A46F-F628-5843-25EF-0FC2A580A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</xdr:row>
      <xdr:rowOff>111760</xdr:rowOff>
    </xdr:from>
    <xdr:to>
      <xdr:col>12</xdr:col>
      <xdr:colOff>275590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2FF06-831D-6207-263C-A616048DD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738433</xdr:colOff>
      <xdr:row>0</xdr:row>
      <xdr:rowOff>201236</xdr:rowOff>
    </xdr:from>
    <xdr:to>
      <xdr:col>11</xdr:col>
      <xdr:colOff>91715</xdr:colOff>
      <xdr:row>11</xdr:row>
      <xdr:rowOff>133546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59F31-53BF-F4A6-81EC-433028802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0</xdr:rowOff>
    </xdr:from>
    <xdr:to>
      <xdr:col>8</xdr:col>
      <xdr:colOff>596900</xdr:colOff>
      <xdr:row>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0134D-163D-E9F0-5776-6C3F8D956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732737</xdr:colOff>
      <xdr:row>10</xdr:row>
      <xdr:rowOff>130535</xdr:rowOff>
    </xdr:from>
    <xdr:to>
      <xdr:col>8</xdr:col>
      <xdr:colOff>542042</xdr:colOff>
      <xdr:row>21</xdr:row>
      <xdr:rowOff>102124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639AD-37F2-9C46-3DF8-E29ABBF13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210897</xdr:colOff>
      <xdr:row>0</xdr:row>
      <xdr:rowOff>0</xdr:rowOff>
    </xdr:from>
    <xdr:to>
      <xdr:col>12</xdr:col>
      <xdr:colOff>522625</xdr:colOff>
      <xdr:row>12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EE0CC-7FB9-D6B6-470F-6A5D94710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224751</xdr:colOff>
      <xdr:row>16</xdr:row>
      <xdr:rowOff>35791</xdr:rowOff>
    </xdr:from>
    <xdr:to>
      <xdr:col>12</xdr:col>
      <xdr:colOff>536479</xdr:colOff>
      <xdr:row>29</xdr:row>
      <xdr:rowOff>125845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364BCA-7616-986D-7782-31CC83938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753534</xdr:colOff>
      <xdr:row>32</xdr:row>
      <xdr:rowOff>101601</xdr:rowOff>
    </xdr:from>
    <xdr:to>
      <xdr:col>12</xdr:col>
      <xdr:colOff>194734</xdr:colOff>
      <xdr:row>46</xdr:row>
      <xdr:rowOff>59267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00670E-F050-C2D4-D2C0-4A7B6951C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6" totalsRowShown="0" headerRowDxfId="37" dataDxfId="36">
  <autoFilter ref="A1:F6" xr:uid="{00000000-0009-0000-0100-000001000000}"/>
  <tableColumns count="6">
    <tableColumn id="1" xr3:uid="{00000000-0010-0000-0000-000001000000}" name="Total Returns" dataDxfId="35"/>
    <tableColumn id="2" xr3:uid="{00000000-0010-0000-0000-000002000000}" name="AMD" dataDxfId="34" dataCellStyle="Percent"/>
    <tableColumn id="3" xr3:uid="{00000000-0010-0000-0000-000003000000}" name="INTC" dataDxfId="33" dataCellStyle="Percent"/>
    <tableColumn id="4" xr3:uid="{00000000-0010-0000-0000-000004000000}" name="MU" dataDxfId="32" dataCellStyle="Percent"/>
    <tableColumn id="5" xr3:uid="{00000000-0010-0000-0000-000005000000}" name="SWKS" dataDxfId="31" dataCellStyle="Percent"/>
    <tableColumn id="6" xr3:uid="{00000000-0010-0000-0000-000006000000}" name="NVDA" dataDxfId="3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9E2709-419C-4EE8-81C8-BCD543263AE3}" name="Table2" displayName="Table2" ref="A17:F18" totalsRowShown="0" headerRowDxfId="29" dataDxfId="28">
  <autoFilter ref="A17:F18" xr:uid="{D69E2709-419C-4EE8-81C8-BCD543263AE3}"/>
  <tableColumns count="6">
    <tableColumn id="1" xr3:uid="{5A31CF1B-E8A9-48EA-B44F-0A9BFD72659F}" name="Estimated Revenue (B)" dataDxfId="27"/>
    <tableColumn id="2" xr3:uid="{611EDADB-46A3-4A4A-9A43-C7D1369B7915}" name="AMD" dataDxfId="26"/>
    <tableColumn id="3" xr3:uid="{7B55AA16-D886-4013-98CF-ED5C3E784440}" name="INTC" dataDxfId="25"/>
    <tableColumn id="4" xr3:uid="{FDD10362-61F3-4DFB-AC5A-540FD33F71FA}" name="MU" dataDxfId="24"/>
    <tableColumn id="5" xr3:uid="{19944F72-5933-402A-8CE0-21744FD2C15F}" name="SWKS" dataDxfId="23"/>
    <tableColumn id="6" xr3:uid="{F7BBBE54-3F87-448B-B73C-B13795751EEB}" name="NVDA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77DDEB-36E0-45A8-97CC-2654AACED013}" name="Table3" displayName="Table3" ref="A34:F35" totalsRowShown="0" headerRowDxfId="16" dataDxfId="15" headerRowBorderDxfId="13" tableBorderDxfId="14" totalsRowBorderDxfId="12" dataCellStyle="Percent">
  <autoFilter ref="A34:F35" xr:uid="{5277DDEB-36E0-45A8-97CC-2654AACED013}"/>
  <tableColumns count="6">
    <tableColumn id="1" xr3:uid="{4335FDBC-5CBA-4173-9237-24A1ABCB0479}" name="Gross Profit Margin" dataDxfId="11"/>
    <tableColumn id="2" xr3:uid="{A94F5C45-9E37-4E78-B39B-089F827F3C2A}" name="AMD" dataDxfId="10" dataCellStyle="Percent"/>
    <tableColumn id="3" xr3:uid="{E20FC8C7-903A-4C7F-8527-C1E55C5A6386}" name="INTC" dataDxfId="9" dataCellStyle="Percent"/>
    <tableColumn id="4" xr3:uid="{0C14EC9C-3A06-4F38-BD39-D8F27B6DAC81}" name="MU" dataDxfId="8" dataCellStyle="Percent"/>
    <tableColumn id="5" xr3:uid="{B13D7B90-FB9D-4528-8856-628CC7DB485F}" name="SWKS" dataDxfId="7" dataCellStyle="Percent"/>
    <tableColumn id="6" xr3:uid="{BAF4FAB5-DA8F-44C6-B9AA-C05E2C5371D6}" name="NVDA" dataDxfId="6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05C3E7-59AA-AF48-A4BA-E15C25157A5C}" name="Table5" displayName="Table5" ref="A3:E18" totalsRowCount="1" headerRowDxfId="17">
  <autoFilter ref="A3:E17" xr:uid="{7905C3E7-59AA-AF48-A4BA-E15C25157A5C}"/>
  <tableColumns count="5">
    <tableColumn id="1" xr3:uid="{7241FB84-CB45-8F41-99A8-B43D6ED90A98}" name="Date" dataDxfId="21" totalsRowDxfId="4">
      <calculatedColumnFormula>'Share Price Analysis'!A2</calculatedColumnFormula>
    </tableColumn>
    <tableColumn id="2" xr3:uid="{6348308B-930A-1A48-8541-46219431419E}" name="Open Price" dataDxfId="20" totalsRowDxfId="3">
      <calculatedColumnFormula>'Share Price Analysis'!B2</calculatedColumnFormula>
    </tableColumn>
    <tableColumn id="3" xr3:uid="{61D20A03-DB81-3E47-B2C6-2C49B612CBFB}" name="Close Price" dataDxfId="19" totalsRowDxfId="2">
      <calculatedColumnFormula>'Share Price Analysis'!E2</calculatedColumnFormula>
    </tableColumn>
    <tableColumn id="4" xr3:uid="{CEA72A70-B9D1-4D41-8A37-6BA60CE47C29}" name="PnL" totalsRowFunction="custom" dataDxfId="5" totalsRowDxfId="1">
      <calculatedColumnFormula>((C4-B4)*12)</calculatedColumnFormula>
      <totalsRowFormula>SUM(Table5[PnL])</totalsRowFormula>
    </tableColumn>
    <tableColumn id="6" xr3:uid="{9C51AC02-68FB-7A4B-92FE-78D6C1704DDC}" name="Monthly Profit" totalsRowFunction="custom" dataDxfId="18" totalsRowDxfId="0">
      <calculatedColumnFormula>#REF!+#REF!</calculatedColumnFormula>
      <totalsRowFormula>SUM(E5+E8+E12+E16+D17)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2:L19"/>
  <sheetViews>
    <sheetView showGridLines="0" workbookViewId="0">
      <selection activeCell="B22" sqref="B22"/>
    </sheetView>
  </sheetViews>
  <sheetFormatPr baseColWidth="10" defaultColWidth="11.1640625" defaultRowHeight="16"/>
  <sheetData>
    <row r="12" spans="12:12">
      <c r="L12" t="s">
        <v>36</v>
      </c>
    </row>
    <row r="19" spans="4:4" ht="37">
      <c r="D19" s="1" t="s">
        <v>26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1AA2-A7B6-BA4C-A117-CBEBC6646A29}">
  <dimension ref="A1:E26"/>
  <sheetViews>
    <sheetView showGridLines="0" tabSelected="1" topLeftCell="A3" zoomScale="140" zoomScaleNormal="140" workbookViewId="0">
      <selection activeCell="D20" sqref="D20"/>
    </sheetView>
  </sheetViews>
  <sheetFormatPr baseColWidth="10" defaultRowHeight="16"/>
  <cols>
    <col min="1" max="1" width="7.83203125" style="41" bestFit="1" customWidth="1"/>
    <col min="2" max="3" width="13.83203125" style="42" bestFit="1" customWidth="1"/>
    <col min="4" max="4" width="12.1640625" bestFit="1" customWidth="1"/>
    <col min="5" max="5" width="11.5" bestFit="1" customWidth="1"/>
  </cols>
  <sheetData>
    <row r="1" spans="1:5">
      <c r="A1" s="43" t="s">
        <v>65</v>
      </c>
    </row>
    <row r="2" spans="1:5">
      <c r="A2" s="41" t="s">
        <v>70</v>
      </c>
    </row>
    <row r="3" spans="1:5">
      <c r="A3" s="44" t="s">
        <v>0</v>
      </c>
      <c r="B3" s="45" t="s">
        <v>67</v>
      </c>
      <c r="C3" s="45" t="s">
        <v>68</v>
      </c>
      <c r="D3" s="46" t="s">
        <v>66</v>
      </c>
      <c r="E3" s="46" t="s">
        <v>69</v>
      </c>
    </row>
    <row r="4" spans="1:5">
      <c r="A4" s="41">
        <f>'Share Price Analysis'!A2</f>
        <v>44956</v>
      </c>
      <c r="B4" s="42">
        <f>'Share Price Analysis'!B2</f>
        <v>210</v>
      </c>
      <c r="C4" s="42">
        <f>'Share Price Analysis'!E2</f>
        <v>211</v>
      </c>
      <c r="D4" s="42">
        <f t="shared" ref="D4:D17" si="0">((C4-B4)*12)</f>
        <v>12</v>
      </c>
      <c r="E4" s="42"/>
    </row>
    <row r="5" spans="1:5">
      <c r="A5" s="41">
        <f>'Share Price Analysis'!A3</f>
        <v>44963</v>
      </c>
      <c r="B5" s="42">
        <f>'Share Price Analysis'!B3</f>
        <v>208.05999800000001</v>
      </c>
      <c r="C5" s="42">
        <f>'Share Price Analysis'!E3</f>
        <v>212.64999399999999</v>
      </c>
      <c r="D5" s="42">
        <f t="shared" si="0"/>
        <v>55.079951999999821</v>
      </c>
      <c r="E5" s="42">
        <f>D4</f>
        <v>12</v>
      </c>
    </row>
    <row r="6" spans="1:5">
      <c r="A6" s="41">
        <f>'Share Price Analysis'!A4</f>
        <v>44970</v>
      </c>
      <c r="B6" s="42">
        <f>'Share Price Analysis'!B4</f>
        <v>215.38000500000001</v>
      </c>
      <c r="C6" s="42">
        <f>'Share Price Analysis'!E4</f>
        <v>213.88000500000001</v>
      </c>
      <c r="D6" s="42">
        <f t="shared" si="0"/>
        <v>-18</v>
      </c>
      <c r="E6" s="42"/>
    </row>
    <row r="7" spans="1:5">
      <c r="A7" s="41">
        <f>'Share Price Analysis'!A5</f>
        <v>44977</v>
      </c>
      <c r="B7" s="42">
        <f>'Share Price Analysis'!B5</f>
        <v>210</v>
      </c>
      <c r="C7" s="42">
        <f>'Share Price Analysis'!E5</f>
        <v>232.86000100000001</v>
      </c>
      <c r="D7" s="42">
        <f t="shared" si="0"/>
        <v>274.32001200000013</v>
      </c>
      <c r="E7" s="42"/>
    </row>
    <row r="8" spans="1:5">
      <c r="A8" s="41">
        <f>'Share Price Analysis'!A6</f>
        <v>44984</v>
      </c>
      <c r="B8" s="42">
        <f>'Share Price Analysis'!B6</f>
        <v>236.699997</v>
      </c>
      <c r="C8" s="42">
        <f>'Share Price Analysis'!E6</f>
        <v>238.89999399999999</v>
      </c>
      <c r="D8" s="42">
        <f t="shared" si="0"/>
        <v>26.399963999999954</v>
      </c>
      <c r="E8" s="42">
        <f>SUM(D5:D8)</f>
        <v>337.79992799999991</v>
      </c>
    </row>
    <row r="9" spans="1:5">
      <c r="A9" s="41">
        <f>'Share Price Analysis'!A7</f>
        <v>44991</v>
      </c>
      <c r="B9" s="42">
        <f>'Share Price Analysis'!B7</f>
        <v>238.91000399999999</v>
      </c>
      <c r="C9" s="42">
        <f>'Share Price Analysis'!E7</f>
        <v>229.64999399999999</v>
      </c>
      <c r="D9" s="42">
        <f t="shared" si="0"/>
        <v>-111.12011999999993</v>
      </c>
      <c r="E9" s="42"/>
    </row>
    <row r="10" spans="1:5">
      <c r="A10" s="41">
        <f>'Share Price Analysis'!A8</f>
        <v>44998</v>
      </c>
      <c r="B10" s="42">
        <f>'Share Price Analysis'!B8</f>
        <v>227.520004</v>
      </c>
      <c r="C10" s="42">
        <f>'Share Price Analysis'!E8</f>
        <v>257.25</v>
      </c>
      <c r="D10" s="42">
        <f t="shared" si="0"/>
        <v>356.759952</v>
      </c>
      <c r="E10" s="42"/>
    </row>
    <row r="11" spans="1:5">
      <c r="A11" s="41">
        <f>'Share Price Analysis'!A9</f>
        <v>45005</v>
      </c>
      <c r="B11" s="42">
        <f>'Share Price Analysis'!B9</f>
        <v>256.14999399999999</v>
      </c>
      <c r="C11" s="42">
        <f>'Share Price Analysis'!E9</f>
        <v>267.790009</v>
      </c>
      <c r="D11" s="42">
        <f t="shared" si="0"/>
        <v>139.68018000000006</v>
      </c>
      <c r="E11" s="42"/>
    </row>
    <row r="12" spans="1:5">
      <c r="A12" s="41">
        <f>'Share Price Analysis'!A10</f>
        <v>45012</v>
      </c>
      <c r="B12" s="42">
        <f>'Share Price Analysis'!B10</f>
        <v>268.36999500000002</v>
      </c>
      <c r="C12" s="42">
        <f>'Share Price Analysis'!E10</f>
        <v>277.76998900000001</v>
      </c>
      <c r="D12" s="42">
        <f t="shared" si="0"/>
        <v>112.79992799999991</v>
      </c>
      <c r="E12" s="42">
        <f>SUM(D9:D12)</f>
        <v>498.11994000000004</v>
      </c>
    </row>
    <row r="13" spans="1:5">
      <c r="A13" s="41">
        <f>'Share Price Analysis'!A11</f>
        <v>45019</v>
      </c>
      <c r="B13" s="42">
        <f>'Share Price Analysis'!B11</f>
        <v>275.08999599999999</v>
      </c>
      <c r="C13" s="42">
        <f>'Share Price Analysis'!E11</f>
        <v>270.36999500000002</v>
      </c>
      <c r="D13" s="42">
        <f t="shared" si="0"/>
        <v>-56.640011999999615</v>
      </c>
      <c r="E13" s="42"/>
    </row>
    <row r="14" spans="1:5">
      <c r="A14" s="41">
        <f>'Share Price Analysis'!A12</f>
        <v>45026</v>
      </c>
      <c r="B14" s="42">
        <f>'Share Price Analysis'!B12</f>
        <v>268.23001099999999</v>
      </c>
      <c r="C14" s="42">
        <f>'Share Price Analysis'!E12</f>
        <v>267.57998700000002</v>
      </c>
      <c r="D14" s="42">
        <f t="shared" si="0"/>
        <v>-7.8002879999996821</v>
      </c>
      <c r="E14" s="42"/>
    </row>
    <row r="15" spans="1:5">
      <c r="A15" s="41">
        <f>'Share Price Analysis'!A13</f>
        <v>45033</v>
      </c>
      <c r="B15" s="42">
        <f>'Share Price Analysis'!B13</f>
        <v>265.64999399999999</v>
      </c>
      <c r="C15" s="42">
        <f>'Share Price Analysis'!E13</f>
        <v>271.19000199999999</v>
      </c>
      <c r="D15" s="42">
        <f t="shared" si="0"/>
        <v>66.480096000000003</v>
      </c>
      <c r="E15" s="42"/>
    </row>
    <row r="16" spans="1:5">
      <c r="A16" s="41">
        <f>'Share Price Analysis'!A14</f>
        <v>45040</v>
      </c>
      <c r="B16" s="42">
        <f>'Share Price Analysis'!B14</f>
        <v>270.13000499999998</v>
      </c>
      <c r="C16" s="42">
        <f>'Share Price Analysis'!E14</f>
        <v>277.48998999999998</v>
      </c>
      <c r="D16" s="42">
        <f t="shared" si="0"/>
        <v>88.319819999999936</v>
      </c>
      <c r="E16" s="42">
        <f>SUM(D13:D16)</f>
        <v>90.359616000000642</v>
      </c>
    </row>
    <row r="17" spans="1:5">
      <c r="A17" s="41">
        <f>'Share Price Analysis'!A15</f>
        <v>45047</v>
      </c>
      <c r="B17" s="42">
        <f>'Share Price Analysis'!B15</f>
        <v>278.39999399999999</v>
      </c>
      <c r="C17" s="42">
        <f>'Share Price Analysis'!E15</f>
        <v>278.01998900000001</v>
      </c>
      <c r="D17" s="42">
        <f t="shared" si="0"/>
        <v>-4.5600599999997939</v>
      </c>
      <c r="E17" s="42"/>
    </row>
    <row r="18" spans="1:5">
      <c r="D18" s="42">
        <f>SUM(Table5[PnL])</f>
        <v>933.7194240000008</v>
      </c>
      <c r="E18" s="42">
        <f>SUM(E5+E8+E12+E16+D17)</f>
        <v>933.7194240000008</v>
      </c>
    </row>
    <row r="23" spans="1:5" hidden="1">
      <c r="A23" s="41" t="s">
        <v>0</v>
      </c>
      <c r="B23" s="42" t="s">
        <v>71</v>
      </c>
    </row>
    <row r="24" spans="1:5" hidden="1">
      <c r="A24" s="41" t="s">
        <v>72</v>
      </c>
      <c r="B24" s="42">
        <f>E5+E8</f>
        <v>349.79992799999991</v>
      </c>
    </row>
    <row r="25" spans="1:5" hidden="1">
      <c r="A25" s="41" t="s">
        <v>73</v>
      </c>
      <c r="B25" s="42">
        <f>E12</f>
        <v>498.11994000000004</v>
      </c>
    </row>
    <row r="26" spans="1:5" hidden="1">
      <c r="A26" s="41" t="s">
        <v>74</v>
      </c>
      <c r="B26" s="42">
        <f>E16</f>
        <v>90.359616000000642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"/>
  <sheetViews>
    <sheetView showGridLines="0" zoomScale="94" workbookViewId="0">
      <selection activeCell="A30" sqref="A30"/>
    </sheetView>
  </sheetViews>
  <sheetFormatPr baseColWidth="10" defaultColWidth="11.1640625" defaultRowHeight="16"/>
  <cols>
    <col min="1" max="1" width="26.6640625" customWidth="1"/>
    <col min="2" max="2" width="11.33203125" bestFit="1" customWidth="1"/>
    <col min="3" max="4" width="11.83203125" bestFit="1" customWidth="1"/>
    <col min="5" max="6" width="11.1640625" hidden="1" customWidth="1"/>
  </cols>
  <sheetData>
    <row r="1" spans="1:13" ht="17">
      <c r="A1" s="18" t="s">
        <v>85</v>
      </c>
      <c r="B1" s="18" t="s">
        <v>7</v>
      </c>
      <c r="C1" s="19">
        <v>44957</v>
      </c>
      <c r="D1" s="19">
        <v>44865</v>
      </c>
      <c r="E1" s="5">
        <v>44773</v>
      </c>
      <c r="F1" s="5">
        <v>44681</v>
      </c>
    </row>
    <row r="2" spans="1:13" ht="17">
      <c r="A2" s="6" t="s">
        <v>8</v>
      </c>
      <c r="B2" s="20" t="s">
        <v>9</v>
      </c>
      <c r="C2" s="20" t="s">
        <v>10</v>
      </c>
      <c r="D2" s="20" t="s">
        <v>11</v>
      </c>
      <c r="E2" s="7" t="s">
        <v>12</v>
      </c>
      <c r="F2" s="7" t="s">
        <v>13</v>
      </c>
    </row>
    <row r="3" spans="1:13" ht="17">
      <c r="A3" s="7" t="s">
        <v>14</v>
      </c>
      <c r="B3" s="20" t="s">
        <v>15</v>
      </c>
      <c r="C3" s="20" t="s">
        <v>16</v>
      </c>
      <c r="D3" s="20" t="s">
        <v>17</v>
      </c>
      <c r="E3" s="7" t="s">
        <v>18</v>
      </c>
      <c r="F3" s="7" t="s">
        <v>19</v>
      </c>
    </row>
    <row r="4" spans="1:13" ht="17">
      <c r="A4" s="7" t="s">
        <v>20</v>
      </c>
      <c r="B4" s="7">
        <v>156.13999999999999</v>
      </c>
      <c r="C4" s="7">
        <v>83.14</v>
      </c>
      <c r="D4" s="7">
        <v>44.11</v>
      </c>
      <c r="E4" s="7">
        <v>48.69</v>
      </c>
      <c r="F4" s="7">
        <v>48.17</v>
      </c>
    </row>
    <row r="5" spans="1:13" ht="17">
      <c r="A5" s="7" t="s">
        <v>21</v>
      </c>
      <c r="B5" s="7">
        <v>60.24</v>
      </c>
      <c r="C5" s="7">
        <v>45.45</v>
      </c>
      <c r="D5" s="7">
        <v>29.76</v>
      </c>
      <c r="E5" s="7">
        <v>34.01</v>
      </c>
      <c r="F5" s="7">
        <v>33.22</v>
      </c>
    </row>
    <row r="6" spans="1:13" ht="17">
      <c r="A6" s="6" t="s">
        <v>22</v>
      </c>
      <c r="B6" s="7">
        <v>3.38</v>
      </c>
      <c r="C6" s="7">
        <v>4.6399999999999997</v>
      </c>
      <c r="D6" s="7">
        <v>2.58</v>
      </c>
      <c r="E6" s="7">
        <v>2.65</v>
      </c>
      <c r="F6" s="7">
        <v>2.44</v>
      </c>
    </row>
    <row r="7" spans="1:13" ht="17">
      <c r="A7" s="7" t="s">
        <v>23</v>
      </c>
      <c r="B7" s="7">
        <v>30.36</v>
      </c>
      <c r="C7" s="7">
        <v>22.57</v>
      </c>
      <c r="D7" s="7">
        <v>13.97</v>
      </c>
      <c r="E7" s="7">
        <v>17.18</v>
      </c>
      <c r="F7" s="7">
        <v>17.45</v>
      </c>
    </row>
    <row r="8" spans="1:13" ht="17">
      <c r="A8" s="7" t="s">
        <v>24</v>
      </c>
      <c r="B8" s="7">
        <v>24.83</v>
      </c>
      <c r="C8" s="7">
        <v>79.39</v>
      </c>
      <c r="D8" s="7">
        <v>55.26</v>
      </c>
      <c r="E8" s="7">
        <v>66.44</v>
      </c>
      <c r="F8" s="7">
        <v>54.89</v>
      </c>
    </row>
    <row r="9" spans="1:13" ht="17">
      <c r="A9" s="7" t="s">
        <v>25</v>
      </c>
      <c r="B9" s="7">
        <v>111.88</v>
      </c>
      <c r="C9" s="7">
        <v>269.88</v>
      </c>
      <c r="D9" s="7">
        <v>302.36</v>
      </c>
      <c r="E9" s="7">
        <v>485.22</v>
      </c>
      <c r="F9" s="7">
        <v>206.12</v>
      </c>
    </row>
    <row r="10" spans="1:13">
      <c r="A10" s="8"/>
      <c r="B10" s="8"/>
      <c r="C10" s="8"/>
      <c r="D10" s="8"/>
      <c r="E10" s="8"/>
      <c r="F10" s="8"/>
    </row>
    <row r="11" spans="1:13">
      <c r="A11" s="8"/>
      <c r="B11" s="8"/>
      <c r="C11" s="8"/>
      <c r="D11" s="8"/>
      <c r="E11" s="8"/>
      <c r="F11" s="8"/>
    </row>
    <row r="12" spans="1:13">
      <c r="A12" s="8"/>
      <c r="B12" s="8"/>
      <c r="C12" s="8"/>
      <c r="D12" s="8"/>
      <c r="E12" s="8"/>
      <c r="F12" s="8"/>
    </row>
    <row r="14" spans="1:13" ht="18">
      <c r="A14" s="59" t="s">
        <v>64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</row>
    <row r="15" spans="1:13" ht="17">
      <c r="A15" s="51"/>
      <c r="B15" s="51" t="s">
        <v>27</v>
      </c>
      <c r="C15" s="52" t="s">
        <v>75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</row>
    <row r="16" spans="1:13" ht="17">
      <c r="A16" s="53" t="s">
        <v>57</v>
      </c>
      <c r="B16" s="7">
        <v>3.38</v>
      </c>
      <c r="C16" s="54" t="s">
        <v>79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ht="17">
      <c r="A17" s="58" t="s">
        <v>59</v>
      </c>
      <c r="B17" s="7">
        <v>111.88</v>
      </c>
      <c r="C17" s="54" t="s">
        <v>76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</row>
    <row r="18" spans="1:13" ht="17">
      <c r="A18" s="53" t="s">
        <v>60</v>
      </c>
      <c r="B18" s="47">
        <v>0.56930000000000003</v>
      </c>
      <c r="C18" s="54" t="s">
        <v>78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</row>
    <row r="19" spans="1:13" ht="17">
      <c r="A19" s="53" t="s">
        <v>61</v>
      </c>
      <c r="B19" s="20" t="s">
        <v>9</v>
      </c>
      <c r="C19" s="54" t="s">
        <v>58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1:13" ht="17">
      <c r="A20" s="53" t="s">
        <v>33</v>
      </c>
      <c r="B20" s="48">
        <v>1.768</v>
      </c>
      <c r="C20" s="54" t="s">
        <v>77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1:13" ht="17">
      <c r="A21" s="50"/>
      <c r="B21" s="49"/>
      <c r="C21" s="55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spans="1:13" ht="17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</row>
    <row r="23" spans="1:13" ht="38" customHeight="1">
      <c r="A23" s="57" t="s">
        <v>52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</row>
    <row r="24" spans="1:13" ht="17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</row>
    <row r="25" spans="1:13" ht="17">
      <c r="A25" s="50" t="s">
        <v>80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</row>
    <row r="28" spans="1:13">
      <c r="A28" t="s">
        <v>87</v>
      </c>
    </row>
  </sheetData>
  <mergeCells count="7">
    <mergeCell ref="A23:M23"/>
    <mergeCell ref="C15:M15"/>
    <mergeCell ref="C16:M16"/>
    <mergeCell ref="C17:M17"/>
    <mergeCell ref="C18:M18"/>
    <mergeCell ref="C19:M19"/>
    <mergeCell ref="C20:M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12" zoomScaleNormal="125" workbookViewId="0">
      <selection activeCell="A23" sqref="A23"/>
    </sheetView>
  </sheetViews>
  <sheetFormatPr baseColWidth="10" defaultColWidth="11.1640625" defaultRowHeight="16"/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>
      <c r="A2" s="9">
        <v>44956</v>
      </c>
      <c r="B2" s="10">
        <v>210</v>
      </c>
      <c r="C2" s="10">
        <v>217.449997</v>
      </c>
      <c r="D2" s="10">
        <v>207.88999899999999</v>
      </c>
      <c r="E2" s="10">
        <v>211</v>
      </c>
      <c r="F2" s="10">
        <v>210.96417199999999</v>
      </c>
      <c r="G2" s="11">
        <v>42936600</v>
      </c>
    </row>
    <row r="3" spans="1:7">
      <c r="A3" s="9">
        <v>44963</v>
      </c>
      <c r="B3" s="10">
        <v>208.05999800000001</v>
      </c>
      <c r="C3" s="10">
        <v>230.199997</v>
      </c>
      <c r="D3" s="10">
        <v>207.86000100000001</v>
      </c>
      <c r="E3" s="10">
        <v>212.64999399999999</v>
      </c>
      <c r="F3" s="10">
        <v>212.613876</v>
      </c>
      <c r="G3" s="11">
        <v>275061100</v>
      </c>
    </row>
    <row r="4" spans="1:7">
      <c r="A4" s="9">
        <v>44970</v>
      </c>
      <c r="B4" s="10">
        <v>215.38000500000001</v>
      </c>
      <c r="C4" s="10">
        <v>230.490005</v>
      </c>
      <c r="D4" s="10">
        <v>209.61999499999999</v>
      </c>
      <c r="E4" s="10">
        <v>213.88000500000001</v>
      </c>
      <c r="F4" s="10">
        <v>213.84368900000001</v>
      </c>
      <c r="G4" s="11">
        <v>244888200</v>
      </c>
    </row>
    <row r="5" spans="1:7">
      <c r="A5" s="9">
        <v>44977</v>
      </c>
      <c r="B5" s="10">
        <v>210</v>
      </c>
      <c r="C5" s="10">
        <v>238.88000500000001</v>
      </c>
      <c r="D5" s="10">
        <v>204.21000699999999</v>
      </c>
      <c r="E5" s="10">
        <v>232.86000100000001</v>
      </c>
      <c r="F5" s="10">
        <v>232.82046500000001</v>
      </c>
      <c r="G5" s="11">
        <v>263091000</v>
      </c>
    </row>
    <row r="6" spans="1:7">
      <c r="A6" s="9">
        <v>44984</v>
      </c>
      <c r="B6" s="10">
        <v>236.699997</v>
      </c>
      <c r="C6" s="10">
        <v>239</v>
      </c>
      <c r="D6" s="10">
        <v>224.320007</v>
      </c>
      <c r="E6" s="10">
        <v>238.89999399999999</v>
      </c>
      <c r="F6" s="10">
        <v>238.859421</v>
      </c>
      <c r="G6" s="11">
        <v>217079100</v>
      </c>
    </row>
    <row r="7" spans="1:7">
      <c r="A7" s="9">
        <v>44991</v>
      </c>
      <c r="B7" s="10">
        <v>238.91000399999999</v>
      </c>
      <c r="C7" s="10">
        <v>244.53999300000001</v>
      </c>
      <c r="D7" s="10">
        <v>227.259995</v>
      </c>
      <c r="E7" s="10">
        <v>229.64999399999999</v>
      </c>
      <c r="F7" s="10">
        <v>229.61099200000001</v>
      </c>
      <c r="G7" s="11">
        <v>244227900</v>
      </c>
    </row>
    <row r="8" spans="1:7">
      <c r="A8" s="9">
        <v>44998</v>
      </c>
      <c r="B8" s="10">
        <v>227.520004</v>
      </c>
      <c r="C8" s="10">
        <v>263.98998999999998</v>
      </c>
      <c r="D8" s="10">
        <v>222.970001</v>
      </c>
      <c r="E8" s="10">
        <v>257.25</v>
      </c>
      <c r="F8" s="10">
        <v>257.25</v>
      </c>
      <c r="G8" s="11">
        <v>285308600</v>
      </c>
    </row>
    <row r="9" spans="1:7">
      <c r="A9" s="9">
        <v>45005</v>
      </c>
      <c r="B9" s="10">
        <v>256.14999399999999</v>
      </c>
      <c r="C9" s="10">
        <v>275.89001500000001</v>
      </c>
      <c r="D9" s="10">
        <v>251.300003</v>
      </c>
      <c r="E9" s="10">
        <v>267.790009</v>
      </c>
      <c r="F9" s="10">
        <v>267.790009</v>
      </c>
      <c r="G9" s="11">
        <v>279725900</v>
      </c>
    </row>
    <row r="10" spans="1:7">
      <c r="A10" s="9">
        <v>45012</v>
      </c>
      <c r="B10" s="10">
        <v>268.36999500000002</v>
      </c>
      <c r="C10" s="10">
        <v>278.33999599999999</v>
      </c>
      <c r="D10" s="10">
        <v>258.5</v>
      </c>
      <c r="E10" s="10">
        <v>277.76998900000001</v>
      </c>
      <c r="F10" s="10">
        <v>277.76998900000001</v>
      </c>
      <c r="G10" s="11">
        <v>190927300</v>
      </c>
    </row>
    <row r="11" spans="1:7">
      <c r="A11" s="9">
        <v>45019</v>
      </c>
      <c r="B11" s="10">
        <v>275.08999599999999</v>
      </c>
      <c r="C11" s="10">
        <v>280</v>
      </c>
      <c r="D11" s="10">
        <v>263.95001200000002</v>
      </c>
      <c r="E11" s="10">
        <v>270.36999500000002</v>
      </c>
      <c r="F11" s="10">
        <v>270.36999500000002</v>
      </c>
      <c r="G11" s="11">
        <v>167997700</v>
      </c>
    </row>
    <row r="12" spans="1:7">
      <c r="A12" s="9">
        <v>45026</v>
      </c>
      <c r="B12" s="10">
        <v>268.23001099999999</v>
      </c>
      <c r="C12" s="10">
        <v>277.89999399999999</v>
      </c>
      <c r="D12" s="10">
        <v>262.20001200000002</v>
      </c>
      <c r="E12" s="10">
        <v>267.57998700000002</v>
      </c>
      <c r="F12" s="10">
        <v>267.57998700000002</v>
      </c>
      <c r="G12" s="11">
        <v>190519100</v>
      </c>
    </row>
    <row r="13" spans="1:7">
      <c r="A13" s="9">
        <v>45033</v>
      </c>
      <c r="B13" s="10">
        <v>265.64999399999999</v>
      </c>
      <c r="C13" s="10">
        <v>281.10000600000001</v>
      </c>
      <c r="D13" s="10">
        <v>264.32998700000002</v>
      </c>
      <c r="E13" s="10">
        <v>271.19000199999999</v>
      </c>
      <c r="F13" s="10">
        <v>271.19000199999999</v>
      </c>
      <c r="G13" s="11">
        <v>205775900</v>
      </c>
    </row>
    <row r="14" spans="1:7">
      <c r="A14" s="9">
        <v>45040</v>
      </c>
      <c r="B14" s="10">
        <v>270.13000499999998</v>
      </c>
      <c r="C14" s="10">
        <v>277.57998700000002</v>
      </c>
      <c r="D14" s="10">
        <v>262.25</v>
      </c>
      <c r="E14" s="10">
        <v>277.48998999999998</v>
      </c>
      <c r="F14" s="10">
        <v>277.48998999999998</v>
      </c>
      <c r="G14" s="11">
        <v>179299400</v>
      </c>
    </row>
    <row r="15" spans="1:7">
      <c r="A15" s="9">
        <v>45047</v>
      </c>
      <c r="B15" s="10">
        <v>278.39999399999999</v>
      </c>
      <c r="C15" s="10">
        <v>290.57998700000002</v>
      </c>
      <c r="D15" s="10">
        <v>274.72000100000002</v>
      </c>
      <c r="E15" s="10">
        <v>278.01998900000001</v>
      </c>
      <c r="F15" s="10">
        <v>278.01998900000001</v>
      </c>
      <c r="G15" s="11">
        <v>135644600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"/>
  <sheetViews>
    <sheetView showGridLines="0" zoomScale="77" workbookViewId="0">
      <selection activeCell="B3" sqref="B3"/>
    </sheetView>
  </sheetViews>
  <sheetFormatPr baseColWidth="10" defaultColWidth="11.1640625" defaultRowHeight="16"/>
  <sheetData>
    <row r="3" spans="2:2" ht="36">
      <c r="B3" s="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showGridLines="0" workbookViewId="0">
      <selection activeCell="B2" sqref="B2"/>
    </sheetView>
  </sheetViews>
  <sheetFormatPr baseColWidth="10" defaultColWidth="11.1640625" defaultRowHeight="16"/>
  <cols>
    <col min="2" max="2" width="14.1640625" customWidth="1"/>
  </cols>
  <sheetData>
    <row r="1" spans="1:2" ht="18">
      <c r="A1" s="17" t="s">
        <v>0</v>
      </c>
      <c r="B1" s="17" t="s">
        <v>53</v>
      </c>
    </row>
    <row r="2" spans="1:2">
      <c r="A2" s="13">
        <v>44227</v>
      </c>
      <c r="B2" s="14">
        <v>5.6909999999999998</v>
      </c>
    </row>
    <row r="3" spans="1:2">
      <c r="A3" s="13">
        <v>44316</v>
      </c>
      <c r="B3" s="14">
        <v>6.9560000000000004</v>
      </c>
    </row>
    <row r="4" spans="1:2">
      <c r="A4" s="13">
        <v>44408</v>
      </c>
      <c r="B4" s="14">
        <v>8.6289999999999996</v>
      </c>
    </row>
    <row r="5" spans="1:2">
      <c r="A5" s="13">
        <v>44500</v>
      </c>
      <c r="B5" s="14">
        <v>9.9269999999999996</v>
      </c>
    </row>
    <row r="6" spans="1:2">
      <c r="A6" s="13">
        <v>44592</v>
      </c>
      <c r="B6" s="14">
        <v>11.35</v>
      </c>
    </row>
    <row r="7" spans="1:2">
      <c r="A7" s="13">
        <v>44681</v>
      </c>
      <c r="B7" s="14">
        <v>11.18</v>
      </c>
    </row>
    <row r="8" spans="1:2">
      <c r="A8" s="13">
        <v>44773</v>
      </c>
      <c r="B8" s="14">
        <v>9.3580000000000005</v>
      </c>
    </row>
    <row r="9" spans="1:2">
      <c r="A9" s="13">
        <v>44865</v>
      </c>
      <c r="B9" s="14">
        <v>7.444</v>
      </c>
    </row>
    <row r="10" spans="1:2">
      <c r="A10" s="13">
        <v>44957</v>
      </c>
      <c r="B10" s="14">
        <v>5.9870000000000001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21"/>
  <sheetViews>
    <sheetView showGridLines="0" workbookViewId="0">
      <selection activeCell="A21" sqref="A21"/>
    </sheetView>
  </sheetViews>
  <sheetFormatPr baseColWidth="10" defaultColWidth="11.1640625" defaultRowHeight="16"/>
  <cols>
    <col min="1" max="1" width="12" style="8" bestFit="1" customWidth="1"/>
    <col min="2" max="16384" width="11.1640625" style="8"/>
  </cols>
  <sheetData>
    <row r="2" spans="1:2">
      <c r="A2" s="38" t="s">
        <v>83</v>
      </c>
    </row>
    <row r="4" spans="1:2" ht="18">
      <c r="A4" s="17" t="s">
        <v>0</v>
      </c>
      <c r="B4" s="17" t="s">
        <v>27</v>
      </c>
    </row>
    <row r="5" spans="1:2" ht="18">
      <c r="A5" s="15">
        <v>44227</v>
      </c>
      <c r="B5" s="16">
        <v>0.62339999999999995</v>
      </c>
    </row>
    <row r="6" spans="1:2" ht="18">
      <c r="A6" s="15">
        <v>44316</v>
      </c>
      <c r="B6" s="16">
        <v>0.62419999999999998</v>
      </c>
    </row>
    <row r="7" spans="1:2" ht="18">
      <c r="A7" s="15">
        <v>44408</v>
      </c>
      <c r="B7" s="16">
        <v>0.63749999999999996</v>
      </c>
    </row>
    <row r="8" spans="1:2" ht="18">
      <c r="A8" s="15">
        <v>44500</v>
      </c>
      <c r="B8" s="16">
        <v>0.64390000000000003</v>
      </c>
    </row>
    <row r="9" spans="1:2" ht="18">
      <c r="A9" s="15">
        <v>44592</v>
      </c>
      <c r="B9" s="16">
        <v>0.64929999999999999</v>
      </c>
    </row>
    <row r="10" spans="1:2" ht="18">
      <c r="A10" s="15">
        <v>44681</v>
      </c>
      <c r="B10" s="16">
        <v>0.65249999999999997</v>
      </c>
    </row>
    <row r="11" spans="1:2" ht="18">
      <c r="A11" s="15">
        <v>44773</v>
      </c>
      <c r="B11" s="16">
        <v>0.60450000000000004</v>
      </c>
    </row>
    <row r="12" spans="1:2" ht="18">
      <c r="A12" s="15">
        <v>44865</v>
      </c>
      <c r="B12" s="16">
        <v>0.57840000000000003</v>
      </c>
    </row>
    <row r="13" spans="1:2" ht="18">
      <c r="A13" s="15">
        <v>44957</v>
      </c>
      <c r="B13" s="16">
        <v>0.56930000000000003</v>
      </c>
    </row>
    <row r="14" spans="1:2" ht="18">
      <c r="A14" s="26"/>
      <c r="B14" s="27"/>
    </row>
    <row r="15" spans="1:2" ht="18">
      <c r="A15" s="26"/>
      <c r="B15" s="27"/>
    </row>
    <row r="16" spans="1:2">
      <c r="A16" s="8" t="s">
        <v>81</v>
      </c>
    </row>
    <row r="17" spans="1:1">
      <c r="A17" s="61" t="s">
        <v>82</v>
      </c>
    </row>
    <row r="18" spans="1:1">
      <c r="A18" s="61" t="s">
        <v>84</v>
      </c>
    </row>
    <row r="21" spans="1:1">
      <c r="A21" s="8" t="s">
        <v>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6"/>
  <sheetViews>
    <sheetView showGridLines="0" workbookViewId="0">
      <selection activeCell="B19" sqref="B19"/>
    </sheetView>
  </sheetViews>
  <sheetFormatPr baseColWidth="10" defaultColWidth="11.1640625" defaultRowHeight="16"/>
  <cols>
    <col min="1" max="1" width="12.33203125" bestFit="1" customWidth="1"/>
    <col min="3" max="3" width="19.33203125" bestFit="1" customWidth="1"/>
  </cols>
  <sheetData>
    <row r="1" spans="1:3" ht="18">
      <c r="A1" s="17" t="s">
        <v>0</v>
      </c>
      <c r="B1" s="17" t="s">
        <v>27</v>
      </c>
    </row>
    <row r="2" spans="1:3" ht="18">
      <c r="A2" s="15">
        <v>44986</v>
      </c>
      <c r="B2" s="16">
        <v>0.32469999999999999</v>
      </c>
    </row>
    <row r="3" spans="1:3" ht="18">
      <c r="A3" s="15">
        <v>44987</v>
      </c>
      <c r="B3" s="16">
        <v>0.38150000000000001</v>
      </c>
      <c r="C3" s="40"/>
    </row>
    <row r="4" spans="1:3" ht="18">
      <c r="A4" s="15">
        <v>44988</v>
      </c>
      <c r="B4" s="16">
        <v>0.41560000000000002</v>
      </c>
      <c r="C4" s="40"/>
    </row>
    <row r="5" spans="1:3" ht="18">
      <c r="A5" s="15">
        <v>44991</v>
      </c>
      <c r="B5" s="16">
        <v>0.4733</v>
      </c>
      <c r="C5" s="40"/>
    </row>
    <row r="6" spans="1:3" ht="18">
      <c r="A6" s="15">
        <v>44992</v>
      </c>
      <c r="B6" s="16">
        <v>0.44490000000000002</v>
      </c>
      <c r="C6" s="40"/>
    </row>
    <row r="7" spans="1:3" ht="18">
      <c r="A7" s="15">
        <v>44993</v>
      </c>
      <c r="B7" s="16">
        <v>0.40870000000000001</v>
      </c>
      <c r="C7" s="40"/>
    </row>
    <row r="8" spans="1:3" ht="18">
      <c r="A8" s="15">
        <v>44994</v>
      </c>
      <c r="B8" s="16">
        <v>0.37869999999999998</v>
      </c>
      <c r="C8" s="40"/>
    </row>
    <row r="9" spans="1:3" ht="18">
      <c r="A9" s="15">
        <v>44995</v>
      </c>
      <c r="B9" s="16">
        <v>0.35099999999999998</v>
      </c>
      <c r="C9" s="40"/>
    </row>
    <row r="10" spans="1:3" ht="18">
      <c r="A10" s="15">
        <v>44998</v>
      </c>
      <c r="B10" s="16">
        <v>0.27100000000000002</v>
      </c>
      <c r="C10" s="40"/>
    </row>
    <row r="11" spans="1:3" ht="18">
      <c r="A11" s="15">
        <v>44999</v>
      </c>
      <c r="B11" s="16">
        <v>0.36170000000000002</v>
      </c>
      <c r="C11" s="40"/>
    </row>
    <row r="12" spans="1:3" ht="18">
      <c r="A12" s="15">
        <v>45000</v>
      </c>
      <c r="B12" s="16">
        <v>0.42949999999999999</v>
      </c>
      <c r="C12" s="40"/>
    </row>
    <row r="13" spans="1:3" ht="18">
      <c r="A13" s="15">
        <v>45001</v>
      </c>
      <c r="B13" s="16">
        <v>0.54159999999999997</v>
      </c>
      <c r="C13" s="40"/>
    </row>
    <row r="14" spans="1:3" ht="18">
      <c r="A14" s="15">
        <v>45002</v>
      </c>
      <c r="B14" s="16">
        <v>0.55269999999999997</v>
      </c>
      <c r="C14" s="40"/>
    </row>
    <row r="15" spans="1:3" ht="18">
      <c r="A15" s="15">
        <v>45005</v>
      </c>
      <c r="B15" s="16">
        <v>0.61050000000000004</v>
      </c>
      <c r="C15" s="40"/>
    </row>
    <row r="16" spans="1:3" ht="18">
      <c r="A16" s="15">
        <v>45006</v>
      </c>
      <c r="B16" s="16">
        <v>0.58799999999999997</v>
      </c>
      <c r="C16" s="40"/>
    </row>
    <row r="17" spans="1:3" ht="18">
      <c r="A17" s="15">
        <v>45007</v>
      </c>
      <c r="B17" s="16">
        <v>0.7258</v>
      </c>
      <c r="C17" s="40"/>
    </row>
    <row r="18" spans="1:3" ht="18">
      <c r="A18" s="15">
        <v>45008</v>
      </c>
      <c r="B18" s="16">
        <v>0.78849999999999998</v>
      </c>
      <c r="C18" s="40"/>
    </row>
    <row r="19" spans="1:3" ht="18">
      <c r="A19" s="15">
        <v>45009</v>
      </c>
      <c r="B19" s="16">
        <v>0.76139999999999997</v>
      </c>
      <c r="C19" s="40"/>
    </row>
    <row r="20" spans="1:3" ht="18">
      <c r="A20" s="15">
        <v>45012</v>
      </c>
      <c r="B20" s="16">
        <v>0.87919999999999998</v>
      </c>
      <c r="C20" s="40"/>
    </row>
    <row r="21" spans="1:3" ht="18">
      <c r="A21" s="15">
        <v>45013</v>
      </c>
      <c r="B21" s="16">
        <v>0.88190000000000002</v>
      </c>
      <c r="C21" s="40"/>
    </row>
    <row r="22" spans="1:3" ht="18">
      <c r="A22" s="15">
        <v>45014</v>
      </c>
      <c r="B22" s="16">
        <v>0.84819999999999995</v>
      </c>
      <c r="C22" s="40"/>
    </row>
    <row r="23" spans="1:3" ht="18">
      <c r="A23" s="15">
        <v>45015</v>
      </c>
      <c r="B23" s="16">
        <v>0.87409999999999999</v>
      </c>
      <c r="C23" s="40"/>
    </row>
    <row r="24" spans="1:3" ht="18">
      <c r="A24" s="15">
        <v>45016</v>
      </c>
      <c r="B24" s="16">
        <v>0.90100000000000002</v>
      </c>
      <c r="C24" s="40"/>
    </row>
    <row r="25" spans="1:3" ht="18">
      <c r="A25" s="15">
        <v>45019</v>
      </c>
      <c r="B25" s="16">
        <v>0.95389999999999997</v>
      </c>
      <c r="C25" s="40"/>
    </row>
    <row r="26" spans="1:3" ht="18">
      <c r="A26" s="15">
        <v>45020</v>
      </c>
      <c r="B26" s="16">
        <v>0.86170000000000002</v>
      </c>
      <c r="C26" s="40"/>
    </row>
    <row r="27" spans="1:3" ht="18">
      <c r="A27" s="15">
        <v>45021</v>
      </c>
      <c r="B27" s="16">
        <v>0.88470000000000004</v>
      </c>
      <c r="C27" s="40"/>
    </row>
    <row r="28" spans="1:3" ht="18">
      <c r="A28" s="15">
        <v>45022</v>
      </c>
      <c r="B28" s="16">
        <v>0.81989999999999996</v>
      </c>
      <c r="C28" s="40"/>
    </row>
    <row r="29" spans="1:3" ht="18">
      <c r="A29" s="15">
        <v>45026</v>
      </c>
      <c r="B29" s="16">
        <v>0.73380000000000001</v>
      </c>
      <c r="C29" s="40"/>
    </row>
    <row r="30" spans="1:3" ht="18">
      <c r="A30" s="15">
        <v>45027</v>
      </c>
      <c r="B30" s="16">
        <v>0.69820000000000004</v>
      </c>
      <c r="C30" s="40"/>
    </row>
    <row r="31" spans="1:3" ht="18">
      <c r="A31" s="15">
        <v>45028</v>
      </c>
      <c r="B31" s="16">
        <v>0.60499999999999998</v>
      </c>
      <c r="C31" s="40"/>
    </row>
    <row r="32" spans="1:3" ht="18">
      <c r="A32" s="15">
        <v>45029</v>
      </c>
      <c r="B32" s="16">
        <v>0.56620000000000004</v>
      </c>
      <c r="C32" s="40"/>
    </row>
    <row r="33" spans="1:3" ht="18">
      <c r="A33" s="15">
        <v>45030</v>
      </c>
      <c r="B33" s="16">
        <v>0.5837</v>
      </c>
      <c r="C33" s="40"/>
    </row>
    <row r="34" spans="1:3" ht="18">
      <c r="A34" s="15">
        <v>45033</v>
      </c>
      <c r="B34" s="16">
        <v>0.52559999999999996</v>
      </c>
      <c r="C34" s="40"/>
    </row>
    <row r="35" spans="1:3" ht="18">
      <c r="A35" s="15">
        <v>45034</v>
      </c>
      <c r="B35" s="16">
        <v>0.59240000000000004</v>
      </c>
      <c r="C35" s="40"/>
    </row>
    <row r="36" spans="1:3" ht="18">
      <c r="A36" s="15">
        <v>45035</v>
      </c>
      <c r="B36" s="16">
        <v>0.6663</v>
      </c>
      <c r="C36" s="40"/>
    </row>
    <row r="37" spans="1:3" ht="18">
      <c r="A37" s="15">
        <v>45036</v>
      </c>
      <c r="B37" s="16">
        <v>0.51959999999999995</v>
      </c>
      <c r="C37" s="40"/>
    </row>
    <row r="38" spans="1:3" ht="18">
      <c r="A38" s="15">
        <v>45037</v>
      </c>
      <c r="B38" s="16">
        <v>0.52049999999999996</v>
      </c>
      <c r="C38" s="40"/>
    </row>
    <row r="39" spans="1:3" ht="18">
      <c r="A39" s="15">
        <v>45040</v>
      </c>
      <c r="B39" s="16">
        <v>0.40389999999999998</v>
      </c>
      <c r="C39" s="40"/>
    </row>
    <row r="40" spans="1:3" ht="18">
      <c r="A40" s="15">
        <v>45041</v>
      </c>
      <c r="B40" s="16">
        <v>0.35830000000000001</v>
      </c>
      <c r="C40" s="40"/>
    </row>
    <row r="41" spans="1:3" ht="18">
      <c r="A41" s="15">
        <v>45042</v>
      </c>
      <c r="B41" s="16">
        <v>0.36149999999999999</v>
      </c>
      <c r="C41" s="40"/>
    </row>
    <row r="42" spans="1:3" ht="18">
      <c r="A42" s="15">
        <v>45043</v>
      </c>
      <c r="B42" s="16">
        <v>0.33710000000000001</v>
      </c>
      <c r="C42" s="40"/>
    </row>
    <row r="43" spans="1:3" ht="18">
      <c r="A43" s="15">
        <v>45044</v>
      </c>
      <c r="B43" s="16">
        <v>0.36280000000000001</v>
      </c>
      <c r="C43" s="40"/>
    </row>
    <row r="44" spans="1:3" ht="18">
      <c r="A44" s="15">
        <v>45047</v>
      </c>
      <c r="B44" s="16">
        <v>0.38069999999999998</v>
      </c>
      <c r="C44" s="40"/>
    </row>
    <row r="45" spans="1:3" ht="18">
      <c r="A45" s="15">
        <v>45048</v>
      </c>
      <c r="B45" s="16">
        <v>0.29970000000000002</v>
      </c>
      <c r="C45" s="40"/>
    </row>
    <row r="46" spans="1:3" ht="18">
      <c r="A46" s="15">
        <v>45049</v>
      </c>
      <c r="B46" s="16">
        <v>0.31790000000000002</v>
      </c>
      <c r="C46" s="40"/>
    </row>
  </sheetData>
  <autoFilter ref="A1:B46" xr:uid="{00000000-0001-0000-0600-000000000000}">
    <sortState xmlns:xlrd2="http://schemas.microsoft.com/office/spreadsheetml/2017/richdata2" ref="A2:B46">
      <sortCondition ref="A1:A46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showGridLines="0" zoomScale="97" workbookViewId="0">
      <selection activeCell="A20" sqref="A20"/>
    </sheetView>
  </sheetViews>
  <sheetFormatPr baseColWidth="10" defaultColWidth="11.1640625" defaultRowHeight="16"/>
  <cols>
    <col min="1" max="1" width="12" bestFit="1" customWidth="1"/>
  </cols>
  <sheetData>
    <row r="1" spans="1:2" ht="18">
      <c r="A1" s="17" t="s">
        <v>0</v>
      </c>
      <c r="B1" s="17" t="s">
        <v>38</v>
      </c>
    </row>
    <row r="2" spans="1:2" ht="18">
      <c r="A2" s="15">
        <v>44227</v>
      </c>
      <c r="B2" s="21">
        <v>4.3319999999999999</v>
      </c>
    </row>
    <row r="3" spans="1:2" ht="18">
      <c r="A3" s="15">
        <v>44316</v>
      </c>
      <c r="B3" s="21">
        <v>5.327</v>
      </c>
    </row>
    <row r="4" spans="1:2" ht="18">
      <c r="A4" s="15">
        <v>44408</v>
      </c>
      <c r="B4" s="21">
        <v>7.0789999999999997</v>
      </c>
    </row>
    <row r="5" spans="1:2" ht="18">
      <c r="A5" s="15">
        <v>44500</v>
      </c>
      <c r="B5" s="21">
        <v>8.2070000000000007</v>
      </c>
    </row>
    <row r="6" spans="1:2" ht="18">
      <c r="A6" s="15">
        <v>44592</v>
      </c>
      <c r="B6" s="21">
        <v>9.7530000000000001</v>
      </c>
    </row>
    <row r="7" spans="1:2" ht="18">
      <c r="A7" s="15">
        <v>44681</v>
      </c>
      <c r="B7" s="21">
        <v>9.4589999999999996</v>
      </c>
    </row>
    <row r="8" spans="1:2" ht="18">
      <c r="A8" s="15">
        <v>44773</v>
      </c>
      <c r="B8" s="21">
        <v>7.7409999999999997</v>
      </c>
    </row>
    <row r="9" spans="1:2" ht="18">
      <c r="A9" s="15">
        <v>44865</v>
      </c>
      <c r="B9" s="21">
        <v>5.9569999999999999</v>
      </c>
    </row>
    <row r="10" spans="1:2" ht="18">
      <c r="A10" s="15">
        <v>44957</v>
      </c>
      <c r="B10" s="21">
        <v>4.3680000000000003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showGridLines="0" zoomScale="97" workbookViewId="0">
      <selection activeCell="M24" sqref="M24"/>
    </sheetView>
  </sheetViews>
  <sheetFormatPr baseColWidth="10" defaultColWidth="11.1640625" defaultRowHeight="16"/>
  <cols>
    <col min="1" max="1" width="24.83203125" style="8" customWidth="1"/>
    <col min="2" max="16384" width="11.1640625" style="8"/>
  </cols>
  <sheetData>
    <row r="1" spans="1:2">
      <c r="A1" s="30" t="s">
        <v>33</v>
      </c>
      <c r="B1" s="30"/>
    </row>
    <row r="2" spans="1:2">
      <c r="A2" s="28"/>
      <c r="B2" s="29"/>
    </row>
    <row r="3" spans="1:2">
      <c r="A3" s="28"/>
      <c r="B3" s="29"/>
    </row>
    <row r="4" spans="1:2">
      <c r="A4" s="34" t="s">
        <v>34</v>
      </c>
      <c r="B4" s="29"/>
    </row>
    <row r="5" spans="1:2">
      <c r="A5" s="28"/>
      <c r="B5" s="29"/>
    </row>
    <row r="6" spans="1:2">
      <c r="A6" s="37" t="s">
        <v>0</v>
      </c>
      <c r="B6" s="36" t="s">
        <v>27</v>
      </c>
    </row>
    <row r="7" spans="1:2">
      <c r="A7" s="13">
        <v>44957</v>
      </c>
      <c r="B7" s="35">
        <v>1.79</v>
      </c>
    </row>
    <row r="8" spans="1:2">
      <c r="A8" s="13">
        <v>44985</v>
      </c>
      <c r="B8" s="14">
        <v>1.758</v>
      </c>
    </row>
    <row r="9" spans="1:2">
      <c r="A9" s="13">
        <v>45016</v>
      </c>
      <c r="B9" s="14">
        <v>1.772</v>
      </c>
    </row>
    <row r="10" spans="1:2">
      <c r="A10" s="13">
        <v>45046</v>
      </c>
      <c r="B10" s="14">
        <v>1.768</v>
      </c>
    </row>
    <row r="12" spans="1:2">
      <c r="A12" s="38" t="s">
        <v>35</v>
      </c>
    </row>
    <row r="13" spans="1:2">
      <c r="A13" s="30" t="s">
        <v>28</v>
      </c>
    </row>
    <row r="14" spans="1:2">
      <c r="A14" s="39" t="s">
        <v>29</v>
      </c>
      <c r="B14" s="14">
        <v>1.9419999999999999</v>
      </c>
    </row>
    <row r="15" spans="1:2">
      <c r="A15" s="39" t="s">
        <v>30</v>
      </c>
      <c r="B15" s="14">
        <v>0.879</v>
      </c>
    </row>
    <row r="16" spans="1:2">
      <c r="A16" s="39" t="s">
        <v>31</v>
      </c>
      <c r="B16" s="14">
        <v>1.407</v>
      </c>
    </row>
    <row r="17" spans="1:2">
      <c r="A17" s="39" t="s">
        <v>32</v>
      </c>
      <c r="B17" s="14">
        <v>1.2729999999999999</v>
      </c>
    </row>
    <row r="18" spans="1:2">
      <c r="A18" s="39" t="s">
        <v>62</v>
      </c>
      <c r="B18" s="14">
        <v>1.768</v>
      </c>
    </row>
    <row r="19" spans="1:2">
      <c r="B19" s="29"/>
    </row>
    <row r="23" spans="1:2">
      <c r="A23" s="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7"/>
  <sheetViews>
    <sheetView showGridLines="0" topLeftCell="A13" zoomScale="94" zoomScaleNormal="94" workbookViewId="0">
      <selection activeCell="A39" sqref="A39"/>
    </sheetView>
  </sheetViews>
  <sheetFormatPr baseColWidth="10" defaultColWidth="11.1640625" defaultRowHeight="16"/>
  <cols>
    <col min="1" max="1" width="45.83203125" customWidth="1"/>
  </cols>
  <sheetData>
    <row r="1" spans="1:8" ht="19">
      <c r="A1" s="22" t="s">
        <v>50</v>
      </c>
      <c r="B1" s="23" t="s">
        <v>39</v>
      </c>
      <c r="C1" s="23" t="s">
        <v>40</v>
      </c>
      <c r="D1" s="23" t="s">
        <v>41</v>
      </c>
      <c r="E1" s="23" t="s">
        <v>42</v>
      </c>
      <c r="F1" s="23" t="s">
        <v>43</v>
      </c>
      <c r="G1" s="23"/>
      <c r="H1" s="4"/>
    </row>
    <row r="2" spans="1:8" ht="18">
      <c r="A2" s="24" t="s">
        <v>44</v>
      </c>
      <c r="B2" s="25">
        <v>6.0000000000000001E-3</v>
      </c>
      <c r="C2" s="25">
        <v>4.7600000000000003E-2</v>
      </c>
      <c r="D2" s="25">
        <v>-2.8500000000000001E-2</v>
      </c>
      <c r="E2" s="25">
        <v>-8.6900000000000005E-2</v>
      </c>
      <c r="F2" s="25">
        <v>0.30649999999999999</v>
      </c>
      <c r="G2" s="25"/>
    </row>
    <row r="3" spans="1:8" ht="18">
      <c r="A3" s="24" t="s">
        <v>45</v>
      </c>
      <c r="B3" s="25">
        <v>0.39269999999999999</v>
      </c>
      <c r="C3" s="25">
        <v>0.12640000000000001</v>
      </c>
      <c r="D3" s="25">
        <v>8.2100000000000006E-2</v>
      </c>
      <c r="E3" s="25">
        <v>0.1759</v>
      </c>
      <c r="F3" s="25">
        <v>0.94779999999999998</v>
      </c>
      <c r="G3" s="25"/>
    </row>
    <row r="4" spans="1:8" ht="18">
      <c r="A4" s="24" t="s">
        <v>46</v>
      </c>
      <c r="B4" s="25">
        <v>-0.1288</v>
      </c>
      <c r="C4" s="25">
        <v>-0.2959</v>
      </c>
      <c r="D4" s="25">
        <v>-0.17119999999999999</v>
      </c>
      <c r="E4" s="25">
        <v>-7.8799999999999995E-2</v>
      </c>
      <c r="F4" s="25">
        <v>0.35670000000000002</v>
      </c>
      <c r="G4" s="25"/>
    </row>
    <row r="5" spans="1:8" ht="18">
      <c r="A5" s="24" t="s">
        <v>47</v>
      </c>
      <c r="B5" s="25">
        <v>0.18110000000000001</v>
      </c>
      <c r="C5" s="25">
        <v>-0.15870000000000001</v>
      </c>
      <c r="D5" s="25">
        <v>0.11269999999999999</v>
      </c>
      <c r="E5" s="25">
        <v>2.5600000000000001E-2</v>
      </c>
      <c r="F5" s="25">
        <v>0.56000000000000005</v>
      </c>
      <c r="G5" s="25"/>
    </row>
    <row r="6" spans="1:8" ht="18">
      <c r="A6" s="24" t="s">
        <v>48</v>
      </c>
      <c r="B6" s="25">
        <v>0.37440000000000001</v>
      </c>
      <c r="C6" s="25">
        <v>5.7599999999999998E-2</v>
      </c>
      <c r="D6" s="25">
        <v>0.20319999999999999</v>
      </c>
      <c r="E6" s="25">
        <v>0.1799</v>
      </c>
      <c r="F6" s="25">
        <v>0.56030000000000002</v>
      </c>
      <c r="G6" s="25"/>
    </row>
    <row r="7" spans="1:8" ht="18">
      <c r="A7" s="24"/>
      <c r="B7" s="8"/>
      <c r="C7" s="8"/>
      <c r="D7" s="8"/>
      <c r="E7" s="8"/>
      <c r="F7" s="8"/>
      <c r="G7" s="8"/>
    </row>
    <row r="8" spans="1:8" ht="18">
      <c r="A8" s="24"/>
      <c r="B8" s="8"/>
      <c r="C8" s="8"/>
      <c r="D8" s="8"/>
      <c r="E8" s="8"/>
      <c r="F8" s="8"/>
      <c r="G8" s="8"/>
    </row>
    <row r="9" spans="1:8" ht="18">
      <c r="A9" s="24" t="s">
        <v>55</v>
      </c>
      <c r="B9" s="8"/>
      <c r="C9" s="8"/>
      <c r="D9" s="8"/>
      <c r="E9" s="8"/>
      <c r="F9" s="8"/>
      <c r="G9" s="8"/>
    </row>
    <row r="10" spans="1:8" ht="18">
      <c r="A10" s="24"/>
      <c r="B10" s="8"/>
      <c r="C10" s="8"/>
      <c r="D10" s="8"/>
      <c r="E10" s="8"/>
      <c r="F10" s="8"/>
      <c r="G10" s="8"/>
    </row>
    <row r="11" spans="1:8" ht="18">
      <c r="A11" s="24"/>
      <c r="B11" s="8"/>
      <c r="C11" s="8"/>
      <c r="D11" s="8"/>
      <c r="E11" s="8"/>
      <c r="F11" s="8"/>
      <c r="G11" s="8"/>
    </row>
    <row r="12" spans="1:8" ht="18">
      <c r="A12" s="24"/>
      <c r="B12" s="8"/>
      <c r="C12" s="8"/>
      <c r="D12" s="8"/>
      <c r="E12" s="8"/>
      <c r="F12" s="8"/>
      <c r="G12" s="8"/>
    </row>
    <row r="13" spans="1:8">
      <c r="A13" s="8"/>
      <c r="B13" s="8"/>
      <c r="C13" s="8"/>
      <c r="D13" s="8"/>
      <c r="E13" s="8"/>
      <c r="F13" s="8"/>
      <c r="G13" s="8"/>
    </row>
    <row r="14" spans="1:8">
      <c r="A14" s="8"/>
      <c r="B14" s="8"/>
      <c r="C14" s="8"/>
      <c r="D14" s="8"/>
      <c r="E14" s="8"/>
      <c r="F14" s="8"/>
      <c r="G14" s="8"/>
    </row>
    <row r="15" spans="1:8">
      <c r="A15" s="8"/>
      <c r="B15" s="8"/>
      <c r="C15" s="8"/>
      <c r="D15" s="8"/>
      <c r="E15" s="8"/>
      <c r="F15" s="8"/>
      <c r="G15" s="8"/>
    </row>
    <row r="16" spans="1:8">
      <c r="A16" s="8"/>
      <c r="B16" s="8"/>
      <c r="C16" s="8"/>
      <c r="D16" s="8"/>
      <c r="E16" s="8"/>
      <c r="F16" s="8"/>
      <c r="G16" s="8"/>
    </row>
    <row r="17" spans="1:8" ht="18">
      <c r="A17" s="22" t="s">
        <v>51</v>
      </c>
      <c r="B17" s="22" t="s">
        <v>39</v>
      </c>
      <c r="C17" s="22" t="s">
        <v>40</v>
      </c>
      <c r="D17" s="22" t="s">
        <v>41</v>
      </c>
      <c r="E17" s="22" t="s">
        <v>42</v>
      </c>
      <c r="F17" s="22" t="s">
        <v>43</v>
      </c>
      <c r="G17" s="8"/>
      <c r="H17" s="3"/>
    </row>
    <row r="18" spans="1:8" ht="18">
      <c r="A18" s="24" t="s">
        <v>49</v>
      </c>
      <c r="B18" s="8">
        <v>5.8840000000000003</v>
      </c>
      <c r="C18" s="8">
        <v>13.33</v>
      </c>
      <c r="D18" s="8">
        <v>4.0979999999999999</v>
      </c>
      <c r="E18" s="8">
        <v>1.3580000000000001</v>
      </c>
      <c r="F18" s="8">
        <v>6.1740000000000004</v>
      </c>
      <c r="G18" s="8"/>
    </row>
    <row r="34" spans="1:6" ht="18">
      <c r="A34" s="31" t="s">
        <v>56</v>
      </c>
      <c r="B34" s="31" t="s">
        <v>39</v>
      </c>
      <c r="C34" s="31" t="s">
        <v>40</v>
      </c>
      <c r="D34" s="31" t="s">
        <v>41</v>
      </c>
      <c r="E34" s="31" t="s">
        <v>42</v>
      </c>
      <c r="F34" s="31" t="s">
        <v>43</v>
      </c>
    </row>
    <row r="35" spans="1:6" ht="18">
      <c r="A35" s="32" t="s">
        <v>63</v>
      </c>
      <c r="B35" s="33">
        <v>0.43980000000000002</v>
      </c>
      <c r="C35" s="33">
        <v>0.38340000000000002</v>
      </c>
      <c r="D35" s="33">
        <v>0.27510000000000001</v>
      </c>
      <c r="E35" s="33">
        <v>0.47639999999999999</v>
      </c>
      <c r="F35" s="33">
        <v>0.56930000000000003</v>
      </c>
    </row>
    <row r="37" spans="1:6">
      <c r="B37" s="60"/>
      <c r="C37" s="60"/>
      <c r="D37" s="60"/>
      <c r="E37" s="60"/>
      <c r="F37" s="60"/>
    </row>
  </sheetData>
  <pageMargins left="0.7" right="0.7" top="0.75" bottom="0.75" header="0.3" footer="0.3"/>
  <pageSetup orientation="portrait" horizontalDpi="0" verticalDpi="0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</vt:lpstr>
      <vt:lpstr>Share Price Analysis</vt:lpstr>
      <vt:lpstr>Objective</vt:lpstr>
      <vt:lpstr>EBITDA</vt:lpstr>
      <vt:lpstr>Quarterly Gross Profit Margin</vt:lpstr>
      <vt:lpstr>3 months Total Returns</vt:lpstr>
      <vt:lpstr>Net Income</vt:lpstr>
      <vt:lpstr>Beta</vt:lpstr>
      <vt:lpstr>Return Comparison</vt:lpstr>
      <vt:lpstr>Final Portfolio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2023-05-04T20:42:23Z</dcterms:created>
  <dcterms:modified xsi:type="dcterms:W3CDTF">2023-05-06T16:43:09Z</dcterms:modified>
</cp:coreProperties>
</file>