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A-03\"/>
    </mc:Choice>
  </mc:AlternateContent>
  <bookViews>
    <workbookView xWindow="0" yWindow="0" windowWidth="5580" windowHeight="7455" tabRatio="650"/>
  </bookViews>
  <sheets>
    <sheet name="Queueing Model" sheetId="11" r:id="rId1"/>
    <sheet name="Plot figure" sheetId="15" r:id="rId2"/>
  </sheets>
  <definedNames>
    <definedName name="epsilon">0.001</definedName>
    <definedName name="infinity">99000000000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1" l="1"/>
  <c r="C6" i="11"/>
  <c r="D6" i="11" s="1"/>
  <c r="G6" i="11"/>
  <c r="F6" i="11" s="1"/>
  <c r="E6" i="11" s="1"/>
  <c r="I6" i="11"/>
  <c r="M6" i="11"/>
  <c r="N6" i="11"/>
  <c r="O6" i="11"/>
  <c r="P6" i="11" s="1"/>
  <c r="Q6" i="11"/>
  <c r="R6" i="11"/>
  <c r="S6" i="11"/>
  <c r="U6" i="11"/>
  <c r="Y6" i="11"/>
  <c r="AA6" i="11"/>
  <c r="AC6" i="11"/>
  <c r="AD6" i="11"/>
  <c r="AE6" i="11"/>
  <c r="AG6" i="11"/>
  <c r="AH6" i="11"/>
  <c r="AI6" i="11"/>
  <c r="B7" i="11"/>
  <c r="I7" i="11"/>
  <c r="B8" i="11"/>
  <c r="I8" i="11"/>
  <c r="B9" i="11"/>
  <c r="I9" i="11"/>
  <c r="B10" i="11"/>
  <c r="I10" i="11"/>
  <c r="B11" i="11"/>
  <c r="I11" i="11"/>
  <c r="B12" i="11"/>
  <c r="I12" i="11"/>
  <c r="B13" i="11"/>
  <c r="I13" i="11"/>
  <c r="B14" i="11"/>
  <c r="I14" i="11"/>
  <c r="B15" i="11"/>
  <c r="I15" i="11"/>
  <c r="B16" i="11"/>
  <c r="I16" i="11"/>
  <c r="B17" i="11"/>
  <c r="I17" i="11"/>
  <c r="B18" i="11"/>
  <c r="I18" i="11"/>
  <c r="B19" i="11"/>
  <c r="I19" i="11"/>
  <c r="B20" i="11"/>
  <c r="I20" i="11"/>
  <c r="B21" i="11"/>
  <c r="I21" i="11"/>
  <c r="B22" i="11"/>
  <c r="I22" i="11"/>
  <c r="B23" i="11"/>
  <c r="I23" i="11"/>
  <c r="B24" i="11"/>
  <c r="I24" i="11"/>
  <c r="B25" i="11"/>
  <c r="I25" i="11"/>
  <c r="B26" i="11"/>
  <c r="I26" i="11"/>
  <c r="B27" i="11"/>
  <c r="I27" i="11"/>
  <c r="B28" i="11"/>
  <c r="I28" i="11"/>
  <c r="B29" i="11"/>
  <c r="I29" i="11"/>
  <c r="B30" i="11"/>
  <c r="I30" i="11"/>
  <c r="B31" i="11"/>
  <c r="I31" i="11"/>
  <c r="B32" i="11"/>
  <c r="I32" i="11"/>
  <c r="B33" i="11"/>
  <c r="I33" i="11"/>
  <c r="B34" i="11"/>
  <c r="I34" i="11"/>
  <c r="B35" i="11"/>
  <c r="I35" i="11"/>
  <c r="B36" i="11"/>
  <c r="I36" i="11"/>
  <c r="B37" i="11"/>
  <c r="I37" i="11"/>
  <c r="B38" i="11"/>
  <c r="I38" i="11"/>
  <c r="B39" i="11"/>
  <c r="I39" i="11"/>
  <c r="B40" i="11"/>
  <c r="I40" i="11"/>
  <c r="B41" i="11"/>
  <c r="I41" i="11"/>
  <c r="B42" i="11"/>
  <c r="I42" i="11"/>
  <c r="B43" i="11"/>
  <c r="I43" i="11"/>
  <c r="B44" i="11"/>
  <c r="I44" i="11"/>
  <c r="B45" i="11"/>
  <c r="I45" i="11"/>
  <c r="B46" i="11"/>
  <c r="I46" i="11"/>
  <c r="B47" i="11"/>
  <c r="I47" i="11"/>
  <c r="B48" i="11"/>
  <c r="I48" i="11"/>
  <c r="B49" i="11"/>
  <c r="I49" i="11"/>
  <c r="B50" i="11"/>
  <c r="I50" i="11"/>
  <c r="B51" i="11"/>
  <c r="I51" i="11"/>
  <c r="B52" i="11"/>
  <c r="I52" i="11"/>
  <c r="B53" i="11"/>
  <c r="I53" i="11"/>
  <c r="B54" i="11"/>
  <c r="I54" i="11"/>
  <c r="B55" i="11"/>
  <c r="I55" i="11"/>
  <c r="AI5" i="11"/>
  <c r="AE5" i="11"/>
  <c r="AF5" i="11" s="1"/>
  <c r="AG5" i="11"/>
  <c r="Z5" i="11"/>
  <c r="AA5" i="11"/>
  <c r="AB5" i="11"/>
  <c r="AC5" i="11"/>
  <c r="V5" i="11"/>
  <c r="X5" i="11"/>
  <c r="W5" i="11" s="1"/>
  <c r="S5" i="11"/>
  <c r="T5" i="11"/>
  <c r="O5" i="11"/>
  <c r="P5" i="11" s="1"/>
  <c r="Q5" i="11"/>
  <c r="H5" i="11"/>
  <c r="I5" i="11"/>
  <c r="M5" i="11"/>
  <c r="J5" i="11" s="1"/>
  <c r="D5" i="11"/>
  <c r="F5" i="11"/>
  <c r="E5" i="11" s="1"/>
  <c r="B5" i="11"/>
  <c r="AH5" i="11"/>
  <c r="AD5" i="11"/>
  <c r="Y5" i="11"/>
  <c r="U5" i="11"/>
  <c r="R5" i="11"/>
  <c r="N5" i="11"/>
  <c r="G5" i="11"/>
  <c r="C5" i="11"/>
  <c r="AB4" i="11"/>
  <c r="AA4" i="11"/>
  <c r="Z4" i="11"/>
  <c r="AC4" i="11"/>
  <c r="AD7" i="11" l="1"/>
  <c r="V6" i="11"/>
  <c r="T6" i="11"/>
  <c r="C7" i="11"/>
  <c r="R7" i="11"/>
  <c r="J6" i="11"/>
  <c r="AF6" i="11"/>
  <c r="AH7" i="11" s="1"/>
  <c r="Z6" i="11"/>
  <c r="AB6" i="11" s="1"/>
  <c r="X6" i="11"/>
  <c r="H6" i="11"/>
  <c r="K5" i="11"/>
  <c r="L5" i="11"/>
  <c r="AG7" i="11" l="1"/>
  <c r="AI7" i="11"/>
  <c r="W6" i="11"/>
  <c r="Y7" i="11" s="1"/>
  <c r="Q7" i="11"/>
  <c r="S7" i="11"/>
  <c r="AA7" i="11" s="1"/>
  <c r="D7" i="11"/>
  <c r="AC7" i="11"/>
  <c r="AE7" i="11"/>
  <c r="AF7" i="11" s="1"/>
  <c r="AH8" i="11" s="1"/>
  <c r="K6" i="11"/>
  <c r="L6" i="11"/>
  <c r="AI8" i="11" l="1"/>
  <c r="AG8" i="11"/>
  <c r="X7" i="11"/>
  <c r="Z7" i="11"/>
  <c r="AB7" i="11" s="1"/>
  <c r="AD8" i="11" s="1"/>
  <c r="U7" i="11"/>
  <c r="N7" i="11"/>
  <c r="G7" i="11"/>
  <c r="AE8" i="11" l="1"/>
  <c r="AF8" i="11" s="1"/>
  <c r="AH9" i="11" s="1"/>
  <c r="AC8" i="11"/>
  <c r="H7" i="11"/>
  <c r="F7" i="11"/>
  <c r="E7" i="11" s="1"/>
  <c r="C8" i="11" s="1"/>
  <c r="M7" i="11"/>
  <c r="J7" i="11" s="1"/>
  <c r="O7" i="11"/>
  <c r="P7" i="11" s="1"/>
  <c r="R8" i="11" s="1"/>
  <c r="T7" i="11"/>
  <c r="V7" i="11"/>
  <c r="W7" i="11" s="1"/>
  <c r="Y8" i="11" s="1"/>
  <c r="L7" i="11" l="1"/>
  <c r="U8" i="11" s="1"/>
  <c r="K7" i="11"/>
  <c r="N8" i="11" s="1"/>
  <c r="Z8" i="11"/>
  <c r="X8" i="11"/>
  <c r="D8" i="11"/>
  <c r="S8" i="11"/>
  <c r="AA8" i="11" s="1"/>
  <c r="Q8" i="11"/>
  <c r="G8" i="11"/>
  <c r="AG9" i="11"/>
  <c r="AI9" i="11"/>
  <c r="AB8" i="11" l="1"/>
  <c r="AD9" i="11" s="1"/>
  <c r="F8" i="11"/>
  <c r="E8" i="11" s="1"/>
  <c r="C9" i="11" s="1"/>
  <c r="H8" i="11"/>
  <c r="O8" i="11"/>
  <c r="P8" i="11" s="1"/>
  <c r="R9" i="11" s="1"/>
  <c r="M8" i="11"/>
  <c r="J8" i="11" s="1"/>
  <c r="V8" i="11"/>
  <c r="W8" i="11" s="1"/>
  <c r="T8" i="11"/>
  <c r="AC9" i="11" l="1"/>
  <c r="AE9" i="11"/>
  <c r="AF9" i="11" s="1"/>
  <c r="AH10" i="11" s="1"/>
  <c r="K8" i="11"/>
  <c r="L8" i="11"/>
  <c r="U9" i="11" s="1"/>
  <c r="D9" i="11"/>
  <c r="Q9" i="11"/>
  <c r="S9" i="11"/>
  <c r="AA9" i="11" s="1"/>
  <c r="Y9" i="11"/>
  <c r="X9" i="11" l="1"/>
  <c r="Z9" i="11"/>
  <c r="AB9" i="11" s="1"/>
  <c r="AD10" i="11" s="1"/>
  <c r="AI10" i="11"/>
  <c r="AG10" i="11"/>
  <c r="G9" i="11"/>
  <c r="N9" i="11"/>
  <c r="T9" i="11"/>
  <c r="V9" i="11"/>
  <c r="W9" i="11" s="1"/>
  <c r="AE10" i="11" l="1"/>
  <c r="AF10" i="11" s="1"/>
  <c r="AH11" i="11" s="1"/>
  <c r="AC10" i="11"/>
  <c r="H9" i="11"/>
  <c r="F9" i="11"/>
  <c r="E9" i="11" s="1"/>
  <c r="C10" i="11" s="1"/>
  <c r="Y10" i="11"/>
  <c r="M9" i="11"/>
  <c r="O9" i="11"/>
  <c r="P9" i="11" s="1"/>
  <c r="R10" i="11" s="1"/>
  <c r="S10" i="11" l="1"/>
  <c r="AA10" i="11" s="1"/>
  <c r="Q10" i="11"/>
  <c r="Z10" i="11"/>
  <c r="AB10" i="11" s="1"/>
  <c r="X10" i="11"/>
  <c r="D10" i="11"/>
  <c r="J9" i="11"/>
  <c r="L9" i="11" s="1"/>
  <c r="U10" i="11" s="1"/>
  <c r="AG11" i="11"/>
  <c r="AI11" i="11"/>
  <c r="V10" i="11" l="1"/>
  <c r="W10" i="11" s="1"/>
  <c r="Y11" i="11" s="1"/>
  <c r="T10" i="11"/>
  <c r="AD11" i="11"/>
  <c r="K9" i="11"/>
  <c r="N10" i="11" l="1"/>
  <c r="G10" i="11"/>
  <c r="AC11" i="11"/>
  <c r="AE11" i="11"/>
  <c r="AF11" i="11" s="1"/>
  <c r="AH12" i="11" s="1"/>
  <c r="X11" i="11"/>
  <c r="Z11" i="11"/>
  <c r="AI12" i="11" l="1"/>
  <c r="AG12" i="11"/>
  <c r="F10" i="11"/>
  <c r="E10" i="11" s="1"/>
  <c r="C11" i="11" s="1"/>
  <c r="H10" i="11"/>
  <c r="O10" i="11"/>
  <c r="P10" i="11" s="1"/>
  <c r="R11" i="11" s="1"/>
  <c r="M10" i="11"/>
  <c r="J10" i="11" s="1"/>
  <c r="K10" i="11" l="1"/>
  <c r="N11" i="11" s="1"/>
  <c r="L10" i="11"/>
  <c r="U11" i="11" s="1"/>
  <c r="D11" i="11"/>
  <c r="Q11" i="11"/>
  <c r="S11" i="11"/>
  <c r="G11" i="11"/>
  <c r="AA11" i="11" l="1"/>
  <c r="AB11" i="11"/>
  <c r="H11" i="11"/>
  <c r="F11" i="11"/>
  <c r="E11" i="11" s="1"/>
  <c r="C12" i="11" s="1"/>
  <c r="T11" i="11"/>
  <c r="V11" i="11"/>
  <c r="W11" i="11" s="1"/>
  <c r="Y12" i="11" s="1"/>
  <c r="M11" i="11"/>
  <c r="O11" i="11"/>
  <c r="P11" i="11" s="1"/>
  <c r="R12" i="11" s="1"/>
  <c r="X12" i="11" l="1"/>
  <c r="Z12" i="11"/>
  <c r="D12" i="11"/>
  <c r="S12" i="11"/>
  <c r="AA12" i="11" s="1"/>
  <c r="Q12" i="11"/>
  <c r="J11" i="11"/>
  <c r="K11" i="11" s="1"/>
  <c r="AD12" i="11"/>
  <c r="N12" i="11" l="1"/>
  <c r="L11" i="11"/>
  <c r="U12" i="11" s="1"/>
  <c r="AC12" i="11"/>
  <c r="AB12" i="11" s="1"/>
  <c r="AD13" i="11" s="1"/>
  <c r="AE12" i="11"/>
  <c r="AF12" i="11" s="1"/>
  <c r="AH13" i="11" s="1"/>
  <c r="AE13" i="11" l="1"/>
  <c r="AC13" i="11"/>
  <c r="T12" i="11"/>
  <c r="V12" i="11"/>
  <c r="W12" i="11" s="1"/>
  <c r="Y13" i="11" s="1"/>
  <c r="AG13" i="11"/>
  <c r="AI13" i="11"/>
  <c r="G12" i="11"/>
  <c r="M12" i="11"/>
  <c r="O12" i="11"/>
  <c r="P12" i="11" s="1"/>
  <c r="R13" i="11" s="1"/>
  <c r="H12" i="11" l="1"/>
  <c r="F12" i="11"/>
  <c r="E12" i="11" s="1"/>
  <c r="C13" i="11" s="1"/>
  <c r="Z13" i="11"/>
  <c r="AB13" i="11" s="1"/>
  <c r="X13" i="11"/>
  <c r="J12" i="11"/>
  <c r="Q13" i="11"/>
  <c r="S13" i="11"/>
  <c r="AA13" i="11" s="1"/>
  <c r="AF13" i="11"/>
  <c r="AH14" i="11" s="1"/>
  <c r="AI14" i="11" l="1"/>
  <c r="AG14" i="11"/>
  <c r="D13" i="11"/>
  <c r="AD14" i="11"/>
  <c r="L12" i="11"/>
  <c r="U13" i="11" s="1"/>
  <c r="K12" i="11"/>
  <c r="N13" i="11" s="1"/>
  <c r="V13" i="11" l="1"/>
  <c r="W13" i="11" s="1"/>
  <c r="Y14" i="11" s="1"/>
  <c r="T13" i="11"/>
  <c r="AC14" i="11"/>
  <c r="AE14" i="11"/>
  <c r="AF14" i="11" s="1"/>
  <c r="AH15" i="11" s="1"/>
  <c r="G13" i="11"/>
  <c r="O13" i="11"/>
  <c r="P13" i="11" s="1"/>
  <c r="R14" i="11" s="1"/>
  <c r="M13" i="11"/>
  <c r="S14" i="11" l="1"/>
  <c r="AA14" i="11" s="1"/>
  <c r="Q14" i="11"/>
  <c r="J13" i="11"/>
  <c r="AG15" i="11"/>
  <c r="AI15" i="11"/>
  <c r="F13" i="11"/>
  <c r="E13" i="11" s="1"/>
  <c r="C14" i="11" s="1"/>
  <c r="H13" i="11"/>
  <c r="X14" i="11"/>
  <c r="Z14" i="11"/>
  <c r="AB14" i="11" s="1"/>
  <c r="D14" i="11" l="1"/>
  <c r="K13" i="11"/>
  <c r="N14" i="11" s="1"/>
  <c r="L13" i="11"/>
  <c r="U14" i="11" s="1"/>
  <c r="AD15" i="11"/>
  <c r="T14" i="11" l="1"/>
  <c r="V14" i="11"/>
  <c r="W14" i="11" s="1"/>
  <c r="Y15" i="11" s="1"/>
  <c r="M14" i="11"/>
  <c r="O14" i="11"/>
  <c r="P14" i="11" s="1"/>
  <c r="R15" i="11" s="1"/>
  <c r="G14" i="11"/>
  <c r="AE15" i="11"/>
  <c r="AF15" i="11" s="1"/>
  <c r="AH16" i="11" s="1"/>
  <c r="AC15" i="11"/>
  <c r="H14" i="11" l="1"/>
  <c r="F14" i="11"/>
  <c r="E14" i="11" s="1"/>
  <c r="C15" i="11" s="1"/>
  <c r="Z15" i="11"/>
  <c r="X15" i="11"/>
  <c r="AI16" i="11"/>
  <c r="AG16" i="11"/>
  <c r="Q15" i="11"/>
  <c r="S15" i="11"/>
  <c r="AA15" i="11" s="1"/>
  <c r="J14" i="11"/>
  <c r="AB15" i="11" l="1"/>
  <c r="AD16" i="11" s="1"/>
  <c r="D15" i="11"/>
  <c r="L14" i="11"/>
  <c r="U15" i="11" s="1"/>
  <c r="K14" i="11"/>
  <c r="AE16" i="11" l="1"/>
  <c r="AF16" i="11" s="1"/>
  <c r="AH17" i="11" s="1"/>
  <c r="AC16" i="11"/>
  <c r="N15" i="11"/>
  <c r="G15" i="11"/>
  <c r="V15" i="11"/>
  <c r="W15" i="11" s="1"/>
  <c r="Y16" i="11" s="1"/>
  <c r="T15" i="11"/>
  <c r="X16" i="11" l="1"/>
  <c r="Z16" i="11"/>
  <c r="O15" i="11"/>
  <c r="P15" i="11" s="1"/>
  <c r="R16" i="11" s="1"/>
  <c r="M15" i="11"/>
  <c r="J15" i="11" s="1"/>
  <c r="F15" i="11"/>
  <c r="E15" i="11" s="1"/>
  <c r="C16" i="11" s="1"/>
  <c r="H15" i="11"/>
  <c r="AG17" i="11"/>
  <c r="AI17" i="11"/>
  <c r="S16" i="11" l="1"/>
  <c r="AA16" i="11" s="1"/>
  <c r="Q16" i="11"/>
  <c r="D16" i="11"/>
  <c r="AB16" i="11"/>
  <c r="K15" i="11"/>
  <c r="L15" i="11"/>
  <c r="U16" i="11" s="1"/>
  <c r="AD17" i="11" l="1"/>
  <c r="T16" i="11"/>
  <c r="V16" i="11"/>
  <c r="W16" i="11" s="1"/>
  <c r="Y17" i="11" s="1"/>
  <c r="N16" i="11"/>
  <c r="G16" i="11"/>
  <c r="H16" i="11" l="1"/>
  <c r="F16" i="11"/>
  <c r="E16" i="11" s="1"/>
  <c r="C17" i="11" s="1"/>
  <c r="Z17" i="11"/>
  <c r="X17" i="11"/>
  <c r="M16" i="11"/>
  <c r="J16" i="11" s="1"/>
  <c r="O16" i="11"/>
  <c r="P16" i="11" s="1"/>
  <c r="R17" i="11" s="1"/>
  <c r="AC17" i="11"/>
  <c r="AE17" i="11"/>
  <c r="AF17" i="11" s="1"/>
  <c r="AH18" i="11" s="1"/>
  <c r="AI18" i="11" l="1"/>
  <c r="AG18" i="11"/>
  <c r="D17" i="11"/>
  <c r="Q17" i="11"/>
  <c r="S17" i="11"/>
  <c r="AA17" i="11" s="1"/>
  <c r="L16" i="11"/>
  <c r="U17" i="11" s="1"/>
  <c r="K16" i="11"/>
  <c r="N17" i="11" s="1"/>
  <c r="G17" i="11" l="1"/>
  <c r="V17" i="11"/>
  <c r="W17" i="11" s="1"/>
  <c r="T17" i="11"/>
  <c r="M17" i="11"/>
  <c r="O17" i="11"/>
  <c r="P17" i="11" s="1"/>
  <c r="R18" i="11" s="1"/>
  <c r="AB17" i="11"/>
  <c r="AD18" i="11" s="1"/>
  <c r="AE18" i="11" l="1"/>
  <c r="AF18" i="11" s="1"/>
  <c r="AH19" i="11" s="1"/>
  <c r="AC18" i="11"/>
  <c r="S18" i="11"/>
  <c r="AA18" i="11" s="1"/>
  <c r="Q18" i="11"/>
  <c r="Y18" i="11"/>
  <c r="J17" i="11"/>
  <c r="F17" i="11"/>
  <c r="E17" i="11" s="1"/>
  <c r="C18" i="11" s="1"/>
  <c r="H17" i="11"/>
  <c r="X18" i="11" l="1"/>
  <c r="Z18" i="11"/>
  <c r="AB18" i="11" s="1"/>
  <c r="AD19" i="11" s="1"/>
  <c r="D18" i="11"/>
  <c r="K17" i="11"/>
  <c r="N18" i="11" s="1"/>
  <c r="L17" i="11"/>
  <c r="U18" i="11" s="1"/>
  <c r="AG19" i="11"/>
  <c r="AI19" i="11"/>
  <c r="AC19" i="11" l="1"/>
  <c r="AE19" i="11"/>
  <c r="AF19" i="11" s="1"/>
  <c r="AH20" i="11" s="1"/>
  <c r="T18" i="11"/>
  <c r="V18" i="11"/>
  <c r="W18" i="11" s="1"/>
  <c r="Y19" i="11" s="1"/>
  <c r="O18" i="11"/>
  <c r="P18" i="11" s="1"/>
  <c r="R19" i="11" s="1"/>
  <c r="M18" i="11"/>
  <c r="G18" i="11"/>
  <c r="Q19" i="11" l="1"/>
  <c r="S19" i="11"/>
  <c r="AA19" i="11" s="1"/>
  <c r="H18" i="11"/>
  <c r="F18" i="11"/>
  <c r="E18" i="11" s="1"/>
  <c r="C19" i="11" s="1"/>
  <c r="Z19" i="11"/>
  <c r="X19" i="11"/>
  <c r="AI20" i="11"/>
  <c r="AG20" i="11"/>
  <c r="J18" i="11"/>
  <c r="K18" i="11" l="1"/>
  <c r="N19" i="11" s="1"/>
  <c r="L18" i="11"/>
  <c r="U19" i="11" s="1"/>
  <c r="AB19" i="11"/>
  <c r="AD20" i="11" s="1"/>
  <c r="D19" i="11"/>
  <c r="G19" i="11"/>
  <c r="AE20" i="11" l="1"/>
  <c r="AF20" i="11" s="1"/>
  <c r="AH21" i="11" s="1"/>
  <c r="AC20" i="11"/>
  <c r="V19" i="11"/>
  <c r="W19" i="11" s="1"/>
  <c r="Y20" i="11" s="1"/>
  <c r="T19" i="11"/>
  <c r="F19" i="11"/>
  <c r="E19" i="11" s="1"/>
  <c r="C20" i="11" s="1"/>
  <c r="H19" i="11"/>
  <c r="M19" i="11"/>
  <c r="J19" i="11" s="1"/>
  <c r="O19" i="11"/>
  <c r="P19" i="11" s="1"/>
  <c r="R20" i="11" s="1"/>
  <c r="D20" i="11" l="1"/>
  <c r="S20" i="11"/>
  <c r="AA20" i="11" s="1"/>
  <c r="Q20" i="11"/>
  <c r="X20" i="11"/>
  <c r="Z20" i="11"/>
  <c r="AB20" i="11" s="1"/>
  <c r="K19" i="11"/>
  <c r="N20" i="11" s="1"/>
  <c r="L19" i="11"/>
  <c r="U20" i="11" s="1"/>
  <c r="AG21" i="11"/>
  <c r="AI21" i="11"/>
  <c r="T20" i="11" l="1"/>
  <c r="V20" i="11"/>
  <c r="W20" i="11" s="1"/>
  <c r="Y21" i="11" s="1"/>
  <c r="AD21" i="11"/>
  <c r="O20" i="11"/>
  <c r="P20" i="11" s="1"/>
  <c r="R21" i="11" s="1"/>
  <c r="M20" i="11"/>
  <c r="G20" i="11"/>
  <c r="H20" i="11" l="1"/>
  <c r="J20" i="11" s="1"/>
  <c r="F20" i="11"/>
  <c r="E20" i="11" s="1"/>
  <c r="C21" i="11" s="1"/>
  <c r="AC21" i="11"/>
  <c r="AE21" i="11"/>
  <c r="AF21" i="11" s="1"/>
  <c r="AH22" i="11" s="1"/>
  <c r="Z21" i="11"/>
  <c r="X21" i="11"/>
  <c r="Q21" i="11"/>
  <c r="S21" i="11"/>
  <c r="AA21" i="11" s="1"/>
  <c r="AB21" i="11" l="1"/>
  <c r="AD22" i="11" s="1"/>
  <c r="D21" i="11"/>
  <c r="AG22" i="11"/>
  <c r="AI22" i="11"/>
  <c r="K20" i="11"/>
  <c r="L20" i="11"/>
  <c r="U21" i="11" s="1"/>
  <c r="AC22" i="11" l="1"/>
  <c r="AE22" i="11"/>
  <c r="AF22" i="11" s="1"/>
  <c r="AH23" i="11" s="1"/>
  <c r="N21" i="11"/>
  <c r="G21" i="11"/>
  <c r="V21" i="11"/>
  <c r="W21" i="11" s="1"/>
  <c r="Y22" i="11" s="1"/>
  <c r="T21" i="11"/>
  <c r="X22" i="11" l="1"/>
  <c r="Z22" i="11"/>
  <c r="F21" i="11"/>
  <c r="E21" i="11" s="1"/>
  <c r="C22" i="11" s="1"/>
  <c r="H21" i="11"/>
  <c r="M21" i="11"/>
  <c r="J21" i="11" s="1"/>
  <c r="O21" i="11"/>
  <c r="P21" i="11" s="1"/>
  <c r="R22" i="11" s="1"/>
  <c r="AI23" i="11"/>
  <c r="AG23" i="11"/>
  <c r="Q22" i="11" l="1"/>
  <c r="S22" i="11"/>
  <c r="AA22" i="11" s="1"/>
  <c r="D22" i="11"/>
  <c r="AB22" i="11"/>
  <c r="K21" i="11"/>
  <c r="N22" i="11" s="1"/>
  <c r="L21" i="11"/>
  <c r="U22" i="11" s="1"/>
  <c r="G22" i="11"/>
  <c r="T22" i="11" l="1"/>
  <c r="V22" i="11"/>
  <c r="W22" i="11" s="1"/>
  <c r="Y23" i="11" s="1"/>
  <c r="M22" i="11"/>
  <c r="O22" i="11"/>
  <c r="P22" i="11" s="1"/>
  <c r="R23" i="11" s="1"/>
  <c r="AD23" i="11"/>
  <c r="F22" i="11"/>
  <c r="E22" i="11" s="1"/>
  <c r="C23" i="11" s="1"/>
  <c r="H22" i="11"/>
  <c r="S23" i="11" l="1"/>
  <c r="AA23" i="11" s="1"/>
  <c r="AD24" i="11" s="1"/>
  <c r="Q23" i="11"/>
  <c r="J22" i="11"/>
  <c r="AE23" i="11"/>
  <c r="AF23" i="11" s="1"/>
  <c r="AH24" i="11" s="1"/>
  <c r="AC23" i="11"/>
  <c r="K22" i="11"/>
  <c r="N23" i="11" s="1"/>
  <c r="L22" i="11"/>
  <c r="U23" i="11" s="1"/>
  <c r="X23" i="11"/>
  <c r="Z23" i="11"/>
  <c r="AB23" i="11" s="1"/>
  <c r="D23" i="11"/>
  <c r="AC24" i="11" l="1"/>
  <c r="AE24" i="11"/>
  <c r="AF24" i="11" s="1"/>
  <c r="T23" i="11"/>
  <c r="V23" i="11"/>
  <c r="W23" i="11" s="1"/>
  <c r="Y24" i="11" s="1"/>
  <c r="AG24" i="11"/>
  <c r="AI24" i="11"/>
  <c r="AH25" i="11"/>
  <c r="O23" i="11"/>
  <c r="P23" i="11" s="1"/>
  <c r="R24" i="11" s="1"/>
  <c r="M23" i="11"/>
  <c r="G23" i="11"/>
  <c r="AI25" i="11" l="1"/>
  <c r="AG25" i="11"/>
  <c r="Q24" i="11"/>
  <c r="S24" i="11"/>
  <c r="AA24" i="11" s="1"/>
  <c r="Z24" i="11"/>
  <c r="X24" i="11"/>
  <c r="F23" i="11"/>
  <c r="E23" i="11" s="1"/>
  <c r="C24" i="11" s="1"/>
  <c r="H23" i="11"/>
  <c r="AB24" i="11" l="1"/>
  <c r="AD25" i="11" s="1"/>
  <c r="J23" i="11"/>
  <c r="K23" i="11" s="1"/>
  <c r="D24" i="11"/>
  <c r="N24" i="11" l="1"/>
  <c r="AE25" i="11"/>
  <c r="AF25" i="11" s="1"/>
  <c r="AH26" i="11" s="1"/>
  <c r="AC25" i="11"/>
  <c r="L23" i="11"/>
  <c r="U24" i="11" s="1"/>
  <c r="AG26" i="11" l="1"/>
  <c r="AI26" i="11"/>
  <c r="V24" i="11"/>
  <c r="W24" i="11" s="1"/>
  <c r="Y25" i="11" s="1"/>
  <c r="T24" i="11"/>
  <c r="G24" i="11"/>
  <c r="M24" i="11"/>
  <c r="O24" i="11"/>
  <c r="P24" i="11" s="1"/>
  <c r="R25" i="11" s="1"/>
  <c r="X25" i="11" l="1"/>
  <c r="Z25" i="11"/>
  <c r="AB25" i="11" s="1"/>
  <c r="F24" i="11"/>
  <c r="E24" i="11" s="1"/>
  <c r="C25" i="11" s="1"/>
  <c r="H24" i="11"/>
  <c r="S25" i="11"/>
  <c r="AA25" i="11" s="1"/>
  <c r="Q25" i="11"/>
  <c r="AD26" i="11" l="1"/>
  <c r="D25" i="11"/>
  <c r="J24" i="11"/>
  <c r="K24" i="11" s="1"/>
  <c r="N25" i="11" l="1"/>
  <c r="G25" i="11"/>
  <c r="L24" i="11"/>
  <c r="U25" i="11" s="1"/>
  <c r="AC26" i="11"/>
  <c r="AE26" i="11"/>
  <c r="AF26" i="11" s="1"/>
  <c r="AH27" i="11" s="1"/>
  <c r="H25" i="11" l="1"/>
  <c r="F25" i="11"/>
  <c r="E25" i="11" s="1"/>
  <c r="C26" i="11" s="1"/>
  <c r="AI27" i="11"/>
  <c r="AG27" i="11"/>
  <c r="O25" i="11"/>
  <c r="P25" i="11" s="1"/>
  <c r="R26" i="11" s="1"/>
  <c r="M25" i="11"/>
  <c r="T25" i="11"/>
  <c r="V25" i="11"/>
  <c r="W25" i="11" s="1"/>
  <c r="Y26" i="11" s="1"/>
  <c r="Z26" i="11" l="1"/>
  <c r="X26" i="11"/>
  <c r="Q26" i="11"/>
  <c r="S26" i="11"/>
  <c r="AA26" i="11" s="1"/>
  <c r="D26" i="11"/>
  <c r="J25" i="11"/>
  <c r="K25" i="11" s="1"/>
  <c r="N26" i="11" l="1"/>
  <c r="G26" i="11"/>
  <c r="AB26" i="11"/>
  <c r="AD27" i="11" s="1"/>
  <c r="L25" i="11"/>
  <c r="U26" i="11" s="1"/>
  <c r="AE27" i="11" l="1"/>
  <c r="AF27" i="11" s="1"/>
  <c r="AH28" i="11" s="1"/>
  <c r="AC27" i="11"/>
  <c r="F26" i="11"/>
  <c r="E26" i="11" s="1"/>
  <c r="C27" i="11" s="1"/>
  <c r="H26" i="11"/>
  <c r="V26" i="11"/>
  <c r="W26" i="11" s="1"/>
  <c r="Y27" i="11" s="1"/>
  <c r="T26" i="11"/>
  <c r="M26" i="11"/>
  <c r="O26" i="11"/>
  <c r="P26" i="11" s="1"/>
  <c r="R27" i="11" s="1"/>
  <c r="X27" i="11" l="1"/>
  <c r="Z27" i="11"/>
  <c r="AB27" i="11" s="1"/>
  <c r="S27" i="11"/>
  <c r="AA27" i="11" s="1"/>
  <c r="Q27" i="11"/>
  <c r="J26" i="11"/>
  <c r="L26" i="11" s="1"/>
  <c r="U27" i="11" s="1"/>
  <c r="K26" i="11"/>
  <c r="D27" i="11"/>
  <c r="AG28" i="11"/>
  <c r="AI28" i="11"/>
  <c r="T27" i="11" l="1"/>
  <c r="V27" i="11"/>
  <c r="W27" i="11" s="1"/>
  <c r="Y28" i="11" s="1"/>
  <c r="G27" i="11"/>
  <c r="N27" i="11"/>
  <c r="AD28" i="11"/>
  <c r="H27" i="11" l="1"/>
  <c r="F27" i="11"/>
  <c r="E27" i="11" s="1"/>
  <c r="C28" i="11" s="1"/>
  <c r="Z28" i="11"/>
  <c r="X28" i="11"/>
  <c r="AC28" i="11"/>
  <c r="AE28" i="11"/>
  <c r="AF28" i="11" s="1"/>
  <c r="AH29" i="11" s="1"/>
  <c r="O27" i="11"/>
  <c r="P27" i="11" s="1"/>
  <c r="R28" i="11" s="1"/>
  <c r="M27" i="11"/>
  <c r="J27" i="11" s="1"/>
  <c r="D28" i="11" l="1"/>
  <c r="AI29" i="11"/>
  <c r="AG29" i="11"/>
  <c r="Q28" i="11"/>
  <c r="S28" i="11"/>
  <c r="AA28" i="11" s="1"/>
  <c r="K27" i="11"/>
  <c r="N28" i="11" s="1"/>
  <c r="L27" i="11"/>
  <c r="U28" i="11" s="1"/>
  <c r="V28" i="11" l="1"/>
  <c r="W28" i="11" s="1"/>
  <c r="T28" i="11"/>
  <c r="M28" i="11"/>
  <c r="O28" i="11"/>
  <c r="P28" i="11" s="1"/>
  <c r="R29" i="11" s="1"/>
  <c r="G28" i="11"/>
  <c r="AB28" i="11"/>
  <c r="AD29" i="11" s="1"/>
  <c r="AE29" i="11" l="1"/>
  <c r="AF29" i="11" s="1"/>
  <c r="AH30" i="11" s="1"/>
  <c r="AC29" i="11"/>
  <c r="F28" i="11"/>
  <c r="E28" i="11" s="1"/>
  <c r="C29" i="11" s="1"/>
  <c r="H28" i="11"/>
  <c r="S29" i="11"/>
  <c r="AA29" i="11" s="1"/>
  <c r="Q29" i="11"/>
  <c r="Y29" i="11"/>
  <c r="J28" i="11"/>
  <c r="X29" i="11" l="1"/>
  <c r="Z29" i="11"/>
  <c r="AB29" i="11" s="1"/>
  <c r="AD30" i="11" s="1"/>
  <c r="K28" i="11"/>
  <c r="L28" i="11"/>
  <c r="U29" i="11" s="1"/>
  <c r="D29" i="11"/>
  <c r="AI30" i="11"/>
  <c r="AG30" i="11"/>
  <c r="AE30" i="11" l="1"/>
  <c r="AF30" i="11" s="1"/>
  <c r="AH31" i="11" s="1"/>
  <c r="AC30" i="11"/>
  <c r="T29" i="11"/>
  <c r="V29" i="11"/>
  <c r="W29" i="11" s="1"/>
  <c r="Y30" i="11" s="1"/>
  <c r="N29" i="11"/>
  <c r="G29" i="11"/>
  <c r="H29" i="11" l="1"/>
  <c r="F29" i="11"/>
  <c r="E29" i="11" s="1"/>
  <c r="C30" i="11" s="1"/>
  <c r="O29" i="11"/>
  <c r="P29" i="11" s="1"/>
  <c r="R30" i="11" s="1"/>
  <c r="M29" i="11"/>
  <c r="J29" i="11" s="1"/>
  <c r="X30" i="11"/>
  <c r="Z30" i="11"/>
  <c r="AG31" i="11"/>
  <c r="AI31" i="11"/>
  <c r="D30" i="11" l="1"/>
  <c r="S30" i="11"/>
  <c r="AA30" i="11" s="1"/>
  <c r="Q30" i="11"/>
  <c r="K29" i="11"/>
  <c r="N30" i="11" s="1"/>
  <c r="L29" i="11"/>
  <c r="U30" i="11" s="1"/>
  <c r="G30" i="11" l="1"/>
  <c r="O30" i="11"/>
  <c r="P30" i="11" s="1"/>
  <c r="R31" i="11" s="1"/>
  <c r="M30" i="11"/>
  <c r="AB30" i="11"/>
  <c r="AD31" i="11" s="1"/>
  <c r="T30" i="11"/>
  <c r="V30" i="11"/>
  <c r="W30" i="11" s="1"/>
  <c r="AC31" i="11" l="1"/>
  <c r="AE31" i="11"/>
  <c r="AF31" i="11" s="1"/>
  <c r="AH32" i="11" s="1"/>
  <c r="Q31" i="11"/>
  <c r="S31" i="11"/>
  <c r="AA31" i="11" s="1"/>
  <c r="H30" i="11"/>
  <c r="F30" i="11"/>
  <c r="E30" i="11" s="1"/>
  <c r="C31" i="11" s="1"/>
  <c r="Y31" i="11"/>
  <c r="AI32" i="11" l="1"/>
  <c r="AG32" i="11"/>
  <c r="J30" i="11"/>
  <c r="K30" i="11" s="1"/>
  <c r="Z31" i="11"/>
  <c r="AB31" i="11" s="1"/>
  <c r="AD32" i="11" s="1"/>
  <c r="X31" i="11"/>
  <c r="D31" i="11"/>
  <c r="AE32" i="11" l="1"/>
  <c r="AF32" i="11" s="1"/>
  <c r="AH33" i="11" s="1"/>
  <c r="AC32" i="11"/>
  <c r="N31" i="11"/>
  <c r="L30" i="11"/>
  <c r="U31" i="11" s="1"/>
  <c r="T31" i="11" l="1"/>
  <c r="V31" i="11"/>
  <c r="W31" i="11" s="1"/>
  <c r="Y32" i="11" s="1"/>
  <c r="M31" i="11"/>
  <c r="O31" i="11"/>
  <c r="P31" i="11" s="1"/>
  <c r="R32" i="11" s="1"/>
  <c r="G31" i="11"/>
  <c r="AG33" i="11"/>
  <c r="AI33" i="11"/>
  <c r="F31" i="11" l="1"/>
  <c r="E31" i="11" s="1"/>
  <c r="C32" i="11" s="1"/>
  <c r="H31" i="11"/>
  <c r="J31" i="11"/>
  <c r="X32" i="11"/>
  <c r="Z32" i="11"/>
  <c r="S32" i="11"/>
  <c r="AA32" i="11" s="1"/>
  <c r="Q32" i="11"/>
  <c r="AB32" i="11" l="1"/>
  <c r="AD33" i="11" s="1"/>
  <c r="K31" i="11"/>
  <c r="N32" i="11" s="1"/>
  <c r="L31" i="11"/>
  <c r="U32" i="11" s="1"/>
  <c r="D32" i="11"/>
  <c r="AC33" i="11" l="1"/>
  <c r="AE33" i="11"/>
  <c r="AF33" i="11" s="1"/>
  <c r="AH34" i="11" s="1"/>
  <c r="T32" i="11"/>
  <c r="V32" i="11"/>
  <c r="W32" i="11" s="1"/>
  <c r="Y33" i="11" s="1"/>
  <c r="O32" i="11"/>
  <c r="P32" i="11" s="1"/>
  <c r="R33" i="11" s="1"/>
  <c r="M32" i="11"/>
  <c r="G32" i="11"/>
  <c r="Q33" i="11" l="1"/>
  <c r="S33" i="11"/>
  <c r="AA33" i="11" s="1"/>
  <c r="Z33" i="11"/>
  <c r="AB33" i="11" s="1"/>
  <c r="X33" i="11"/>
  <c r="H32" i="11"/>
  <c r="F32" i="11"/>
  <c r="E32" i="11" s="1"/>
  <c r="C33" i="11" s="1"/>
  <c r="AI34" i="11"/>
  <c r="AG34" i="11"/>
  <c r="AD34" i="11" l="1"/>
  <c r="J32" i="11"/>
  <c r="K32" i="11" s="1"/>
  <c r="D33" i="11"/>
  <c r="N33" i="11" l="1"/>
  <c r="AE34" i="11"/>
  <c r="AF34" i="11" s="1"/>
  <c r="AH35" i="11" s="1"/>
  <c r="AC34" i="11"/>
  <c r="L32" i="11"/>
  <c r="U33" i="11" s="1"/>
  <c r="AG35" i="11" l="1"/>
  <c r="AI35" i="11"/>
  <c r="T33" i="11"/>
  <c r="V33" i="11"/>
  <c r="W33" i="11" s="1"/>
  <c r="Y34" i="11" s="1"/>
  <c r="G33" i="11"/>
  <c r="M33" i="11"/>
  <c r="O33" i="11"/>
  <c r="P33" i="11" s="1"/>
  <c r="R34" i="11" s="1"/>
  <c r="F33" i="11" l="1"/>
  <c r="E33" i="11" s="1"/>
  <c r="C34" i="11" s="1"/>
  <c r="H33" i="11"/>
  <c r="S34" i="11"/>
  <c r="AA34" i="11" s="1"/>
  <c r="Q34" i="11"/>
  <c r="X34" i="11"/>
  <c r="Z34" i="11"/>
  <c r="AB34" i="11" s="1"/>
  <c r="D34" i="11" l="1"/>
  <c r="AD35" i="11"/>
  <c r="J33" i="11"/>
  <c r="K33" i="11" s="1"/>
  <c r="N34" i="11" l="1"/>
  <c r="AC35" i="11"/>
  <c r="AE35" i="11"/>
  <c r="AF35" i="11" s="1"/>
  <c r="AH36" i="11" s="1"/>
  <c r="L33" i="11"/>
  <c r="U34" i="11" s="1"/>
  <c r="AI36" i="11" l="1"/>
  <c r="AG36" i="11"/>
  <c r="T34" i="11"/>
  <c r="V34" i="11"/>
  <c r="W34" i="11" s="1"/>
  <c r="Y35" i="11" s="1"/>
  <c r="G34" i="11"/>
  <c r="O34" i="11"/>
  <c r="P34" i="11" s="1"/>
  <c r="R35" i="11" s="1"/>
  <c r="M34" i="11"/>
  <c r="H34" i="11" l="1"/>
  <c r="F34" i="11"/>
  <c r="E34" i="11" s="1"/>
  <c r="C35" i="11" s="1"/>
  <c r="Z35" i="11"/>
  <c r="AB35" i="11" s="1"/>
  <c r="X35" i="11"/>
  <c r="Q35" i="11"/>
  <c r="S35" i="11"/>
  <c r="AA35" i="11" s="1"/>
  <c r="J34" i="11"/>
  <c r="D35" i="11" l="1"/>
  <c r="G35" i="11"/>
  <c r="AD36" i="11"/>
  <c r="K34" i="11"/>
  <c r="N35" i="11" s="1"/>
  <c r="L34" i="11"/>
  <c r="U35" i="11" s="1"/>
  <c r="AE36" i="11" l="1"/>
  <c r="AF36" i="11" s="1"/>
  <c r="AH37" i="11" s="1"/>
  <c r="AC36" i="11"/>
  <c r="F35" i="11"/>
  <c r="E35" i="11" s="1"/>
  <c r="C36" i="11" s="1"/>
  <c r="H35" i="11"/>
  <c r="T35" i="11"/>
  <c r="V35" i="11"/>
  <c r="W35" i="11" s="1"/>
  <c r="Y36" i="11" s="1"/>
  <c r="M35" i="11"/>
  <c r="O35" i="11"/>
  <c r="P35" i="11" s="1"/>
  <c r="R36" i="11" s="1"/>
  <c r="S36" i="11" l="1"/>
  <c r="AA36" i="11" s="1"/>
  <c r="Q36" i="11"/>
  <c r="X36" i="11"/>
  <c r="Z36" i="11"/>
  <c r="AB36" i="11" s="1"/>
  <c r="J35" i="11"/>
  <c r="K35" i="11" s="1"/>
  <c r="D36" i="11"/>
  <c r="AI37" i="11"/>
  <c r="AG37" i="11"/>
  <c r="N36" i="11" l="1"/>
  <c r="L35" i="11"/>
  <c r="U36" i="11" s="1"/>
  <c r="AD37" i="11"/>
  <c r="AE37" i="11" l="1"/>
  <c r="AF37" i="11" s="1"/>
  <c r="AH38" i="11" s="1"/>
  <c r="AC37" i="11"/>
  <c r="T36" i="11"/>
  <c r="V36" i="11"/>
  <c r="W36" i="11" s="1"/>
  <c r="Y37" i="11" s="1"/>
  <c r="G36" i="11"/>
  <c r="O36" i="11"/>
  <c r="P36" i="11" s="1"/>
  <c r="R37" i="11" s="1"/>
  <c r="M36" i="11"/>
  <c r="H36" i="11" l="1"/>
  <c r="F36" i="11"/>
  <c r="E36" i="11" s="1"/>
  <c r="C37" i="11" s="1"/>
  <c r="S37" i="11"/>
  <c r="AA37" i="11" s="1"/>
  <c r="Q37" i="11"/>
  <c r="J36" i="11"/>
  <c r="Z37" i="11"/>
  <c r="AB37" i="11" s="1"/>
  <c r="X37" i="11"/>
  <c r="AG38" i="11"/>
  <c r="AI38" i="11"/>
  <c r="AD38" i="11" l="1"/>
  <c r="D37" i="11"/>
  <c r="K36" i="11"/>
  <c r="N37" i="11" s="1"/>
  <c r="L36" i="11"/>
  <c r="U37" i="11" s="1"/>
  <c r="V37" i="11" l="1"/>
  <c r="W37" i="11" s="1"/>
  <c r="Y38" i="11" s="1"/>
  <c r="T37" i="11"/>
  <c r="G37" i="11"/>
  <c r="O37" i="11"/>
  <c r="P37" i="11" s="1"/>
  <c r="R38" i="11" s="1"/>
  <c r="M37" i="11"/>
  <c r="AC38" i="11"/>
  <c r="AE38" i="11"/>
  <c r="AF38" i="11" s="1"/>
  <c r="AH39" i="11" s="1"/>
  <c r="F37" i="11" l="1"/>
  <c r="E37" i="11" s="1"/>
  <c r="C38" i="11" s="1"/>
  <c r="H37" i="11"/>
  <c r="J37" i="11"/>
  <c r="AI39" i="11"/>
  <c r="AG39" i="11"/>
  <c r="Q38" i="11"/>
  <c r="S38" i="11"/>
  <c r="AA38" i="11" s="1"/>
  <c r="X38" i="11"/>
  <c r="Z38" i="11"/>
  <c r="AB38" i="11" s="1"/>
  <c r="AD39" i="11" l="1"/>
  <c r="K37" i="11"/>
  <c r="L37" i="11"/>
  <c r="U38" i="11" s="1"/>
  <c r="D38" i="11"/>
  <c r="N38" i="11" l="1"/>
  <c r="G38" i="11"/>
  <c r="T38" i="11"/>
  <c r="V38" i="11"/>
  <c r="W38" i="11" s="1"/>
  <c r="Y39" i="11" s="1"/>
  <c r="AE39" i="11"/>
  <c r="AF39" i="11" s="1"/>
  <c r="AH40" i="11" s="1"/>
  <c r="AC39" i="11"/>
  <c r="Z39" i="11" l="1"/>
  <c r="X39" i="11"/>
  <c r="H38" i="11"/>
  <c r="F38" i="11"/>
  <c r="E38" i="11" s="1"/>
  <c r="C39" i="11" s="1"/>
  <c r="AG40" i="11"/>
  <c r="AI40" i="11"/>
  <c r="M38" i="11"/>
  <c r="J38" i="11" s="1"/>
  <c r="O38" i="11"/>
  <c r="P38" i="11" s="1"/>
  <c r="R39" i="11" s="1"/>
  <c r="S39" i="11" l="1"/>
  <c r="AA39" i="11" s="1"/>
  <c r="Q39" i="11"/>
  <c r="L38" i="11"/>
  <c r="U39" i="11" s="1"/>
  <c r="K38" i="11"/>
  <c r="N39" i="11" s="1"/>
  <c r="D39" i="11"/>
  <c r="G39" i="11"/>
  <c r="AB39" i="11"/>
  <c r="V39" i="11" l="1"/>
  <c r="W39" i="11" s="1"/>
  <c r="Y40" i="11" s="1"/>
  <c r="T39" i="11"/>
  <c r="F39" i="11"/>
  <c r="E39" i="11" s="1"/>
  <c r="C40" i="11" s="1"/>
  <c r="H39" i="11"/>
  <c r="O39" i="11"/>
  <c r="P39" i="11" s="1"/>
  <c r="R40" i="11" s="1"/>
  <c r="M39" i="11"/>
  <c r="AD40" i="11"/>
  <c r="Q40" i="11" l="1"/>
  <c r="S40" i="11"/>
  <c r="AA40" i="11" s="1"/>
  <c r="D40" i="11"/>
  <c r="AC40" i="11"/>
  <c r="AE40" i="11"/>
  <c r="AF40" i="11" s="1"/>
  <c r="AH41" i="11" s="1"/>
  <c r="J39" i="11"/>
  <c r="K39" i="11"/>
  <c r="N40" i="11" s="1"/>
  <c r="L39" i="11"/>
  <c r="U40" i="11" s="1"/>
  <c r="X40" i="11"/>
  <c r="Z40" i="11"/>
  <c r="AI41" i="11" l="1"/>
  <c r="AG41" i="11"/>
  <c r="M40" i="11"/>
  <c r="O40" i="11"/>
  <c r="P40" i="11" s="1"/>
  <c r="R41" i="11" s="1"/>
  <c r="AB40" i="11"/>
  <c r="AD41" i="11" s="1"/>
  <c r="T40" i="11"/>
  <c r="V40" i="11"/>
  <c r="W40" i="11" s="1"/>
  <c r="G40" i="11"/>
  <c r="AE41" i="11" l="1"/>
  <c r="AF41" i="11" s="1"/>
  <c r="AH42" i="11" s="1"/>
  <c r="AC41" i="11"/>
  <c r="S41" i="11"/>
  <c r="AA41" i="11" s="1"/>
  <c r="Q41" i="11"/>
  <c r="Y41" i="11"/>
  <c r="J40" i="11"/>
  <c r="H40" i="11"/>
  <c r="F40" i="11"/>
  <c r="E40" i="11" s="1"/>
  <c r="C41" i="11" s="1"/>
  <c r="D41" i="11" l="1"/>
  <c r="Z41" i="11"/>
  <c r="AB41" i="11" s="1"/>
  <c r="AD42" i="11" s="1"/>
  <c r="X41" i="11"/>
  <c r="L40" i="11"/>
  <c r="U41" i="11" s="1"/>
  <c r="K40" i="11"/>
  <c r="N41" i="11" s="1"/>
  <c r="AG42" i="11"/>
  <c r="AI42" i="11"/>
  <c r="AC42" i="11" l="1"/>
  <c r="AE42" i="11"/>
  <c r="AF42" i="11" s="1"/>
  <c r="AH43" i="11" s="1"/>
  <c r="V41" i="11"/>
  <c r="W41" i="11" s="1"/>
  <c r="Y42" i="11" s="1"/>
  <c r="T41" i="11"/>
  <c r="G41" i="11"/>
  <c r="O41" i="11"/>
  <c r="P41" i="11" s="1"/>
  <c r="R42" i="11" s="1"/>
  <c r="M41" i="11"/>
  <c r="Q42" i="11" l="1"/>
  <c r="S42" i="11"/>
  <c r="AA42" i="11" s="1"/>
  <c r="AI43" i="11"/>
  <c r="AG43" i="11"/>
  <c r="X42" i="11"/>
  <c r="Z42" i="11"/>
  <c r="AB42" i="11" s="1"/>
  <c r="F41" i="11"/>
  <c r="E41" i="11" s="1"/>
  <c r="C42" i="11" s="1"/>
  <c r="H41" i="11"/>
  <c r="AD43" i="11" l="1"/>
  <c r="D42" i="11"/>
  <c r="J41" i="11"/>
  <c r="K41" i="11" s="1"/>
  <c r="N42" i="11" l="1"/>
  <c r="L41" i="11"/>
  <c r="U42" i="11" s="1"/>
  <c r="AE43" i="11"/>
  <c r="AF43" i="11" s="1"/>
  <c r="AH44" i="11" s="1"/>
  <c r="AC43" i="11"/>
  <c r="AG44" i="11" l="1"/>
  <c r="AI44" i="11"/>
  <c r="T42" i="11"/>
  <c r="V42" i="11"/>
  <c r="W42" i="11" s="1"/>
  <c r="Y43" i="11" s="1"/>
  <c r="G42" i="11"/>
  <c r="M42" i="11"/>
  <c r="O42" i="11"/>
  <c r="P42" i="11" s="1"/>
  <c r="R43" i="11" s="1"/>
  <c r="H42" i="11" l="1"/>
  <c r="F42" i="11"/>
  <c r="E42" i="11" s="1"/>
  <c r="C43" i="11" s="1"/>
  <c r="S43" i="11"/>
  <c r="AA43" i="11" s="1"/>
  <c r="Q43" i="11"/>
  <c r="J42" i="11"/>
  <c r="Z43" i="11"/>
  <c r="AB43" i="11" s="1"/>
  <c r="X43" i="11"/>
  <c r="AD44" i="11" l="1"/>
  <c r="D43" i="11"/>
  <c r="L42" i="11"/>
  <c r="U43" i="11" s="1"/>
  <c r="K42" i="11"/>
  <c r="N43" i="11" s="1"/>
  <c r="O43" i="11" l="1"/>
  <c r="P43" i="11" s="1"/>
  <c r="R44" i="11" s="1"/>
  <c r="M43" i="11"/>
  <c r="G43" i="11"/>
  <c r="V43" i="11"/>
  <c r="W43" i="11" s="1"/>
  <c r="Y44" i="11" s="1"/>
  <c r="T43" i="11"/>
  <c r="AC44" i="11"/>
  <c r="AE44" i="11"/>
  <c r="AF44" i="11" s="1"/>
  <c r="AH45" i="11" s="1"/>
  <c r="F43" i="11" l="1"/>
  <c r="E43" i="11" s="1"/>
  <c r="C44" i="11" s="1"/>
  <c r="H43" i="11"/>
  <c r="AI45" i="11"/>
  <c r="AG45" i="11"/>
  <c r="J43" i="11"/>
  <c r="X44" i="11"/>
  <c r="Z44" i="11"/>
  <c r="Q44" i="11"/>
  <c r="S44" i="11"/>
  <c r="AA44" i="11" s="1"/>
  <c r="K43" i="11" l="1"/>
  <c r="L43" i="11"/>
  <c r="U44" i="11" s="1"/>
  <c r="AB44" i="11"/>
  <c r="AD45" i="11" s="1"/>
  <c r="D44" i="11"/>
  <c r="AE45" i="11" l="1"/>
  <c r="AF45" i="11" s="1"/>
  <c r="AH46" i="11" s="1"/>
  <c r="AC45" i="11"/>
  <c r="T44" i="11"/>
  <c r="V44" i="11"/>
  <c r="W44" i="11" s="1"/>
  <c r="Y45" i="11" s="1"/>
  <c r="N44" i="11"/>
  <c r="G44" i="11"/>
  <c r="M44" i="11" l="1"/>
  <c r="O44" i="11"/>
  <c r="P44" i="11" s="1"/>
  <c r="R45" i="11" s="1"/>
  <c r="H44" i="11"/>
  <c r="F44" i="11"/>
  <c r="E44" i="11" s="1"/>
  <c r="C45" i="11" s="1"/>
  <c r="Z45" i="11"/>
  <c r="X45" i="11"/>
  <c r="AG46" i="11"/>
  <c r="AI46" i="11"/>
  <c r="S45" i="11" l="1"/>
  <c r="AA45" i="11" s="1"/>
  <c r="Q45" i="11"/>
  <c r="D45" i="11"/>
  <c r="J44" i="11"/>
  <c r="L44" i="11" s="1"/>
  <c r="U45" i="11" s="1"/>
  <c r="V45" i="11" l="1"/>
  <c r="W45" i="11" s="1"/>
  <c r="T45" i="11"/>
  <c r="AB45" i="11"/>
  <c r="AD46" i="11" s="1"/>
  <c r="K44" i="11"/>
  <c r="AC46" i="11" l="1"/>
  <c r="AE46" i="11"/>
  <c r="AF46" i="11" s="1"/>
  <c r="AH47" i="11" s="1"/>
  <c r="N45" i="11"/>
  <c r="G45" i="11"/>
  <c r="Y46" i="11"/>
  <c r="AI47" i="11" l="1"/>
  <c r="AG47" i="11"/>
  <c r="X46" i="11"/>
  <c r="Z46" i="11"/>
  <c r="O45" i="11"/>
  <c r="P45" i="11" s="1"/>
  <c r="R46" i="11" s="1"/>
  <c r="M45" i="11"/>
  <c r="J45" i="11" s="1"/>
  <c r="F45" i="11"/>
  <c r="E45" i="11" s="1"/>
  <c r="C46" i="11" s="1"/>
  <c r="H45" i="11"/>
  <c r="K45" i="11" l="1"/>
  <c r="L45" i="11"/>
  <c r="U46" i="11" s="1"/>
  <c r="Q46" i="11"/>
  <c r="S46" i="11"/>
  <c r="AA46" i="11" s="1"/>
  <c r="D46" i="11"/>
  <c r="AB46" i="11"/>
  <c r="T46" i="11" l="1"/>
  <c r="V46" i="11"/>
  <c r="W46" i="11" s="1"/>
  <c r="Y47" i="11" s="1"/>
  <c r="AD47" i="11"/>
  <c r="N46" i="11"/>
  <c r="G46" i="11"/>
  <c r="Z47" i="11" l="1"/>
  <c r="X47" i="11"/>
  <c r="AE47" i="11"/>
  <c r="AF47" i="11" s="1"/>
  <c r="AH48" i="11" s="1"/>
  <c r="AC47" i="11"/>
  <c r="H46" i="11"/>
  <c r="F46" i="11"/>
  <c r="E46" i="11" s="1"/>
  <c r="C47" i="11" s="1"/>
  <c r="M46" i="11"/>
  <c r="J46" i="11" s="1"/>
  <c r="O46" i="11"/>
  <c r="P46" i="11" s="1"/>
  <c r="R47" i="11" s="1"/>
  <c r="S47" i="11" l="1"/>
  <c r="AA47" i="11" s="1"/>
  <c r="Q47" i="11"/>
  <c r="L46" i="11"/>
  <c r="U47" i="11" s="1"/>
  <c r="K46" i="11"/>
  <c r="AG48" i="11"/>
  <c r="AI48" i="11"/>
  <c r="D47" i="11"/>
  <c r="AB47" i="11"/>
  <c r="V47" i="11" l="1"/>
  <c r="W47" i="11" s="1"/>
  <c r="Y48" i="11" s="1"/>
  <c r="T47" i="11"/>
  <c r="N47" i="11"/>
  <c r="G47" i="11"/>
  <c r="AD48" i="11"/>
  <c r="F47" i="11" l="1"/>
  <c r="E47" i="11" s="1"/>
  <c r="C48" i="11" s="1"/>
  <c r="H47" i="11"/>
  <c r="O47" i="11"/>
  <c r="P47" i="11" s="1"/>
  <c r="R48" i="11" s="1"/>
  <c r="M47" i="11"/>
  <c r="J47" i="11" s="1"/>
  <c r="AC48" i="11"/>
  <c r="AE48" i="11"/>
  <c r="AF48" i="11" s="1"/>
  <c r="AH49" i="11" s="1"/>
  <c r="X48" i="11"/>
  <c r="Z48" i="11"/>
  <c r="Q48" i="11" l="1"/>
  <c r="S48" i="11"/>
  <c r="AA48" i="11" s="1"/>
  <c r="AB48" i="11"/>
  <c r="K47" i="11"/>
  <c r="N48" i="11" s="1"/>
  <c r="L47" i="11"/>
  <c r="U48" i="11" s="1"/>
  <c r="AG49" i="11"/>
  <c r="AI49" i="11"/>
  <c r="D48" i="11"/>
  <c r="T48" i="11" l="1"/>
  <c r="V48" i="11"/>
  <c r="W48" i="11" s="1"/>
  <c r="Y49" i="11" s="1"/>
  <c r="AD49" i="11"/>
  <c r="M48" i="11"/>
  <c r="O48" i="11"/>
  <c r="P48" i="11" s="1"/>
  <c r="R49" i="11" s="1"/>
  <c r="G48" i="11"/>
  <c r="AC49" i="11" l="1"/>
  <c r="AE49" i="11"/>
  <c r="AF49" i="11" s="1"/>
  <c r="AH50" i="11" s="1"/>
  <c r="Q49" i="11"/>
  <c r="S49" i="11"/>
  <c r="AA49" i="11" s="1"/>
  <c r="AD50" i="11" s="1"/>
  <c r="H48" i="11"/>
  <c r="F48" i="11"/>
  <c r="E48" i="11" s="1"/>
  <c r="C49" i="11" s="1"/>
  <c r="Z49" i="11"/>
  <c r="AB49" i="11" s="1"/>
  <c r="X49" i="11"/>
  <c r="AE50" i="11" l="1"/>
  <c r="AC50" i="11"/>
  <c r="AI50" i="11"/>
  <c r="AG50" i="11"/>
  <c r="D49" i="11"/>
  <c r="J48" i="11"/>
  <c r="K48" i="11" s="1"/>
  <c r="N49" i="11" l="1"/>
  <c r="L48" i="11"/>
  <c r="U49" i="11" s="1"/>
  <c r="AF50" i="11"/>
  <c r="AH51" i="11" s="1"/>
  <c r="AG51" i="11" l="1"/>
  <c r="AI51" i="11"/>
  <c r="V49" i="11"/>
  <c r="W49" i="11" s="1"/>
  <c r="Y50" i="11" s="1"/>
  <c r="T49" i="11"/>
  <c r="G49" i="11"/>
  <c r="M49" i="11"/>
  <c r="O49" i="11"/>
  <c r="P49" i="11" s="1"/>
  <c r="R50" i="11" s="1"/>
  <c r="F49" i="11" l="1"/>
  <c r="E49" i="11" s="1"/>
  <c r="C50" i="11" s="1"/>
  <c r="H49" i="11"/>
  <c r="X50" i="11"/>
  <c r="Z50" i="11"/>
  <c r="AB50" i="11" s="1"/>
  <c r="J49" i="11"/>
  <c r="Q50" i="11"/>
  <c r="S50" i="11"/>
  <c r="AA50" i="11" s="1"/>
  <c r="AD51" i="11" l="1"/>
  <c r="L49" i="11"/>
  <c r="U50" i="11" s="1"/>
  <c r="K49" i="11"/>
  <c r="N50" i="11" s="1"/>
  <c r="D50" i="11"/>
  <c r="O50" i="11" l="1"/>
  <c r="P50" i="11" s="1"/>
  <c r="R51" i="11" s="1"/>
  <c r="M50" i="11"/>
  <c r="AC51" i="11"/>
  <c r="AE51" i="11"/>
  <c r="AF51" i="11" s="1"/>
  <c r="AH52" i="11" s="1"/>
  <c r="T50" i="11"/>
  <c r="V50" i="11"/>
  <c r="W50" i="11" s="1"/>
  <c r="Y51" i="11" s="1"/>
  <c r="G50" i="11"/>
  <c r="X51" i="11" l="1"/>
  <c r="Z51" i="11"/>
  <c r="AI52" i="11"/>
  <c r="AG52" i="11"/>
  <c r="H50" i="11"/>
  <c r="F50" i="11"/>
  <c r="E50" i="11" s="1"/>
  <c r="C51" i="11" s="1"/>
  <c r="Q51" i="11"/>
  <c r="S51" i="11"/>
  <c r="AA51" i="11" s="1"/>
  <c r="J50" i="11" l="1"/>
  <c r="L50" i="11" s="1"/>
  <c r="U51" i="11" s="1"/>
  <c r="AB51" i="11"/>
  <c r="AD52" i="11" s="1"/>
  <c r="D51" i="11"/>
  <c r="AE52" i="11" l="1"/>
  <c r="AF52" i="11" s="1"/>
  <c r="AH53" i="11" s="1"/>
  <c r="AC52" i="11"/>
  <c r="T51" i="11"/>
  <c r="V51" i="11"/>
  <c r="W51" i="11" s="1"/>
  <c r="Y52" i="11" s="1"/>
  <c r="K50" i="11"/>
  <c r="N51" i="11" l="1"/>
  <c r="G51" i="11"/>
  <c r="Z52" i="11"/>
  <c r="X52" i="11"/>
  <c r="AI53" i="11"/>
  <c r="AG53" i="11"/>
  <c r="H51" i="11" l="1"/>
  <c r="F51" i="11"/>
  <c r="E51" i="11" s="1"/>
  <c r="C52" i="11" s="1"/>
  <c r="M51" i="11"/>
  <c r="J51" i="11" s="1"/>
  <c r="O51" i="11"/>
  <c r="P51" i="11" s="1"/>
  <c r="R52" i="11" s="1"/>
  <c r="D52" i="11" l="1"/>
  <c r="S52" i="11"/>
  <c r="Q52" i="11"/>
  <c r="L51" i="11"/>
  <c r="U52" i="11" s="1"/>
  <c r="K51" i="11"/>
  <c r="N52" i="11" s="1"/>
  <c r="O52" i="11" l="1"/>
  <c r="P52" i="11" s="1"/>
  <c r="M52" i="11"/>
  <c r="V52" i="11"/>
  <c r="W52" i="11" s="1"/>
  <c r="T52" i="11"/>
  <c r="AA52" i="11"/>
  <c r="AB52" i="11"/>
  <c r="G52" i="11"/>
  <c r="AD53" i="11" l="1"/>
  <c r="Y53" i="11"/>
  <c r="F52" i="11"/>
  <c r="E52" i="11" s="1"/>
  <c r="C53" i="11" s="1"/>
  <c r="H52" i="11"/>
  <c r="J52" i="11" s="1"/>
  <c r="R53" i="11"/>
  <c r="Q53" i="11" l="1"/>
  <c r="S53" i="11"/>
  <c r="AA53" i="11" s="1"/>
  <c r="D53" i="11"/>
  <c r="X53" i="11"/>
  <c r="Z53" i="11"/>
  <c r="K52" i="11"/>
  <c r="N53" i="11" s="1"/>
  <c r="L52" i="11"/>
  <c r="U53" i="11" s="1"/>
  <c r="AC53" i="11"/>
  <c r="AE53" i="11"/>
  <c r="AF53" i="11" s="1"/>
  <c r="AH54" i="11" s="1"/>
  <c r="T53" i="11" l="1"/>
  <c r="V53" i="11"/>
  <c r="W53" i="11" s="1"/>
  <c r="AG54" i="11"/>
  <c r="AI54" i="11"/>
  <c r="O53" i="11"/>
  <c r="P53" i="11" s="1"/>
  <c r="R54" i="11" s="1"/>
  <c r="M53" i="11"/>
  <c r="G53" i="11"/>
  <c r="AB53" i="11"/>
  <c r="AD54" i="11" s="1"/>
  <c r="AE54" i="11" l="1"/>
  <c r="AF54" i="11" s="1"/>
  <c r="AH55" i="11" s="1"/>
  <c r="AC54" i="11"/>
  <c r="Y54" i="11"/>
  <c r="H53" i="11"/>
  <c r="F53" i="11"/>
  <c r="E53" i="11" s="1"/>
  <c r="C54" i="11" s="1"/>
  <c r="S54" i="11"/>
  <c r="AA54" i="11" s="1"/>
  <c r="Q54" i="11"/>
  <c r="J53" i="11"/>
  <c r="Z54" i="11" l="1"/>
  <c r="AB54" i="11" s="1"/>
  <c r="AD55" i="11" s="1"/>
  <c r="X54" i="11"/>
  <c r="D54" i="11"/>
  <c r="L53" i="11"/>
  <c r="U54" i="11" s="1"/>
  <c r="K53" i="11"/>
  <c r="N54" i="11" s="1"/>
  <c r="AI55" i="11"/>
  <c r="AG55" i="11"/>
  <c r="AC55" i="11" l="1"/>
  <c r="AE55" i="11"/>
  <c r="AF55" i="11" s="1"/>
  <c r="V54" i="11"/>
  <c r="W54" i="11" s="1"/>
  <c r="Y55" i="11" s="1"/>
  <c r="T54" i="11"/>
  <c r="M54" i="11"/>
  <c r="O54" i="11"/>
  <c r="P54" i="11" s="1"/>
  <c r="R55" i="11" s="1"/>
  <c r="G54" i="11"/>
  <c r="S55" i="11" l="1"/>
  <c r="AA55" i="11" s="1"/>
  <c r="Q55" i="11"/>
  <c r="X55" i="11"/>
  <c r="Z55" i="11"/>
  <c r="AB55" i="11" s="1"/>
  <c r="F54" i="11"/>
  <c r="E54" i="11" s="1"/>
  <c r="C55" i="11" s="1"/>
  <c r="D55" i="11" s="1"/>
  <c r="H54" i="11"/>
  <c r="J54" i="11" l="1"/>
  <c r="K54" i="11" s="1"/>
  <c r="N55" i="11" l="1"/>
  <c r="L54" i="11"/>
  <c r="U55" i="11" s="1"/>
  <c r="T55" i="11" l="1"/>
  <c r="V55" i="11"/>
  <c r="W55" i="11" s="1"/>
  <c r="G55" i="11"/>
  <c r="M55" i="11"/>
  <c r="O55" i="11"/>
  <c r="P55" i="11" s="1"/>
  <c r="H55" i="11" l="1"/>
  <c r="F55" i="11"/>
  <c r="E55" i="11" s="1"/>
  <c r="J55" i="11" l="1"/>
  <c r="L55" i="11" s="1"/>
  <c r="X4" i="11"/>
  <c r="M4" i="11"/>
  <c r="AO16" i="11"/>
  <c r="K55" i="11" l="1"/>
  <c r="E4" i="11"/>
  <c r="F4" i="11"/>
  <c r="I4" i="11"/>
  <c r="B4" i="11"/>
  <c r="AN19" i="11"/>
  <c r="AN18" i="11"/>
  <c r="AO12" i="11"/>
  <c r="AO13" i="11"/>
  <c r="AO14" i="11"/>
  <c r="T4" i="11" l="1"/>
  <c r="AE4" i="11"/>
  <c r="AI4" i="11"/>
  <c r="AG4" i="11"/>
  <c r="V4" i="11"/>
  <c r="S4" i="11"/>
  <c r="H4" i="11"/>
  <c r="D4" i="11"/>
  <c r="AF4" i="11" l="1"/>
  <c r="AM19" i="11" l="1"/>
  <c r="AM18" i="11"/>
  <c r="AM13" i="11"/>
  <c r="AM12" i="11"/>
  <c r="J4" i="11" l="1"/>
  <c r="W4" i="11"/>
  <c r="Q4" i="11"/>
  <c r="O4" i="11"/>
  <c r="L4" i="11" l="1"/>
  <c r="K4" i="11"/>
  <c r="P4" i="11"/>
</calcChain>
</file>

<file path=xl/sharedStrings.xml><?xml version="1.0" encoding="utf-8"?>
<sst xmlns="http://schemas.openxmlformats.org/spreadsheetml/2006/main" count="68" uniqueCount="33">
  <si>
    <t>Node B</t>
  </si>
  <si>
    <t>Link</t>
  </si>
  <si>
    <t>Cell 1</t>
  </si>
  <si>
    <t>Cell 2</t>
  </si>
  <si>
    <t>Length (km)</t>
  </si>
  <si>
    <t>Time</t>
  </si>
  <si>
    <t>Inflow</t>
  </si>
  <si>
    <t>n</t>
  </si>
  <si>
    <t>S</t>
  </si>
  <si>
    <t>y</t>
  </si>
  <si>
    <t>R</t>
  </si>
  <si>
    <t>p(12)</t>
  </si>
  <si>
    <t>Phi</t>
  </si>
  <si>
    <t>y(12)</t>
  </si>
  <si>
    <t>y(13)</t>
  </si>
  <si>
    <t>y(24)</t>
  </si>
  <si>
    <t>y(34)</t>
  </si>
  <si>
    <t>Capacity (vph)</t>
  </si>
  <si>
    <t>Jam density (veh/km)</t>
  </si>
  <si>
    <t>Free-flow speed (kph)</t>
  </si>
  <si>
    <t>Back wave speed (kph)</t>
  </si>
  <si>
    <t>Demand table</t>
  </si>
  <si>
    <t>Start time (s)</t>
  </si>
  <si>
    <t>End time (s)</t>
  </si>
  <si>
    <t>Flow rate (vph)</t>
  </si>
  <si>
    <t>Splitting proportion</t>
  </si>
  <si>
    <t xml:space="preserve">End time </t>
  </si>
  <si>
    <t>p(Link 2)</t>
  </si>
  <si>
    <t>Node D</t>
  </si>
  <si>
    <t>Link 1(AB)</t>
  </si>
  <si>
    <t>Link 2(B-C-D)</t>
  </si>
  <si>
    <t>Link 3(BD)</t>
  </si>
  <si>
    <t>Link 4(DE)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</si>
</sst>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(General\,"/>
    <numFmt numFmtId="165" formatCode="General\)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3" borderId="7" xfId="0" applyFill="1" applyBorder="1" applyAlignment="1">
      <alignment horizontal="center"/>
    </xf>
    <xf numFmtId="0" fontId="0" fillId="3" borderId="19" xfId="0" applyFill="1" applyBorder="1" applyAlignment="1">
      <alignment horizontal="right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5" xfId="0" applyFill="1" applyBorder="1"/>
    <xf numFmtId="0" fontId="0" fillId="3" borderId="25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2" fontId="0" fillId="2" borderId="23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2" fontId="0" fillId="2" borderId="31" xfId="0" applyNumberFormat="1" applyFill="1" applyBorder="1" applyAlignment="1">
      <alignment horizontal="center"/>
    </xf>
    <xf numFmtId="2" fontId="0" fillId="2" borderId="33" xfId="0" applyNumberForma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left"/>
    </xf>
    <xf numFmtId="0" fontId="0" fillId="2" borderId="36" xfId="0" applyFill="1" applyBorder="1" applyAlignment="1">
      <alignment horizontal="center"/>
    </xf>
    <xf numFmtId="164" fontId="0" fillId="2" borderId="11" xfId="0" applyNumberFormat="1" applyFill="1" applyBorder="1" applyAlignment="1">
      <alignment horizontal="right"/>
    </xf>
    <xf numFmtId="165" fontId="0" fillId="2" borderId="37" xfId="0" applyNumberFormat="1" applyFill="1" applyBorder="1" applyAlignment="1">
      <alignment horizontal="left"/>
    </xf>
    <xf numFmtId="0" fontId="0" fillId="2" borderId="38" xfId="0" applyFill="1" applyBorder="1" applyAlignment="1">
      <alignment horizontal="center"/>
    </xf>
    <xf numFmtId="164" fontId="0" fillId="2" borderId="12" xfId="0" applyNumberFormat="1" applyFill="1" applyBorder="1" applyAlignment="1">
      <alignment horizontal="right"/>
    </xf>
    <xf numFmtId="165" fontId="0" fillId="2" borderId="39" xfId="0" applyNumberFormat="1" applyFill="1" applyBorder="1" applyAlignment="1">
      <alignment horizontal="left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26" xfId="0" applyFont="1" applyFill="1" applyBorder="1" applyAlignment="1">
      <alignment horizontal="center"/>
    </xf>
    <xf numFmtId="0" fontId="0" fillId="4" borderId="28" xfId="0" applyFont="1" applyFill="1" applyBorder="1" applyAlignment="1">
      <alignment horizontal="center"/>
    </xf>
    <xf numFmtId="0" fontId="0" fillId="4" borderId="29" xfId="0" applyFont="1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2" fontId="0" fillId="2" borderId="45" xfId="0" applyNumberFormat="1" applyFill="1" applyBorder="1" applyAlignment="1">
      <alignment horizontal="center"/>
    </xf>
    <xf numFmtId="2" fontId="0" fillId="0" borderId="45" xfId="0" applyNumberFormat="1" applyBorder="1"/>
    <xf numFmtId="0" fontId="0" fillId="0" borderId="50" xfId="0" applyBorder="1"/>
    <xf numFmtId="2" fontId="0" fillId="0" borderId="51" xfId="0" applyNumberFormat="1" applyBorder="1"/>
    <xf numFmtId="0" fontId="0" fillId="0" borderId="52" xfId="0" applyBorder="1"/>
    <xf numFmtId="2" fontId="0" fillId="0" borderId="53" xfId="0" applyNumberFormat="1" applyBorder="1"/>
    <xf numFmtId="2" fontId="0" fillId="0" borderId="54" xfId="0" applyNumberFormat="1" applyBorder="1"/>
    <xf numFmtId="0" fontId="0" fillId="0" borderId="55" xfId="0" applyBorder="1"/>
    <xf numFmtId="2" fontId="0" fillId="2" borderId="56" xfId="0" applyNumberFormat="1" applyFill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0" fontId="0" fillId="5" borderId="58" xfId="0" applyFill="1" applyBorder="1" applyAlignment="1">
      <alignment horizontal="center"/>
    </xf>
    <xf numFmtId="2" fontId="0" fillId="5" borderId="59" xfId="0" applyNumberFormat="1" applyFill="1" applyBorder="1" applyAlignment="1">
      <alignment horizontal="center"/>
    </xf>
    <xf numFmtId="0" fontId="0" fillId="5" borderId="59" xfId="0" applyFill="1" applyBorder="1" applyAlignment="1">
      <alignment horizontal="center"/>
    </xf>
    <xf numFmtId="0" fontId="0" fillId="5" borderId="6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Plot for flows vs</a:t>
            </a:r>
            <a:r>
              <a:rPr lang="en-IN" baseline="0"/>
              <a:t> time plot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'Plot figure'!$B$1</c:f>
              <c:strCache>
                <c:ptCount val="1"/>
                <c:pt idx="0">
                  <c:v>y(12)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'Plot figure'!$B$2:$B$53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7.833333333333333</c:v>
                </c:pt>
                <c:pt idx="9">
                  <c:v>6.5555555555555545</c:v>
                </c:pt>
                <c:pt idx="10">
                  <c:v>0.69814814814814796</c:v>
                </c:pt>
                <c:pt idx="11">
                  <c:v>0.68395061728395057</c:v>
                </c:pt>
                <c:pt idx="12">
                  <c:v>0.68868312757201622</c:v>
                </c:pt>
                <c:pt idx="13">
                  <c:v>0.68710562414266085</c:v>
                </c:pt>
                <c:pt idx="14">
                  <c:v>0.68763145861911257</c:v>
                </c:pt>
                <c:pt idx="15">
                  <c:v>0.68745618046029522</c:v>
                </c:pt>
                <c:pt idx="16">
                  <c:v>0.68751460651323426</c:v>
                </c:pt>
                <c:pt idx="17">
                  <c:v>0.68749513116225458</c:v>
                </c:pt>
                <c:pt idx="18">
                  <c:v>3.4375081147295719</c:v>
                </c:pt>
                <c:pt idx="19">
                  <c:v>3.4374972950901395</c:v>
                </c:pt>
                <c:pt idx="20">
                  <c:v>3.4375009016366169</c:v>
                </c:pt>
                <c:pt idx="21">
                  <c:v>3.4374996994544578</c:v>
                </c:pt>
                <c:pt idx="22">
                  <c:v>3.4375001001818442</c:v>
                </c:pt>
                <c:pt idx="23">
                  <c:v>3.3682307532785121</c:v>
                </c:pt>
                <c:pt idx="24">
                  <c:v>3.1887563437565123</c:v>
                </c:pt>
                <c:pt idx="25">
                  <c:v>2.9164634811041199</c:v>
                </c:pt>
                <c:pt idx="26">
                  <c:v>2.5868505231964316</c:v>
                </c:pt>
                <c:pt idx="27">
                  <c:v>2.2349693585198551</c:v>
                </c:pt>
                <c:pt idx="28">
                  <c:v>1.5377107194752142</c:v>
                </c:pt>
                <c:pt idx="29">
                  <c:v>1.0259424227430003</c:v>
                </c:pt>
                <c:pt idx="30">
                  <c:v>0.68449624389057107</c:v>
                </c:pt>
                <c:pt idx="31">
                  <c:v>0.45668724841276287</c:v>
                </c:pt>
                <c:pt idx="32">
                  <c:v>0.30469577837676337</c:v>
                </c:pt>
                <c:pt idx="33">
                  <c:v>0.20328892743001128</c:v>
                </c:pt>
                <c:pt idx="34">
                  <c:v>0.13563155729478873</c:v>
                </c:pt>
                <c:pt idx="35">
                  <c:v>9.0491441979712775E-2</c:v>
                </c:pt>
                <c:pt idx="36">
                  <c:v>6.0374563841932627E-2</c:v>
                </c:pt>
                <c:pt idx="37">
                  <c:v>4.0280999798260574E-2</c:v>
                </c:pt>
                <c:pt idx="38">
                  <c:v>2.6874860245709911E-2</c:v>
                </c:pt>
                <c:pt idx="39">
                  <c:v>1.7930480417274925E-2</c:v>
                </c:pt>
                <c:pt idx="40">
                  <c:v>1.1962924891605553E-2</c:v>
                </c:pt>
                <c:pt idx="41">
                  <c:v>7.9814641144627298E-3</c:v>
                </c:pt>
                <c:pt idx="42">
                  <c:v>5.3250966452367265E-3</c:v>
                </c:pt>
                <c:pt idx="43">
                  <c:v>3.5528114761097154E-3</c:v>
                </c:pt>
                <c:pt idx="44">
                  <c:v>2.3703723480418639E-3</c:v>
                </c:pt>
                <c:pt idx="45">
                  <c:v>1.5814691413401269E-3</c:v>
                </c:pt>
                <c:pt idx="46">
                  <c:v>1.0551267004335803E-3</c:v>
                </c:pt>
                <c:pt idx="47">
                  <c:v>7.0396042665047765E-4</c:v>
                </c:pt>
                <c:pt idx="48">
                  <c:v>4.6966870200767141E-4</c:v>
                </c:pt>
                <c:pt idx="49">
                  <c:v>3.1335363527536703E-4</c:v>
                </c:pt>
                <c:pt idx="50">
                  <c:v>2.0906320169681672E-4</c:v>
                </c:pt>
                <c:pt idx="51">
                  <c:v>1.3948265325325337E-4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'Plot figure'!$C$1</c:f>
              <c:strCache>
                <c:ptCount val="1"/>
                <c:pt idx="0">
                  <c:v>y(13)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'Plot figure'!$C$2:$C$53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3.9166666666666665</c:v>
                </c:pt>
                <c:pt idx="9">
                  <c:v>3.2777777777777781</c:v>
                </c:pt>
                <c:pt idx="10">
                  <c:v>3.4907407407407409</c:v>
                </c:pt>
                <c:pt idx="11">
                  <c:v>3.4197530864197532</c:v>
                </c:pt>
                <c:pt idx="12">
                  <c:v>3.4434156378600811</c:v>
                </c:pt>
                <c:pt idx="13">
                  <c:v>3.4355281207133044</c:v>
                </c:pt>
                <c:pt idx="14">
                  <c:v>3.4381572930955628</c:v>
                </c:pt>
                <c:pt idx="15">
                  <c:v>3.4372809023014761</c:v>
                </c:pt>
                <c:pt idx="16">
                  <c:v>3.4375730325661715</c:v>
                </c:pt>
                <c:pt idx="17">
                  <c:v>3.4374756558112729</c:v>
                </c:pt>
                <c:pt idx="18">
                  <c:v>3.4375081147295719</c:v>
                </c:pt>
                <c:pt idx="19">
                  <c:v>3.4374972950901395</c:v>
                </c:pt>
                <c:pt idx="20">
                  <c:v>3.4375009016366169</c:v>
                </c:pt>
                <c:pt idx="21">
                  <c:v>3.4374996994544578</c:v>
                </c:pt>
                <c:pt idx="22">
                  <c:v>3.4375001001818442</c:v>
                </c:pt>
                <c:pt idx="23">
                  <c:v>3.3682307532785121</c:v>
                </c:pt>
                <c:pt idx="24">
                  <c:v>3.1887563437565123</c:v>
                </c:pt>
                <c:pt idx="25">
                  <c:v>2.9164634811041199</c:v>
                </c:pt>
                <c:pt idx="26">
                  <c:v>2.5868505231964316</c:v>
                </c:pt>
                <c:pt idx="27">
                  <c:v>2.2349693585198551</c:v>
                </c:pt>
                <c:pt idx="28">
                  <c:v>1.5377107194752142</c:v>
                </c:pt>
                <c:pt idx="29">
                  <c:v>1.0259424227430003</c:v>
                </c:pt>
                <c:pt idx="30">
                  <c:v>0.68449624389057107</c:v>
                </c:pt>
                <c:pt idx="31">
                  <c:v>0.45668724841276287</c:v>
                </c:pt>
                <c:pt idx="32">
                  <c:v>0.30469577837676337</c:v>
                </c:pt>
                <c:pt idx="33">
                  <c:v>0.20328892743001128</c:v>
                </c:pt>
                <c:pt idx="34">
                  <c:v>0.13563155729478873</c:v>
                </c:pt>
                <c:pt idx="35">
                  <c:v>9.0491441979712775E-2</c:v>
                </c:pt>
                <c:pt idx="36">
                  <c:v>6.0374563841932627E-2</c:v>
                </c:pt>
                <c:pt idx="37">
                  <c:v>4.0280999798260574E-2</c:v>
                </c:pt>
                <c:pt idx="38">
                  <c:v>2.6874860245709911E-2</c:v>
                </c:pt>
                <c:pt idx="39">
                  <c:v>1.7930480417274925E-2</c:v>
                </c:pt>
                <c:pt idx="40">
                  <c:v>1.1962924891605553E-2</c:v>
                </c:pt>
                <c:pt idx="41">
                  <c:v>7.9814641144627298E-3</c:v>
                </c:pt>
                <c:pt idx="42">
                  <c:v>5.3250966452367265E-3</c:v>
                </c:pt>
                <c:pt idx="43">
                  <c:v>3.5528114761097154E-3</c:v>
                </c:pt>
                <c:pt idx="44">
                  <c:v>2.3703723480418639E-3</c:v>
                </c:pt>
                <c:pt idx="45">
                  <c:v>1.5814691413401269E-3</c:v>
                </c:pt>
                <c:pt idx="46">
                  <c:v>1.0551267004335803E-3</c:v>
                </c:pt>
                <c:pt idx="47">
                  <c:v>7.0396042665047765E-4</c:v>
                </c:pt>
                <c:pt idx="48">
                  <c:v>4.6966870200767141E-4</c:v>
                </c:pt>
                <c:pt idx="49">
                  <c:v>3.1335363527536703E-4</c:v>
                </c:pt>
                <c:pt idx="50">
                  <c:v>2.0906320169681672E-4</c:v>
                </c:pt>
                <c:pt idx="51">
                  <c:v>1.3948265325325337E-4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'Plot figure'!$D$1</c:f>
              <c:strCache>
                <c:ptCount val="1"/>
                <c:pt idx="0">
                  <c:v>y(24)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'Plot figure'!$D$2:$D$53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'Plot figure'!$E$1</c:f>
              <c:strCache>
                <c:ptCount val="1"/>
                <c:pt idx="0">
                  <c:v>y(34)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'Plot figure'!$E$2:$E$53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2.2222222222222201</c:v>
                </c:pt>
                <c:pt idx="5">
                  <c:v>1.9753086419753068</c:v>
                </c:pt>
                <c:pt idx="6">
                  <c:v>2.0027434842249638</c:v>
                </c:pt>
                <c:pt idx="7">
                  <c:v>1.9996951684194464</c:v>
                </c:pt>
                <c:pt idx="8">
                  <c:v>2.0000338701756153</c:v>
                </c:pt>
                <c:pt idx="9">
                  <c:v>1.999996236647152</c:v>
                </c:pt>
                <c:pt idx="10">
                  <c:v>3.7166670430019613</c:v>
                </c:pt>
                <c:pt idx="11">
                  <c:v>3.2777777777777786</c:v>
                </c:pt>
                <c:pt idx="12">
                  <c:v>3.4907407407407369</c:v>
                </c:pt>
                <c:pt idx="13">
                  <c:v>3.4197530864197514</c:v>
                </c:pt>
                <c:pt idx="14">
                  <c:v>3.4434156378600793</c:v>
                </c:pt>
                <c:pt idx="15">
                  <c:v>3.4355281207133039</c:v>
                </c:pt>
                <c:pt idx="16">
                  <c:v>3.4381572930955624</c:v>
                </c:pt>
                <c:pt idx="17">
                  <c:v>3.4372809023014756</c:v>
                </c:pt>
                <c:pt idx="18">
                  <c:v>3.4375730325661706</c:v>
                </c:pt>
                <c:pt idx="19">
                  <c:v>3.4374756558112729</c:v>
                </c:pt>
                <c:pt idx="20">
                  <c:v>3.4375081147295727</c:v>
                </c:pt>
                <c:pt idx="21">
                  <c:v>2.8140743751423076</c:v>
                </c:pt>
                <c:pt idx="22">
                  <c:v>2.0300384551938397</c:v>
                </c:pt>
                <c:pt idx="23">
                  <c:v>1.456018217972983</c:v>
                </c:pt>
                <c:pt idx="24">
                  <c:v>1.039118310544493</c:v>
                </c:pt>
                <c:pt idx="25">
                  <c:v>0.73837187273799798</c:v>
                </c:pt>
                <c:pt idx="26">
                  <c:v>0.52266547007533448</c:v>
                </c:pt>
                <c:pt idx="27">
                  <c:v>0.36872201666133564</c:v>
                </c:pt>
                <c:pt idx="28">
                  <c:v>0.25933359107052067</c:v>
                </c:pt>
                <c:pt idx="29">
                  <c:v>0.18190166957787784</c:v>
                </c:pt>
                <c:pt idx="30">
                  <c:v>0.12727618562805043</c:v>
                </c:pt>
                <c:pt idx="31">
                  <c:v>8.8856394358343638E-2</c:v>
                </c:pt>
                <c:pt idx="32">
                  <c:v>6.1907998865324915E-2</c:v>
                </c:pt>
                <c:pt idx="33">
                  <c:v>4.3052267661169645E-2</c:v>
                </c:pt>
                <c:pt idx="34">
                  <c:v>2.9888357385859828E-2</c:v>
                </c:pt>
                <c:pt idx="35">
                  <c:v>2.0716801998403846E-2</c:v>
                </c:pt>
                <c:pt idx="36">
                  <c:v>1.4338688270823245E-2</c:v>
                </c:pt>
                <c:pt idx="37">
                  <c:v>9.9107834729181728E-3</c:v>
                </c:pt>
                <c:pt idx="38">
                  <c:v>6.8416276213021307E-3</c:v>
                </c:pt>
                <c:pt idx="39">
                  <c:v>4.7173775071058747E-3</c:v>
                </c:pt>
                <c:pt idx="40">
                  <c:v>3.2491132888961701E-3</c:v>
                </c:pt>
                <c:pt idx="41">
                  <c:v>2.2355388264815659E-3</c:v>
                </c:pt>
                <c:pt idx="42">
                  <c:v>1.5366680846871819E-3</c:v>
                </c:pt>
                <c:pt idx="43">
                  <c:v>1.0553179678135876E-3</c:v>
                </c:pt>
                <c:pt idx="44">
                  <c:v>7.241270305560943E-4</c:v>
                </c:pt>
                <c:pt idx="45">
                  <c:v>4.9647249949202833E-4</c:v>
                </c:pt>
                <c:pt idx="46">
                  <c:v>3.4012909685306609E-4</c:v>
                </c:pt>
                <c:pt idx="47">
                  <c:v>2.3285101825247024E-4</c:v>
                </c:pt>
                <c:pt idx="48">
                  <c:v>1.5929953684571749E-4</c:v>
                </c:pt>
                <c:pt idx="49">
                  <c:v>1.0891004101528275E-4</c:v>
                </c:pt>
                <c:pt idx="50">
                  <c:v>7.4413593866987942E-5</c:v>
                </c:pt>
                <c:pt idx="51">
                  <c:v>5.0813662481867008E-5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769424"/>
        <c:axId val="768768880"/>
      </c:lineChart>
      <c:dateAx>
        <c:axId val="76876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68880"/>
        <c:crosses val="autoZero"/>
        <c:auto val="0"/>
        <c:lblOffset val="100"/>
        <c:baseTimeUnit val="days"/>
      </c:dateAx>
      <c:valAx>
        <c:axId val="7687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y </a:t>
                </a:r>
                <a:r>
                  <a:rPr lang="en-IN" sz="1050" b="1" baseline="0"/>
                  <a:t> flows</a:t>
                </a:r>
                <a:endParaRPr lang="en-IN" sz="105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6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Plot for flows vs</a:t>
            </a:r>
            <a:r>
              <a:rPr lang="en-IN" baseline="0"/>
              <a:t> time plot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'Plot figure'!$B$1</c:f>
              <c:strCache>
                <c:ptCount val="1"/>
                <c:pt idx="0">
                  <c:v>y(12)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'Plot figure'!$B$2:$B$53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7.833333333333333</c:v>
                </c:pt>
                <c:pt idx="9">
                  <c:v>6.5555555555555545</c:v>
                </c:pt>
                <c:pt idx="10">
                  <c:v>0.69814814814814796</c:v>
                </c:pt>
                <c:pt idx="11">
                  <c:v>0.68395061728395057</c:v>
                </c:pt>
                <c:pt idx="12">
                  <c:v>0.68868312757201622</c:v>
                </c:pt>
                <c:pt idx="13">
                  <c:v>0.68710562414266085</c:v>
                </c:pt>
                <c:pt idx="14">
                  <c:v>0.68763145861911257</c:v>
                </c:pt>
                <c:pt idx="15">
                  <c:v>0.68745618046029522</c:v>
                </c:pt>
                <c:pt idx="16">
                  <c:v>0.68751460651323426</c:v>
                </c:pt>
                <c:pt idx="17">
                  <c:v>0.68749513116225458</c:v>
                </c:pt>
                <c:pt idx="18">
                  <c:v>3.4375081147295719</c:v>
                </c:pt>
                <c:pt idx="19">
                  <c:v>3.4374972950901395</c:v>
                </c:pt>
                <c:pt idx="20">
                  <c:v>3.4375009016366169</c:v>
                </c:pt>
                <c:pt idx="21">
                  <c:v>3.4374996994544578</c:v>
                </c:pt>
                <c:pt idx="22">
                  <c:v>3.4375001001818442</c:v>
                </c:pt>
                <c:pt idx="23">
                  <c:v>3.3682307532785121</c:v>
                </c:pt>
                <c:pt idx="24">
                  <c:v>3.1887563437565123</c:v>
                </c:pt>
                <c:pt idx="25">
                  <c:v>2.9164634811041199</c:v>
                </c:pt>
                <c:pt idx="26">
                  <c:v>2.5868505231964316</c:v>
                </c:pt>
                <c:pt idx="27">
                  <c:v>2.2349693585198551</c:v>
                </c:pt>
                <c:pt idx="28">
                  <c:v>1.5377107194752142</c:v>
                </c:pt>
                <c:pt idx="29">
                  <c:v>1.0259424227430003</c:v>
                </c:pt>
                <c:pt idx="30">
                  <c:v>0.68449624389057107</c:v>
                </c:pt>
                <c:pt idx="31">
                  <c:v>0.45668724841276287</c:v>
                </c:pt>
                <c:pt idx="32">
                  <c:v>0.30469577837676337</c:v>
                </c:pt>
                <c:pt idx="33">
                  <c:v>0.20328892743001128</c:v>
                </c:pt>
                <c:pt idx="34">
                  <c:v>0.13563155729478873</c:v>
                </c:pt>
                <c:pt idx="35">
                  <c:v>9.0491441979712775E-2</c:v>
                </c:pt>
                <c:pt idx="36">
                  <c:v>6.0374563841932627E-2</c:v>
                </c:pt>
                <c:pt idx="37">
                  <c:v>4.0280999798260574E-2</c:v>
                </c:pt>
                <c:pt idx="38">
                  <c:v>2.6874860245709911E-2</c:v>
                </c:pt>
                <c:pt idx="39">
                  <c:v>1.7930480417274925E-2</c:v>
                </c:pt>
                <c:pt idx="40">
                  <c:v>1.1962924891605553E-2</c:v>
                </c:pt>
                <c:pt idx="41">
                  <c:v>7.9814641144627298E-3</c:v>
                </c:pt>
                <c:pt idx="42">
                  <c:v>5.3250966452367265E-3</c:v>
                </c:pt>
                <c:pt idx="43">
                  <c:v>3.5528114761097154E-3</c:v>
                </c:pt>
                <c:pt idx="44">
                  <c:v>2.3703723480418639E-3</c:v>
                </c:pt>
                <c:pt idx="45">
                  <c:v>1.5814691413401269E-3</c:v>
                </c:pt>
                <c:pt idx="46">
                  <c:v>1.0551267004335803E-3</c:v>
                </c:pt>
                <c:pt idx="47">
                  <c:v>7.0396042665047765E-4</c:v>
                </c:pt>
                <c:pt idx="48">
                  <c:v>4.6966870200767141E-4</c:v>
                </c:pt>
                <c:pt idx="49">
                  <c:v>3.1335363527536703E-4</c:v>
                </c:pt>
                <c:pt idx="50">
                  <c:v>2.0906320169681672E-4</c:v>
                </c:pt>
                <c:pt idx="51">
                  <c:v>1.3948265325325337E-4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'Plot figure'!$C$1</c:f>
              <c:strCache>
                <c:ptCount val="1"/>
                <c:pt idx="0">
                  <c:v>y(13)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'Plot figure'!$C$2:$C$53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3.9166666666666665</c:v>
                </c:pt>
                <c:pt idx="9">
                  <c:v>3.2777777777777781</c:v>
                </c:pt>
                <c:pt idx="10">
                  <c:v>3.4907407407407409</c:v>
                </c:pt>
                <c:pt idx="11">
                  <c:v>3.4197530864197532</c:v>
                </c:pt>
                <c:pt idx="12">
                  <c:v>3.4434156378600811</c:v>
                </c:pt>
                <c:pt idx="13">
                  <c:v>3.4355281207133044</c:v>
                </c:pt>
                <c:pt idx="14">
                  <c:v>3.4381572930955628</c:v>
                </c:pt>
                <c:pt idx="15">
                  <c:v>3.4372809023014761</c:v>
                </c:pt>
                <c:pt idx="16">
                  <c:v>3.4375730325661715</c:v>
                </c:pt>
                <c:pt idx="17">
                  <c:v>3.4374756558112729</c:v>
                </c:pt>
                <c:pt idx="18">
                  <c:v>3.4375081147295719</c:v>
                </c:pt>
                <c:pt idx="19">
                  <c:v>3.4374972950901395</c:v>
                </c:pt>
                <c:pt idx="20">
                  <c:v>3.4375009016366169</c:v>
                </c:pt>
                <c:pt idx="21">
                  <c:v>3.4374996994544578</c:v>
                </c:pt>
                <c:pt idx="22">
                  <c:v>3.4375001001818442</c:v>
                </c:pt>
                <c:pt idx="23">
                  <c:v>3.3682307532785121</c:v>
                </c:pt>
                <c:pt idx="24">
                  <c:v>3.1887563437565123</c:v>
                </c:pt>
                <c:pt idx="25">
                  <c:v>2.9164634811041199</c:v>
                </c:pt>
                <c:pt idx="26">
                  <c:v>2.5868505231964316</c:v>
                </c:pt>
                <c:pt idx="27">
                  <c:v>2.2349693585198551</c:v>
                </c:pt>
                <c:pt idx="28">
                  <c:v>1.5377107194752142</c:v>
                </c:pt>
                <c:pt idx="29">
                  <c:v>1.0259424227430003</c:v>
                </c:pt>
                <c:pt idx="30">
                  <c:v>0.68449624389057107</c:v>
                </c:pt>
                <c:pt idx="31">
                  <c:v>0.45668724841276287</c:v>
                </c:pt>
                <c:pt idx="32">
                  <c:v>0.30469577837676337</c:v>
                </c:pt>
                <c:pt idx="33">
                  <c:v>0.20328892743001128</c:v>
                </c:pt>
                <c:pt idx="34">
                  <c:v>0.13563155729478873</c:v>
                </c:pt>
                <c:pt idx="35">
                  <c:v>9.0491441979712775E-2</c:v>
                </c:pt>
                <c:pt idx="36">
                  <c:v>6.0374563841932627E-2</c:v>
                </c:pt>
                <c:pt idx="37">
                  <c:v>4.0280999798260574E-2</c:v>
                </c:pt>
                <c:pt idx="38">
                  <c:v>2.6874860245709911E-2</c:v>
                </c:pt>
                <c:pt idx="39">
                  <c:v>1.7930480417274925E-2</c:v>
                </c:pt>
                <c:pt idx="40">
                  <c:v>1.1962924891605553E-2</c:v>
                </c:pt>
                <c:pt idx="41">
                  <c:v>7.9814641144627298E-3</c:v>
                </c:pt>
                <c:pt idx="42">
                  <c:v>5.3250966452367265E-3</c:v>
                </c:pt>
                <c:pt idx="43">
                  <c:v>3.5528114761097154E-3</c:v>
                </c:pt>
                <c:pt idx="44">
                  <c:v>2.3703723480418639E-3</c:v>
                </c:pt>
                <c:pt idx="45">
                  <c:v>1.5814691413401269E-3</c:v>
                </c:pt>
                <c:pt idx="46">
                  <c:v>1.0551267004335803E-3</c:v>
                </c:pt>
                <c:pt idx="47">
                  <c:v>7.0396042665047765E-4</c:v>
                </c:pt>
                <c:pt idx="48">
                  <c:v>4.6966870200767141E-4</c:v>
                </c:pt>
                <c:pt idx="49">
                  <c:v>3.1335363527536703E-4</c:v>
                </c:pt>
                <c:pt idx="50">
                  <c:v>2.0906320169681672E-4</c:v>
                </c:pt>
                <c:pt idx="51">
                  <c:v>1.3948265325325337E-4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'Plot figure'!$D$1</c:f>
              <c:strCache>
                <c:ptCount val="1"/>
                <c:pt idx="0">
                  <c:v>y(24)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'Plot figure'!$D$2:$D$53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'Plot figure'!$E$1</c:f>
              <c:strCache>
                <c:ptCount val="1"/>
                <c:pt idx="0">
                  <c:v>y(34)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'Plot figure'!$E$2:$E$53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2.2222222222222201</c:v>
                </c:pt>
                <c:pt idx="5">
                  <c:v>1.9753086419753068</c:v>
                </c:pt>
                <c:pt idx="6">
                  <c:v>2.0027434842249638</c:v>
                </c:pt>
                <c:pt idx="7">
                  <c:v>1.9996951684194464</c:v>
                </c:pt>
                <c:pt idx="8">
                  <c:v>2.0000338701756153</c:v>
                </c:pt>
                <c:pt idx="9">
                  <c:v>1.999996236647152</c:v>
                </c:pt>
                <c:pt idx="10">
                  <c:v>3.7166670430019613</c:v>
                </c:pt>
                <c:pt idx="11">
                  <c:v>3.2777777777777786</c:v>
                </c:pt>
                <c:pt idx="12">
                  <c:v>3.4907407407407369</c:v>
                </c:pt>
                <c:pt idx="13">
                  <c:v>3.4197530864197514</c:v>
                </c:pt>
                <c:pt idx="14">
                  <c:v>3.4434156378600793</c:v>
                </c:pt>
                <c:pt idx="15">
                  <c:v>3.4355281207133039</c:v>
                </c:pt>
                <c:pt idx="16">
                  <c:v>3.4381572930955624</c:v>
                </c:pt>
                <c:pt idx="17">
                  <c:v>3.4372809023014756</c:v>
                </c:pt>
                <c:pt idx="18">
                  <c:v>3.4375730325661706</c:v>
                </c:pt>
                <c:pt idx="19">
                  <c:v>3.4374756558112729</c:v>
                </c:pt>
                <c:pt idx="20">
                  <c:v>3.4375081147295727</c:v>
                </c:pt>
                <c:pt idx="21">
                  <c:v>2.8140743751423076</c:v>
                </c:pt>
                <c:pt idx="22">
                  <c:v>2.0300384551938397</c:v>
                </c:pt>
                <c:pt idx="23">
                  <c:v>1.456018217972983</c:v>
                </c:pt>
                <c:pt idx="24">
                  <c:v>1.039118310544493</c:v>
                </c:pt>
                <c:pt idx="25">
                  <c:v>0.73837187273799798</c:v>
                </c:pt>
                <c:pt idx="26">
                  <c:v>0.52266547007533448</c:v>
                </c:pt>
                <c:pt idx="27">
                  <c:v>0.36872201666133564</c:v>
                </c:pt>
                <c:pt idx="28">
                  <c:v>0.25933359107052067</c:v>
                </c:pt>
                <c:pt idx="29">
                  <c:v>0.18190166957787784</c:v>
                </c:pt>
                <c:pt idx="30">
                  <c:v>0.12727618562805043</c:v>
                </c:pt>
                <c:pt idx="31">
                  <c:v>8.8856394358343638E-2</c:v>
                </c:pt>
                <c:pt idx="32">
                  <c:v>6.1907998865324915E-2</c:v>
                </c:pt>
                <c:pt idx="33">
                  <c:v>4.3052267661169645E-2</c:v>
                </c:pt>
                <c:pt idx="34">
                  <c:v>2.9888357385859828E-2</c:v>
                </c:pt>
                <c:pt idx="35">
                  <c:v>2.0716801998403846E-2</c:v>
                </c:pt>
                <c:pt idx="36">
                  <c:v>1.4338688270823245E-2</c:v>
                </c:pt>
                <c:pt idx="37">
                  <c:v>9.9107834729181728E-3</c:v>
                </c:pt>
                <c:pt idx="38">
                  <c:v>6.8416276213021307E-3</c:v>
                </c:pt>
                <c:pt idx="39">
                  <c:v>4.7173775071058747E-3</c:v>
                </c:pt>
                <c:pt idx="40">
                  <c:v>3.2491132888961701E-3</c:v>
                </c:pt>
                <c:pt idx="41">
                  <c:v>2.2355388264815659E-3</c:v>
                </c:pt>
                <c:pt idx="42">
                  <c:v>1.5366680846871819E-3</c:v>
                </c:pt>
                <c:pt idx="43">
                  <c:v>1.0553179678135876E-3</c:v>
                </c:pt>
                <c:pt idx="44">
                  <c:v>7.241270305560943E-4</c:v>
                </c:pt>
                <c:pt idx="45">
                  <c:v>4.9647249949202833E-4</c:v>
                </c:pt>
                <c:pt idx="46">
                  <c:v>3.4012909685306609E-4</c:v>
                </c:pt>
                <c:pt idx="47">
                  <c:v>2.3285101825247024E-4</c:v>
                </c:pt>
                <c:pt idx="48">
                  <c:v>1.5929953684571749E-4</c:v>
                </c:pt>
                <c:pt idx="49">
                  <c:v>1.0891004101528275E-4</c:v>
                </c:pt>
                <c:pt idx="50">
                  <c:v>7.4413593866987942E-5</c:v>
                </c:pt>
                <c:pt idx="51">
                  <c:v>5.0813662481867008E-5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341712"/>
        <c:axId val="592347696"/>
      </c:lineChart>
      <c:dateAx>
        <c:axId val="5923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47696"/>
        <c:crosses val="autoZero"/>
        <c:auto val="0"/>
        <c:lblOffset val="100"/>
        <c:baseTimeUnit val="days"/>
      </c:dateAx>
      <c:valAx>
        <c:axId val="5923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y </a:t>
                </a:r>
                <a:r>
                  <a:rPr lang="en-IN" sz="1050" b="1" baseline="0"/>
                  <a:t> flows</a:t>
                </a:r>
                <a:endParaRPr lang="en-IN" sz="105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488156</xdr:colOff>
      <xdr:row>22</xdr:row>
      <xdr:rowOff>59532</xdr:rowOff>
    </xdr:from>
    <xdr:to>
      <xdr:col>42</xdr:col>
      <xdr:colOff>585787</xdr:colOff>
      <xdr:row>42</xdr:row>
      <xdr:rowOff>26196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1</xdr:row>
      <xdr:rowOff>33336</xdr:rowOff>
    </xdr:from>
    <xdr:to>
      <xdr:col>15</xdr:col>
      <xdr:colOff>238124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pane xSplit="9" ySplit="1" topLeftCell="AH13" activePane="bottomRight" state="frozen"/>
      <selection pane="topRight" activeCell="J1" sqref="J1"/>
      <selection pane="bottomLeft" activeCell="A2" sqref="A2"/>
      <selection pane="bottomRight" activeCell="AJ18" sqref="AJ18"/>
    </sheetView>
  </sheetViews>
  <sheetFormatPr defaultRowHeight="15" x14ac:dyDescent="0.25"/>
  <cols>
    <col min="38" max="38" width="21.85546875" bestFit="1" customWidth="1"/>
    <col min="40" max="40" width="13.85546875" bestFit="1" customWidth="1"/>
  </cols>
  <sheetData>
    <row r="1" spans="1:42" ht="22.5" customHeight="1" x14ac:dyDescent="0.25">
      <c r="A1" s="50"/>
      <c r="B1" s="60" t="s">
        <v>29</v>
      </c>
      <c r="C1" s="58"/>
      <c r="D1" s="58"/>
      <c r="E1" s="58"/>
      <c r="F1" s="58"/>
      <c r="G1" s="58"/>
      <c r="H1" s="58"/>
      <c r="I1" s="64" t="s">
        <v>0</v>
      </c>
      <c r="J1" s="65"/>
      <c r="K1" s="65"/>
      <c r="L1" s="66"/>
      <c r="M1" s="58" t="s">
        <v>30</v>
      </c>
      <c r="N1" s="58"/>
      <c r="O1" s="58"/>
      <c r="P1" s="58"/>
      <c r="Q1" s="58"/>
      <c r="R1" s="58"/>
      <c r="S1" s="58"/>
      <c r="T1" s="57" t="s">
        <v>31</v>
      </c>
      <c r="U1" s="58"/>
      <c r="V1" s="58"/>
      <c r="W1" s="58"/>
      <c r="X1" s="58"/>
      <c r="Y1" s="58"/>
      <c r="Z1" s="59"/>
      <c r="AA1" s="61" t="s">
        <v>28</v>
      </c>
      <c r="AB1" s="62"/>
      <c r="AC1" s="57" t="s">
        <v>32</v>
      </c>
      <c r="AD1" s="58"/>
      <c r="AE1" s="58"/>
      <c r="AF1" s="58"/>
      <c r="AG1" s="58"/>
      <c r="AH1" s="58"/>
      <c r="AI1" s="59"/>
      <c r="AL1" s="8" t="s">
        <v>1</v>
      </c>
      <c r="AM1" s="13">
        <v>1</v>
      </c>
      <c r="AN1" s="9">
        <v>2</v>
      </c>
      <c r="AO1" s="9">
        <v>3</v>
      </c>
      <c r="AP1" s="10">
        <v>4</v>
      </c>
    </row>
    <row r="2" spans="1:42" x14ac:dyDescent="0.25">
      <c r="A2" s="67"/>
      <c r="B2" s="56" t="s">
        <v>2</v>
      </c>
      <c r="C2" s="68"/>
      <c r="D2" s="68"/>
      <c r="E2" s="20"/>
      <c r="F2" s="68" t="s">
        <v>3</v>
      </c>
      <c r="G2" s="68"/>
      <c r="H2" s="68"/>
      <c r="I2" s="23"/>
      <c r="J2" s="17"/>
      <c r="K2" s="17"/>
      <c r="L2" s="18"/>
      <c r="M2" s="68" t="s">
        <v>2</v>
      </c>
      <c r="N2" s="68"/>
      <c r="O2" s="68"/>
      <c r="P2" s="20"/>
      <c r="Q2" s="68" t="s">
        <v>3</v>
      </c>
      <c r="R2" s="68"/>
      <c r="S2" s="68"/>
      <c r="T2" s="51" t="s">
        <v>2</v>
      </c>
      <c r="U2" s="68"/>
      <c r="V2" s="68"/>
      <c r="W2" s="20"/>
      <c r="X2" s="68" t="s">
        <v>3</v>
      </c>
      <c r="Y2" s="68"/>
      <c r="Z2" s="52"/>
      <c r="AA2" s="25"/>
      <c r="AB2" s="26"/>
      <c r="AC2" s="51" t="s">
        <v>2</v>
      </c>
      <c r="AD2" s="68"/>
      <c r="AE2" s="68"/>
      <c r="AF2" s="20"/>
      <c r="AG2" s="68" t="s">
        <v>3</v>
      </c>
      <c r="AH2" s="68"/>
      <c r="AI2" s="52"/>
      <c r="AL2" s="11" t="s">
        <v>4</v>
      </c>
      <c r="AM2" s="1">
        <v>0.25</v>
      </c>
      <c r="AN2" s="49">
        <v>0.25</v>
      </c>
      <c r="AO2" s="2">
        <v>0.125</v>
      </c>
      <c r="AP2" s="44">
        <v>0.25</v>
      </c>
    </row>
    <row r="3" spans="1:42" x14ac:dyDescent="0.25">
      <c r="A3" s="69" t="s">
        <v>5</v>
      </c>
      <c r="B3" s="5" t="s">
        <v>6</v>
      </c>
      <c r="C3" s="19" t="s">
        <v>7</v>
      </c>
      <c r="D3" s="63" t="s">
        <v>8</v>
      </c>
      <c r="E3" s="21" t="s">
        <v>9</v>
      </c>
      <c r="F3" s="19" t="s">
        <v>10</v>
      </c>
      <c r="G3" s="6" t="s">
        <v>7</v>
      </c>
      <c r="H3" s="22" t="s">
        <v>8</v>
      </c>
      <c r="I3" s="24" t="s">
        <v>11</v>
      </c>
      <c r="J3" s="6" t="s">
        <v>12</v>
      </c>
      <c r="K3" s="6" t="s">
        <v>13</v>
      </c>
      <c r="L3" s="7" t="s">
        <v>14</v>
      </c>
      <c r="M3" s="19" t="s">
        <v>10</v>
      </c>
      <c r="N3" s="19" t="s">
        <v>7</v>
      </c>
      <c r="O3" s="63" t="s">
        <v>8</v>
      </c>
      <c r="P3" s="21" t="s">
        <v>9</v>
      </c>
      <c r="Q3" s="19" t="s">
        <v>10</v>
      </c>
      <c r="R3" s="6" t="s">
        <v>7</v>
      </c>
      <c r="S3" s="22" t="s">
        <v>8</v>
      </c>
      <c r="T3" s="24" t="s">
        <v>10</v>
      </c>
      <c r="U3" s="19" t="s">
        <v>7</v>
      </c>
      <c r="V3" s="63" t="s">
        <v>8</v>
      </c>
      <c r="W3" s="21" t="s">
        <v>9</v>
      </c>
      <c r="X3" s="19" t="s">
        <v>10</v>
      </c>
      <c r="Y3" s="6" t="s">
        <v>7</v>
      </c>
      <c r="Z3" s="7" t="s">
        <v>8</v>
      </c>
      <c r="AA3" s="19" t="s">
        <v>15</v>
      </c>
      <c r="AB3" s="22" t="s">
        <v>16</v>
      </c>
      <c r="AC3" s="24" t="s">
        <v>10</v>
      </c>
      <c r="AD3" s="19" t="s">
        <v>7</v>
      </c>
      <c r="AE3" s="63" t="s">
        <v>8</v>
      </c>
      <c r="AF3" s="21" t="s">
        <v>9</v>
      </c>
      <c r="AG3" s="19" t="s">
        <v>10</v>
      </c>
      <c r="AH3" s="6" t="s">
        <v>7</v>
      </c>
      <c r="AI3" s="7" t="s">
        <v>8</v>
      </c>
      <c r="AL3" s="11" t="s">
        <v>17</v>
      </c>
      <c r="AM3" s="3">
        <v>17280</v>
      </c>
      <c r="AN3" s="49">
        <v>11520</v>
      </c>
      <c r="AO3" s="45">
        <v>5760</v>
      </c>
      <c r="AP3" s="46">
        <v>10800</v>
      </c>
    </row>
    <row r="4" spans="1:42" x14ac:dyDescent="0.25">
      <c r="A4" s="70">
        <v>0</v>
      </c>
      <c r="B4" s="27">
        <f>+IF(A4&lt;30,6,IF(A4&lt;120,12,0))</f>
        <v>6</v>
      </c>
      <c r="C4" s="28">
        <v>0</v>
      </c>
      <c r="D4" s="29">
        <f>+MIN(C4,$AM$3*0.00138888888888889)</f>
        <v>0</v>
      </c>
      <c r="E4" s="30">
        <f>+MIN(F4,D4)</f>
        <v>0</v>
      </c>
      <c r="F4" s="28">
        <f>+MIN($AM$3*0.00138888888888889,($AM$4*0.5*$AM$2-G4)*1/3)</f>
        <v>20</v>
      </c>
      <c r="G4" s="31">
        <v>0</v>
      </c>
      <c r="H4" s="32">
        <f>+MIN(G4,$AM$3*0.00138888888888889)</f>
        <v>0</v>
      </c>
      <c r="I4" s="33">
        <f>+IF(A4&lt;50,0.666666666666667,IF(A4&lt;90,0.166666666666667,0.5))</f>
        <v>0.66666666666666663</v>
      </c>
      <c r="J4" s="31">
        <f>+MIN(1,M4/MAX(I4*H4,0.00001),T4/MAX((1-I4)*H4,0.00001))</f>
        <v>1</v>
      </c>
      <c r="K4" s="31">
        <f>+H4*I4*J4</f>
        <v>0</v>
      </c>
      <c r="L4" s="34">
        <f>+H4*(1-I4)*J4</f>
        <v>0</v>
      </c>
      <c r="M4" s="28">
        <f>+MIN($AN$3*0.00138888888888889,($AN$4*0.5*$AN$2-N4)*1/3)</f>
        <v>13.333333333333334</v>
      </c>
      <c r="N4" s="28">
        <v>0</v>
      </c>
      <c r="O4" s="29">
        <f>+MIN(N4,$AN$3*0.00138888888888889)</f>
        <v>0</v>
      </c>
      <c r="P4" s="30">
        <f>+MIN(O4,Q4)</f>
        <v>0</v>
      </c>
      <c r="Q4" s="28">
        <f>+MIN($AN$3*0.00138888888888889,($AN$4*$AN$2*0.5-R4)*0.333333333333333)</f>
        <v>13.333333333333332</v>
      </c>
      <c r="R4" s="31">
        <v>0</v>
      </c>
      <c r="S4" s="32">
        <f>+MIN(R4,$AZN$3*0.00138888888888889)</f>
        <v>0</v>
      </c>
      <c r="T4" s="28">
        <f>+MIN($AO$3*0.00138888888888889,($AO$4*0.5*$AO$2-U4)*1/3)</f>
        <v>4.583333333333333</v>
      </c>
      <c r="U4" s="28">
        <v>0</v>
      </c>
      <c r="V4" s="29">
        <f>+MIN(U4,$AO$3*0.00138888888888889)</f>
        <v>0</v>
      </c>
      <c r="W4" s="30">
        <f>+MIN(V4,X4)</f>
        <v>0</v>
      </c>
      <c r="X4" s="28">
        <f>+MIN($AO$3*0.00138888888888889,($AO$4*$AO$2*0.5-Y4)*0.333333333333333)</f>
        <v>4.5833333333333286</v>
      </c>
      <c r="Y4" s="31">
        <v>0</v>
      </c>
      <c r="Z4" s="32">
        <f>+MIN(Y4,$AO$3*0.00138888888888889)</f>
        <v>0</v>
      </c>
      <c r="AA4" s="28">
        <f>+IF(S4&lt;0,MEDIAN(S4,AC4-Z4,(($AN$3*AC4)/($AN$3+$AO$3))),0)</f>
        <v>0</v>
      </c>
      <c r="AB4" s="32">
        <f>+IF(Z4&gt;0,MEDIAN(Z4,AC4-S4,(($AO$3*AC4)/($AN$3+$AO$3))),0)</f>
        <v>0</v>
      </c>
      <c r="AC4" s="33">
        <f>+MIN($AP$3*0.00138888888888889,($AP$4*$AP$2*0.5-AD4)*0.333333333333333)</f>
        <v>6.6666666666666599</v>
      </c>
      <c r="AD4" s="28">
        <v>0</v>
      </c>
      <c r="AE4" s="29">
        <f>+MIN(AD4,$AP$3*0.00138888888888889)</f>
        <v>0</v>
      </c>
      <c r="AF4" s="30">
        <f>+MIN(AE4,AG4)</f>
        <v>0</v>
      </c>
      <c r="AG4" s="28">
        <f>+MIN($AP$3*0.00138888888888889,($AP$4*$AP$2-AH4)*0.333333333333333)</f>
        <v>13.333333333333332</v>
      </c>
      <c r="AH4" s="31">
        <v>0</v>
      </c>
      <c r="AI4" s="34">
        <f>+MIN(AH4,$AP$3*0.00138888888888889)</f>
        <v>0</v>
      </c>
      <c r="AL4" s="11" t="s">
        <v>18</v>
      </c>
      <c r="AM4" s="3">
        <v>480</v>
      </c>
      <c r="AN4" s="2">
        <v>320</v>
      </c>
      <c r="AO4" s="45">
        <v>220</v>
      </c>
      <c r="AP4" s="46">
        <v>160</v>
      </c>
    </row>
    <row r="5" spans="1:42" x14ac:dyDescent="0.25">
      <c r="A5" s="71">
        <v>5</v>
      </c>
      <c r="B5" s="27">
        <f>+IF(A5&lt;30,6,IF(A5&lt;120,12,0))</f>
        <v>6</v>
      </c>
      <c r="C5" s="28">
        <f>+C4+B4-E4</f>
        <v>6</v>
      </c>
      <c r="D5" s="29">
        <f>+MIN(C5,$AM$3*0.00138888888888889)</f>
        <v>6</v>
      </c>
      <c r="E5" s="30">
        <f>+MIN(F5,D5)</f>
        <v>6</v>
      </c>
      <c r="F5" s="28">
        <f>+MIN($AM$3*0.00138888888888889,($AM$4*0.5*$AM$2-G5)*1/3)</f>
        <v>20</v>
      </c>
      <c r="G5" s="28">
        <f>+G4+E4-K4-L4</f>
        <v>0</v>
      </c>
      <c r="H5" s="32">
        <f>+MIN(G5,$AM$3*0.00138888888888889)</f>
        <v>0</v>
      </c>
      <c r="I5" s="33">
        <f>+IF(A5&lt;50,0.666666666666667,IF(A5&lt;90,0.166666666666667,0.5))</f>
        <v>0.66666666666666663</v>
      </c>
      <c r="J5" s="31">
        <f>+MIN(1,M5/MAX(I5*H5,0.00001),T5/MAX((1-I5)*H5,0.00001))</f>
        <v>1</v>
      </c>
      <c r="K5" s="31">
        <f>+H5*I5*J5</f>
        <v>0</v>
      </c>
      <c r="L5" s="34">
        <f>+H5*(1-I5)*J5</f>
        <v>0</v>
      </c>
      <c r="M5" s="28">
        <f>+MIN($AN$3*0.00138888888888889,($AN$4*0.5*$AN$2-N5)*1/3)</f>
        <v>13.333333333333334</v>
      </c>
      <c r="N5" s="28">
        <f>+N4+K4-P4</f>
        <v>0</v>
      </c>
      <c r="O5" s="29">
        <f>+MIN(N5,$AN$3*0.00138888888888889)</f>
        <v>0</v>
      </c>
      <c r="P5" s="30">
        <f>+MIN(O5,Q5)</f>
        <v>0</v>
      </c>
      <c r="Q5" s="28">
        <f>+MIN($AN$3*0.00138888888888889,($AN$4*$AN$2*0.5-R5)*0.333333333333333)</f>
        <v>13.333333333333332</v>
      </c>
      <c r="R5" s="31">
        <f>+R4+P4-AA4</f>
        <v>0</v>
      </c>
      <c r="S5" s="32">
        <f>+MIN(R5,$AZN$3*0.00138888888888889)</f>
        <v>0</v>
      </c>
      <c r="T5" s="28">
        <f>+MIN($AO$3*0.00138888888888889,($AO$4*0.5*$AO$2-U5)*1/3)</f>
        <v>4.583333333333333</v>
      </c>
      <c r="U5" s="28">
        <f>+U4+L4-W4</f>
        <v>0</v>
      </c>
      <c r="V5" s="29">
        <f>+MIN(U5,$AO$3*0.00138888888888889)</f>
        <v>0</v>
      </c>
      <c r="W5" s="30">
        <f>+MIN(V5,X5)</f>
        <v>0</v>
      </c>
      <c r="X5" s="28">
        <f>+MIN($AO$3*0.00138888888888889,($AO$4*$AO$2*0.5-Y5)*0.333333333333333)</f>
        <v>4.5833333333333286</v>
      </c>
      <c r="Y5" s="31">
        <f>+Y4+W4-AB4</f>
        <v>0</v>
      </c>
      <c r="Z5" s="32">
        <f>+MIN(Y5,$AO$3*0.00138888888888889)</f>
        <v>0</v>
      </c>
      <c r="AA5" s="28">
        <f>+IF(S5&lt;0,MEDIAN(S5,AC5-Z5,(($AN$3*AC5)/($AN$3+$AO$3))),0)</f>
        <v>0</v>
      </c>
      <c r="AB5" s="32">
        <f>+IF(Z5&gt;0,MEDIAN(Z5,AC5-S5,(($AO$3*AC5)/($AN$3+$AO$3))),0)</f>
        <v>0</v>
      </c>
      <c r="AC5" s="33">
        <f>+MIN($AP$3*0.00138888888888889,($AP$4*$AP$2*0.5-AD5)*0.333333333333333)</f>
        <v>6.6666666666666599</v>
      </c>
      <c r="AD5" s="28">
        <f>+AD4+AA4+AB4-AF4</f>
        <v>0</v>
      </c>
      <c r="AE5" s="29">
        <f>+MIN(AD5,$AP$3*0.00138888888888889)</f>
        <v>0</v>
      </c>
      <c r="AF5" s="30">
        <f>+MIN(AE5,AG5)</f>
        <v>0</v>
      </c>
      <c r="AG5" s="28">
        <f>+MIN($AP$3*0.00138888888888889,($AP$4*$AP$2-AH5)*0.333333333333333)</f>
        <v>13.333333333333332</v>
      </c>
      <c r="AH5" s="31">
        <f>+AH4+AF4-AJ4</f>
        <v>0</v>
      </c>
      <c r="AI5" s="34">
        <f>+MIN(AH5,$AP$3*0.00138888888888889)</f>
        <v>0</v>
      </c>
      <c r="AL5" s="11" t="s">
        <v>19</v>
      </c>
      <c r="AM5" s="3">
        <v>90</v>
      </c>
      <c r="AN5" s="45">
        <v>90</v>
      </c>
      <c r="AO5" s="45">
        <v>45</v>
      </c>
      <c r="AP5" s="46">
        <v>90</v>
      </c>
    </row>
    <row r="6" spans="1:42" x14ac:dyDescent="0.25">
      <c r="A6" s="70">
        <v>10</v>
      </c>
      <c r="B6" s="27">
        <f t="shared" ref="B6:B55" si="0">+IF(A6&lt;30,6,IF(A6&lt;120,12,0))</f>
        <v>6</v>
      </c>
      <c r="C6" s="28">
        <f t="shared" ref="C6:C55" si="1">+C5+B5-E5</f>
        <v>6</v>
      </c>
      <c r="D6" s="29">
        <f t="shared" ref="D6:D55" si="2">+MIN(C6,$AM$3*0.00138888888888889)</f>
        <v>6</v>
      </c>
      <c r="E6" s="30">
        <f t="shared" ref="E6:E55" si="3">+MIN(F6,D6)</f>
        <v>6</v>
      </c>
      <c r="F6" s="28">
        <f t="shared" ref="F6:F55" si="4">+MIN($AM$3*0.00138888888888889,($AM$4*0.5*$AM$2-G6)*1/3)</f>
        <v>18</v>
      </c>
      <c r="G6" s="28">
        <f t="shared" ref="G6:G55" si="5">+G5+E5-K5-L5</f>
        <v>6</v>
      </c>
      <c r="H6" s="32">
        <f t="shared" ref="H6:H55" si="6">+MIN(G6,$AM$3*0.00138888888888889)</f>
        <v>6</v>
      </c>
      <c r="I6" s="33">
        <f t="shared" ref="I6:I55" si="7">+IF(A6&lt;50,0.666666666666667,IF(A6&lt;90,0.166666666666667,0.5))</f>
        <v>0.66666666666666663</v>
      </c>
      <c r="J6" s="31">
        <f t="shared" ref="J6:J55" si="8">+MIN(1,M6/MAX(I6*H6,0.00001),T6/MAX((1-I6)*H6,0.00001))</f>
        <v>1</v>
      </c>
      <c r="K6" s="31">
        <f t="shared" ref="K6:K55" si="9">+H6*I6*J6</f>
        <v>4</v>
      </c>
      <c r="L6" s="34">
        <f t="shared" ref="L6:L55" si="10">+H6*(1-I6)*J6</f>
        <v>2</v>
      </c>
      <c r="M6" s="28">
        <f t="shared" ref="M6:M55" si="11">+MIN($AN$3*0.00138888888888889,($AN$4*0.5*$AN$2-N6)*1/3)</f>
        <v>13.333333333333334</v>
      </c>
      <c r="N6" s="28">
        <f t="shared" ref="N6:N55" si="12">+N5+K5-P5</f>
        <v>0</v>
      </c>
      <c r="O6" s="29">
        <f t="shared" ref="O6:O55" si="13">+MIN(N6,$AN$3*0.00138888888888889)</f>
        <v>0</v>
      </c>
      <c r="P6" s="30">
        <f t="shared" ref="P6:P55" si="14">+MIN(O6,Q6)</f>
        <v>0</v>
      </c>
      <c r="Q6" s="28">
        <f t="shared" ref="Q6:Q55" si="15">+MIN($AN$3*0.00138888888888889,($AN$4*$AN$2*0.5-R6)*0.333333333333333)</f>
        <v>13.333333333333332</v>
      </c>
      <c r="R6" s="31">
        <f t="shared" ref="R6:R55" si="16">+R5+P5-AA5</f>
        <v>0</v>
      </c>
      <c r="S6" s="32">
        <f t="shared" ref="S6:S55" si="17">+MIN(R6,$AZN$3*0.00138888888888889)</f>
        <v>0</v>
      </c>
      <c r="T6" s="28">
        <f t="shared" ref="T6:T55" si="18">+MIN($AO$3*0.00138888888888889,($AO$4*0.5*$AO$2-U6)*1/3)</f>
        <v>4.583333333333333</v>
      </c>
      <c r="U6" s="28">
        <f t="shared" ref="U6:U55" si="19">+U5+L5-W5</f>
        <v>0</v>
      </c>
      <c r="V6" s="29">
        <f t="shared" ref="V6:V55" si="20">+MIN(U6,$AO$3*0.00138888888888889)</f>
        <v>0</v>
      </c>
      <c r="W6" s="30">
        <f t="shared" ref="W6:W55" si="21">+MIN(V6,X6)</f>
        <v>0</v>
      </c>
      <c r="X6" s="28">
        <f t="shared" ref="X6:X55" si="22">+MIN($AO$3*0.00138888888888889,($AO$4*$AO$2*0.5-Y6)*0.333333333333333)</f>
        <v>4.5833333333333286</v>
      </c>
      <c r="Y6" s="31">
        <f t="shared" ref="Y6:Y55" si="23">+Y5+W5-AB5</f>
        <v>0</v>
      </c>
      <c r="Z6" s="32">
        <f t="shared" ref="Z6:Z55" si="24">+MIN(Y6,$AO$3*0.00138888888888889)</f>
        <v>0</v>
      </c>
      <c r="AA6" s="28">
        <f t="shared" ref="AA6:AA55" si="25">+IF(S6&lt;0,MEDIAN(S6,AC6-Z6,(($AN$3*AC6)/($AN$3+$AO$3))),0)</f>
        <v>0</v>
      </c>
      <c r="AB6" s="32">
        <f t="shared" ref="AB6:AB55" si="26">+IF(Z6&gt;0,MEDIAN(Z6,AC6-S6,(($AO$3*AC6)/($AN$3+$AO$3))),0)</f>
        <v>0</v>
      </c>
      <c r="AC6" s="33">
        <f t="shared" ref="AC6:AC55" si="27">+MIN($AP$3*0.00138888888888889,($AP$4*$AP$2*0.5-AD6)*0.333333333333333)</f>
        <v>6.6666666666666599</v>
      </c>
      <c r="AD6" s="28">
        <f t="shared" ref="AD6:AD55" si="28">+AD5+AA5+AB5-AF5</f>
        <v>0</v>
      </c>
      <c r="AE6" s="29">
        <f t="shared" ref="AE6:AE55" si="29">+MIN(AD6,$AP$3*0.00138888888888889)</f>
        <v>0</v>
      </c>
      <c r="AF6" s="30">
        <f t="shared" ref="AF6:AF55" si="30">+MIN(AE6,AG6)</f>
        <v>0</v>
      </c>
      <c r="AG6" s="28">
        <f t="shared" ref="AG6:AG55" si="31">+MIN($AP$3*0.00138888888888889,($AP$4*$AP$2-AH6)*0.333333333333333)</f>
        <v>13.333333333333332</v>
      </c>
      <c r="AH6" s="31">
        <f t="shared" ref="AH6:AH55" si="32">+AH5+AF5-AJ5</f>
        <v>0</v>
      </c>
      <c r="AI6" s="34">
        <f t="shared" ref="AI6:AI55" si="33">+MIN(AH6,$AP$3*0.00138888888888889)</f>
        <v>0</v>
      </c>
      <c r="AL6" s="11" t="s">
        <v>20</v>
      </c>
      <c r="AM6" s="3">
        <v>30</v>
      </c>
      <c r="AN6" s="45">
        <v>30</v>
      </c>
      <c r="AO6" s="45">
        <v>15</v>
      </c>
      <c r="AP6" s="46">
        <v>30</v>
      </c>
    </row>
    <row r="7" spans="1:42" x14ac:dyDescent="0.25">
      <c r="A7" s="71">
        <v>15</v>
      </c>
      <c r="B7" s="27">
        <f t="shared" si="0"/>
        <v>6</v>
      </c>
      <c r="C7" s="28">
        <f t="shared" si="1"/>
        <v>6</v>
      </c>
      <c r="D7" s="29">
        <f t="shared" si="2"/>
        <v>6</v>
      </c>
      <c r="E7" s="30">
        <f t="shared" si="3"/>
        <v>6</v>
      </c>
      <c r="F7" s="28">
        <f t="shared" si="4"/>
        <v>18</v>
      </c>
      <c r="G7" s="28">
        <f t="shared" si="5"/>
        <v>6</v>
      </c>
      <c r="H7" s="32">
        <f t="shared" si="6"/>
        <v>6</v>
      </c>
      <c r="I7" s="33">
        <f t="shared" si="7"/>
        <v>0.66666666666666663</v>
      </c>
      <c r="J7" s="31">
        <f t="shared" si="8"/>
        <v>1</v>
      </c>
      <c r="K7" s="31">
        <f t="shared" si="9"/>
        <v>4</v>
      </c>
      <c r="L7" s="34">
        <f t="shared" si="10"/>
        <v>2</v>
      </c>
      <c r="M7" s="28">
        <f t="shared" si="11"/>
        <v>12</v>
      </c>
      <c r="N7" s="28">
        <f t="shared" si="12"/>
        <v>4</v>
      </c>
      <c r="O7" s="29">
        <f t="shared" si="13"/>
        <v>4</v>
      </c>
      <c r="P7" s="30">
        <f t="shared" si="14"/>
        <v>4</v>
      </c>
      <c r="Q7" s="28">
        <f t="shared" si="15"/>
        <v>13.333333333333332</v>
      </c>
      <c r="R7" s="31">
        <f t="shared" si="16"/>
        <v>0</v>
      </c>
      <c r="S7" s="32">
        <f t="shared" si="17"/>
        <v>0</v>
      </c>
      <c r="T7" s="28">
        <f t="shared" si="18"/>
        <v>3.9166666666666665</v>
      </c>
      <c r="U7" s="28">
        <f t="shared" si="19"/>
        <v>2</v>
      </c>
      <c r="V7" s="29">
        <f t="shared" si="20"/>
        <v>2</v>
      </c>
      <c r="W7" s="30">
        <f t="shared" si="21"/>
        <v>2</v>
      </c>
      <c r="X7" s="28">
        <f t="shared" si="22"/>
        <v>4.5833333333333286</v>
      </c>
      <c r="Y7" s="31">
        <f t="shared" si="23"/>
        <v>0</v>
      </c>
      <c r="Z7" s="32">
        <f t="shared" si="24"/>
        <v>0</v>
      </c>
      <c r="AA7" s="28">
        <f t="shared" si="25"/>
        <v>0</v>
      </c>
      <c r="AB7" s="32">
        <f t="shared" si="26"/>
        <v>0</v>
      </c>
      <c r="AC7" s="33">
        <f t="shared" si="27"/>
        <v>6.6666666666666599</v>
      </c>
      <c r="AD7" s="28">
        <f t="shared" si="28"/>
        <v>0</v>
      </c>
      <c r="AE7" s="29">
        <f t="shared" si="29"/>
        <v>0</v>
      </c>
      <c r="AF7" s="30">
        <f t="shared" si="30"/>
        <v>0</v>
      </c>
      <c r="AG7" s="28">
        <f t="shared" si="31"/>
        <v>13.333333333333332</v>
      </c>
      <c r="AH7" s="31">
        <f t="shared" si="32"/>
        <v>0</v>
      </c>
      <c r="AI7" s="34">
        <f t="shared" si="33"/>
        <v>0</v>
      </c>
      <c r="AL7" s="11"/>
      <c r="AM7" s="3"/>
      <c r="AN7" s="45"/>
      <c r="AO7" s="45"/>
      <c r="AP7" s="46"/>
    </row>
    <row r="8" spans="1:42" ht="15.75" thickBot="1" x14ac:dyDescent="0.3">
      <c r="A8" s="70">
        <v>20</v>
      </c>
      <c r="B8" s="27">
        <f t="shared" si="0"/>
        <v>6</v>
      </c>
      <c r="C8" s="28">
        <f t="shared" si="1"/>
        <v>6</v>
      </c>
      <c r="D8" s="29">
        <f t="shared" si="2"/>
        <v>6</v>
      </c>
      <c r="E8" s="30">
        <f t="shared" si="3"/>
        <v>6</v>
      </c>
      <c r="F8" s="28">
        <f t="shared" si="4"/>
        <v>18</v>
      </c>
      <c r="G8" s="28">
        <f t="shared" si="5"/>
        <v>6</v>
      </c>
      <c r="H8" s="32">
        <f t="shared" si="6"/>
        <v>6</v>
      </c>
      <c r="I8" s="33">
        <f t="shared" si="7"/>
        <v>0.66666666666666663</v>
      </c>
      <c r="J8" s="31">
        <f t="shared" si="8"/>
        <v>1</v>
      </c>
      <c r="K8" s="31">
        <f t="shared" si="9"/>
        <v>4</v>
      </c>
      <c r="L8" s="34">
        <f t="shared" si="10"/>
        <v>2</v>
      </c>
      <c r="M8" s="28">
        <f t="shared" si="11"/>
        <v>12</v>
      </c>
      <c r="N8" s="28">
        <f t="shared" si="12"/>
        <v>4</v>
      </c>
      <c r="O8" s="29">
        <f t="shared" si="13"/>
        <v>4</v>
      </c>
      <c r="P8" s="30">
        <f t="shared" si="14"/>
        <v>4</v>
      </c>
      <c r="Q8" s="28">
        <f t="shared" si="15"/>
        <v>12</v>
      </c>
      <c r="R8" s="31">
        <f t="shared" si="16"/>
        <v>4</v>
      </c>
      <c r="S8" s="32">
        <f t="shared" si="17"/>
        <v>0</v>
      </c>
      <c r="T8" s="28">
        <f t="shared" si="18"/>
        <v>3.9166666666666665</v>
      </c>
      <c r="U8" s="28">
        <f t="shared" si="19"/>
        <v>2</v>
      </c>
      <c r="V8" s="29">
        <f t="shared" si="20"/>
        <v>2</v>
      </c>
      <c r="W8" s="30">
        <f t="shared" si="21"/>
        <v>2</v>
      </c>
      <c r="X8" s="28">
        <f t="shared" si="22"/>
        <v>3.9166666666666625</v>
      </c>
      <c r="Y8" s="31">
        <f t="shared" si="23"/>
        <v>2</v>
      </c>
      <c r="Z8" s="32">
        <f t="shared" si="24"/>
        <v>2</v>
      </c>
      <c r="AA8" s="28">
        <f t="shared" si="25"/>
        <v>0</v>
      </c>
      <c r="AB8" s="32">
        <f t="shared" si="26"/>
        <v>2.2222222222222201</v>
      </c>
      <c r="AC8" s="33">
        <f t="shared" si="27"/>
        <v>6.6666666666666599</v>
      </c>
      <c r="AD8" s="28">
        <f t="shared" si="28"/>
        <v>0</v>
      </c>
      <c r="AE8" s="29">
        <f t="shared" si="29"/>
        <v>0</v>
      </c>
      <c r="AF8" s="30">
        <f t="shared" si="30"/>
        <v>0</v>
      </c>
      <c r="AG8" s="28">
        <f t="shared" si="31"/>
        <v>13.333333333333332</v>
      </c>
      <c r="AH8" s="31">
        <f t="shared" si="32"/>
        <v>0</v>
      </c>
      <c r="AI8" s="34">
        <f t="shared" si="33"/>
        <v>0</v>
      </c>
      <c r="AL8" s="12"/>
      <c r="AM8" s="4"/>
      <c r="AN8" s="47"/>
      <c r="AO8" s="47"/>
      <c r="AP8" s="48"/>
    </row>
    <row r="9" spans="1:42" ht="15.75" thickBot="1" x14ac:dyDescent="0.3">
      <c r="A9" s="71">
        <v>25</v>
      </c>
      <c r="B9" s="27">
        <f t="shared" si="0"/>
        <v>6</v>
      </c>
      <c r="C9" s="28">
        <f t="shared" si="1"/>
        <v>6</v>
      </c>
      <c r="D9" s="29">
        <f t="shared" si="2"/>
        <v>6</v>
      </c>
      <c r="E9" s="30">
        <f t="shared" si="3"/>
        <v>6</v>
      </c>
      <c r="F9" s="28">
        <f t="shared" si="4"/>
        <v>18</v>
      </c>
      <c r="G9" s="28">
        <f t="shared" si="5"/>
        <v>6</v>
      </c>
      <c r="H9" s="32">
        <f t="shared" si="6"/>
        <v>6</v>
      </c>
      <c r="I9" s="33">
        <f t="shared" si="7"/>
        <v>0.66666666666666663</v>
      </c>
      <c r="J9" s="31">
        <f t="shared" si="8"/>
        <v>1</v>
      </c>
      <c r="K9" s="31">
        <f t="shared" si="9"/>
        <v>4</v>
      </c>
      <c r="L9" s="34">
        <f t="shared" si="10"/>
        <v>2</v>
      </c>
      <c r="M9" s="28">
        <f t="shared" si="11"/>
        <v>12</v>
      </c>
      <c r="N9" s="28">
        <f t="shared" si="12"/>
        <v>4</v>
      </c>
      <c r="O9" s="29">
        <f t="shared" si="13"/>
        <v>4</v>
      </c>
      <c r="P9" s="30">
        <f t="shared" si="14"/>
        <v>4</v>
      </c>
      <c r="Q9" s="28">
        <f t="shared" si="15"/>
        <v>10.666666666666666</v>
      </c>
      <c r="R9" s="31">
        <f t="shared" si="16"/>
        <v>8</v>
      </c>
      <c r="S9" s="32">
        <f t="shared" si="17"/>
        <v>0</v>
      </c>
      <c r="T9" s="28">
        <f t="shared" si="18"/>
        <v>3.9166666666666665</v>
      </c>
      <c r="U9" s="28">
        <f t="shared" si="19"/>
        <v>2</v>
      </c>
      <c r="V9" s="29">
        <f t="shared" si="20"/>
        <v>2</v>
      </c>
      <c r="W9" s="30">
        <f t="shared" si="21"/>
        <v>2</v>
      </c>
      <c r="X9" s="28">
        <f t="shared" si="22"/>
        <v>3.9907407407407356</v>
      </c>
      <c r="Y9" s="31">
        <f t="shared" si="23"/>
        <v>1.7777777777777799</v>
      </c>
      <c r="Z9" s="32">
        <f t="shared" si="24"/>
        <v>1.7777777777777799</v>
      </c>
      <c r="AA9" s="28">
        <f t="shared" si="25"/>
        <v>0</v>
      </c>
      <c r="AB9" s="32">
        <f t="shared" si="26"/>
        <v>1.9753086419753068</v>
      </c>
      <c r="AC9" s="33">
        <f t="shared" si="27"/>
        <v>5.9259259259259203</v>
      </c>
      <c r="AD9" s="28">
        <f t="shared" si="28"/>
        <v>2.2222222222222201</v>
      </c>
      <c r="AE9" s="29">
        <f t="shared" si="29"/>
        <v>2.2222222222222201</v>
      </c>
      <c r="AF9" s="30">
        <f t="shared" si="30"/>
        <v>2.2222222222222201</v>
      </c>
      <c r="AG9" s="28">
        <f t="shared" si="31"/>
        <v>13.333333333333332</v>
      </c>
      <c r="AH9" s="31">
        <f t="shared" si="32"/>
        <v>0</v>
      </c>
      <c r="AI9" s="34">
        <f t="shared" si="33"/>
        <v>0</v>
      </c>
    </row>
    <row r="10" spans="1:42" x14ac:dyDescent="0.25">
      <c r="A10" s="70">
        <v>30</v>
      </c>
      <c r="B10" s="27">
        <f t="shared" si="0"/>
        <v>12</v>
      </c>
      <c r="C10" s="28">
        <f t="shared" si="1"/>
        <v>6</v>
      </c>
      <c r="D10" s="29">
        <f t="shared" si="2"/>
        <v>6</v>
      </c>
      <c r="E10" s="30">
        <f t="shared" si="3"/>
        <v>6</v>
      </c>
      <c r="F10" s="28">
        <f t="shared" si="4"/>
        <v>18</v>
      </c>
      <c r="G10" s="28">
        <f t="shared" si="5"/>
        <v>6</v>
      </c>
      <c r="H10" s="32">
        <f t="shared" si="6"/>
        <v>6</v>
      </c>
      <c r="I10" s="33">
        <f t="shared" si="7"/>
        <v>0.66666666666666663</v>
      </c>
      <c r="J10" s="31">
        <f t="shared" si="8"/>
        <v>1</v>
      </c>
      <c r="K10" s="31">
        <f t="shared" si="9"/>
        <v>4</v>
      </c>
      <c r="L10" s="34">
        <f t="shared" si="10"/>
        <v>2</v>
      </c>
      <c r="M10" s="28">
        <f t="shared" si="11"/>
        <v>12</v>
      </c>
      <c r="N10" s="28">
        <f t="shared" si="12"/>
        <v>4</v>
      </c>
      <c r="O10" s="29">
        <f t="shared" si="13"/>
        <v>4</v>
      </c>
      <c r="P10" s="30">
        <f t="shared" si="14"/>
        <v>4</v>
      </c>
      <c r="Q10" s="28">
        <f t="shared" si="15"/>
        <v>9.3333333333333321</v>
      </c>
      <c r="R10" s="31">
        <f t="shared" si="16"/>
        <v>12</v>
      </c>
      <c r="S10" s="32">
        <f t="shared" si="17"/>
        <v>0</v>
      </c>
      <c r="T10" s="28">
        <f t="shared" si="18"/>
        <v>3.9166666666666665</v>
      </c>
      <c r="U10" s="28">
        <f t="shared" si="19"/>
        <v>2</v>
      </c>
      <c r="V10" s="29">
        <f t="shared" si="20"/>
        <v>2</v>
      </c>
      <c r="W10" s="30">
        <f t="shared" si="21"/>
        <v>2</v>
      </c>
      <c r="X10" s="28">
        <f t="shared" si="22"/>
        <v>3.9825102880658378</v>
      </c>
      <c r="Y10" s="31">
        <f t="shared" si="23"/>
        <v>1.8024691358024731</v>
      </c>
      <c r="Z10" s="32">
        <f t="shared" si="24"/>
        <v>1.8024691358024731</v>
      </c>
      <c r="AA10" s="28">
        <f t="shared" si="25"/>
        <v>0</v>
      </c>
      <c r="AB10" s="32">
        <f t="shared" si="26"/>
        <v>2.0027434842249638</v>
      </c>
      <c r="AC10" s="33">
        <f t="shared" si="27"/>
        <v>6.0082304526748915</v>
      </c>
      <c r="AD10" s="28">
        <f t="shared" si="28"/>
        <v>1.9753086419753063</v>
      </c>
      <c r="AE10" s="29">
        <f t="shared" si="29"/>
        <v>1.9753086419753063</v>
      </c>
      <c r="AF10" s="30">
        <f t="shared" si="30"/>
        <v>1.9753086419753063</v>
      </c>
      <c r="AG10" s="28">
        <f t="shared" si="31"/>
        <v>12.592592592592592</v>
      </c>
      <c r="AH10" s="31">
        <f t="shared" si="32"/>
        <v>2.2222222222222201</v>
      </c>
      <c r="AI10" s="34">
        <f t="shared" si="33"/>
        <v>2.2222222222222201</v>
      </c>
      <c r="AL10" s="53" t="s">
        <v>21</v>
      </c>
      <c r="AM10" s="54"/>
      <c r="AN10" s="55"/>
    </row>
    <row r="11" spans="1:42" x14ac:dyDescent="0.25">
      <c r="A11" s="71">
        <v>35</v>
      </c>
      <c r="B11" s="27">
        <f t="shared" si="0"/>
        <v>12</v>
      </c>
      <c r="C11" s="28">
        <f t="shared" si="1"/>
        <v>12</v>
      </c>
      <c r="D11" s="29">
        <f t="shared" si="2"/>
        <v>12</v>
      </c>
      <c r="E11" s="30">
        <f t="shared" si="3"/>
        <v>12</v>
      </c>
      <c r="F11" s="28">
        <f t="shared" si="4"/>
        <v>18</v>
      </c>
      <c r="G11" s="28">
        <f t="shared" si="5"/>
        <v>6</v>
      </c>
      <c r="H11" s="32">
        <f t="shared" si="6"/>
        <v>6</v>
      </c>
      <c r="I11" s="33">
        <f t="shared" si="7"/>
        <v>0.66666666666666663</v>
      </c>
      <c r="J11" s="31">
        <f t="shared" si="8"/>
        <v>1</v>
      </c>
      <c r="K11" s="31">
        <f t="shared" si="9"/>
        <v>4</v>
      </c>
      <c r="L11" s="34">
        <f t="shared" si="10"/>
        <v>2</v>
      </c>
      <c r="M11" s="28">
        <f t="shared" si="11"/>
        <v>12</v>
      </c>
      <c r="N11" s="28">
        <f t="shared" si="12"/>
        <v>4</v>
      </c>
      <c r="O11" s="29">
        <f t="shared" si="13"/>
        <v>4</v>
      </c>
      <c r="P11" s="30">
        <f t="shared" si="14"/>
        <v>4</v>
      </c>
      <c r="Q11" s="28">
        <f t="shared" si="15"/>
        <v>8</v>
      </c>
      <c r="R11" s="31">
        <f t="shared" si="16"/>
        <v>16</v>
      </c>
      <c r="S11" s="32">
        <f t="shared" si="17"/>
        <v>0</v>
      </c>
      <c r="T11" s="28">
        <f t="shared" si="18"/>
        <v>3.9166666666666665</v>
      </c>
      <c r="U11" s="28">
        <f t="shared" si="19"/>
        <v>2</v>
      </c>
      <c r="V11" s="29">
        <f t="shared" si="20"/>
        <v>2</v>
      </c>
      <c r="W11" s="30">
        <f t="shared" si="21"/>
        <v>2</v>
      </c>
      <c r="X11" s="28">
        <f t="shared" si="22"/>
        <v>3.9834247828074929</v>
      </c>
      <c r="Y11" s="31">
        <f t="shared" si="23"/>
        <v>1.7997256515775093</v>
      </c>
      <c r="Z11" s="32">
        <f t="shared" si="24"/>
        <v>1.7997256515775093</v>
      </c>
      <c r="AA11" s="28">
        <f t="shared" si="25"/>
        <v>0</v>
      </c>
      <c r="AB11" s="32">
        <f t="shared" si="26"/>
        <v>1.9996951684194464</v>
      </c>
      <c r="AC11" s="33">
        <f t="shared" si="27"/>
        <v>5.9990855052583392</v>
      </c>
      <c r="AD11" s="28">
        <f t="shared" si="28"/>
        <v>2.0027434842249638</v>
      </c>
      <c r="AE11" s="29">
        <f t="shared" si="29"/>
        <v>2.0027434842249638</v>
      </c>
      <c r="AF11" s="30">
        <f t="shared" si="30"/>
        <v>2.0027434842249638</v>
      </c>
      <c r="AG11" s="28">
        <f t="shared" si="31"/>
        <v>11.934156378600825</v>
      </c>
      <c r="AH11" s="31">
        <f t="shared" si="32"/>
        <v>4.1975308641975264</v>
      </c>
      <c r="AI11" s="34">
        <f t="shared" si="33"/>
        <v>4.1975308641975264</v>
      </c>
      <c r="AL11" s="14" t="s">
        <v>22</v>
      </c>
      <c r="AM11" s="15" t="s">
        <v>23</v>
      </c>
      <c r="AN11" s="16" t="s">
        <v>24</v>
      </c>
    </row>
    <row r="12" spans="1:42" x14ac:dyDescent="0.25">
      <c r="A12" s="70">
        <v>40</v>
      </c>
      <c r="B12" s="27">
        <f t="shared" si="0"/>
        <v>12</v>
      </c>
      <c r="C12" s="28">
        <f t="shared" si="1"/>
        <v>12</v>
      </c>
      <c r="D12" s="29">
        <f t="shared" si="2"/>
        <v>12</v>
      </c>
      <c r="E12" s="30">
        <f t="shared" si="3"/>
        <v>12</v>
      </c>
      <c r="F12" s="28">
        <f t="shared" si="4"/>
        <v>16</v>
      </c>
      <c r="G12" s="28">
        <f t="shared" si="5"/>
        <v>12</v>
      </c>
      <c r="H12" s="32">
        <f t="shared" si="6"/>
        <v>12</v>
      </c>
      <c r="I12" s="33">
        <f t="shared" si="7"/>
        <v>0.66666666666666663</v>
      </c>
      <c r="J12" s="31">
        <f t="shared" si="8"/>
        <v>0.97916666666666663</v>
      </c>
      <c r="K12" s="31">
        <f t="shared" si="9"/>
        <v>7.833333333333333</v>
      </c>
      <c r="L12" s="34">
        <f t="shared" si="10"/>
        <v>3.9166666666666665</v>
      </c>
      <c r="M12" s="28">
        <f t="shared" si="11"/>
        <v>12</v>
      </c>
      <c r="N12" s="28">
        <f t="shared" si="12"/>
        <v>4</v>
      </c>
      <c r="O12" s="29">
        <f t="shared" si="13"/>
        <v>4</v>
      </c>
      <c r="P12" s="30">
        <f t="shared" si="14"/>
        <v>4</v>
      </c>
      <c r="Q12" s="28">
        <f t="shared" si="15"/>
        <v>6.6666666666666661</v>
      </c>
      <c r="R12" s="31">
        <f t="shared" si="16"/>
        <v>20</v>
      </c>
      <c r="S12" s="32">
        <f t="shared" si="17"/>
        <v>0</v>
      </c>
      <c r="T12" s="28">
        <f t="shared" si="18"/>
        <v>3.9166666666666665</v>
      </c>
      <c r="U12" s="28">
        <f t="shared" si="19"/>
        <v>2</v>
      </c>
      <c r="V12" s="29">
        <f t="shared" si="20"/>
        <v>2</v>
      </c>
      <c r="W12" s="30">
        <f t="shared" si="21"/>
        <v>2</v>
      </c>
      <c r="X12" s="28">
        <f t="shared" si="22"/>
        <v>3.9833231722806417</v>
      </c>
      <c r="Y12" s="31">
        <f t="shared" si="23"/>
        <v>1.8000304831580629</v>
      </c>
      <c r="Z12" s="32">
        <f t="shared" si="24"/>
        <v>1.8000304831580629</v>
      </c>
      <c r="AA12" s="28">
        <f t="shared" si="25"/>
        <v>0</v>
      </c>
      <c r="AB12" s="32">
        <f t="shared" si="26"/>
        <v>2.0000338701756153</v>
      </c>
      <c r="AC12" s="33">
        <f t="shared" si="27"/>
        <v>6.000101610526845</v>
      </c>
      <c r="AD12" s="28">
        <f t="shared" si="28"/>
        <v>1.9996951684194464</v>
      </c>
      <c r="AE12" s="29">
        <f t="shared" si="29"/>
        <v>1.9996951684194464</v>
      </c>
      <c r="AF12" s="30">
        <f t="shared" si="30"/>
        <v>1.9996951684194464</v>
      </c>
      <c r="AG12" s="28">
        <f t="shared" si="31"/>
        <v>11.266575217192504</v>
      </c>
      <c r="AH12" s="31">
        <f t="shared" si="32"/>
        <v>6.2002743484224903</v>
      </c>
      <c r="AI12" s="34">
        <f t="shared" si="33"/>
        <v>6.2002743484224903</v>
      </c>
      <c r="AL12" s="35">
        <v>0</v>
      </c>
      <c r="AM12" s="36">
        <f>AL13</f>
        <v>30</v>
      </c>
      <c r="AN12" s="37">
        <v>4320</v>
      </c>
      <c r="AO12">
        <f>+AN12/3600*5</f>
        <v>6</v>
      </c>
    </row>
    <row r="13" spans="1:42" x14ac:dyDescent="0.25">
      <c r="A13" s="71">
        <v>45</v>
      </c>
      <c r="B13" s="27">
        <f t="shared" si="0"/>
        <v>12</v>
      </c>
      <c r="C13" s="28">
        <f t="shared" si="1"/>
        <v>12</v>
      </c>
      <c r="D13" s="29">
        <f t="shared" si="2"/>
        <v>12</v>
      </c>
      <c r="E13" s="30">
        <f t="shared" si="3"/>
        <v>12</v>
      </c>
      <c r="F13" s="28">
        <f t="shared" si="4"/>
        <v>15.916666666666666</v>
      </c>
      <c r="G13" s="28">
        <f t="shared" si="5"/>
        <v>12.250000000000002</v>
      </c>
      <c r="H13" s="32">
        <f t="shared" si="6"/>
        <v>12.250000000000002</v>
      </c>
      <c r="I13" s="33">
        <f t="shared" si="7"/>
        <v>0.66666666666666663</v>
      </c>
      <c r="J13" s="31">
        <f t="shared" si="8"/>
        <v>0.80272108843537393</v>
      </c>
      <c r="K13" s="31">
        <f t="shared" si="9"/>
        <v>6.5555555555555545</v>
      </c>
      <c r="L13" s="34">
        <f t="shared" si="10"/>
        <v>3.2777777777777781</v>
      </c>
      <c r="M13" s="28">
        <f t="shared" si="11"/>
        <v>10.722222222222223</v>
      </c>
      <c r="N13" s="28">
        <f t="shared" si="12"/>
        <v>7.8333333333333321</v>
      </c>
      <c r="O13" s="29">
        <f t="shared" si="13"/>
        <v>7.8333333333333321</v>
      </c>
      <c r="P13" s="30">
        <f t="shared" si="14"/>
        <v>5.333333333333333</v>
      </c>
      <c r="Q13" s="28">
        <f t="shared" si="15"/>
        <v>5.333333333333333</v>
      </c>
      <c r="R13" s="31">
        <f t="shared" si="16"/>
        <v>24</v>
      </c>
      <c r="S13" s="32">
        <f t="shared" si="17"/>
        <v>0</v>
      </c>
      <c r="T13" s="28">
        <f t="shared" si="18"/>
        <v>3.2777777777777781</v>
      </c>
      <c r="U13" s="28">
        <f t="shared" si="19"/>
        <v>3.9166666666666661</v>
      </c>
      <c r="V13" s="29">
        <f t="shared" si="20"/>
        <v>3.9166666666666661</v>
      </c>
      <c r="W13" s="30">
        <f t="shared" si="21"/>
        <v>3.9166666666666661</v>
      </c>
      <c r="X13" s="28">
        <f t="shared" si="22"/>
        <v>3.98333446233918</v>
      </c>
      <c r="Y13" s="31">
        <f t="shared" si="23"/>
        <v>1.7999966129824476</v>
      </c>
      <c r="Z13" s="32">
        <f t="shared" si="24"/>
        <v>1.7999966129824476</v>
      </c>
      <c r="AA13" s="28">
        <f t="shared" si="25"/>
        <v>0</v>
      </c>
      <c r="AB13" s="32">
        <f t="shared" si="26"/>
        <v>1.999996236647152</v>
      </c>
      <c r="AC13" s="33">
        <f t="shared" si="27"/>
        <v>5.9999887099414559</v>
      </c>
      <c r="AD13" s="28">
        <f t="shared" si="28"/>
        <v>2.0000338701756153</v>
      </c>
      <c r="AE13" s="29">
        <f t="shared" si="29"/>
        <v>2.0000338701756153</v>
      </c>
      <c r="AF13" s="30">
        <f t="shared" si="30"/>
        <v>2.0000338701756153</v>
      </c>
      <c r="AG13" s="28">
        <f t="shared" si="31"/>
        <v>10.600010161052687</v>
      </c>
      <c r="AH13" s="31">
        <f t="shared" si="32"/>
        <v>8.1999695168419358</v>
      </c>
      <c r="AI13" s="34">
        <f t="shared" si="33"/>
        <v>8.1999695168419358</v>
      </c>
      <c r="AL13" s="38">
        <v>30</v>
      </c>
      <c r="AM13" s="39">
        <f>AL14</f>
        <v>120</v>
      </c>
      <c r="AN13" s="40">
        <v>8640</v>
      </c>
      <c r="AO13">
        <f>+AN13/3600*5</f>
        <v>12</v>
      </c>
    </row>
    <row r="14" spans="1:42" ht="15.75" thickBot="1" x14ac:dyDescent="0.3">
      <c r="A14" s="70">
        <v>50</v>
      </c>
      <c r="B14" s="27">
        <f t="shared" si="0"/>
        <v>12</v>
      </c>
      <c r="C14" s="28">
        <f t="shared" si="1"/>
        <v>12</v>
      </c>
      <c r="D14" s="29">
        <f t="shared" si="2"/>
        <v>12</v>
      </c>
      <c r="E14" s="30">
        <f t="shared" si="3"/>
        <v>12</v>
      </c>
      <c r="F14" s="28">
        <f t="shared" si="4"/>
        <v>15.194444444444443</v>
      </c>
      <c r="G14" s="28">
        <f t="shared" si="5"/>
        <v>14.416666666666668</v>
      </c>
      <c r="H14" s="32">
        <f t="shared" si="6"/>
        <v>14.416666666666668</v>
      </c>
      <c r="I14" s="33">
        <f t="shared" si="7"/>
        <v>0.16666666666666666</v>
      </c>
      <c r="J14" s="31">
        <f t="shared" si="8"/>
        <v>0.29055876685934484</v>
      </c>
      <c r="K14" s="31">
        <f t="shared" si="9"/>
        <v>0.69814814814814796</v>
      </c>
      <c r="L14" s="34">
        <f t="shared" si="10"/>
        <v>3.4907407407407409</v>
      </c>
      <c r="M14" s="28">
        <f t="shared" si="11"/>
        <v>10.314814814814815</v>
      </c>
      <c r="N14" s="28">
        <f t="shared" si="12"/>
        <v>9.0555555555555536</v>
      </c>
      <c r="O14" s="29">
        <f t="shared" si="13"/>
        <v>9.0555555555555536</v>
      </c>
      <c r="P14" s="30">
        <f t="shared" si="14"/>
        <v>3.5555555555555558</v>
      </c>
      <c r="Q14" s="28">
        <f t="shared" si="15"/>
        <v>3.5555555555555558</v>
      </c>
      <c r="R14" s="31">
        <f t="shared" si="16"/>
        <v>29.333333333333332</v>
      </c>
      <c r="S14" s="32">
        <f t="shared" si="17"/>
        <v>0</v>
      </c>
      <c r="T14" s="28">
        <f t="shared" si="18"/>
        <v>3.4907407407407405</v>
      </c>
      <c r="U14" s="28">
        <f t="shared" si="19"/>
        <v>3.2777777777777786</v>
      </c>
      <c r="V14" s="29">
        <f t="shared" si="20"/>
        <v>3.2777777777777786</v>
      </c>
      <c r="W14" s="30">
        <f t="shared" si="21"/>
        <v>3.2777777777777786</v>
      </c>
      <c r="X14" s="28">
        <f t="shared" si="22"/>
        <v>3.3444443189993422</v>
      </c>
      <c r="Y14" s="31">
        <f t="shared" si="23"/>
        <v>3.7166670430019613</v>
      </c>
      <c r="Z14" s="32">
        <f t="shared" si="24"/>
        <v>3.7166670430019613</v>
      </c>
      <c r="AA14" s="28">
        <f t="shared" si="25"/>
        <v>0</v>
      </c>
      <c r="AB14" s="32">
        <f t="shared" si="26"/>
        <v>3.7166670430019613</v>
      </c>
      <c r="AC14" s="33">
        <f t="shared" si="27"/>
        <v>6.0000012544509431</v>
      </c>
      <c r="AD14" s="28">
        <f t="shared" si="28"/>
        <v>1.999996236647152</v>
      </c>
      <c r="AE14" s="29">
        <f t="shared" si="29"/>
        <v>1.999996236647152</v>
      </c>
      <c r="AF14" s="30">
        <f t="shared" si="30"/>
        <v>1.999996236647152</v>
      </c>
      <c r="AG14" s="28">
        <f t="shared" si="31"/>
        <v>9.9333322043274812</v>
      </c>
      <c r="AH14" s="31">
        <f t="shared" si="32"/>
        <v>10.200003387017551</v>
      </c>
      <c r="AI14" s="34">
        <f t="shared" si="33"/>
        <v>10.200003387017551</v>
      </c>
      <c r="AL14" s="41">
        <v>120</v>
      </c>
      <c r="AM14" s="42"/>
      <c r="AN14" s="43">
        <v>0</v>
      </c>
      <c r="AO14">
        <f>+AN14/3600</f>
        <v>0</v>
      </c>
    </row>
    <row r="15" spans="1:42" ht="15.75" thickBot="1" x14ac:dyDescent="0.3">
      <c r="A15" s="71">
        <v>55</v>
      </c>
      <c r="B15" s="27">
        <f t="shared" si="0"/>
        <v>12</v>
      </c>
      <c r="C15" s="28">
        <f t="shared" si="1"/>
        <v>12</v>
      </c>
      <c r="D15" s="29">
        <f t="shared" si="2"/>
        <v>12</v>
      </c>
      <c r="E15" s="30">
        <f t="shared" si="3"/>
        <v>12</v>
      </c>
      <c r="F15" s="28">
        <f t="shared" si="4"/>
        <v>12.590740740740742</v>
      </c>
      <c r="G15" s="28">
        <f t="shared" si="5"/>
        <v>22.227777777777778</v>
      </c>
      <c r="H15" s="32">
        <f t="shared" si="6"/>
        <v>22.227777777777778</v>
      </c>
      <c r="I15" s="33">
        <f t="shared" si="7"/>
        <v>0.16666666666666666</v>
      </c>
      <c r="J15" s="31">
        <f t="shared" si="8"/>
        <v>0.18462051153878198</v>
      </c>
      <c r="K15" s="31">
        <f t="shared" si="9"/>
        <v>0.68395061728395057</v>
      </c>
      <c r="L15" s="34">
        <f t="shared" si="10"/>
        <v>3.4197530864197532</v>
      </c>
      <c r="M15" s="28">
        <f t="shared" si="11"/>
        <v>11.267283950617283</v>
      </c>
      <c r="N15" s="28">
        <f t="shared" si="12"/>
        <v>6.198148148148146</v>
      </c>
      <c r="O15" s="29">
        <f t="shared" si="13"/>
        <v>6.198148148148146</v>
      </c>
      <c r="P15" s="30">
        <f t="shared" si="14"/>
        <v>2.3703703703703711</v>
      </c>
      <c r="Q15" s="28">
        <f t="shared" si="15"/>
        <v>2.3703703703703711</v>
      </c>
      <c r="R15" s="31">
        <f t="shared" si="16"/>
        <v>32.888888888888886</v>
      </c>
      <c r="S15" s="32">
        <f t="shared" si="17"/>
        <v>0</v>
      </c>
      <c r="T15" s="28">
        <f t="shared" si="18"/>
        <v>3.4197530864197532</v>
      </c>
      <c r="U15" s="28">
        <f t="shared" si="19"/>
        <v>3.4907407407407405</v>
      </c>
      <c r="V15" s="29">
        <f t="shared" si="20"/>
        <v>3.4907407407407405</v>
      </c>
      <c r="W15" s="30">
        <f t="shared" si="21"/>
        <v>3.4907407407407369</v>
      </c>
      <c r="X15" s="28">
        <f t="shared" si="22"/>
        <v>3.4907407407407369</v>
      </c>
      <c r="Y15" s="31">
        <f t="shared" si="23"/>
        <v>3.2777777777777786</v>
      </c>
      <c r="Z15" s="32">
        <f t="shared" si="24"/>
        <v>3.2777777777777786</v>
      </c>
      <c r="AA15" s="28">
        <f t="shared" si="25"/>
        <v>0</v>
      </c>
      <c r="AB15" s="32">
        <f t="shared" si="26"/>
        <v>3.2777777777777786</v>
      </c>
      <c r="AC15" s="33">
        <f t="shared" si="27"/>
        <v>5.427777652332674</v>
      </c>
      <c r="AD15" s="28">
        <f t="shared" si="28"/>
        <v>3.7166670430019613</v>
      </c>
      <c r="AE15" s="29">
        <f t="shared" si="29"/>
        <v>3.7166670430019613</v>
      </c>
      <c r="AF15" s="30">
        <f t="shared" si="30"/>
        <v>3.7166670430019613</v>
      </c>
      <c r="AG15" s="28">
        <f t="shared" si="31"/>
        <v>9.2666667921117654</v>
      </c>
      <c r="AH15" s="31">
        <f t="shared" si="32"/>
        <v>12.199999623664702</v>
      </c>
      <c r="AI15" s="34">
        <f t="shared" si="33"/>
        <v>12.199999623664702</v>
      </c>
    </row>
    <row r="16" spans="1:42" x14ac:dyDescent="0.25">
      <c r="A16" s="70">
        <v>60</v>
      </c>
      <c r="B16" s="27">
        <f t="shared" si="0"/>
        <v>12</v>
      </c>
      <c r="C16" s="28">
        <f t="shared" si="1"/>
        <v>12</v>
      </c>
      <c r="D16" s="29">
        <f t="shared" si="2"/>
        <v>12</v>
      </c>
      <c r="E16" s="30">
        <f t="shared" si="3"/>
        <v>9.9586419753086428</v>
      </c>
      <c r="F16" s="28">
        <f t="shared" si="4"/>
        <v>9.9586419753086428</v>
      </c>
      <c r="G16" s="28">
        <f t="shared" si="5"/>
        <v>30.124074074074073</v>
      </c>
      <c r="H16" s="32">
        <f t="shared" si="6"/>
        <v>24</v>
      </c>
      <c r="I16" s="33">
        <f t="shared" si="7"/>
        <v>0.16666666666666666</v>
      </c>
      <c r="J16" s="31">
        <f t="shared" si="8"/>
        <v>0.17217078189300405</v>
      </c>
      <c r="K16" s="31">
        <f t="shared" si="9"/>
        <v>0.68868312757201622</v>
      </c>
      <c r="L16" s="34">
        <f t="shared" si="10"/>
        <v>3.4434156378600811</v>
      </c>
      <c r="M16" s="28">
        <f t="shared" si="11"/>
        <v>11.829423868312759</v>
      </c>
      <c r="N16" s="28">
        <f t="shared" si="12"/>
        <v>4.5117283950617253</v>
      </c>
      <c r="O16" s="29">
        <f t="shared" si="13"/>
        <v>4.5117283950617253</v>
      </c>
      <c r="P16" s="30">
        <f t="shared" si="14"/>
        <v>1.5802469135802468</v>
      </c>
      <c r="Q16" s="28">
        <f t="shared" si="15"/>
        <v>1.5802469135802468</v>
      </c>
      <c r="R16" s="31">
        <f t="shared" si="16"/>
        <v>35.25925925925926</v>
      </c>
      <c r="S16" s="32">
        <f t="shared" si="17"/>
        <v>0</v>
      </c>
      <c r="T16" s="28">
        <f t="shared" si="18"/>
        <v>3.4434156378600811</v>
      </c>
      <c r="U16" s="28">
        <f t="shared" si="19"/>
        <v>3.4197530864197567</v>
      </c>
      <c r="V16" s="29">
        <f t="shared" si="20"/>
        <v>3.4197530864197567</v>
      </c>
      <c r="W16" s="30">
        <f t="shared" si="21"/>
        <v>3.419753086419751</v>
      </c>
      <c r="X16" s="28">
        <f t="shared" si="22"/>
        <v>3.419753086419751</v>
      </c>
      <c r="Y16" s="31">
        <f t="shared" si="23"/>
        <v>3.4907407407407369</v>
      </c>
      <c r="Z16" s="32">
        <f t="shared" si="24"/>
        <v>3.4907407407407369</v>
      </c>
      <c r="AA16" s="28">
        <f t="shared" si="25"/>
        <v>0</v>
      </c>
      <c r="AB16" s="32">
        <f t="shared" si="26"/>
        <v>3.4907407407407369</v>
      </c>
      <c r="AC16" s="33">
        <f t="shared" si="27"/>
        <v>5.5740740740740682</v>
      </c>
      <c r="AD16" s="28">
        <f t="shared" si="28"/>
        <v>3.2777777777777786</v>
      </c>
      <c r="AE16" s="29">
        <f t="shared" si="29"/>
        <v>3.2777777777777786</v>
      </c>
      <c r="AF16" s="30">
        <f t="shared" si="30"/>
        <v>3.2777777777777786</v>
      </c>
      <c r="AG16" s="28">
        <f t="shared" si="31"/>
        <v>8.0277777777777786</v>
      </c>
      <c r="AH16" s="31">
        <f t="shared" si="32"/>
        <v>15.916666666666664</v>
      </c>
      <c r="AI16" s="34">
        <f t="shared" si="33"/>
        <v>15</v>
      </c>
      <c r="AL16" s="53" t="s">
        <v>25</v>
      </c>
      <c r="AM16" s="54"/>
      <c r="AN16" s="55"/>
      <c r="AO16">
        <f>+AN3*5/3600</f>
        <v>16</v>
      </c>
    </row>
    <row r="17" spans="1:40" x14ac:dyDescent="0.25">
      <c r="A17" s="71">
        <v>65</v>
      </c>
      <c r="B17" s="27">
        <f t="shared" si="0"/>
        <v>12</v>
      </c>
      <c r="C17" s="28">
        <f t="shared" si="1"/>
        <v>14.041358024691357</v>
      </c>
      <c r="D17" s="29">
        <f t="shared" si="2"/>
        <v>14.041358024691357</v>
      </c>
      <c r="E17" s="30">
        <f t="shared" si="3"/>
        <v>8.0164609053497937</v>
      </c>
      <c r="F17" s="28">
        <f t="shared" si="4"/>
        <v>8.0164609053497937</v>
      </c>
      <c r="G17" s="28">
        <f t="shared" si="5"/>
        <v>35.950617283950621</v>
      </c>
      <c r="H17" s="32">
        <f t="shared" si="6"/>
        <v>24</v>
      </c>
      <c r="I17" s="33">
        <f t="shared" si="7"/>
        <v>0.16666666666666666</v>
      </c>
      <c r="J17" s="31">
        <f t="shared" si="8"/>
        <v>0.17177640603566521</v>
      </c>
      <c r="K17" s="31">
        <f t="shared" si="9"/>
        <v>0.68710562414266085</v>
      </c>
      <c r="L17" s="34">
        <f t="shared" si="10"/>
        <v>3.4355281207133044</v>
      </c>
      <c r="M17" s="28">
        <f t="shared" si="11"/>
        <v>12.126611796982168</v>
      </c>
      <c r="N17" s="28">
        <f t="shared" si="12"/>
        <v>3.6201646090534947</v>
      </c>
      <c r="O17" s="29">
        <f t="shared" si="13"/>
        <v>3.6201646090534947</v>
      </c>
      <c r="P17" s="30">
        <f t="shared" si="14"/>
        <v>1.0534979423868311</v>
      </c>
      <c r="Q17" s="28">
        <f t="shared" si="15"/>
        <v>1.0534979423868311</v>
      </c>
      <c r="R17" s="31">
        <f t="shared" si="16"/>
        <v>36.839506172839506</v>
      </c>
      <c r="S17" s="32">
        <f t="shared" si="17"/>
        <v>0</v>
      </c>
      <c r="T17" s="28">
        <f t="shared" si="18"/>
        <v>3.4355281207133044</v>
      </c>
      <c r="U17" s="28">
        <f t="shared" si="19"/>
        <v>3.4434156378600869</v>
      </c>
      <c r="V17" s="29">
        <f t="shared" si="20"/>
        <v>3.4434156378600869</v>
      </c>
      <c r="W17" s="30">
        <f t="shared" si="21"/>
        <v>3.4434156378600793</v>
      </c>
      <c r="X17" s="28">
        <f t="shared" si="22"/>
        <v>3.4434156378600793</v>
      </c>
      <c r="Y17" s="31">
        <f t="shared" si="23"/>
        <v>3.4197530864197514</v>
      </c>
      <c r="Z17" s="32">
        <f t="shared" si="24"/>
        <v>3.4197530864197514</v>
      </c>
      <c r="AA17" s="28">
        <f t="shared" si="25"/>
        <v>0</v>
      </c>
      <c r="AB17" s="32">
        <f t="shared" si="26"/>
        <v>3.4197530864197514</v>
      </c>
      <c r="AC17" s="33">
        <f t="shared" si="27"/>
        <v>5.5030864197530818</v>
      </c>
      <c r="AD17" s="28">
        <f t="shared" si="28"/>
        <v>3.4907407407407369</v>
      </c>
      <c r="AE17" s="29">
        <f t="shared" si="29"/>
        <v>3.4907407407407369</v>
      </c>
      <c r="AF17" s="30">
        <f t="shared" si="30"/>
        <v>3.4907407407407369</v>
      </c>
      <c r="AG17" s="28">
        <f t="shared" si="31"/>
        <v>6.9351851851851851</v>
      </c>
      <c r="AH17" s="31">
        <f t="shared" si="32"/>
        <v>19.194444444444443</v>
      </c>
      <c r="AI17" s="34">
        <f t="shared" si="33"/>
        <v>15</v>
      </c>
      <c r="AL17" s="14" t="s">
        <v>22</v>
      </c>
      <c r="AM17" s="15" t="s">
        <v>26</v>
      </c>
      <c r="AN17" s="16" t="s">
        <v>27</v>
      </c>
    </row>
    <row r="18" spans="1:40" x14ac:dyDescent="0.25">
      <c r="A18" s="70">
        <v>70</v>
      </c>
      <c r="B18" s="27">
        <f t="shared" si="0"/>
        <v>12</v>
      </c>
      <c r="C18" s="28">
        <f t="shared" si="1"/>
        <v>18.02489711934156</v>
      </c>
      <c r="D18" s="29">
        <f t="shared" si="2"/>
        <v>18.02489711934156</v>
      </c>
      <c r="E18" s="30">
        <f t="shared" si="3"/>
        <v>6.7185185185185174</v>
      </c>
      <c r="F18" s="28">
        <f t="shared" si="4"/>
        <v>6.7185185185185174</v>
      </c>
      <c r="G18" s="28">
        <f t="shared" si="5"/>
        <v>39.844444444444449</v>
      </c>
      <c r="H18" s="32">
        <f t="shared" si="6"/>
        <v>24</v>
      </c>
      <c r="I18" s="33">
        <f t="shared" si="7"/>
        <v>0.16666666666666666</v>
      </c>
      <c r="J18" s="31">
        <f t="shared" si="8"/>
        <v>0.17190786465477814</v>
      </c>
      <c r="K18" s="31">
        <f t="shared" si="9"/>
        <v>0.68763145861911257</v>
      </c>
      <c r="L18" s="34">
        <f t="shared" si="10"/>
        <v>3.4381572930955628</v>
      </c>
      <c r="M18" s="28">
        <f t="shared" si="11"/>
        <v>12.248742569730226</v>
      </c>
      <c r="N18" s="28">
        <f t="shared" si="12"/>
        <v>3.2537722908093247</v>
      </c>
      <c r="O18" s="29">
        <f t="shared" si="13"/>
        <v>3.2537722908093247</v>
      </c>
      <c r="P18" s="30">
        <f t="shared" si="14"/>
        <v>0.70233196159122002</v>
      </c>
      <c r="Q18" s="28">
        <f t="shared" si="15"/>
        <v>0.70233196159122002</v>
      </c>
      <c r="R18" s="31">
        <f t="shared" si="16"/>
        <v>37.89300411522634</v>
      </c>
      <c r="S18" s="32">
        <f t="shared" si="17"/>
        <v>0</v>
      </c>
      <c r="T18" s="28">
        <f t="shared" si="18"/>
        <v>3.4381572930955628</v>
      </c>
      <c r="U18" s="28">
        <f t="shared" si="19"/>
        <v>3.4355281207133119</v>
      </c>
      <c r="V18" s="29">
        <f t="shared" si="20"/>
        <v>3.4355281207133119</v>
      </c>
      <c r="W18" s="30">
        <f t="shared" si="21"/>
        <v>3.4355281207133035</v>
      </c>
      <c r="X18" s="28">
        <f t="shared" si="22"/>
        <v>3.4355281207133035</v>
      </c>
      <c r="Y18" s="31">
        <f t="shared" si="23"/>
        <v>3.4434156378600793</v>
      </c>
      <c r="Z18" s="32">
        <f t="shared" si="24"/>
        <v>3.4434156378600793</v>
      </c>
      <c r="AA18" s="28">
        <f t="shared" si="25"/>
        <v>0</v>
      </c>
      <c r="AB18" s="32">
        <f t="shared" si="26"/>
        <v>3.4434156378600793</v>
      </c>
      <c r="AC18" s="33">
        <f t="shared" si="27"/>
        <v>5.5267489711934097</v>
      </c>
      <c r="AD18" s="28">
        <f t="shared" si="28"/>
        <v>3.4197530864197514</v>
      </c>
      <c r="AE18" s="29">
        <f t="shared" si="29"/>
        <v>3.4197530864197514</v>
      </c>
      <c r="AF18" s="30">
        <f t="shared" si="30"/>
        <v>3.4197530864197514</v>
      </c>
      <c r="AG18" s="28">
        <f t="shared" si="31"/>
        <v>5.7716049382716061</v>
      </c>
      <c r="AH18" s="31">
        <f t="shared" si="32"/>
        <v>22.68518518518518</v>
      </c>
      <c r="AI18" s="34">
        <f t="shared" si="33"/>
        <v>15</v>
      </c>
      <c r="AL18" s="35">
        <v>0</v>
      </c>
      <c r="AM18" s="36">
        <f>AL19</f>
        <v>50</v>
      </c>
      <c r="AN18" s="37">
        <f>2/3</f>
        <v>0.66666666666666663</v>
      </c>
    </row>
    <row r="19" spans="1:40" x14ac:dyDescent="0.25">
      <c r="A19" s="71">
        <v>75</v>
      </c>
      <c r="B19" s="27">
        <f t="shared" si="0"/>
        <v>12</v>
      </c>
      <c r="C19" s="28">
        <f t="shared" si="1"/>
        <v>23.306378600823042</v>
      </c>
      <c r="D19" s="29">
        <f t="shared" si="2"/>
        <v>23.306378600823042</v>
      </c>
      <c r="E19" s="30">
        <f t="shared" si="3"/>
        <v>5.8542752629172385</v>
      </c>
      <c r="F19" s="28">
        <f t="shared" si="4"/>
        <v>5.8542752629172385</v>
      </c>
      <c r="G19" s="28">
        <f t="shared" si="5"/>
        <v>42.437174211248283</v>
      </c>
      <c r="H19" s="32">
        <f t="shared" si="6"/>
        <v>24</v>
      </c>
      <c r="I19" s="33">
        <f t="shared" si="7"/>
        <v>0.16666666666666666</v>
      </c>
      <c r="J19" s="31">
        <f t="shared" si="8"/>
        <v>0.1718640451150738</v>
      </c>
      <c r="K19" s="31">
        <f t="shared" si="9"/>
        <v>0.68745618046029522</v>
      </c>
      <c r="L19" s="34">
        <f t="shared" si="10"/>
        <v>3.4372809023014761</v>
      </c>
      <c r="M19" s="28">
        <f t="shared" si="11"/>
        <v>12.253642737387594</v>
      </c>
      <c r="N19" s="28">
        <f t="shared" si="12"/>
        <v>3.2390717878372173</v>
      </c>
      <c r="O19" s="29">
        <f t="shared" si="13"/>
        <v>3.2390717878372173</v>
      </c>
      <c r="P19" s="30">
        <f t="shared" si="14"/>
        <v>0.46822130772748</v>
      </c>
      <c r="Q19" s="28">
        <f t="shared" si="15"/>
        <v>0.46822130772748</v>
      </c>
      <c r="R19" s="31">
        <f t="shared" si="16"/>
        <v>38.59533607681756</v>
      </c>
      <c r="S19" s="32">
        <f t="shared" si="17"/>
        <v>0</v>
      </c>
      <c r="T19" s="28">
        <f t="shared" si="18"/>
        <v>3.4372809023014761</v>
      </c>
      <c r="U19" s="28">
        <f t="shared" si="19"/>
        <v>3.4381572930955717</v>
      </c>
      <c r="V19" s="29">
        <f t="shared" si="20"/>
        <v>3.4381572930955717</v>
      </c>
      <c r="W19" s="30">
        <f t="shared" si="21"/>
        <v>3.438157293095562</v>
      </c>
      <c r="X19" s="28">
        <f t="shared" si="22"/>
        <v>3.438157293095562</v>
      </c>
      <c r="Y19" s="31">
        <f t="shared" si="23"/>
        <v>3.4355281207133039</v>
      </c>
      <c r="Z19" s="32">
        <f t="shared" si="24"/>
        <v>3.4355281207133039</v>
      </c>
      <c r="AA19" s="28">
        <f t="shared" si="25"/>
        <v>0</v>
      </c>
      <c r="AB19" s="32">
        <f t="shared" si="26"/>
        <v>3.4355281207133039</v>
      </c>
      <c r="AC19" s="33">
        <f t="shared" si="27"/>
        <v>5.5188614540466352</v>
      </c>
      <c r="AD19" s="28">
        <f t="shared" si="28"/>
        <v>3.4434156378600793</v>
      </c>
      <c r="AE19" s="29">
        <f t="shared" si="29"/>
        <v>3.4434156378600793</v>
      </c>
      <c r="AF19" s="30">
        <f t="shared" si="30"/>
        <v>3.4434156378600793</v>
      </c>
      <c r="AG19" s="28">
        <f t="shared" si="31"/>
        <v>4.6316872427983569</v>
      </c>
      <c r="AH19" s="31">
        <f t="shared" si="32"/>
        <v>26.104938271604929</v>
      </c>
      <c r="AI19" s="34">
        <f t="shared" si="33"/>
        <v>15</v>
      </c>
      <c r="AL19" s="38">
        <v>50</v>
      </c>
      <c r="AM19" s="39">
        <f>AL20</f>
        <v>90</v>
      </c>
      <c r="AN19" s="40">
        <f>1/6</f>
        <v>0.16666666666666666</v>
      </c>
    </row>
    <row r="20" spans="1:40" ht="15.75" thickBot="1" x14ac:dyDescent="0.3">
      <c r="A20" s="70">
        <v>80</v>
      </c>
      <c r="B20" s="27">
        <f t="shared" si="0"/>
        <v>12</v>
      </c>
      <c r="C20" s="28">
        <f t="shared" si="1"/>
        <v>29.4521033379058</v>
      </c>
      <c r="D20" s="29">
        <f t="shared" si="2"/>
        <v>24</v>
      </c>
      <c r="E20" s="30">
        <f t="shared" si="3"/>
        <v>5.2777625361987477</v>
      </c>
      <c r="F20" s="28">
        <f t="shared" si="4"/>
        <v>5.2777625361987477</v>
      </c>
      <c r="G20" s="28">
        <f t="shared" si="5"/>
        <v>44.166712391403756</v>
      </c>
      <c r="H20" s="32">
        <f t="shared" si="6"/>
        <v>24</v>
      </c>
      <c r="I20" s="33">
        <f t="shared" si="7"/>
        <v>0.16666666666666666</v>
      </c>
      <c r="J20" s="31">
        <f t="shared" si="8"/>
        <v>0.17187865162830857</v>
      </c>
      <c r="K20" s="31">
        <f t="shared" si="9"/>
        <v>0.68751460651323426</v>
      </c>
      <c r="L20" s="34">
        <f t="shared" si="10"/>
        <v>3.4375730325661715</v>
      </c>
      <c r="M20" s="28">
        <f t="shared" si="11"/>
        <v>12.180564446476657</v>
      </c>
      <c r="N20" s="28">
        <f t="shared" si="12"/>
        <v>3.4583066605700323</v>
      </c>
      <c r="O20" s="29">
        <f t="shared" si="13"/>
        <v>3.4583066605700323</v>
      </c>
      <c r="P20" s="30">
        <f t="shared" si="14"/>
        <v>0.31214753848498589</v>
      </c>
      <c r="Q20" s="28">
        <f t="shared" si="15"/>
        <v>0.31214753848498589</v>
      </c>
      <c r="R20" s="31">
        <f t="shared" si="16"/>
        <v>39.063557384545042</v>
      </c>
      <c r="S20" s="32">
        <f t="shared" si="17"/>
        <v>0</v>
      </c>
      <c r="T20" s="28">
        <f t="shared" si="18"/>
        <v>3.4375730325661711</v>
      </c>
      <c r="U20" s="28">
        <f t="shared" si="19"/>
        <v>3.4372809023014859</v>
      </c>
      <c r="V20" s="29">
        <f t="shared" si="20"/>
        <v>3.4372809023014859</v>
      </c>
      <c r="W20" s="30">
        <f t="shared" si="21"/>
        <v>3.4372809023014756</v>
      </c>
      <c r="X20" s="28">
        <f t="shared" si="22"/>
        <v>3.4372809023014756</v>
      </c>
      <c r="Y20" s="31">
        <f t="shared" si="23"/>
        <v>3.4381572930955624</v>
      </c>
      <c r="Z20" s="32">
        <f t="shared" si="24"/>
        <v>3.4381572930955624</v>
      </c>
      <c r="AA20" s="28">
        <f t="shared" si="25"/>
        <v>0</v>
      </c>
      <c r="AB20" s="32">
        <f t="shared" si="26"/>
        <v>3.4381572930955624</v>
      </c>
      <c r="AC20" s="33">
        <f t="shared" si="27"/>
        <v>5.5214906264288928</v>
      </c>
      <c r="AD20" s="28">
        <f t="shared" si="28"/>
        <v>3.4355281207133039</v>
      </c>
      <c r="AE20" s="29">
        <f t="shared" si="29"/>
        <v>3.4355281207133039</v>
      </c>
      <c r="AF20" s="30">
        <f t="shared" si="30"/>
        <v>3.4355281207133039</v>
      </c>
      <c r="AG20" s="28">
        <f t="shared" si="31"/>
        <v>3.4838820301783309</v>
      </c>
      <c r="AH20" s="31">
        <f t="shared" si="32"/>
        <v>29.548353909465007</v>
      </c>
      <c r="AI20" s="34">
        <f t="shared" si="33"/>
        <v>15</v>
      </c>
      <c r="AL20" s="41">
        <v>90</v>
      </c>
      <c r="AM20" s="42"/>
      <c r="AN20" s="43">
        <v>0.5</v>
      </c>
    </row>
    <row r="21" spans="1:40" x14ac:dyDescent="0.25">
      <c r="A21" s="71">
        <v>85</v>
      </c>
      <c r="B21" s="27">
        <f t="shared" si="0"/>
        <v>12</v>
      </c>
      <c r="C21" s="28">
        <f t="shared" si="1"/>
        <v>36.174340801707046</v>
      </c>
      <c r="D21" s="29">
        <f t="shared" si="2"/>
        <v>24</v>
      </c>
      <c r="E21" s="30">
        <f t="shared" si="3"/>
        <v>4.893537570492299</v>
      </c>
      <c r="F21" s="28">
        <f t="shared" si="4"/>
        <v>4.893537570492299</v>
      </c>
      <c r="G21" s="28">
        <f t="shared" si="5"/>
        <v>45.319387288523103</v>
      </c>
      <c r="H21" s="32">
        <f t="shared" si="6"/>
        <v>24</v>
      </c>
      <c r="I21" s="33">
        <f t="shared" si="7"/>
        <v>0.16666666666666666</v>
      </c>
      <c r="J21" s="31">
        <f t="shared" si="8"/>
        <v>0.17187378279056365</v>
      </c>
      <c r="K21" s="31">
        <f t="shared" si="9"/>
        <v>0.68749513116225458</v>
      </c>
      <c r="L21" s="34">
        <f t="shared" si="10"/>
        <v>3.4374756558112729</v>
      </c>
      <c r="M21" s="28">
        <f t="shared" si="11"/>
        <v>12.05544209046724</v>
      </c>
      <c r="N21" s="28">
        <f t="shared" si="12"/>
        <v>3.8336737285982805</v>
      </c>
      <c r="O21" s="29">
        <f t="shared" si="13"/>
        <v>3.8336737285982805</v>
      </c>
      <c r="P21" s="30">
        <f t="shared" si="14"/>
        <v>0.20809835898999057</v>
      </c>
      <c r="Q21" s="28">
        <f t="shared" si="15"/>
        <v>0.20809835898999057</v>
      </c>
      <c r="R21" s="31">
        <f t="shared" si="16"/>
        <v>39.375704923030028</v>
      </c>
      <c r="S21" s="32">
        <f t="shared" si="17"/>
        <v>0</v>
      </c>
      <c r="T21" s="28">
        <f t="shared" si="18"/>
        <v>3.4374756558112729</v>
      </c>
      <c r="U21" s="28">
        <f t="shared" si="19"/>
        <v>3.4375730325661813</v>
      </c>
      <c r="V21" s="29">
        <f t="shared" si="20"/>
        <v>3.4375730325661813</v>
      </c>
      <c r="W21" s="30">
        <f t="shared" si="21"/>
        <v>3.4375730325661711</v>
      </c>
      <c r="X21" s="28">
        <f t="shared" si="22"/>
        <v>3.4375730325661711</v>
      </c>
      <c r="Y21" s="31">
        <f t="shared" si="23"/>
        <v>3.4372809023014756</v>
      </c>
      <c r="Z21" s="32">
        <f t="shared" si="24"/>
        <v>3.4372809023014756</v>
      </c>
      <c r="AA21" s="28">
        <f t="shared" si="25"/>
        <v>0</v>
      </c>
      <c r="AB21" s="32">
        <f t="shared" si="26"/>
        <v>3.4372809023014756</v>
      </c>
      <c r="AC21" s="33">
        <f t="shared" si="27"/>
        <v>5.520614235634806</v>
      </c>
      <c r="AD21" s="28">
        <f t="shared" si="28"/>
        <v>3.4381572930955624</v>
      </c>
      <c r="AE21" s="29">
        <f t="shared" si="29"/>
        <v>3.4381572930955624</v>
      </c>
      <c r="AF21" s="30">
        <f t="shared" si="30"/>
        <v>2.3387059899405642</v>
      </c>
      <c r="AG21" s="28">
        <f t="shared" si="31"/>
        <v>2.3387059899405642</v>
      </c>
      <c r="AH21" s="31">
        <f t="shared" si="32"/>
        <v>32.983882030178307</v>
      </c>
      <c r="AI21" s="34">
        <f t="shared" si="33"/>
        <v>15</v>
      </c>
    </row>
    <row r="22" spans="1:40" x14ac:dyDescent="0.25">
      <c r="A22" s="70">
        <v>90</v>
      </c>
      <c r="B22" s="27">
        <f t="shared" si="0"/>
        <v>12</v>
      </c>
      <c r="C22" s="28">
        <f t="shared" si="1"/>
        <v>43.280803231214747</v>
      </c>
      <c r="D22" s="29">
        <f t="shared" si="2"/>
        <v>24</v>
      </c>
      <c r="E22" s="30">
        <f t="shared" si="3"/>
        <v>4.6373486426527064</v>
      </c>
      <c r="F22" s="28">
        <f t="shared" si="4"/>
        <v>4.6373486426527064</v>
      </c>
      <c r="G22" s="28">
        <f t="shared" si="5"/>
        <v>46.087954072041882</v>
      </c>
      <c r="H22" s="32">
        <f t="shared" si="6"/>
        <v>24</v>
      </c>
      <c r="I22" s="33">
        <f t="shared" si="7"/>
        <v>0.5</v>
      </c>
      <c r="J22" s="31">
        <f t="shared" si="8"/>
        <v>0.28645900956079767</v>
      </c>
      <c r="K22" s="31">
        <f t="shared" si="9"/>
        <v>3.4375081147295719</v>
      </c>
      <c r="L22" s="34">
        <f t="shared" si="10"/>
        <v>3.4375081147295719</v>
      </c>
      <c r="M22" s="28">
        <f t="shared" si="11"/>
        <v>11.895643166409819</v>
      </c>
      <c r="N22" s="28">
        <f t="shared" si="12"/>
        <v>4.3130705007705448</v>
      </c>
      <c r="O22" s="29">
        <f t="shared" si="13"/>
        <v>4.3130705007705448</v>
      </c>
      <c r="P22" s="30">
        <f t="shared" si="14"/>
        <v>0.1387322393266596</v>
      </c>
      <c r="Q22" s="28">
        <f t="shared" si="15"/>
        <v>0.1387322393266596</v>
      </c>
      <c r="R22" s="31">
        <f t="shared" si="16"/>
        <v>39.583803282020021</v>
      </c>
      <c r="S22" s="32">
        <f t="shared" si="17"/>
        <v>0</v>
      </c>
      <c r="T22" s="28">
        <f t="shared" si="18"/>
        <v>3.4375081147295723</v>
      </c>
      <c r="U22" s="28">
        <f t="shared" si="19"/>
        <v>3.4374756558112831</v>
      </c>
      <c r="V22" s="29">
        <f t="shared" si="20"/>
        <v>3.4374756558112831</v>
      </c>
      <c r="W22" s="30">
        <f t="shared" si="21"/>
        <v>3.4374756558112729</v>
      </c>
      <c r="X22" s="28">
        <f t="shared" si="22"/>
        <v>3.4374756558112729</v>
      </c>
      <c r="Y22" s="31">
        <f t="shared" si="23"/>
        <v>3.4375730325661706</v>
      </c>
      <c r="Z22" s="32">
        <f t="shared" si="24"/>
        <v>3.4375730325661706</v>
      </c>
      <c r="AA22" s="28">
        <f t="shared" si="25"/>
        <v>0</v>
      </c>
      <c r="AB22" s="32">
        <f t="shared" si="26"/>
        <v>3.4375730325661706</v>
      </c>
      <c r="AC22" s="33">
        <f t="shared" si="27"/>
        <v>5.1544225981811698</v>
      </c>
      <c r="AD22" s="28">
        <f t="shared" si="28"/>
        <v>4.5367322054564738</v>
      </c>
      <c r="AE22" s="29">
        <f t="shared" si="29"/>
        <v>4.5367322054564738</v>
      </c>
      <c r="AF22" s="30">
        <f t="shared" si="30"/>
        <v>1.5591373266270427</v>
      </c>
      <c r="AG22" s="28">
        <f t="shared" si="31"/>
        <v>1.5591373266270427</v>
      </c>
      <c r="AH22" s="31">
        <f t="shared" si="32"/>
        <v>35.322588020118872</v>
      </c>
      <c r="AI22" s="34">
        <f t="shared" si="33"/>
        <v>15</v>
      </c>
    </row>
    <row r="23" spans="1:40" x14ac:dyDescent="0.25">
      <c r="A23" s="71">
        <v>95</v>
      </c>
      <c r="B23" s="27">
        <f t="shared" si="0"/>
        <v>12</v>
      </c>
      <c r="C23" s="28">
        <f t="shared" si="1"/>
        <v>50.643454588562044</v>
      </c>
      <c r="D23" s="29">
        <f t="shared" si="2"/>
        <v>24</v>
      </c>
      <c r="E23" s="30">
        <f t="shared" si="3"/>
        <v>5.3832378382548542</v>
      </c>
      <c r="F23" s="28">
        <f t="shared" si="4"/>
        <v>5.3832378382548542</v>
      </c>
      <c r="G23" s="28">
        <f t="shared" si="5"/>
        <v>43.850286485235436</v>
      </c>
      <c r="H23" s="32">
        <f t="shared" si="6"/>
        <v>24</v>
      </c>
      <c r="I23" s="33">
        <f t="shared" si="7"/>
        <v>0.5</v>
      </c>
      <c r="J23" s="31">
        <f t="shared" si="8"/>
        <v>0.28645810792417831</v>
      </c>
      <c r="K23" s="31">
        <f t="shared" si="9"/>
        <v>3.4374972950901395</v>
      </c>
      <c r="L23" s="34">
        <f t="shared" si="10"/>
        <v>3.4374972950901395</v>
      </c>
      <c r="M23" s="28">
        <f t="shared" si="11"/>
        <v>10.796051207942179</v>
      </c>
      <c r="N23" s="28">
        <f t="shared" si="12"/>
        <v>7.6118463761734567</v>
      </c>
      <c r="O23" s="29">
        <f t="shared" si="13"/>
        <v>7.6118463761734567</v>
      </c>
      <c r="P23" s="30">
        <f t="shared" si="14"/>
        <v>9.2488159551107188E-2</v>
      </c>
      <c r="Q23" s="28">
        <f t="shared" si="15"/>
        <v>9.2488159551107188E-2</v>
      </c>
      <c r="R23" s="31">
        <f t="shared" si="16"/>
        <v>39.722535521346678</v>
      </c>
      <c r="S23" s="32">
        <f t="shared" si="17"/>
        <v>0</v>
      </c>
      <c r="T23" s="28">
        <f t="shared" si="18"/>
        <v>3.4374972950901395</v>
      </c>
      <c r="U23" s="28">
        <f t="shared" si="19"/>
        <v>3.4375081147295816</v>
      </c>
      <c r="V23" s="29">
        <f t="shared" si="20"/>
        <v>3.4375081147295816</v>
      </c>
      <c r="W23" s="30">
        <f t="shared" si="21"/>
        <v>3.4375081147295723</v>
      </c>
      <c r="X23" s="28">
        <f t="shared" si="22"/>
        <v>3.4375081147295723</v>
      </c>
      <c r="Y23" s="31">
        <f t="shared" si="23"/>
        <v>3.4374756558112729</v>
      </c>
      <c r="Z23" s="32">
        <f t="shared" si="24"/>
        <v>3.4374756558112729</v>
      </c>
      <c r="AA23" s="28">
        <f t="shared" si="25"/>
        <v>0</v>
      </c>
      <c r="AB23" s="32">
        <f t="shared" si="26"/>
        <v>3.4374756558112729</v>
      </c>
      <c r="AC23" s="33">
        <f t="shared" si="27"/>
        <v>4.5282773628681277</v>
      </c>
      <c r="AD23" s="28">
        <f t="shared" si="28"/>
        <v>6.4151679113956019</v>
      </c>
      <c r="AE23" s="29">
        <f t="shared" si="29"/>
        <v>6.4151679113956019</v>
      </c>
      <c r="AF23" s="30">
        <f t="shared" si="30"/>
        <v>1.0394248844180276</v>
      </c>
      <c r="AG23" s="28">
        <f t="shared" si="31"/>
        <v>1.0394248844180276</v>
      </c>
      <c r="AH23" s="31">
        <f t="shared" si="32"/>
        <v>36.881725346745917</v>
      </c>
      <c r="AI23" s="34">
        <f t="shared" si="33"/>
        <v>15</v>
      </c>
    </row>
    <row r="24" spans="1:40" x14ac:dyDescent="0.25">
      <c r="A24" s="70">
        <v>100</v>
      </c>
      <c r="B24" s="27">
        <f t="shared" si="0"/>
        <v>12</v>
      </c>
      <c r="C24" s="28">
        <f t="shared" si="1"/>
        <v>57.260216750307187</v>
      </c>
      <c r="D24" s="29">
        <f t="shared" si="2"/>
        <v>24</v>
      </c>
      <c r="E24" s="30">
        <f t="shared" si="3"/>
        <v>5.8804900888966616</v>
      </c>
      <c r="F24" s="28">
        <f t="shared" si="4"/>
        <v>5.8804900888966616</v>
      </c>
      <c r="G24" s="28">
        <f t="shared" si="5"/>
        <v>42.358529733310014</v>
      </c>
      <c r="H24" s="32">
        <f t="shared" si="6"/>
        <v>24</v>
      </c>
      <c r="I24" s="33">
        <f t="shared" si="7"/>
        <v>0.5</v>
      </c>
      <c r="J24" s="31">
        <f t="shared" si="8"/>
        <v>0.2864584084697181</v>
      </c>
      <c r="K24" s="31">
        <f t="shared" si="9"/>
        <v>3.4375009016366169</v>
      </c>
      <c r="L24" s="34">
        <f t="shared" si="10"/>
        <v>3.4375009016366169</v>
      </c>
      <c r="M24" s="28">
        <f t="shared" si="11"/>
        <v>9.6810481627625027</v>
      </c>
      <c r="N24" s="28">
        <f t="shared" si="12"/>
        <v>10.956855511712488</v>
      </c>
      <c r="O24" s="29">
        <f t="shared" si="13"/>
        <v>10.956855511712488</v>
      </c>
      <c r="P24" s="30">
        <f t="shared" si="14"/>
        <v>6.165877303407067E-2</v>
      </c>
      <c r="Q24" s="28">
        <f t="shared" si="15"/>
        <v>6.165877303407067E-2</v>
      </c>
      <c r="R24" s="31">
        <f t="shared" si="16"/>
        <v>39.815023680897788</v>
      </c>
      <c r="S24" s="32">
        <f t="shared" si="17"/>
        <v>0</v>
      </c>
      <c r="T24" s="28">
        <f t="shared" si="18"/>
        <v>3.4375009016366174</v>
      </c>
      <c r="U24" s="28">
        <f t="shared" si="19"/>
        <v>3.4374972950901488</v>
      </c>
      <c r="V24" s="29">
        <f t="shared" si="20"/>
        <v>3.4374972950901488</v>
      </c>
      <c r="W24" s="30">
        <f t="shared" si="21"/>
        <v>3.437497295090139</v>
      </c>
      <c r="X24" s="28">
        <f t="shared" si="22"/>
        <v>3.437497295090139</v>
      </c>
      <c r="Y24" s="31">
        <f t="shared" si="23"/>
        <v>3.4375081147295727</v>
      </c>
      <c r="Z24" s="32">
        <f t="shared" si="24"/>
        <v>3.4375081147295727</v>
      </c>
      <c r="AA24" s="28">
        <f t="shared" si="25"/>
        <v>0</v>
      </c>
      <c r="AB24" s="32">
        <f t="shared" si="26"/>
        <v>3.4375081147295727</v>
      </c>
      <c r="AC24" s="33">
        <f t="shared" si="27"/>
        <v>3.7289271057370463</v>
      </c>
      <c r="AD24" s="28">
        <f t="shared" si="28"/>
        <v>8.8132186827888486</v>
      </c>
      <c r="AE24" s="29">
        <f t="shared" si="29"/>
        <v>8.8132186827888486</v>
      </c>
      <c r="AF24" s="30">
        <f t="shared" si="30"/>
        <v>0.69294992294535263</v>
      </c>
      <c r="AG24" s="28">
        <f t="shared" si="31"/>
        <v>0.69294992294535263</v>
      </c>
      <c r="AH24" s="31">
        <f t="shared" si="32"/>
        <v>37.921150231163942</v>
      </c>
      <c r="AI24" s="34">
        <f t="shared" si="33"/>
        <v>15</v>
      </c>
    </row>
    <row r="25" spans="1:40" x14ac:dyDescent="0.25">
      <c r="A25" s="71">
        <v>105</v>
      </c>
      <c r="B25" s="27">
        <f t="shared" si="0"/>
        <v>12</v>
      </c>
      <c r="C25" s="28">
        <f t="shared" si="1"/>
        <v>63.37972666141053</v>
      </c>
      <c r="D25" s="29">
        <f t="shared" si="2"/>
        <v>24</v>
      </c>
      <c r="E25" s="30">
        <f t="shared" si="3"/>
        <v>6.2119939936888526</v>
      </c>
      <c r="F25" s="28">
        <f t="shared" si="4"/>
        <v>6.2119939936888526</v>
      </c>
      <c r="G25" s="28">
        <f t="shared" si="5"/>
        <v>41.364018018933443</v>
      </c>
      <c r="H25" s="32">
        <f t="shared" si="6"/>
        <v>24</v>
      </c>
      <c r="I25" s="33">
        <f t="shared" si="7"/>
        <v>0.5</v>
      </c>
      <c r="J25" s="31">
        <f t="shared" si="8"/>
        <v>0.2864583082878715</v>
      </c>
      <c r="K25" s="31">
        <f t="shared" si="9"/>
        <v>3.4374996994544578</v>
      </c>
      <c r="L25" s="34">
        <f t="shared" si="10"/>
        <v>3.4374996994544578</v>
      </c>
      <c r="M25" s="28">
        <f t="shared" si="11"/>
        <v>8.5557674532283219</v>
      </c>
      <c r="N25" s="28">
        <f t="shared" si="12"/>
        <v>14.332697640315034</v>
      </c>
      <c r="O25" s="29">
        <f t="shared" si="13"/>
        <v>14.332697640315034</v>
      </c>
      <c r="P25" s="30">
        <f t="shared" si="14"/>
        <v>4.1105848689381233E-2</v>
      </c>
      <c r="Q25" s="28">
        <f t="shared" si="15"/>
        <v>4.1105848689381233E-2</v>
      </c>
      <c r="R25" s="31">
        <f t="shared" si="16"/>
        <v>39.876682453931856</v>
      </c>
      <c r="S25" s="32">
        <f t="shared" si="17"/>
        <v>0</v>
      </c>
      <c r="T25" s="28">
        <f t="shared" si="18"/>
        <v>3.4374996994544578</v>
      </c>
      <c r="U25" s="28">
        <f t="shared" si="19"/>
        <v>3.4375009016366271</v>
      </c>
      <c r="V25" s="29">
        <f t="shared" si="20"/>
        <v>3.4375009016366271</v>
      </c>
      <c r="W25" s="30">
        <f t="shared" si="21"/>
        <v>3.4375009016366165</v>
      </c>
      <c r="X25" s="28">
        <f t="shared" si="22"/>
        <v>3.4375009016366165</v>
      </c>
      <c r="Y25" s="31">
        <f t="shared" si="23"/>
        <v>3.4374972950901395</v>
      </c>
      <c r="Z25" s="32">
        <f t="shared" si="24"/>
        <v>3.4374972950901395</v>
      </c>
      <c r="AA25" s="28">
        <f t="shared" si="25"/>
        <v>0</v>
      </c>
      <c r="AB25" s="32">
        <f t="shared" si="26"/>
        <v>2.8140743751423076</v>
      </c>
      <c r="AC25" s="33">
        <f t="shared" si="27"/>
        <v>2.8140743751423076</v>
      </c>
      <c r="AD25" s="28">
        <f t="shared" si="28"/>
        <v>11.557776874573069</v>
      </c>
      <c r="AE25" s="29">
        <f t="shared" si="29"/>
        <v>11.557776874573069</v>
      </c>
      <c r="AF25" s="30">
        <f t="shared" si="30"/>
        <v>0.46196661529690175</v>
      </c>
      <c r="AG25" s="28">
        <f t="shared" si="31"/>
        <v>0.46196661529690175</v>
      </c>
      <c r="AH25" s="31">
        <f t="shared" si="32"/>
        <v>38.614100154109295</v>
      </c>
      <c r="AI25" s="34">
        <f t="shared" si="33"/>
        <v>15</v>
      </c>
    </row>
    <row r="26" spans="1:40" x14ac:dyDescent="0.25">
      <c r="A26" s="70">
        <v>110</v>
      </c>
      <c r="B26" s="27">
        <f t="shared" si="0"/>
        <v>12</v>
      </c>
      <c r="C26" s="28">
        <f t="shared" si="1"/>
        <v>69.16773266772168</v>
      </c>
      <c r="D26" s="29">
        <f t="shared" si="2"/>
        <v>24</v>
      </c>
      <c r="E26" s="30">
        <f t="shared" si="3"/>
        <v>6.432995795428873</v>
      </c>
      <c r="F26" s="28">
        <f t="shared" si="4"/>
        <v>6.432995795428873</v>
      </c>
      <c r="G26" s="28">
        <f t="shared" si="5"/>
        <v>40.701012613713381</v>
      </c>
      <c r="H26" s="32">
        <f t="shared" si="6"/>
        <v>24</v>
      </c>
      <c r="I26" s="33">
        <f t="shared" si="7"/>
        <v>0.5</v>
      </c>
      <c r="J26" s="31">
        <f t="shared" si="8"/>
        <v>0.28645834168182033</v>
      </c>
      <c r="K26" s="31">
        <f t="shared" si="9"/>
        <v>3.4375001001818442</v>
      </c>
      <c r="L26" s="34">
        <f t="shared" si="10"/>
        <v>3.4375001001818442</v>
      </c>
      <c r="M26" s="28">
        <f t="shared" si="11"/>
        <v>7.4236361696399626</v>
      </c>
      <c r="N26" s="28">
        <f t="shared" si="12"/>
        <v>17.729091491080112</v>
      </c>
      <c r="O26" s="29">
        <f t="shared" si="13"/>
        <v>16</v>
      </c>
      <c r="P26" s="30">
        <f t="shared" si="14"/>
        <v>2.7403899126253368E-2</v>
      </c>
      <c r="Q26" s="28">
        <f t="shared" si="15"/>
        <v>2.7403899126253368E-2</v>
      </c>
      <c r="R26" s="31">
        <f t="shared" si="16"/>
        <v>39.91778830262124</v>
      </c>
      <c r="S26" s="32">
        <f t="shared" si="17"/>
        <v>0</v>
      </c>
      <c r="T26" s="28">
        <f t="shared" si="18"/>
        <v>3.4375001001818437</v>
      </c>
      <c r="U26" s="28">
        <f t="shared" si="19"/>
        <v>3.437499699454468</v>
      </c>
      <c r="V26" s="29">
        <f t="shared" si="20"/>
        <v>3.437499699454468</v>
      </c>
      <c r="W26" s="30">
        <f t="shared" si="21"/>
        <v>3.2296920594718475</v>
      </c>
      <c r="X26" s="28">
        <f t="shared" si="22"/>
        <v>3.2296920594718475</v>
      </c>
      <c r="Y26" s="31">
        <f t="shared" si="23"/>
        <v>4.0609238215844474</v>
      </c>
      <c r="Z26" s="32">
        <f t="shared" si="24"/>
        <v>4.0609238215844474</v>
      </c>
      <c r="AA26" s="28">
        <f t="shared" si="25"/>
        <v>0</v>
      </c>
      <c r="AB26" s="32">
        <f t="shared" si="26"/>
        <v>2.0300384551938397</v>
      </c>
      <c r="AC26" s="33">
        <f t="shared" si="27"/>
        <v>2.0300384551938397</v>
      </c>
      <c r="AD26" s="28">
        <f t="shared" si="28"/>
        <v>13.909884634418475</v>
      </c>
      <c r="AE26" s="29">
        <f t="shared" si="29"/>
        <v>13.909884634418475</v>
      </c>
      <c r="AF26" s="30">
        <f t="shared" si="30"/>
        <v>0.30797774353126783</v>
      </c>
      <c r="AG26" s="28">
        <f t="shared" si="31"/>
        <v>0.30797774353126783</v>
      </c>
      <c r="AH26" s="31">
        <f t="shared" si="32"/>
        <v>39.076066769406196</v>
      </c>
      <c r="AI26" s="34">
        <f t="shared" si="33"/>
        <v>15</v>
      </c>
    </row>
    <row r="27" spans="1:40" x14ac:dyDescent="0.25">
      <c r="A27" s="71">
        <v>115</v>
      </c>
      <c r="B27" s="27">
        <f t="shared" si="0"/>
        <v>12</v>
      </c>
      <c r="C27" s="28">
        <f t="shared" si="1"/>
        <v>74.734736872292814</v>
      </c>
      <c r="D27" s="29">
        <f t="shared" si="2"/>
        <v>24</v>
      </c>
      <c r="E27" s="30">
        <f t="shared" si="3"/>
        <v>6.5803305970738108</v>
      </c>
      <c r="F27" s="28">
        <f t="shared" si="4"/>
        <v>6.5803305970738108</v>
      </c>
      <c r="G27" s="28">
        <f t="shared" si="5"/>
        <v>40.259008208778567</v>
      </c>
      <c r="H27" s="32">
        <f t="shared" si="6"/>
        <v>24</v>
      </c>
      <c r="I27" s="33">
        <f t="shared" si="7"/>
        <v>0.5</v>
      </c>
      <c r="J27" s="31">
        <f t="shared" si="8"/>
        <v>0.28068589610654265</v>
      </c>
      <c r="K27" s="31">
        <f t="shared" si="9"/>
        <v>3.3682307532785121</v>
      </c>
      <c r="L27" s="34">
        <f t="shared" si="10"/>
        <v>3.3682307532785121</v>
      </c>
      <c r="M27" s="28">
        <f t="shared" si="11"/>
        <v>6.2869374359547656</v>
      </c>
      <c r="N27" s="28">
        <f t="shared" si="12"/>
        <v>21.139187692135703</v>
      </c>
      <c r="O27" s="29">
        <f t="shared" si="13"/>
        <v>16</v>
      </c>
      <c r="P27" s="30">
        <f t="shared" si="14"/>
        <v>1.8269266084168123E-2</v>
      </c>
      <c r="Q27" s="28">
        <f t="shared" si="15"/>
        <v>1.8269266084168123E-2</v>
      </c>
      <c r="R27" s="31">
        <f t="shared" si="16"/>
        <v>39.945192201747496</v>
      </c>
      <c r="S27" s="32">
        <f t="shared" si="17"/>
        <v>0</v>
      </c>
      <c r="T27" s="28">
        <f t="shared" si="18"/>
        <v>3.3682307532785121</v>
      </c>
      <c r="U27" s="28">
        <f t="shared" si="19"/>
        <v>3.6453077401644642</v>
      </c>
      <c r="V27" s="29">
        <f t="shared" si="20"/>
        <v>3.6453077401644642</v>
      </c>
      <c r="W27" s="30">
        <f t="shared" si="21"/>
        <v>2.8298075247125118</v>
      </c>
      <c r="X27" s="28">
        <f t="shared" si="22"/>
        <v>2.8298075247125118</v>
      </c>
      <c r="Y27" s="31">
        <f t="shared" si="23"/>
        <v>5.260577425862456</v>
      </c>
      <c r="Z27" s="32">
        <f t="shared" si="24"/>
        <v>5.260577425862456</v>
      </c>
      <c r="AA27" s="28">
        <f t="shared" si="25"/>
        <v>0</v>
      </c>
      <c r="AB27" s="32">
        <f t="shared" si="26"/>
        <v>1.456018217972983</v>
      </c>
      <c r="AC27" s="33">
        <f t="shared" si="27"/>
        <v>1.456018217972983</v>
      </c>
      <c r="AD27" s="28">
        <f t="shared" si="28"/>
        <v>15.631945346081046</v>
      </c>
      <c r="AE27" s="29">
        <f t="shared" si="29"/>
        <v>15</v>
      </c>
      <c r="AF27" s="30">
        <f t="shared" si="30"/>
        <v>0.20531849568751187</v>
      </c>
      <c r="AG27" s="28">
        <f t="shared" si="31"/>
        <v>0.20531849568751187</v>
      </c>
      <c r="AH27" s="31">
        <f t="shared" si="32"/>
        <v>39.384044512937464</v>
      </c>
      <c r="AI27" s="34">
        <f t="shared" si="33"/>
        <v>15</v>
      </c>
    </row>
    <row r="28" spans="1:40" x14ac:dyDescent="0.25">
      <c r="A28" s="70">
        <v>120</v>
      </c>
      <c r="B28" s="27">
        <f t="shared" si="0"/>
        <v>0</v>
      </c>
      <c r="C28" s="28">
        <f t="shared" si="1"/>
        <v>80.154406275219003</v>
      </c>
      <c r="D28" s="29">
        <f t="shared" si="2"/>
        <v>24</v>
      </c>
      <c r="E28" s="30">
        <f t="shared" si="3"/>
        <v>6.6323742335682141</v>
      </c>
      <c r="F28" s="28">
        <f t="shared" si="4"/>
        <v>6.6323742335682141</v>
      </c>
      <c r="G28" s="28">
        <f t="shared" si="5"/>
        <v>40.102877299295358</v>
      </c>
      <c r="H28" s="32">
        <f t="shared" si="6"/>
        <v>24</v>
      </c>
      <c r="I28" s="33">
        <f t="shared" si="7"/>
        <v>0.5</v>
      </c>
      <c r="J28" s="31">
        <f t="shared" si="8"/>
        <v>0.26572969531304269</v>
      </c>
      <c r="K28" s="31">
        <f t="shared" si="9"/>
        <v>3.1887563437565123</v>
      </c>
      <c r="L28" s="34">
        <f t="shared" si="10"/>
        <v>3.1887563437565123</v>
      </c>
      <c r="M28" s="28">
        <f t="shared" si="11"/>
        <v>5.170283606889984</v>
      </c>
      <c r="N28" s="28">
        <f t="shared" si="12"/>
        <v>24.489149179330049</v>
      </c>
      <c r="O28" s="29">
        <f t="shared" si="13"/>
        <v>16</v>
      </c>
      <c r="P28" s="30">
        <f t="shared" si="14"/>
        <v>1.2179510722778748E-2</v>
      </c>
      <c r="Q28" s="28">
        <f t="shared" si="15"/>
        <v>1.2179510722778748E-2</v>
      </c>
      <c r="R28" s="31">
        <f t="shared" si="16"/>
        <v>39.963461467831664</v>
      </c>
      <c r="S28" s="32">
        <f t="shared" si="17"/>
        <v>0</v>
      </c>
      <c r="T28" s="28">
        <f t="shared" si="18"/>
        <v>3.1887563437565123</v>
      </c>
      <c r="U28" s="28">
        <f t="shared" si="19"/>
        <v>4.1837309687304636</v>
      </c>
      <c r="V28" s="29">
        <f t="shared" si="20"/>
        <v>4.1837309687304636</v>
      </c>
      <c r="W28" s="30">
        <f t="shared" si="21"/>
        <v>2.3718777557993356</v>
      </c>
      <c r="X28" s="28">
        <f t="shared" si="22"/>
        <v>2.3718777557993356</v>
      </c>
      <c r="Y28" s="31">
        <f t="shared" si="23"/>
        <v>6.6343667326019853</v>
      </c>
      <c r="Z28" s="32">
        <f t="shared" si="24"/>
        <v>6.6343667326019853</v>
      </c>
      <c r="AA28" s="28">
        <f t="shared" si="25"/>
        <v>0</v>
      </c>
      <c r="AB28" s="32">
        <f t="shared" si="26"/>
        <v>1.039118310544493</v>
      </c>
      <c r="AC28" s="33">
        <f t="shared" si="27"/>
        <v>1.039118310544493</v>
      </c>
      <c r="AD28" s="28">
        <f t="shared" si="28"/>
        <v>16.882645068366518</v>
      </c>
      <c r="AE28" s="29">
        <f t="shared" si="29"/>
        <v>15</v>
      </c>
      <c r="AF28" s="30">
        <f t="shared" si="30"/>
        <v>0.13687899712500712</v>
      </c>
      <c r="AG28" s="28">
        <f t="shared" si="31"/>
        <v>0.13687899712500712</v>
      </c>
      <c r="AH28" s="31">
        <f t="shared" si="32"/>
        <v>39.589363008624979</v>
      </c>
      <c r="AI28" s="34">
        <f t="shared" si="33"/>
        <v>15</v>
      </c>
    </row>
    <row r="29" spans="1:40" x14ac:dyDescent="0.25">
      <c r="A29" s="71">
        <v>125</v>
      </c>
      <c r="B29" s="27">
        <f t="shared" si="0"/>
        <v>0</v>
      </c>
      <c r="C29" s="28">
        <f t="shared" si="1"/>
        <v>73.522032041650789</v>
      </c>
      <c r="D29" s="29">
        <f t="shared" si="2"/>
        <v>24</v>
      </c>
      <c r="E29" s="30">
        <f t="shared" si="3"/>
        <v>6.5474203848831491</v>
      </c>
      <c r="F29" s="28">
        <f t="shared" si="4"/>
        <v>6.5474203848831491</v>
      </c>
      <c r="G29" s="28">
        <f t="shared" si="5"/>
        <v>40.357738845350553</v>
      </c>
      <c r="H29" s="32">
        <f t="shared" si="6"/>
        <v>24</v>
      </c>
      <c r="I29" s="33">
        <f t="shared" si="7"/>
        <v>0.5</v>
      </c>
      <c r="J29" s="31">
        <f t="shared" si="8"/>
        <v>0.24303862342534333</v>
      </c>
      <c r="K29" s="31">
        <f t="shared" si="9"/>
        <v>2.9164634811041199</v>
      </c>
      <c r="L29" s="34">
        <f t="shared" si="10"/>
        <v>2.9164634811041199</v>
      </c>
      <c r="M29" s="28">
        <f t="shared" si="11"/>
        <v>4.1114246625454056</v>
      </c>
      <c r="N29" s="28">
        <f t="shared" si="12"/>
        <v>27.665726012363784</v>
      </c>
      <c r="O29" s="29">
        <f t="shared" si="13"/>
        <v>16</v>
      </c>
      <c r="P29" s="30">
        <f t="shared" si="14"/>
        <v>8.1196738151850419E-3</v>
      </c>
      <c r="Q29" s="28">
        <f t="shared" si="15"/>
        <v>8.1196738151850419E-3</v>
      </c>
      <c r="R29" s="31">
        <f t="shared" si="16"/>
        <v>39.975640978554445</v>
      </c>
      <c r="S29" s="32">
        <f t="shared" si="17"/>
        <v>0</v>
      </c>
      <c r="T29" s="28">
        <f t="shared" si="18"/>
        <v>2.9164634811041199</v>
      </c>
      <c r="U29" s="28">
        <f t="shared" si="19"/>
        <v>5.0006095566876407</v>
      </c>
      <c r="V29" s="29">
        <f t="shared" si="20"/>
        <v>5.0006095566876407</v>
      </c>
      <c r="W29" s="30">
        <f t="shared" si="21"/>
        <v>1.9276246073810552</v>
      </c>
      <c r="X29" s="28">
        <f t="shared" si="22"/>
        <v>1.9276246073810552</v>
      </c>
      <c r="Y29" s="31">
        <f t="shared" si="23"/>
        <v>7.9671261778568283</v>
      </c>
      <c r="Z29" s="32">
        <f t="shared" si="24"/>
        <v>7.9671261778568283</v>
      </c>
      <c r="AA29" s="28">
        <f t="shared" si="25"/>
        <v>0</v>
      </c>
      <c r="AB29" s="32">
        <f t="shared" si="26"/>
        <v>0.73837187273799798</v>
      </c>
      <c r="AC29" s="33">
        <f t="shared" si="27"/>
        <v>0.73837187273799798</v>
      </c>
      <c r="AD29" s="28">
        <f t="shared" si="28"/>
        <v>17.784884381786004</v>
      </c>
      <c r="AE29" s="29">
        <f t="shared" si="29"/>
        <v>15</v>
      </c>
      <c r="AF29" s="30">
        <f t="shared" si="30"/>
        <v>9.1252664750003959E-2</v>
      </c>
      <c r="AG29" s="28">
        <f t="shared" si="31"/>
        <v>9.1252664750003959E-2</v>
      </c>
      <c r="AH29" s="31">
        <f t="shared" si="32"/>
        <v>39.726242005749988</v>
      </c>
      <c r="AI29" s="34">
        <f t="shared" si="33"/>
        <v>15</v>
      </c>
    </row>
    <row r="30" spans="1:40" x14ac:dyDescent="0.25">
      <c r="A30" s="70">
        <v>130</v>
      </c>
      <c r="B30" s="27">
        <f t="shared" si="0"/>
        <v>0</v>
      </c>
      <c r="C30" s="28">
        <f t="shared" si="1"/>
        <v>66.974611656767635</v>
      </c>
      <c r="D30" s="29">
        <f t="shared" si="2"/>
        <v>24</v>
      </c>
      <c r="E30" s="30">
        <f t="shared" si="3"/>
        <v>6.3092559106581776</v>
      </c>
      <c r="F30" s="28">
        <f t="shared" si="4"/>
        <v>6.3092559106581776</v>
      </c>
      <c r="G30" s="28">
        <f t="shared" si="5"/>
        <v>41.072232268025466</v>
      </c>
      <c r="H30" s="32">
        <f t="shared" si="6"/>
        <v>24</v>
      </c>
      <c r="I30" s="33">
        <f t="shared" si="7"/>
        <v>0.5</v>
      </c>
      <c r="J30" s="31">
        <f t="shared" si="8"/>
        <v>0.21557087693303598</v>
      </c>
      <c r="K30" s="31">
        <f t="shared" si="9"/>
        <v>2.5868505231964316</v>
      </c>
      <c r="L30" s="34">
        <f t="shared" si="10"/>
        <v>2.5868505231964316</v>
      </c>
      <c r="M30" s="28">
        <f t="shared" si="11"/>
        <v>3.1419767267824263</v>
      </c>
      <c r="N30" s="28">
        <f t="shared" si="12"/>
        <v>30.574069819652721</v>
      </c>
      <c r="O30" s="29">
        <f t="shared" si="13"/>
        <v>16</v>
      </c>
      <c r="P30" s="30">
        <f t="shared" si="14"/>
        <v>5.4131158767892389E-3</v>
      </c>
      <c r="Q30" s="28">
        <f t="shared" si="15"/>
        <v>5.4131158767892389E-3</v>
      </c>
      <c r="R30" s="31">
        <f t="shared" si="16"/>
        <v>39.983760652369632</v>
      </c>
      <c r="S30" s="32">
        <f t="shared" si="17"/>
        <v>0</v>
      </c>
      <c r="T30" s="28">
        <f t="shared" si="18"/>
        <v>2.5868505231964316</v>
      </c>
      <c r="U30" s="28">
        <f t="shared" si="19"/>
        <v>5.9894484304107056</v>
      </c>
      <c r="V30" s="29">
        <f t="shared" si="20"/>
        <v>5.9894484304107056</v>
      </c>
      <c r="W30" s="30">
        <f t="shared" si="21"/>
        <v>1.5312070291667033</v>
      </c>
      <c r="X30" s="28">
        <f t="shared" si="22"/>
        <v>1.5312070291667033</v>
      </c>
      <c r="Y30" s="31">
        <f t="shared" si="23"/>
        <v>9.1563789124998856</v>
      </c>
      <c r="Z30" s="32">
        <f t="shared" si="24"/>
        <v>8.0000000000000071</v>
      </c>
      <c r="AA30" s="28">
        <f t="shared" si="25"/>
        <v>0</v>
      </c>
      <c r="AB30" s="32">
        <f t="shared" si="26"/>
        <v>0.52266547007533448</v>
      </c>
      <c r="AC30" s="33">
        <f t="shared" si="27"/>
        <v>0.52266547007533448</v>
      </c>
      <c r="AD30" s="28">
        <f t="shared" si="28"/>
        <v>18.432003589773995</v>
      </c>
      <c r="AE30" s="29">
        <f t="shared" si="29"/>
        <v>15</v>
      </c>
      <c r="AF30" s="30">
        <f t="shared" si="30"/>
        <v>6.0835109833336766E-2</v>
      </c>
      <c r="AG30" s="28">
        <f t="shared" si="31"/>
        <v>6.0835109833336766E-2</v>
      </c>
      <c r="AH30" s="31">
        <f t="shared" si="32"/>
        <v>39.81749467049999</v>
      </c>
      <c r="AI30" s="34">
        <f t="shared" si="33"/>
        <v>15</v>
      </c>
    </row>
    <row r="31" spans="1:40" x14ac:dyDescent="0.25">
      <c r="A31" s="71">
        <v>135</v>
      </c>
      <c r="B31" s="27">
        <f t="shared" si="0"/>
        <v>0</v>
      </c>
      <c r="C31" s="28">
        <f t="shared" si="1"/>
        <v>60.665355746109455</v>
      </c>
      <c r="D31" s="29">
        <f t="shared" si="2"/>
        <v>24</v>
      </c>
      <c r="E31" s="30">
        <f t="shared" si="3"/>
        <v>5.9307376225697395</v>
      </c>
      <c r="F31" s="28">
        <f t="shared" si="4"/>
        <v>5.9307376225697395</v>
      </c>
      <c r="G31" s="28">
        <f t="shared" si="5"/>
        <v>42.207787132290782</v>
      </c>
      <c r="H31" s="32">
        <f t="shared" si="6"/>
        <v>24</v>
      </c>
      <c r="I31" s="33">
        <f t="shared" si="7"/>
        <v>0.5</v>
      </c>
      <c r="J31" s="31">
        <f t="shared" si="8"/>
        <v>0.18624744654332126</v>
      </c>
      <c r="K31" s="31">
        <f t="shared" si="9"/>
        <v>2.2349693585198551</v>
      </c>
      <c r="L31" s="34">
        <f t="shared" si="10"/>
        <v>2.2349693585198551</v>
      </c>
      <c r="M31" s="28">
        <f t="shared" si="11"/>
        <v>2.281497591009213</v>
      </c>
      <c r="N31" s="28">
        <f t="shared" si="12"/>
        <v>33.155507226972361</v>
      </c>
      <c r="O31" s="29">
        <f t="shared" si="13"/>
        <v>16</v>
      </c>
      <c r="P31" s="30">
        <f t="shared" si="14"/>
        <v>3.6087439178587033E-3</v>
      </c>
      <c r="Q31" s="28">
        <f t="shared" si="15"/>
        <v>3.6087439178587033E-3</v>
      </c>
      <c r="R31" s="31">
        <f t="shared" si="16"/>
        <v>39.989173768246424</v>
      </c>
      <c r="S31" s="32">
        <f t="shared" si="17"/>
        <v>0</v>
      </c>
      <c r="T31" s="28">
        <f t="shared" si="18"/>
        <v>2.2349693585198551</v>
      </c>
      <c r="U31" s="28">
        <f t="shared" si="19"/>
        <v>7.0450919244404346</v>
      </c>
      <c r="V31" s="29">
        <f t="shared" si="20"/>
        <v>7.0450919244404346</v>
      </c>
      <c r="W31" s="30">
        <f t="shared" si="21"/>
        <v>1.1950265094695809</v>
      </c>
      <c r="X31" s="28">
        <f t="shared" si="22"/>
        <v>1.1950265094695809</v>
      </c>
      <c r="Y31" s="31">
        <f t="shared" si="23"/>
        <v>10.164920471591254</v>
      </c>
      <c r="Z31" s="32">
        <f t="shared" si="24"/>
        <v>8.0000000000000071</v>
      </c>
      <c r="AA31" s="28">
        <f t="shared" si="25"/>
        <v>0</v>
      </c>
      <c r="AB31" s="32">
        <f t="shared" si="26"/>
        <v>0.36872201666133564</v>
      </c>
      <c r="AC31" s="33">
        <f t="shared" si="27"/>
        <v>0.36872201666133564</v>
      </c>
      <c r="AD31" s="28">
        <f t="shared" si="28"/>
        <v>18.893833950015992</v>
      </c>
      <c r="AE31" s="29">
        <f t="shared" si="29"/>
        <v>15</v>
      </c>
      <c r="AF31" s="30">
        <f t="shared" si="30"/>
        <v>4.0556739888891968E-2</v>
      </c>
      <c r="AG31" s="28">
        <f t="shared" si="31"/>
        <v>4.0556739888891968E-2</v>
      </c>
      <c r="AH31" s="31">
        <f t="shared" si="32"/>
        <v>39.878329780333324</v>
      </c>
      <c r="AI31" s="34">
        <f t="shared" si="33"/>
        <v>15</v>
      </c>
    </row>
    <row r="32" spans="1:40" x14ac:dyDescent="0.25">
      <c r="A32" s="70">
        <v>140</v>
      </c>
      <c r="B32" s="27">
        <f t="shared" si="0"/>
        <v>0</v>
      </c>
      <c r="C32" s="28">
        <f t="shared" si="1"/>
        <v>54.734618123539718</v>
      </c>
      <c r="D32" s="29">
        <f t="shared" si="2"/>
        <v>24</v>
      </c>
      <c r="E32" s="30">
        <f t="shared" si="3"/>
        <v>5.44380465405973</v>
      </c>
      <c r="F32" s="28">
        <f t="shared" si="4"/>
        <v>5.44380465405973</v>
      </c>
      <c r="G32" s="28">
        <f t="shared" si="5"/>
        <v>43.668586037820809</v>
      </c>
      <c r="H32" s="32">
        <f t="shared" si="6"/>
        <v>24</v>
      </c>
      <c r="I32" s="33">
        <f t="shared" si="7"/>
        <v>0.5</v>
      </c>
      <c r="J32" s="31">
        <f t="shared" si="8"/>
        <v>0.12814255995626786</v>
      </c>
      <c r="K32" s="31">
        <f t="shared" si="9"/>
        <v>1.5377107194752142</v>
      </c>
      <c r="L32" s="34">
        <f t="shared" si="10"/>
        <v>1.5377107194752142</v>
      </c>
      <c r="M32" s="28">
        <f t="shared" si="11"/>
        <v>1.5377107194752142</v>
      </c>
      <c r="N32" s="28">
        <f t="shared" si="12"/>
        <v>35.386867841574357</v>
      </c>
      <c r="O32" s="29">
        <f t="shared" si="13"/>
        <v>16</v>
      </c>
      <c r="P32" s="30">
        <f t="shared" si="14"/>
        <v>2.4058292785724689E-3</v>
      </c>
      <c r="Q32" s="28">
        <f t="shared" si="15"/>
        <v>2.4058292785724689E-3</v>
      </c>
      <c r="R32" s="31">
        <f t="shared" si="16"/>
        <v>39.992782512164283</v>
      </c>
      <c r="S32" s="32">
        <f t="shared" si="17"/>
        <v>0</v>
      </c>
      <c r="T32" s="28">
        <f t="shared" si="18"/>
        <v>1.888321742169764</v>
      </c>
      <c r="U32" s="28">
        <f t="shared" si="19"/>
        <v>8.0850347734907082</v>
      </c>
      <c r="V32" s="29">
        <f t="shared" si="20"/>
        <v>8.0000000000000071</v>
      </c>
      <c r="W32" s="30">
        <f t="shared" si="21"/>
        <v>0.9195916785334991</v>
      </c>
      <c r="X32" s="28">
        <f t="shared" si="22"/>
        <v>0.9195916785334991</v>
      </c>
      <c r="Y32" s="31">
        <f t="shared" si="23"/>
        <v>10.9912249643995</v>
      </c>
      <c r="Z32" s="32">
        <f t="shared" si="24"/>
        <v>8.0000000000000071</v>
      </c>
      <c r="AA32" s="28">
        <f t="shared" si="25"/>
        <v>0</v>
      </c>
      <c r="AB32" s="32">
        <f t="shared" si="26"/>
        <v>0.25933359107052067</v>
      </c>
      <c r="AC32" s="33">
        <f t="shared" si="27"/>
        <v>0.25933359107052067</v>
      </c>
      <c r="AD32" s="28">
        <f t="shared" si="28"/>
        <v>19.221999226788437</v>
      </c>
      <c r="AE32" s="29">
        <f t="shared" si="29"/>
        <v>15</v>
      </c>
      <c r="AF32" s="30">
        <f t="shared" si="30"/>
        <v>2.7037826592594644E-2</v>
      </c>
      <c r="AG32" s="28">
        <f t="shared" si="31"/>
        <v>2.7037826592594644E-2</v>
      </c>
      <c r="AH32" s="31">
        <f t="shared" si="32"/>
        <v>39.918886520222216</v>
      </c>
      <c r="AI32" s="34">
        <f t="shared" si="33"/>
        <v>15</v>
      </c>
    </row>
    <row r="33" spans="1:35" x14ac:dyDescent="0.25">
      <c r="A33" s="71">
        <v>145</v>
      </c>
      <c r="B33" s="27">
        <f t="shared" si="0"/>
        <v>0</v>
      </c>
      <c r="C33" s="28">
        <f t="shared" si="1"/>
        <v>49.290813469479986</v>
      </c>
      <c r="D33" s="29">
        <f t="shared" si="2"/>
        <v>24</v>
      </c>
      <c r="E33" s="30">
        <f t="shared" si="3"/>
        <v>4.6543435823566286</v>
      </c>
      <c r="F33" s="28">
        <f t="shared" si="4"/>
        <v>4.6543435823566286</v>
      </c>
      <c r="G33" s="28">
        <f t="shared" si="5"/>
        <v>46.036969252930113</v>
      </c>
      <c r="H33" s="32">
        <f t="shared" si="6"/>
        <v>24</v>
      </c>
      <c r="I33" s="33">
        <f t="shared" si="7"/>
        <v>0.5</v>
      </c>
      <c r="J33" s="31">
        <f t="shared" si="8"/>
        <v>8.549520189525002E-2</v>
      </c>
      <c r="K33" s="31">
        <f t="shared" si="9"/>
        <v>1.0259424227430003</v>
      </c>
      <c r="L33" s="34">
        <f t="shared" si="10"/>
        <v>1.0259424227430003</v>
      </c>
      <c r="M33" s="28">
        <f t="shared" si="11"/>
        <v>1.0259424227430003</v>
      </c>
      <c r="N33" s="28">
        <f t="shared" si="12"/>
        <v>36.922172731770999</v>
      </c>
      <c r="O33" s="29">
        <f t="shared" si="13"/>
        <v>16</v>
      </c>
      <c r="P33" s="30">
        <f t="shared" si="14"/>
        <v>1.6038861857149791E-3</v>
      </c>
      <c r="Q33" s="28">
        <f t="shared" si="15"/>
        <v>1.6038861857149791E-3</v>
      </c>
      <c r="R33" s="31">
        <f t="shared" si="16"/>
        <v>39.995188341442855</v>
      </c>
      <c r="S33" s="32">
        <f t="shared" si="17"/>
        <v>0</v>
      </c>
      <c r="T33" s="28">
        <f t="shared" si="18"/>
        <v>1.6822820618558587</v>
      </c>
      <c r="U33" s="28">
        <f t="shared" si="19"/>
        <v>8.7031538144324241</v>
      </c>
      <c r="V33" s="29">
        <f t="shared" si="20"/>
        <v>8.0000000000000071</v>
      </c>
      <c r="W33" s="30">
        <f t="shared" si="21"/>
        <v>0.69950564937917337</v>
      </c>
      <c r="X33" s="28">
        <f t="shared" si="22"/>
        <v>0.69950564937917337</v>
      </c>
      <c r="Y33" s="31">
        <f t="shared" si="23"/>
        <v>11.651483051862478</v>
      </c>
      <c r="Z33" s="32">
        <f t="shared" si="24"/>
        <v>8.0000000000000071</v>
      </c>
      <c r="AA33" s="28">
        <f t="shared" si="25"/>
        <v>0</v>
      </c>
      <c r="AB33" s="32">
        <f t="shared" si="26"/>
        <v>0.18190166957787784</v>
      </c>
      <c r="AC33" s="33">
        <f t="shared" si="27"/>
        <v>0.18190166957787784</v>
      </c>
      <c r="AD33" s="28">
        <f t="shared" si="28"/>
        <v>19.454294991266366</v>
      </c>
      <c r="AE33" s="29">
        <f t="shared" si="29"/>
        <v>15</v>
      </c>
      <c r="AF33" s="30">
        <f t="shared" si="30"/>
        <v>1.8025217728395639E-2</v>
      </c>
      <c r="AG33" s="28">
        <f t="shared" si="31"/>
        <v>1.8025217728395639E-2</v>
      </c>
      <c r="AH33" s="31">
        <f t="shared" si="32"/>
        <v>39.945924346814813</v>
      </c>
      <c r="AI33" s="34">
        <f t="shared" si="33"/>
        <v>15</v>
      </c>
    </row>
    <row r="34" spans="1:35" x14ac:dyDescent="0.25">
      <c r="A34" s="70">
        <v>150</v>
      </c>
      <c r="B34" s="27">
        <f t="shared" si="0"/>
        <v>0</v>
      </c>
      <c r="C34" s="28">
        <f t="shared" si="1"/>
        <v>44.636469887123354</v>
      </c>
      <c r="D34" s="29">
        <f t="shared" si="2"/>
        <v>24</v>
      </c>
      <c r="E34" s="30">
        <f t="shared" si="3"/>
        <v>3.7868573367330853</v>
      </c>
      <c r="F34" s="28">
        <f t="shared" si="4"/>
        <v>3.7868573367330853</v>
      </c>
      <c r="G34" s="28">
        <f t="shared" si="5"/>
        <v>48.639427989800744</v>
      </c>
      <c r="H34" s="32">
        <f t="shared" si="6"/>
        <v>24</v>
      </c>
      <c r="I34" s="33">
        <f t="shared" si="7"/>
        <v>0.5</v>
      </c>
      <c r="J34" s="31">
        <f t="shared" si="8"/>
        <v>5.7041353657547589E-2</v>
      </c>
      <c r="K34" s="31">
        <f t="shared" si="9"/>
        <v>0.68449624389057107</v>
      </c>
      <c r="L34" s="34">
        <f t="shared" si="10"/>
        <v>0.68449624389057107</v>
      </c>
      <c r="M34" s="28">
        <f t="shared" si="11"/>
        <v>0.68449624389057107</v>
      </c>
      <c r="N34" s="28">
        <f t="shared" si="12"/>
        <v>37.946511268328287</v>
      </c>
      <c r="O34" s="29">
        <f t="shared" si="13"/>
        <v>16</v>
      </c>
      <c r="P34" s="30">
        <f t="shared" si="14"/>
        <v>1.0692574571441089E-3</v>
      </c>
      <c r="Q34" s="28">
        <f t="shared" si="15"/>
        <v>1.0692574571441089E-3</v>
      </c>
      <c r="R34" s="31">
        <f t="shared" si="16"/>
        <v>39.996792227628568</v>
      </c>
      <c r="S34" s="32">
        <f t="shared" si="17"/>
        <v>0</v>
      </c>
      <c r="T34" s="28">
        <f t="shared" si="18"/>
        <v>1.5734698040679163</v>
      </c>
      <c r="U34" s="28">
        <f t="shared" si="19"/>
        <v>9.0295905877962515</v>
      </c>
      <c r="V34" s="29">
        <f t="shared" si="20"/>
        <v>8.0000000000000071</v>
      </c>
      <c r="W34" s="30">
        <f t="shared" si="21"/>
        <v>0.52697098944540843</v>
      </c>
      <c r="X34" s="28">
        <f t="shared" si="22"/>
        <v>0.52697098944540843</v>
      </c>
      <c r="Y34" s="31">
        <f t="shared" si="23"/>
        <v>12.169087031663773</v>
      </c>
      <c r="Z34" s="32">
        <f t="shared" si="24"/>
        <v>8.0000000000000071</v>
      </c>
      <c r="AA34" s="28">
        <f t="shared" si="25"/>
        <v>0</v>
      </c>
      <c r="AB34" s="32">
        <f t="shared" si="26"/>
        <v>0.12727618562805043</v>
      </c>
      <c r="AC34" s="33">
        <f t="shared" si="27"/>
        <v>0.12727618562805043</v>
      </c>
      <c r="AD34" s="28">
        <f t="shared" si="28"/>
        <v>19.618171443115848</v>
      </c>
      <c r="AE34" s="29">
        <f t="shared" si="29"/>
        <v>15</v>
      </c>
      <c r="AF34" s="30">
        <f t="shared" si="30"/>
        <v>1.2016811818931217E-2</v>
      </c>
      <c r="AG34" s="28">
        <f t="shared" si="31"/>
        <v>1.2016811818931217E-2</v>
      </c>
      <c r="AH34" s="31">
        <f t="shared" si="32"/>
        <v>39.963949564543206</v>
      </c>
      <c r="AI34" s="34">
        <f t="shared" si="33"/>
        <v>15</v>
      </c>
    </row>
    <row r="35" spans="1:35" x14ac:dyDescent="0.25">
      <c r="A35" s="71">
        <v>155</v>
      </c>
      <c r="B35" s="27">
        <f t="shared" si="0"/>
        <v>0</v>
      </c>
      <c r="C35" s="28">
        <f t="shared" si="1"/>
        <v>40.849612550390269</v>
      </c>
      <c r="D35" s="29">
        <f t="shared" si="2"/>
        <v>24</v>
      </c>
      <c r="E35" s="30">
        <f t="shared" si="3"/>
        <v>2.9809023870824376</v>
      </c>
      <c r="F35" s="28">
        <f t="shared" si="4"/>
        <v>2.9809023870824376</v>
      </c>
      <c r="G35" s="28">
        <f t="shared" si="5"/>
        <v>51.057292838752687</v>
      </c>
      <c r="H35" s="32">
        <f t="shared" si="6"/>
        <v>24</v>
      </c>
      <c r="I35" s="33">
        <f t="shared" si="7"/>
        <v>0.5</v>
      </c>
      <c r="J35" s="31">
        <f t="shared" si="8"/>
        <v>3.8057270701063572E-2</v>
      </c>
      <c r="K35" s="31">
        <f t="shared" si="9"/>
        <v>0.45668724841276287</v>
      </c>
      <c r="L35" s="34">
        <f t="shared" si="10"/>
        <v>0.45668724841276287</v>
      </c>
      <c r="M35" s="28">
        <f t="shared" si="11"/>
        <v>0.45668724841276287</v>
      </c>
      <c r="N35" s="28">
        <f t="shared" si="12"/>
        <v>38.629938254761711</v>
      </c>
      <c r="O35" s="29">
        <f t="shared" si="13"/>
        <v>16</v>
      </c>
      <c r="P35" s="30">
        <f t="shared" si="14"/>
        <v>7.1283830476194976E-4</v>
      </c>
      <c r="Q35" s="28">
        <f t="shared" si="15"/>
        <v>7.1283830476194976E-4</v>
      </c>
      <c r="R35" s="31">
        <f t="shared" si="16"/>
        <v>39.997861485085714</v>
      </c>
      <c r="S35" s="32">
        <f t="shared" si="17"/>
        <v>0</v>
      </c>
      <c r="T35" s="28">
        <f t="shared" si="18"/>
        <v>1.5209613859195283</v>
      </c>
      <c r="U35" s="28">
        <f t="shared" si="19"/>
        <v>9.1871158422414148</v>
      </c>
      <c r="V35" s="29">
        <f t="shared" si="20"/>
        <v>8.0000000000000071</v>
      </c>
      <c r="W35" s="30">
        <f t="shared" si="21"/>
        <v>0.39373938817295595</v>
      </c>
      <c r="X35" s="28">
        <f t="shared" si="22"/>
        <v>0.39373938817295595</v>
      </c>
      <c r="Y35" s="31">
        <f t="shared" si="23"/>
        <v>12.568781835481131</v>
      </c>
      <c r="Z35" s="32">
        <f t="shared" si="24"/>
        <v>8.0000000000000071</v>
      </c>
      <c r="AA35" s="28">
        <f t="shared" si="25"/>
        <v>0</v>
      </c>
      <c r="AB35" s="32">
        <f t="shared" si="26"/>
        <v>8.8856394358343638E-2</v>
      </c>
      <c r="AC35" s="33">
        <f t="shared" si="27"/>
        <v>8.8856394358343638E-2</v>
      </c>
      <c r="AD35" s="28">
        <f t="shared" si="28"/>
        <v>19.733430816924969</v>
      </c>
      <c r="AE35" s="29">
        <f t="shared" si="29"/>
        <v>15</v>
      </c>
      <c r="AF35" s="30">
        <f t="shared" si="30"/>
        <v>8.0112078792874773E-3</v>
      </c>
      <c r="AG35" s="28">
        <f t="shared" si="31"/>
        <v>8.0112078792874773E-3</v>
      </c>
      <c r="AH35" s="31">
        <f t="shared" si="32"/>
        <v>39.975966376362138</v>
      </c>
      <c r="AI35" s="34">
        <f t="shared" si="33"/>
        <v>15</v>
      </c>
    </row>
    <row r="36" spans="1:35" x14ac:dyDescent="0.25">
      <c r="A36" s="70">
        <v>160</v>
      </c>
      <c r="B36" s="27">
        <f t="shared" si="0"/>
        <v>0</v>
      </c>
      <c r="C36" s="28">
        <f t="shared" si="1"/>
        <v>37.868710163307831</v>
      </c>
      <c r="D36" s="29">
        <f t="shared" si="2"/>
        <v>24</v>
      </c>
      <c r="E36" s="30">
        <f t="shared" si="3"/>
        <v>2.2917264236634671</v>
      </c>
      <c r="F36" s="28">
        <f t="shared" si="4"/>
        <v>2.2917264236634671</v>
      </c>
      <c r="G36" s="28">
        <f t="shared" si="5"/>
        <v>53.124820729009599</v>
      </c>
      <c r="H36" s="32">
        <f t="shared" si="6"/>
        <v>24</v>
      </c>
      <c r="I36" s="33">
        <f t="shared" si="7"/>
        <v>0.5</v>
      </c>
      <c r="J36" s="31">
        <f t="shared" si="8"/>
        <v>2.5391314864730282E-2</v>
      </c>
      <c r="K36" s="31">
        <f t="shared" si="9"/>
        <v>0.30469577837676337</v>
      </c>
      <c r="L36" s="34">
        <f t="shared" si="10"/>
        <v>0.30469577837676337</v>
      </c>
      <c r="M36" s="28">
        <f t="shared" si="11"/>
        <v>0.30469577837676337</v>
      </c>
      <c r="N36" s="28">
        <f t="shared" si="12"/>
        <v>39.08591266486971</v>
      </c>
      <c r="O36" s="29">
        <f t="shared" si="13"/>
        <v>16</v>
      </c>
      <c r="P36" s="30">
        <f t="shared" si="14"/>
        <v>4.7522553650717703E-4</v>
      </c>
      <c r="Q36" s="28">
        <f t="shared" si="15"/>
        <v>4.7522553650717703E-4</v>
      </c>
      <c r="R36" s="31">
        <f t="shared" si="16"/>
        <v>39.998574323390478</v>
      </c>
      <c r="S36" s="32">
        <f t="shared" si="17"/>
        <v>0</v>
      </c>
      <c r="T36" s="28">
        <f t="shared" si="18"/>
        <v>1.4999787658395924</v>
      </c>
      <c r="U36" s="28">
        <f t="shared" si="19"/>
        <v>9.2500637024812224</v>
      </c>
      <c r="V36" s="29">
        <f t="shared" si="20"/>
        <v>8.0000000000000071</v>
      </c>
      <c r="W36" s="30">
        <f t="shared" si="21"/>
        <v>0.29211172356808535</v>
      </c>
      <c r="X36" s="28">
        <f t="shared" si="22"/>
        <v>0.29211172356808535</v>
      </c>
      <c r="Y36" s="31">
        <f t="shared" si="23"/>
        <v>12.873664829295743</v>
      </c>
      <c r="Z36" s="32">
        <f t="shared" si="24"/>
        <v>8.0000000000000071</v>
      </c>
      <c r="AA36" s="28">
        <f t="shared" si="25"/>
        <v>0</v>
      </c>
      <c r="AB36" s="32">
        <f t="shared" si="26"/>
        <v>6.1907998865324915E-2</v>
      </c>
      <c r="AC36" s="33">
        <f t="shared" si="27"/>
        <v>6.1907998865324915E-2</v>
      </c>
      <c r="AD36" s="28">
        <f t="shared" si="28"/>
        <v>19.814276003404025</v>
      </c>
      <c r="AE36" s="29">
        <f t="shared" si="29"/>
        <v>15</v>
      </c>
      <c r="AF36" s="30">
        <f t="shared" si="30"/>
        <v>5.3408052528591075E-3</v>
      </c>
      <c r="AG36" s="28">
        <f t="shared" si="31"/>
        <v>5.3408052528591075E-3</v>
      </c>
      <c r="AH36" s="31">
        <f t="shared" si="32"/>
        <v>39.983977584241423</v>
      </c>
      <c r="AI36" s="34">
        <f t="shared" si="33"/>
        <v>15</v>
      </c>
    </row>
    <row r="37" spans="1:35" x14ac:dyDescent="0.25">
      <c r="A37" s="71">
        <v>165</v>
      </c>
      <c r="B37" s="27">
        <f t="shared" si="0"/>
        <v>0</v>
      </c>
      <c r="C37" s="28">
        <f t="shared" si="1"/>
        <v>35.576983739644362</v>
      </c>
      <c r="D37" s="29">
        <f t="shared" si="2"/>
        <v>24</v>
      </c>
      <c r="E37" s="30">
        <f t="shared" si="3"/>
        <v>1.7309481346934845</v>
      </c>
      <c r="F37" s="28">
        <f t="shared" si="4"/>
        <v>1.7309481346934845</v>
      </c>
      <c r="G37" s="28">
        <f t="shared" si="5"/>
        <v>54.807155595919546</v>
      </c>
      <c r="H37" s="32">
        <f t="shared" si="6"/>
        <v>24</v>
      </c>
      <c r="I37" s="33">
        <f t="shared" si="7"/>
        <v>0.5</v>
      </c>
      <c r="J37" s="31">
        <f t="shared" si="8"/>
        <v>1.694074395250094E-2</v>
      </c>
      <c r="K37" s="31">
        <f t="shared" si="9"/>
        <v>0.20328892743001128</v>
      </c>
      <c r="L37" s="34">
        <f t="shared" si="10"/>
        <v>0.20328892743001128</v>
      </c>
      <c r="M37" s="28">
        <f t="shared" si="11"/>
        <v>0.20328892743001128</v>
      </c>
      <c r="N37" s="28">
        <f t="shared" si="12"/>
        <v>39.390133217709966</v>
      </c>
      <c r="O37" s="29">
        <f t="shared" si="13"/>
        <v>16</v>
      </c>
      <c r="P37" s="30">
        <f t="shared" si="14"/>
        <v>3.1681702433890752E-4</v>
      </c>
      <c r="Q37" s="28">
        <f t="shared" si="15"/>
        <v>3.1681702433890752E-4</v>
      </c>
      <c r="R37" s="31">
        <f t="shared" si="16"/>
        <v>39.999049548926983</v>
      </c>
      <c r="S37" s="32">
        <f t="shared" si="17"/>
        <v>0</v>
      </c>
      <c r="T37" s="28">
        <f t="shared" si="18"/>
        <v>1.4957840809033669</v>
      </c>
      <c r="U37" s="28">
        <f t="shared" si="19"/>
        <v>9.2626477572898995</v>
      </c>
      <c r="V37" s="29">
        <f t="shared" si="20"/>
        <v>8.0000000000000071</v>
      </c>
      <c r="W37" s="30">
        <f t="shared" si="21"/>
        <v>0.21537714866716501</v>
      </c>
      <c r="X37" s="28">
        <f t="shared" si="22"/>
        <v>0.21537714866716501</v>
      </c>
      <c r="Y37" s="31">
        <f t="shared" si="23"/>
        <v>13.103868553998504</v>
      </c>
      <c r="Z37" s="32">
        <f t="shared" si="24"/>
        <v>8.0000000000000071</v>
      </c>
      <c r="AA37" s="28">
        <f t="shared" si="25"/>
        <v>0</v>
      </c>
      <c r="AB37" s="32">
        <f t="shared" si="26"/>
        <v>4.3052267661169645E-2</v>
      </c>
      <c r="AC37" s="33">
        <f t="shared" si="27"/>
        <v>4.3052267661169645E-2</v>
      </c>
      <c r="AD37" s="28">
        <f t="shared" si="28"/>
        <v>19.870843197016491</v>
      </c>
      <c r="AE37" s="29">
        <f t="shared" si="29"/>
        <v>15</v>
      </c>
      <c r="AF37" s="30">
        <f t="shared" si="30"/>
        <v>3.5605368352401947E-3</v>
      </c>
      <c r="AG37" s="28">
        <f t="shared" si="31"/>
        <v>3.5605368352401947E-3</v>
      </c>
      <c r="AH37" s="31">
        <f t="shared" si="32"/>
        <v>39.989318389494279</v>
      </c>
      <c r="AI37" s="34">
        <f t="shared" si="33"/>
        <v>15</v>
      </c>
    </row>
    <row r="38" spans="1:35" x14ac:dyDescent="0.25">
      <c r="A38" s="70">
        <v>170</v>
      </c>
      <c r="B38" s="27">
        <f t="shared" si="0"/>
        <v>0</v>
      </c>
      <c r="C38" s="28">
        <f t="shared" si="1"/>
        <v>33.846035604950877</v>
      </c>
      <c r="D38" s="29">
        <f t="shared" si="2"/>
        <v>24</v>
      </c>
      <c r="E38" s="30">
        <f t="shared" si="3"/>
        <v>1.2894913747489956</v>
      </c>
      <c r="F38" s="28">
        <f t="shared" si="4"/>
        <v>1.2894913747489956</v>
      </c>
      <c r="G38" s="28">
        <f t="shared" si="5"/>
        <v>56.131525875753013</v>
      </c>
      <c r="H38" s="32">
        <f t="shared" si="6"/>
        <v>24</v>
      </c>
      <c r="I38" s="33">
        <f t="shared" si="7"/>
        <v>0.5</v>
      </c>
      <c r="J38" s="31">
        <f t="shared" si="8"/>
        <v>1.1302629774565727E-2</v>
      </c>
      <c r="K38" s="31">
        <f t="shared" si="9"/>
        <v>0.13563155729478873</v>
      </c>
      <c r="L38" s="34">
        <f t="shared" si="10"/>
        <v>0.13563155729478873</v>
      </c>
      <c r="M38" s="28">
        <f t="shared" si="11"/>
        <v>0.13563155729478873</v>
      </c>
      <c r="N38" s="28">
        <f t="shared" si="12"/>
        <v>39.593105328115634</v>
      </c>
      <c r="O38" s="29">
        <f t="shared" si="13"/>
        <v>16</v>
      </c>
      <c r="P38" s="30">
        <f t="shared" si="14"/>
        <v>2.112113495584822E-4</v>
      </c>
      <c r="Q38" s="28">
        <f t="shared" si="15"/>
        <v>2.112113495584822E-4</v>
      </c>
      <c r="R38" s="31">
        <f t="shared" si="16"/>
        <v>39.999366365951325</v>
      </c>
      <c r="S38" s="32">
        <f t="shared" si="17"/>
        <v>0</v>
      </c>
      <c r="T38" s="28">
        <f t="shared" si="18"/>
        <v>1.4998134879824185</v>
      </c>
      <c r="U38" s="28">
        <f t="shared" si="19"/>
        <v>9.2505595360527444</v>
      </c>
      <c r="V38" s="29">
        <f t="shared" si="20"/>
        <v>8.0000000000000071</v>
      </c>
      <c r="W38" s="30">
        <f t="shared" si="21"/>
        <v>0.15793552166516617</v>
      </c>
      <c r="X38" s="28">
        <f t="shared" si="22"/>
        <v>0.15793552166516617</v>
      </c>
      <c r="Y38" s="31">
        <f t="shared" si="23"/>
        <v>13.276193435004501</v>
      </c>
      <c r="Z38" s="32">
        <f t="shared" si="24"/>
        <v>8.0000000000000071</v>
      </c>
      <c r="AA38" s="28">
        <f t="shared" si="25"/>
        <v>0</v>
      </c>
      <c r="AB38" s="32">
        <f t="shared" si="26"/>
        <v>2.9888357385859828E-2</v>
      </c>
      <c r="AC38" s="33">
        <f t="shared" si="27"/>
        <v>2.9888357385859828E-2</v>
      </c>
      <c r="AD38" s="28">
        <f t="shared" si="28"/>
        <v>19.91033492784242</v>
      </c>
      <c r="AE38" s="29">
        <f t="shared" si="29"/>
        <v>15</v>
      </c>
      <c r="AF38" s="30">
        <f t="shared" si="30"/>
        <v>2.3736912234942524E-3</v>
      </c>
      <c r="AG38" s="28">
        <f t="shared" si="31"/>
        <v>2.3736912234942524E-3</v>
      </c>
      <c r="AH38" s="31">
        <f t="shared" si="32"/>
        <v>39.992878926329517</v>
      </c>
      <c r="AI38" s="34">
        <f t="shared" si="33"/>
        <v>15</v>
      </c>
    </row>
    <row r="39" spans="1:35" x14ac:dyDescent="0.25">
      <c r="A39" s="71">
        <v>175</v>
      </c>
      <c r="B39" s="27">
        <f t="shared" si="0"/>
        <v>0</v>
      </c>
      <c r="C39" s="28">
        <f t="shared" si="1"/>
        <v>32.556544230201879</v>
      </c>
      <c r="D39" s="29">
        <f t="shared" si="2"/>
        <v>24</v>
      </c>
      <c r="E39" s="30">
        <f t="shared" si="3"/>
        <v>0.95008195469585388</v>
      </c>
      <c r="F39" s="28">
        <f t="shared" si="4"/>
        <v>0.95008195469585388</v>
      </c>
      <c r="G39" s="28">
        <f t="shared" si="5"/>
        <v>57.149754135912438</v>
      </c>
      <c r="H39" s="32">
        <f t="shared" si="6"/>
        <v>24</v>
      </c>
      <c r="I39" s="33">
        <f t="shared" si="7"/>
        <v>0.5</v>
      </c>
      <c r="J39" s="31">
        <f t="shared" si="8"/>
        <v>7.5409534983093976E-3</v>
      </c>
      <c r="K39" s="31">
        <f t="shared" si="9"/>
        <v>9.0491441979712775E-2</v>
      </c>
      <c r="L39" s="34">
        <f t="shared" si="10"/>
        <v>9.0491441979712775E-2</v>
      </c>
      <c r="M39" s="28">
        <f t="shared" si="11"/>
        <v>9.0491441979712775E-2</v>
      </c>
      <c r="N39" s="28">
        <f t="shared" si="12"/>
        <v>39.728525674060862</v>
      </c>
      <c r="O39" s="29">
        <f t="shared" si="13"/>
        <v>16</v>
      </c>
      <c r="P39" s="30">
        <f t="shared" si="14"/>
        <v>1.4080756637232145E-4</v>
      </c>
      <c r="Q39" s="28">
        <f t="shared" si="15"/>
        <v>1.4080756637232145E-4</v>
      </c>
      <c r="R39" s="31">
        <f t="shared" si="16"/>
        <v>39.999577577300883</v>
      </c>
      <c r="S39" s="32">
        <f t="shared" si="17"/>
        <v>0</v>
      </c>
      <c r="T39" s="28">
        <f t="shared" si="18"/>
        <v>1.5072481427725446</v>
      </c>
      <c r="U39" s="28">
        <f t="shared" si="19"/>
        <v>9.2282555716823662</v>
      </c>
      <c r="V39" s="29">
        <f t="shared" si="20"/>
        <v>8.0000000000000071</v>
      </c>
      <c r="W39" s="30">
        <f t="shared" si="21"/>
        <v>0.11525313357206386</v>
      </c>
      <c r="X39" s="28">
        <f t="shared" si="22"/>
        <v>0.11525313357206386</v>
      </c>
      <c r="Y39" s="31">
        <f t="shared" si="23"/>
        <v>13.404240599283808</v>
      </c>
      <c r="Z39" s="32">
        <f t="shared" si="24"/>
        <v>8.0000000000000071</v>
      </c>
      <c r="AA39" s="28">
        <f t="shared" si="25"/>
        <v>0</v>
      </c>
      <c r="AB39" s="32">
        <f t="shared" si="26"/>
        <v>2.0716801998403846E-2</v>
      </c>
      <c r="AC39" s="33">
        <f t="shared" si="27"/>
        <v>2.0716801998403846E-2</v>
      </c>
      <c r="AD39" s="28">
        <f t="shared" si="28"/>
        <v>19.937849594004788</v>
      </c>
      <c r="AE39" s="29">
        <f t="shared" si="29"/>
        <v>15</v>
      </c>
      <c r="AF39" s="30">
        <f t="shared" si="30"/>
        <v>1.5824608156620457E-3</v>
      </c>
      <c r="AG39" s="28">
        <f t="shared" si="31"/>
        <v>1.5824608156620457E-3</v>
      </c>
      <c r="AH39" s="31">
        <f t="shared" si="32"/>
        <v>39.995252617553014</v>
      </c>
      <c r="AI39" s="34">
        <f t="shared" si="33"/>
        <v>15</v>
      </c>
    </row>
    <row r="40" spans="1:35" x14ac:dyDescent="0.25">
      <c r="A40" s="70">
        <v>180</v>
      </c>
      <c r="B40" s="27">
        <f t="shared" si="0"/>
        <v>0</v>
      </c>
      <c r="C40" s="28">
        <f t="shared" si="1"/>
        <v>31.606462275506026</v>
      </c>
      <c r="D40" s="29">
        <f t="shared" si="2"/>
        <v>24</v>
      </c>
      <c r="E40" s="30">
        <f t="shared" si="3"/>
        <v>0.69371559778371272</v>
      </c>
      <c r="F40" s="28">
        <f t="shared" si="4"/>
        <v>0.69371559778371272</v>
      </c>
      <c r="G40" s="28">
        <f t="shared" si="5"/>
        <v>57.918853206648862</v>
      </c>
      <c r="H40" s="32">
        <f t="shared" si="6"/>
        <v>24</v>
      </c>
      <c r="I40" s="33">
        <f t="shared" si="7"/>
        <v>0.5</v>
      </c>
      <c r="J40" s="31">
        <f t="shared" si="8"/>
        <v>5.0312136534943859E-3</v>
      </c>
      <c r="K40" s="31">
        <f t="shared" si="9"/>
        <v>6.0374563841932627E-2</v>
      </c>
      <c r="L40" s="34">
        <f t="shared" si="10"/>
        <v>6.0374563841932627E-2</v>
      </c>
      <c r="M40" s="28">
        <f t="shared" si="11"/>
        <v>6.0374563841932627E-2</v>
      </c>
      <c r="N40" s="28">
        <f t="shared" si="12"/>
        <v>39.818876308474202</v>
      </c>
      <c r="O40" s="29">
        <f t="shared" si="13"/>
        <v>16</v>
      </c>
      <c r="P40" s="30">
        <f t="shared" si="14"/>
        <v>9.387171091409148E-5</v>
      </c>
      <c r="Q40" s="28">
        <f t="shared" si="15"/>
        <v>9.387171091409148E-5</v>
      </c>
      <c r="R40" s="31">
        <f t="shared" si="16"/>
        <v>39.999718384867258</v>
      </c>
      <c r="S40" s="32">
        <f t="shared" si="17"/>
        <v>0</v>
      </c>
      <c r="T40" s="28">
        <f t="shared" si="18"/>
        <v>1.515502039969995</v>
      </c>
      <c r="U40" s="28">
        <f t="shared" si="19"/>
        <v>9.203493880090015</v>
      </c>
      <c r="V40" s="29">
        <f t="shared" si="20"/>
        <v>8.0000000000000071</v>
      </c>
      <c r="W40" s="30">
        <f t="shared" si="21"/>
        <v>8.3741023047510327E-2</v>
      </c>
      <c r="X40" s="28">
        <f t="shared" si="22"/>
        <v>8.3741023047510327E-2</v>
      </c>
      <c r="Y40" s="31">
        <f t="shared" si="23"/>
        <v>13.498776930857469</v>
      </c>
      <c r="Z40" s="32">
        <f t="shared" si="24"/>
        <v>8.0000000000000071</v>
      </c>
      <c r="AA40" s="28">
        <f t="shared" si="25"/>
        <v>0</v>
      </c>
      <c r="AB40" s="32">
        <f t="shared" si="26"/>
        <v>1.4338688270823245E-2</v>
      </c>
      <c r="AC40" s="33">
        <f t="shared" si="27"/>
        <v>1.4338688270823245E-2</v>
      </c>
      <c r="AD40" s="28">
        <f t="shared" si="28"/>
        <v>19.95698393518753</v>
      </c>
      <c r="AE40" s="29">
        <f t="shared" si="29"/>
        <v>15</v>
      </c>
      <c r="AF40" s="30">
        <f t="shared" si="30"/>
        <v>1.0549738771080304E-3</v>
      </c>
      <c r="AG40" s="28">
        <f t="shared" si="31"/>
        <v>1.0549738771080304E-3</v>
      </c>
      <c r="AH40" s="31">
        <f t="shared" si="32"/>
        <v>39.996835078368676</v>
      </c>
      <c r="AI40" s="34">
        <f t="shared" si="33"/>
        <v>15</v>
      </c>
    </row>
    <row r="41" spans="1:35" x14ac:dyDescent="0.25">
      <c r="A41" s="71">
        <v>185</v>
      </c>
      <c r="B41" s="27">
        <f t="shared" si="0"/>
        <v>0</v>
      </c>
      <c r="C41" s="28">
        <f t="shared" si="1"/>
        <v>30.912746677722314</v>
      </c>
      <c r="D41" s="29">
        <f t="shared" si="2"/>
        <v>24</v>
      </c>
      <c r="E41" s="30">
        <f t="shared" si="3"/>
        <v>0.50272677441709612</v>
      </c>
      <c r="F41" s="28">
        <f t="shared" si="4"/>
        <v>0.50272677441709612</v>
      </c>
      <c r="G41" s="28">
        <f t="shared" si="5"/>
        <v>58.491819676748712</v>
      </c>
      <c r="H41" s="32">
        <f t="shared" si="6"/>
        <v>24</v>
      </c>
      <c r="I41" s="33">
        <f t="shared" si="7"/>
        <v>0.5</v>
      </c>
      <c r="J41" s="31">
        <f t="shared" si="8"/>
        <v>3.356749983188381E-3</v>
      </c>
      <c r="K41" s="31">
        <f t="shared" si="9"/>
        <v>4.0280999798260574E-2</v>
      </c>
      <c r="L41" s="34">
        <f t="shared" si="10"/>
        <v>4.0280999798260574E-2</v>
      </c>
      <c r="M41" s="28">
        <f t="shared" si="11"/>
        <v>4.0280999798260574E-2</v>
      </c>
      <c r="N41" s="28">
        <f t="shared" si="12"/>
        <v>39.879157000605218</v>
      </c>
      <c r="O41" s="29">
        <f t="shared" si="13"/>
        <v>16</v>
      </c>
      <c r="P41" s="30">
        <f t="shared" si="14"/>
        <v>6.2581140608604827E-5</v>
      </c>
      <c r="Q41" s="28">
        <f t="shared" si="15"/>
        <v>6.2581140608604827E-5</v>
      </c>
      <c r="R41" s="31">
        <f t="shared" si="16"/>
        <v>39.999812256578174</v>
      </c>
      <c r="S41" s="32">
        <f t="shared" si="17"/>
        <v>0</v>
      </c>
      <c r="T41" s="28">
        <f t="shared" si="18"/>
        <v>1.5232908597051875</v>
      </c>
      <c r="U41" s="28">
        <f t="shared" si="19"/>
        <v>9.1801274208844372</v>
      </c>
      <c r="V41" s="29">
        <f t="shared" si="20"/>
        <v>8.0000000000000071</v>
      </c>
      <c r="W41" s="30">
        <f t="shared" si="21"/>
        <v>6.0606911455281492E-2</v>
      </c>
      <c r="X41" s="28">
        <f t="shared" si="22"/>
        <v>6.0606911455281492E-2</v>
      </c>
      <c r="Y41" s="31">
        <f t="shared" si="23"/>
        <v>13.568179265634155</v>
      </c>
      <c r="Z41" s="32">
        <f t="shared" si="24"/>
        <v>8.0000000000000071</v>
      </c>
      <c r="AA41" s="28">
        <f t="shared" si="25"/>
        <v>0</v>
      </c>
      <c r="AB41" s="32">
        <f t="shared" si="26"/>
        <v>9.9107834729181728E-3</v>
      </c>
      <c r="AC41" s="33">
        <f t="shared" si="27"/>
        <v>9.9107834729181728E-3</v>
      </c>
      <c r="AD41" s="28">
        <f t="shared" si="28"/>
        <v>19.970267649581245</v>
      </c>
      <c r="AE41" s="29">
        <f t="shared" si="29"/>
        <v>15</v>
      </c>
      <c r="AF41" s="30">
        <f t="shared" si="30"/>
        <v>7.0331591807123073E-4</v>
      </c>
      <c r="AG41" s="28">
        <f t="shared" si="31"/>
        <v>7.0331591807123073E-4</v>
      </c>
      <c r="AH41" s="31">
        <f t="shared" si="32"/>
        <v>39.997890052245786</v>
      </c>
      <c r="AI41" s="34">
        <f t="shared" si="33"/>
        <v>15</v>
      </c>
    </row>
    <row r="42" spans="1:35" x14ac:dyDescent="0.25">
      <c r="A42" s="70">
        <v>190</v>
      </c>
      <c r="B42" s="27">
        <f t="shared" si="0"/>
        <v>0</v>
      </c>
      <c r="C42" s="28">
        <f t="shared" si="1"/>
        <v>30.410019903305219</v>
      </c>
      <c r="D42" s="29">
        <f t="shared" si="2"/>
        <v>24</v>
      </c>
      <c r="E42" s="30">
        <f t="shared" si="3"/>
        <v>0.36200518281023858</v>
      </c>
      <c r="F42" s="28">
        <f t="shared" si="4"/>
        <v>0.36200518281023858</v>
      </c>
      <c r="G42" s="28">
        <f t="shared" si="5"/>
        <v>58.913984451569284</v>
      </c>
      <c r="H42" s="32">
        <f t="shared" si="6"/>
        <v>24</v>
      </c>
      <c r="I42" s="33">
        <f t="shared" si="7"/>
        <v>0.5</v>
      </c>
      <c r="J42" s="31">
        <f t="shared" si="8"/>
        <v>2.2395716871424927E-3</v>
      </c>
      <c r="K42" s="31">
        <f t="shared" si="9"/>
        <v>2.6874860245709911E-2</v>
      </c>
      <c r="L42" s="34">
        <f t="shared" si="10"/>
        <v>2.6874860245709911E-2</v>
      </c>
      <c r="M42" s="28">
        <f t="shared" si="11"/>
        <v>2.6874860245709915E-2</v>
      </c>
      <c r="N42" s="28">
        <f t="shared" si="12"/>
        <v>39.91937541926287</v>
      </c>
      <c r="O42" s="29">
        <f t="shared" si="13"/>
        <v>16</v>
      </c>
      <c r="P42" s="30">
        <f t="shared" si="14"/>
        <v>4.1720760404947058E-5</v>
      </c>
      <c r="Q42" s="28">
        <f t="shared" si="15"/>
        <v>4.1720760404947058E-5</v>
      </c>
      <c r="R42" s="31">
        <f t="shared" si="16"/>
        <v>39.999874837718785</v>
      </c>
      <c r="S42" s="32">
        <f t="shared" si="17"/>
        <v>0</v>
      </c>
      <c r="T42" s="28">
        <f t="shared" si="18"/>
        <v>1.5300661635908608</v>
      </c>
      <c r="U42" s="28">
        <f t="shared" si="19"/>
        <v>9.1598015092274174</v>
      </c>
      <c r="V42" s="29">
        <f t="shared" si="20"/>
        <v>8.0000000000000071</v>
      </c>
      <c r="W42" s="30">
        <f t="shared" si="21"/>
        <v>4.370820212782725E-2</v>
      </c>
      <c r="X42" s="28">
        <f t="shared" si="22"/>
        <v>4.370820212782725E-2</v>
      </c>
      <c r="Y42" s="31">
        <f t="shared" si="23"/>
        <v>13.618875393616518</v>
      </c>
      <c r="Z42" s="32">
        <f t="shared" si="24"/>
        <v>8.0000000000000071</v>
      </c>
      <c r="AA42" s="28">
        <f t="shared" si="25"/>
        <v>0</v>
      </c>
      <c r="AB42" s="32">
        <f t="shared" si="26"/>
        <v>6.8416276213021307E-3</v>
      </c>
      <c r="AC42" s="33">
        <f t="shared" si="27"/>
        <v>6.8416276213021307E-3</v>
      </c>
      <c r="AD42" s="28">
        <f t="shared" si="28"/>
        <v>19.979475117136094</v>
      </c>
      <c r="AE42" s="29">
        <f t="shared" si="29"/>
        <v>15</v>
      </c>
      <c r="AF42" s="30">
        <f t="shared" si="30"/>
        <v>4.6887727871336438E-4</v>
      </c>
      <c r="AG42" s="28">
        <f t="shared" si="31"/>
        <v>4.6887727871336438E-4</v>
      </c>
      <c r="AH42" s="31">
        <f t="shared" si="32"/>
        <v>39.99859336816386</v>
      </c>
      <c r="AI42" s="34">
        <f t="shared" si="33"/>
        <v>15</v>
      </c>
    </row>
    <row r="43" spans="1:35" x14ac:dyDescent="0.25">
      <c r="A43" s="71">
        <v>195</v>
      </c>
      <c r="B43" s="27">
        <f t="shared" si="0"/>
        <v>0</v>
      </c>
      <c r="C43" s="28">
        <f t="shared" si="1"/>
        <v>30.048014720494979</v>
      </c>
      <c r="D43" s="29">
        <f t="shared" si="2"/>
        <v>24</v>
      </c>
      <c r="E43" s="30">
        <f t="shared" si="3"/>
        <v>0.25925336203730137</v>
      </c>
      <c r="F43" s="28">
        <f t="shared" si="4"/>
        <v>0.25925336203730137</v>
      </c>
      <c r="G43" s="28">
        <f t="shared" si="5"/>
        <v>59.222239913888096</v>
      </c>
      <c r="H43" s="32">
        <f t="shared" si="6"/>
        <v>24</v>
      </c>
      <c r="I43" s="33">
        <f t="shared" si="7"/>
        <v>0.5</v>
      </c>
      <c r="J43" s="31">
        <f t="shared" si="8"/>
        <v>1.4942067014395771E-3</v>
      </c>
      <c r="K43" s="31">
        <f t="shared" si="9"/>
        <v>1.7930480417274925E-2</v>
      </c>
      <c r="L43" s="34">
        <f t="shared" si="10"/>
        <v>1.7930480417274925E-2</v>
      </c>
      <c r="M43" s="28">
        <f t="shared" si="11"/>
        <v>1.7930480417274925E-2</v>
      </c>
      <c r="N43" s="28">
        <f t="shared" si="12"/>
        <v>39.946208558748175</v>
      </c>
      <c r="O43" s="29">
        <f t="shared" si="13"/>
        <v>16</v>
      </c>
      <c r="P43" s="30">
        <f t="shared" si="14"/>
        <v>2.7813840269175216E-5</v>
      </c>
      <c r="Q43" s="28">
        <f t="shared" si="15"/>
        <v>2.7813840269175216E-5</v>
      </c>
      <c r="R43" s="31">
        <f t="shared" si="16"/>
        <v>39.999916558479192</v>
      </c>
      <c r="S43" s="32">
        <f t="shared" si="17"/>
        <v>0</v>
      </c>
      <c r="T43" s="28">
        <f t="shared" si="18"/>
        <v>1.5356772775515666</v>
      </c>
      <c r="U43" s="28">
        <f t="shared" si="19"/>
        <v>9.1429681673453</v>
      </c>
      <c r="V43" s="29">
        <f t="shared" si="20"/>
        <v>8.0000000000000071</v>
      </c>
      <c r="W43" s="30">
        <f t="shared" si="21"/>
        <v>3.1419343958985345E-2</v>
      </c>
      <c r="X43" s="28">
        <f t="shared" si="22"/>
        <v>3.1419343958985345E-2</v>
      </c>
      <c r="Y43" s="31">
        <f t="shared" si="23"/>
        <v>13.655741968123044</v>
      </c>
      <c r="Z43" s="32">
        <f t="shared" si="24"/>
        <v>8.0000000000000071</v>
      </c>
      <c r="AA43" s="28">
        <f t="shared" si="25"/>
        <v>0</v>
      </c>
      <c r="AB43" s="32">
        <f t="shared" si="26"/>
        <v>4.7173775071058747E-3</v>
      </c>
      <c r="AC43" s="33">
        <f t="shared" si="27"/>
        <v>4.7173775071058747E-3</v>
      </c>
      <c r="AD43" s="28">
        <f t="shared" si="28"/>
        <v>19.985847867478682</v>
      </c>
      <c r="AE43" s="29">
        <f t="shared" si="29"/>
        <v>15</v>
      </c>
      <c r="AF43" s="30">
        <f t="shared" si="30"/>
        <v>3.1258485247557621E-4</v>
      </c>
      <c r="AG43" s="28">
        <f t="shared" si="31"/>
        <v>3.1258485247557621E-4</v>
      </c>
      <c r="AH43" s="31">
        <f t="shared" si="32"/>
        <v>39.999062245442573</v>
      </c>
      <c r="AI43" s="34">
        <f t="shared" si="33"/>
        <v>15</v>
      </c>
    </row>
    <row r="44" spans="1:35" x14ac:dyDescent="0.25">
      <c r="A44" s="70">
        <v>200</v>
      </c>
      <c r="B44" s="27">
        <f t="shared" si="0"/>
        <v>0</v>
      </c>
      <c r="C44" s="28">
        <f t="shared" si="1"/>
        <v>29.788761358457677</v>
      </c>
      <c r="D44" s="29">
        <f t="shared" si="2"/>
        <v>24</v>
      </c>
      <c r="E44" s="30">
        <f t="shared" si="3"/>
        <v>0.18478922830305322</v>
      </c>
      <c r="F44" s="28">
        <f t="shared" si="4"/>
        <v>0.18478922830305322</v>
      </c>
      <c r="G44" s="28">
        <f t="shared" si="5"/>
        <v>59.44563231509084</v>
      </c>
      <c r="H44" s="32">
        <f t="shared" si="6"/>
        <v>24</v>
      </c>
      <c r="I44" s="33">
        <f t="shared" si="7"/>
        <v>0.5</v>
      </c>
      <c r="J44" s="31">
        <f t="shared" si="8"/>
        <v>9.9691040763379602E-4</v>
      </c>
      <c r="K44" s="31">
        <f t="shared" si="9"/>
        <v>1.1962924891605553E-2</v>
      </c>
      <c r="L44" s="34">
        <f t="shared" si="10"/>
        <v>1.1962924891605553E-2</v>
      </c>
      <c r="M44" s="28">
        <f t="shared" si="11"/>
        <v>1.1962924891605553E-2</v>
      </c>
      <c r="N44" s="28">
        <f t="shared" si="12"/>
        <v>39.964111225325183</v>
      </c>
      <c r="O44" s="29">
        <f t="shared" si="13"/>
        <v>16</v>
      </c>
      <c r="P44" s="30">
        <f t="shared" si="14"/>
        <v>1.8542560179450142E-5</v>
      </c>
      <c r="Q44" s="28">
        <f t="shared" si="15"/>
        <v>1.8542560179450142E-5</v>
      </c>
      <c r="R44" s="31">
        <f t="shared" si="16"/>
        <v>39.999944372319462</v>
      </c>
      <c r="S44" s="32">
        <f t="shared" si="17"/>
        <v>0</v>
      </c>
      <c r="T44" s="28">
        <f t="shared" si="18"/>
        <v>1.5401735653988033</v>
      </c>
      <c r="U44" s="28">
        <f t="shared" si="19"/>
        <v>9.1294793038035902</v>
      </c>
      <c r="V44" s="29">
        <f t="shared" si="20"/>
        <v>8.0000000000000071</v>
      </c>
      <c r="W44" s="30">
        <f t="shared" si="21"/>
        <v>2.2518688475025521E-2</v>
      </c>
      <c r="X44" s="28">
        <f t="shared" si="22"/>
        <v>2.2518688475025521E-2</v>
      </c>
      <c r="Y44" s="31">
        <f t="shared" si="23"/>
        <v>13.682443934574923</v>
      </c>
      <c r="Z44" s="32">
        <f t="shared" si="24"/>
        <v>8.0000000000000071</v>
      </c>
      <c r="AA44" s="28">
        <f t="shared" si="25"/>
        <v>0</v>
      </c>
      <c r="AB44" s="32">
        <f t="shared" si="26"/>
        <v>3.2491132888961701E-3</v>
      </c>
      <c r="AC44" s="33">
        <f t="shared" si="27"/>
        <v>3.2491132888961701E-3</v>
      </c>
      <c r="AD44" s="28">
        <f t="shared" si="28"/>
        <v>19.990252660133311</v>
      </c>
      <c r="AE44" s="29">
        <f t="shared" si="29"/>
        <v>15</v>
      </c>
      <c r="AF44" s="30">
        <f t="shared" si="30"/>
        <v>2.0838990165117366E-4</v>
      </c>
      <c r="AG44" s="28">
        <f t="shared" si="31"/>
        <v>2.0838990165117366E-4</v>
      </c>
      <c r="AH44" s="31">
        <f t="shared" si="32"/>
        <v>39.999374830295046</v>
      </c>
      <c r="AI44" s="34">
        <f t="shared" si="33"/>
        <v>15</v>
      </c>
    </row>
    <row r="45" spans="1:35" x14ac:dyDescent="0.25">
      <c r="A45" s="71">
        <v>205</v>
      </c>
      <c r="B45" s="27">
        <f t="shared" si="0"/>
        <v>0</v>
      </c>
      <c r="C45" s="28">
        <f t="shared" si="1"/>
        <v>29.603972130154624</v>
      </c>
      <c r="D45" s="29">
        <f t="shared" si="2"/>
        <v>24</v>
      </c>
      <c r="E45" s="30">
        <f t="shared" si="3"/>
        <v>0.13116810212977251</v>
      </c>
      <c r="F45" s="28">
        <f t="shared" si="4"/>
        <v>0.13116810212977251</v>
      </c>
      <c r="G45" s="28">
        <f t="shared" si="5"/>
        <v>59.606495693610682</v>
      </c>
      <c r="H45" s="32">
        <f t="shared" si="6"/>
        <v>24</v>
      </c>
      <c r="I45" s="33">
        <f t="shared" si="7"/>
        <v>0.5</v>
      </c>
      <c r="J45" s="31">
        <f t="shared" si="8"/>
        <v>6.6512200953856078E-4</v>
      </c>
      <c r="K45" s="31">
        <f t="shared" si="9"/>
        <v>7.9814641144627298E-3</v>
      </c>
      <c r="L45" s="34">
        <f t="shared" si="10"/>
        <v>7.9814641144627298E-3</v>
      </c>
      <c r="M45" s="28">
        <f t="shared" si="11"/>
        <v>7.9814641144627298E-3</v>
      </c>
      <c r="N45" s="28">
        <f t="shared" si="12"/>
        <v>39.976055607656612</v>
      </c>
      <c r="O45" s="29">
        <f t="shared" si="13"/>
        <v>16</v>
      </c>
      <c r="P45" s="30">
        <f t="shared" si="14"/>
        <v>1.2361706787089588E-5</v>
      </c>
      <c r="Q45" s="28">
        <f t="shared" si="15"/>
        <v>1.2361706787089588E-5</v>
      </c>
      <c r="R45" s="31">
        <f t="shared" si="16"/>
        <v>39.999962914879639</v>
      </c>
      <c r="S45" s="32">
        <f t="shared" si="17"/>
        <v>0</v>
      </c>
      <c r="T45" s="28">
        <f t="shared" si="18"/>
        <v>1.5436921532599435</v>
      </c>
      <c r="U45" s="28">
        <f t="shared" si="19"/>
        <v>9.1189235402201696</v>
      </c>
      <c r="V45" s="29">
        <f t="shared" si="20"/>
        <v>8.0000000000000071</v>
      </c>
      <c r="W45" s="30">
        <f t="shared" si="21"/>
        <v>1.6095496746315739E-2</v>
      </c>
      <c r="X45" s="28">
        <f t="shared" si="22"/>
        <v>1.6095496746315739E-2</v>
      </c>
      <c r="Y45" s="31">
        <f t="shared" si="23"/>
        <v>13.701713509761053</v>
      </c>
      <c r="Z45" s="32">
        <f t="shared" si="24"/>
        <v>8.0000000000000071</v>
      </c>
      <c r="AA45" s="28">
        <f t="shared" si="25"/>
        <v>0</v>
      </c>
      <c r="AB45" s="32">
        <f t="shared" si="26"/>
        <v>2.2355388264815659E-3</v>
      </c>
      <c r="AC45" s="33">
        <f t="shared" si="27"/>
        <v>2.2355388264815659E-3</v>
      </c>
      <c r="AD45" s="28">
        <f t="shared" si="28"/>
        <v>19.993293383520555</v>
      </c>
      <c r="AE45" s="29">
        <f t="shared" si="29"/>
        <v>15</v>
      </c>
      <c r="AF45" s="30">
        <f t="shared" si="30"/>
        <v>1.3892660110078242E-4</v>
      </c>
      <c r="AG45" s="28">
        <f t="shared" si="31"/>
        <v>1.3892660110078242E-4</v>
      </c>
      <c r="AH45" s="31">
        <f t="shared" si="32"/>
        <v>39.999583220196698</v>
      </c>
      <c r="AI45" s="34">
        <f t="shared" si="33"/>
        <v>15</v>
      </c>
    </row>
    <row r="46" spans="1:35" x14ac:dyDescent="0.25">
      <c r="A46" s="70">
        <v>210</v>
      </c>
      <c r="B46" s="27">
        <f t="shared" si="0"/>
        <v>0</v>
      </c>
      <c r="C46" s="28">
        <f t="shared" si="1"/>
        <v>29.47280402802485</v>
      </c>
      <c r="D46" s="29">
        <f t="shared" si="2"/>
        <v>24</v>
      </c>
      <c r="E46" s="30">
        <f t="shared" si="3"/>
        <v>9.2766377496159194E-2</v>
      </c>
      <c r="F46" s="28">
        <f t="shared" si="4"/>
        <v>9.2766377496159194E-2</v>
      </c>
      <c r="G46" s="28">
        <f t="shared" si="5"/>
        <v>59.721700867511522</v>
      </c>
      <c r="H46" s="32">
        <f t="shared" si="6"/>
        <v>24</v>
      </c>
      <c r="I46" s="33">
        <f t="shared" si="7"/>
        <v>0.5</v>
      </c>
      <c r="J46" s="31">
        <f t="shared" si="8"/>
        <v>4.4375805376972721E-4</v>
      </c>
      <c r="K46" s="31">
        <f t="shared" si="9"/>
        <v>5.3250966452367265E-3</v>
      </c>
      <c r="L46" s="34">
        <f t="shared" si="10"/>
        <v>5.3250966452367265E-3</v>
      </c>
      <c r="M46" s="28">
        <f t="shared" si="11"/>
        <v>5.3250966452367265E-3</v>
      </c>
      <c r="N46" s="28">
        <f t="shared" si="12"/>
        <v>39.98402471006429</v>
      </c>
      <c r="O46" s="29">
        <f t="shared" si="13"/>
        <v>16</v>
      </c>
      <c r="P46" s="30">
        <f t="shared" si="14"/>
        <v>8.2411378580597248E-6</v>
      </c>
      <c r="Q46" s="28">
        <f t="shared" si="15"/>
        <v>8.2411378580597248E-6</v>
      </c>
      <c r="R46" s="31">
        <f t="shared" si="16"/>
        <v>39.999975276586426</v>
      </c>
      <c r="S46" s="32">
        <f t="shared" si="17"/>
        <v>0</v>
      </c>
      <c r="T46" s="28">
        <f t="shared" si="18"/>
        <v>1.546396830803894</v>
      </c>
      <c r="U46" s="28">
        <f t="shared" si="19"/>
        <v>9.1108095075883178</v>
      </c>
      <c r="V46" s="29">
        <f t="shared" si="20"/>
        <v>8.0000000000000071</v>
      </c>
      <c r="W46" s="30">
        <f t="shared" si="21"/>
        <v>1.147551077303768E-2</v>
      </c>
      <c r="X46" s="28">
        <f t="shared" si="22"/>
        <v>1.147551077303768E-2</v>
      </c>
      <c r="Y46" s="31">
        <f t="shared" si="23"/>
        <v>13.715573467680887</v>
      </c>
      <c r="Z46" s="32">
        <f t="shared" si="24"/>
        <v>8.0000000000000071</v>
      </c>
      <c r="AA46" s="28">
        <f t="shared" si="25"/>
        <v>0</v>
      </c>
      <c r="AB46" s="32">
        <f t="shared" si="26"/>
        <v>1.5366680846871819E-3</v>
      </c>
      <c r="AC46" s="33">
        <f t="shared" si="27"/>
        <v>1.5366680846871819E-3</v>
      </c>
      <c r="AD46" s="28">
        <f t="shared" si="28"/>
        <v>19.995389995745938</v>
      </c>
      <c r="AE46" s="29">
        <f t="shared" si="29"/>
        <v>15</v>
      </c>
      <c r="AF46" s="30">
        <f t="shared" si="30"/>
        <v>9.2617734066398796E-5</v>
      </c>
      <c r="AG46" s="28">
        <f t="shared" si="31"/>
        <v>9.2617734066398796E-5</v>
      </c>
      <c r="AH46" s="31">
        <f t="shared" si="32"/>
        <v>39.999722146797801</v>
      </c>
      <c r="AI46" s="34">
        <f t="shared" si="33"/>
        <v>15</v>
      </c>
    </row>
    <row r="47" spans="1:35" x14ac:dyDescent="0.25">
      <c r="A47" s="71">
        <v>215</v>
      </c>
      <c r="B47" s="27">
        <f t="shared" si="0"/>
        <v>0</v>
      </c>
      <c r="C47" s="28">
        <f t="shared" si="1"/>
        <v>29.380037650528692</v>
      </c>
      <c r="D47" s="29">
        <f t="shared" si="2"/>
        <v>24</v>
      </c>
      <c r="E47" s="30">
        <f t="shared" si="3"/>
        <v>6.5394316094263161E-2</v>
      </c>
      <c r="F47" s="28">
        <f t="shared" si="4"/>
        <v>6.5394316094263161E-2</v>
      </c>
      <c r="G47" s="28">
        <f t="shared" si="5"/>
        <v>59.803817051717211</v>
      </c>
      <c r="H47" s="32">
        <f t="shared" si="6"/>
        <v>24</v>
      </c>
      <c r="I47" s="33">
        <f t="shared" si="7"/>
        <v>0.5</v>
      </c>
      <c r="J47" s="31">
        <f t="shared" si="8"/>
        <v>2.9606762300914293E-4</v>
      </c>
      <c r="K47" s="31">
        <f t="shared" si="9"/>
        <v>3.5528114761097154E-3</v>
      </c>
      <c r="L47" s="34">
        <f t="shared" si="10"/>
        <v>3.5528114761097154E-3</v>
      </c>
      <c r="M47" s="28">
        <f t="shared" si="11"/>
        <v>3.5528114761097149E-3</v>
      </c>
      <c r="N47" s="28">
        <f t="shared" si="12"/>
        <v>39.989341565571671</v>
      </c>
      <c r="O47" s="29">
        <f t="shared" si="13"/>
        <v>16</v>
      </c>
      <c r="P47" s="30">
        <f t="shared" si="14"/>
        <v>5.4940919061626419E-6</v>
      </c>
      <c r="Q47" s="28">
        <f t="shared" si="15"/>
        <v>5.4940919061626419E-6</v>
      </c>
      <c r="R47" s="31">
        <f t="shared" si="16"/>
        <v>39.999983517724282</v>
      </c>
      <c r="S47" s="32">
        <f t="shared" si="17"/>
        <v>0</v>
      </c>
      <c r="T47" s="28">
        <f t="shared" si="18"/>
        <v>1.5484469688464941</v>
      </c>
      <c r="U47" s="28">
        <f t="shared" si="19"/>
        <v>9.1046590934605174</v>
      </c>
      <c r="V47" s="29">
        <f t="shared" si="20"/>
        <v>8.0000000000000071</v>
      </c>
      <c r="W47" s="30">
        <f t="shared" si="21"/>
        <v>8.1625632102545753E-3</v>
      </c>
      <c r="X47" s="28">
        <f t="shared" si="22"/>
        <v>8.1625632102545753E-3</v>
      </c>
      <c r="Y47" s="31">
        <f t="shared" si="23"/>
        <v>13.725512310369236</v>
      </c>
      <c r="Z47" s="32">
        <f t="shared" si="24"/>
        <v>8.0000000000000071</v>
      </c>
      <c r="AA47" s="28">
        <f t="shared" si="25"/>
        <v>0</v>
      </c>
      <c r="AB47" s="32">
        <f t="shared" si="26"/>
        <v>1.0553179678135876E-3</v>
      </c>
      <c r="AC47" s="33">
        <f t="shared" si="27"/>
        <v>1.0553179678135876E-3</v>
      </c>
      <c r="AD47" s="28">
        <f t="shared" si="28"/>
        <v>19.996834046096559</v>
      </c>
      <c r="AE47" s="29">
        <f t="shared" si="29"/>
        <v>15</v>
      </c>
      <c r="AF47" s="30">
        <f t="shared" si="30"/>
        <v>6.1745156043476371E-5</v>
      </c>
      <c r="AG47" s="28">
        <f t="shared" si="31"/>
        <v>6.1745156043476371E-5</v>
      </c>
      <c r="AH47" s="31">
        <f t="shared" si="32"/>
        <v>39.99981476453187</v>
      </c>
      <c r="AI47" s="34">
        <f t="shared" si="33"/>
        <v>15</v>
      </c>
    </row>
    <row r="48" spans="1:35" x14ac:dyDescent="0.25">
      <c r="A48" s="70">
        <v>220</v>
      </c>
      <c r="B48" s="27">
        <f t="shared" si="0"/>
        <v>0</v>
      </c>
      <c r="C48" s="28">
        <f t="shared" si="1"/>
        <v>29.314643334434429</v>
      </c>
      <c r="D48" s="29">
        <f t="shared" si="2"/>
        <v>24</v>
      </c>
      <c r="E48" s="30">
        <f t="shared" si="3"/>
        <v>4.5964751713583496E-2</v>
      </c>
      <c r="F48" s="28">
        <f t="shared" si="4"/>
        <v>4.5964751713583496E-2</v>
      </c>
      <c r="G48" s="28">
        <f t="shared" si="5"/>
        <v>59.86210574485925</v>
      </c>
      <c r="H48" s="32">
        <f t="shared" si="6"/>
        <v>24</v>
      </c>
      <c r="I48" s="33">
        <f t="shared" si="7"/>
        <v>0.5</v>
      </c>
      <c r="J48" s="31">
        <f t="shared" si="8"/>
        <v>1.9753102900348866E-4</v>
      </c>
      <c r="K48" s="31">
        <f t="shared" si="9"/>
        <v>2.3703723480418639E-3</v>
      </c>
      <c r="L48" s="34">
        <f t="shared" si="10"/>
        <v>2.3703723480418639E-3</v>
      </c>
      <c r="M48" s="28">
        <f t="shared" si="11"/>
        <v>2.3703723480418639E-3</v>
      </c>
      <c r="N48" s="28">
        <f t="shared" si="12"/>
        <v>39.992888882955874</v>
      </c>
      <c r="O48" s="29">
        <f t="shared" si="13"/>
        <v>16</v>
      </c>
      <c r="P48" s="30">
        <f t="shared" si="14"/>
        <v>3.6627279366522694E-6</v>
      </c>
      <c r="Q48" s="28">
        <f t="shared" si="15"/>
        <v>3.6627279366522694E-6</v>
      </c>
      <c r="R48" s="31">
        <f t="shared" si="16"/>
        <v>39.99998901181619</v>
      </c>
      <c r="S48" s="32">
        <f t="shared" si="17"/>
        <v>0</v>
      </c>
      <c r="T48" s="28">
        <f t="shared" si="18"/>
        <v>1.5499835527578754</v>
      </c>
      <c r="U48" s="28">
        <f t="shared" si="19"/>
        <v>9.1000493417263737</v>
      </c>
      <c r="V48" s="29">
        <f t="shared" si="20"/>
        <v>8.0000000000000071</v>
      </c>
      <c r="W48" s="30">
        <f t="shared" si="21"/>
        <v>5.7934814627742465E-3</v>
      </c>
      <c r="X48" s="28">
        <f t="shared" si="22"/>
        <v>5.7934814627742465E-3</v>
      </c>
      <c r="Y48" s="31">
        <f t="shared" si="23"/>
        <v>13.732619555611677</v>
      </c>
      <c r="Z48" s="32">
        <f t="shared" si="24"/>
        <v>8.0000000000000071</v>
      </c>
      <c r="AA48" s="28">
        <f t="shared" si="25"/>
        <v>0</v>
      </c>
      <c r="AB48" s="32">
        <f t="shared" si="26"/>
        <v>7.241270305560943E-4</v>
      </c>
      <c r="AC48" s="33">
        <f t="shared" si="27"/>
        <v>7.241270305560943E-4</v>
      </c>
      <c r="AD48" s="28">
        <f t="shared" si="28"/>
        <v>19.997827618908332</v>
      </c>
      <c r="AE48" s="29">
        <f t="shared" si="29"/>
        <v>15</v>
      </c>
      <c r="AF48" s="30">
        <f t="shared" si="30"/>
        <v>4.1163437361528089E-5</v>
      </c>
      <c r="AG48" s="28">
        <f t="shared" si="31"/>
        <v>4.1163437361528089E-5</v>
      </c>
      <c r="AH48" s="31">
        <f t="shared" si="32"/>
        <v>39.999876509687915</v>
      </c>
      <c r="AI48" s="34">
        <f t="shared" si="33"/>
        <v>15</v>
      </c>
    </row>
    <row r="49" spans="1:35" x14ac:dyDescent="0.25">
      <c r="A49" s="71">
        <v>225</v>
      </c>
      <c r="B49" s="27">
        <f t="shared" si="0"/>
        <v>0</v>
      </c>
      <c r="C49" s="28">
        <f t="shared" si="1"/>
        <v>29.268678582720845</v>
      </c>
      <c r="D49" s="29">
        <f t="shared" si="2"/>
        <v>24</v>
      </c>
      <c r="E49" s="30">
        <f t="shared" si="3"/>
        <v>3.2223416041081997E-2</v>
      </c>
      <c r="F49" s="28">
        <f t="shared" si="4"/>
        <v>3.2223416041081997E-2</v>
      </c>
      <c r="G49" s="28">
        <f t="shared" si="5"/>
        <v>59.903329751876754</v>
      </c>
      <c r="H49" s="32">
        <f t="shared" si="6"/>
        <v>24</v>
      </c>
      <c r="I49" s="33">
        <f t="shared" si="7"/>
        <v>0.5</v>
      </c>
      <c r="J49" s="31">
        <f t="shared" si="8"/>
        <v>1.3178909511167724E-4</v>
      </c>
      <c r="K49" s="31">
        <f t="shared" si="9"/>
        <v>1.5814691413401269E-3</v>
      </c>
      <c r="L49" s="34">
        <f t="shared" si="10"/>
        <v>1.5814691413401269E-3</v>
      </c>
      <c r="M49" s="28">
        <f t="shared" si="11"/>
        <v>1.5814691413401267E-3</v>
      </c>
      <c r="N49" s="28">
        <f t="shared" si="12"/>
        <v>39.99525559257598</v>
      </c>
      <c r="O49" s="29">
        <f t="shared" si="13"/>
        <v>16</v>
      </c>
      <c r="P49" s="30">
        <f t="shared" si="14"/>
        <v>2.4418186252243381E-6</v>
      </c>
      <c r="Q49" s="28">
        <f t="shared" si="15"/>
        <v>2.4418186252243381E-6</v>
      </c>
      <c r="R49" s="31">
        <f t="shared" si="16"/>
        <v>39.999992674544124</v>
      </c>
      <c r="S49" s="32">
        <f t="shared" si="17"/>
        <v>0</v>
      </c>
      <c r="T49" s="28">
        <f t="shared" si="18"/>
        <v>1.5511245891294532</v>
      </c>
      <c r="U49" s="28">
        <f t="shared" si="19"/>
        <v>9.0966262326116407</v>
      </c>
      <c r="V49" s="29">
        <f t="shared" si="20"/>
        <v>8.0000000000000071</v>
      </c>
      <c r="W49" s="30">
        <f t="shared" si="21"/>
        <v>4.1036966520350601E-3</v>
      </c>
      <c r="X49" s="28">
        <f t="shared" si="22"/>
        <v>4.1036966520350601E-3</v>
      </c>
      <c r="Y49" s="31">
        <f t="shared" si="23"/>
        <v>13.737688910043895</v>
      </c>
      <c r="Z49" s="32">
        <f t="shared" si="24"/>
        <v>8.0000000000000071</v>
      </c>
      <c r="AA49" s="28">
        <f t="shared" si="25"/>
        <v>0</v>
      </c>
      <c r="AB49" s="32">
        <f t="shared" si="26"/>
        <v>4.9647249949202833E-4</v>
      </c>
      <c r="AC49" s="33">
        <f t="shared" si="27"/>
        <v>4.9647249949202833E-4</v>
      </c>
      <c r="AD49" s="28">
        <f t="shared" si="28"/>
        <v>19.998510582501524</v>
      </c>
      <c r="AE49" s="29">
        <f t="shared" si="29"/>
        <v>15</v>
      </c>
      <c r="AF49" s="30">
        <f t="shared" si="30"/>
        <v>2.7442291575141553E-5</v>
      </c>
      <c r="AG49" s="28">
        <f t="shared" si="31"/>
        <v>2.7442291575141553E-5</v>
      </c>
      <c r="AH49" s="31">
        <f t="shared" si="32"/>
        <v>39.999917673125275</v>
      </c>
      <c r="AI49" s="34">
        <f t="shared" si="33"/>
        <v>15</v>
      </c>
    </row>
    <row r="50" spans="1:35" x14ac:dyDescent="0.25">
      <c r="A50" s="70">
        <v>230</v>
      </c>
      <c r="B50" s="27">
        <f t="shared" si="0"/>
        <v>0</v>
      </c>
      <c r="C50" s="28">
        <f t="shared" si="1"/>
        <v>29.236455166679765</v>
      </c>
      <c r="D50" s="29">
        <f t="shared" si="2"/>
        <v>24</v>
      </c>
      <c r="E50" s="30">
        <f t="shared" si="3"/>
        <v>2.2536590121615536E-2</v>
      </c>
      <c r="F50" s="28">
        <f t="shared" si="4"/>
        <v>2.2536590121615536E-2</v>
      </c>
      <c r="G50" s="28">
        <f t="shared" si="5"/>
        <v>59.932390229635153</v>
      </c>
      <c r="H50" s="32">
        <f t="shared" si="6"/>
        <v>24</v>
      </c>
      <c r="I50" s="33">
        <f t="shared" si="7"/>
        <v>0.5</v>
      </c>
      <c r="J50" s="31">
        <f t="shared" si="8"/>
        <v>8.7927225036131684E-5</v>
      </c>
      <c r="K50" s="31">
        <f t="shared" si="9"/>
        <v>1.0551267004335803E-3</v>
      </c>
      <c r="L50" s="34">
        <f t="shared" si="10"/>
        <v>1.0551267004335803E-3</v>
      </c>
      <c r="M50" s="28">
        <f t="shared" si="11"/>
        <v>1.0551267004335803E-3</v>
      </c>
      <c r="N50" s="28">
        <f t="shared" si="12"/>
        <v>39.996834619898699</v>
      </c>
      <c r="O50" s="29">
        <f t="shared" si="13"/>
        <v>16</v>
      </c>
      <c r="P50" s="30">
        <f t="shared" si="14"/>
        <v>1.627879084272384E-6</v>
      </c>
      <c r="Q50" s="28">
        <f t="shared" si="15"/>
        <v>1.627879084272384E-6</v>
      </c>
      <c r="R50" s="31">
        <f t="shared" si="16"/>
        <v>39.999995116362747</v>
      </c>
      <c r="S50" s="32">
        <f t="shared" si="17"/>
        <v>0</v>
      </c>
      <c r="T50" s="28">
        <f t="shared" si="18"/>
        <v>1.5519653316330178</v>
      </c>
      <c r="U50" s="28">
        <f t="shared" si="19"/>
        <v>9.094104005100947</v>
      </c>
      <c r="V50" s="29">
        <f t="shared" si="20"/>
        <v>8.0000000000000071</v>
      </c>
      <c r="W50" s="30">
        <f t="shared" si="21"/>
        <v>2.9012886011875799E-3</v>
      </c>
      <c r="X50" s="28">
        <f t="shared" si="22"/>
        <v>2.9012886011875799E-3</v>
      </c>
      <c r="Y50" s="31">
        <f t="shared" si="23"/>
        <v>13.741296134196437</v>
      </c>
      <c r="Z50" s="32">
        <f t="shared" si="24"/>
        <v>8.0000000000000071</v>
      </c>
      <c r="AA50" s="28">
        <f t="shared" si="25"/>
        <v>0</v>
      </c>
      <c r="AB50" s="32">
        <f t="shared" si="26"/>
        <v>3.4012909685306609E-4</v>
      </c>
      <c r="AC50" s="33">
        <f t="shared" si="27"/>
        <v>3.4012909685306609E-4</v>
      </c>
      <c r="AD50" s="28">
        <f t="shared" si="28"/>
        <v>19.998979612709441</v>
      </c>
      <c r="AE50" s="29">
        <f t="shared" si="29"/>
        <v>15</v>
      </c>
      <c r="AF50" s="30">
        <f t="shared" si="30"/>
        <v>1.8294861050094369E-5</v>
      </c>
      <c r="AG50" s="28">
        <f t="shared" si="31"/>
        <v>1.8294861050094369E-5</v>
      </c>
      <c r="AH50" s="31">
        <f t="shared" si="32"/>
        <v>39.99994511541685</v>
      </c>
      <c r="AI50" s="34">
        <f t="shared" si="33"/>
        <v>15</v>
      </c>
    </row>
    <row r="51" spans="1:35" x14ac:dyDescent="0.25">
      <c r="A51" s="71">
        <v>235</v>
      </c>
      <c r="B51" s="27">
        <f t="shared" si="0"/>
        <v>0</v>
      </c>
      <c r="C51" s="28">
        <f t="shared" si="1"/>
        <v>29.21391857655815</v>
      </c>
      <c r="D51" s="29">
        <f t="shared" si="2"/>
        <v>24</v>
      </c>
      <c r="E51" s="30">
        <f t="shared" si="3"/>
        <v>1.57278112147002E-2</v>
      </c>
      <c r="F51" s="28">
        <f t="shared" si="4"/>
        <v>1.57278112147002E-2</v>
      </c>
      <c r="G51" s="28">
        <f t="shared" si="5"/>
        <v>59.952816566355899</v>
      </c>
      <c r="H51" s="32">
        <f t="shared" si="6"/>
        <v>24</v>
      </c>
      <c r="I51" s="33">
        <f t="shared" si="7"/>
        <v>0.5</v>
      </c>
      <c r="J51" s="31">
        <f t="shared" si="8"/>
        <v>5.8663368887539801E-5</v>
      </c>
      <c r="K51" s="31">
        <f t="shared" si="9"/>
        <v>7.0396042665047765E-4</v>
      </c>
      <c r="L51" s="34">
        <f t="shared" si="10"/>
        <v>7.0396042665047765E-4</v>
      </c>
      <c r="M51" s="28">
        <f t="shared" si="11"/>
        <v>7.0396042665047765E-4</v>
      </c>
      <c r="N51" s="28">
        <f t="shared" si="12"/>
        <v>39.997888118720049</v>
      </c>
      <c r="O51" s="29">
        <f t="shared" si="13"/>
        <v>16</v>
      </c>
      <c r="P51" s="30">
        <f t="shared" si="14"/>
        <v>1.085252722058764E-6</v>
      </c>
      <c r="Q51" s="28">
        <f t="shared" si="15"/>
        <v>1.085252722058764E-6</v>
      </c>
      <c r="R51" s="31">
        <f t="shared" si="16"/>
        <v>39.999996744241834</v>
      </c>
      <c r="S51" s="32">
        <f t="shared" si="17"/>
        <v>0</v>
      </c>
      <c r="T51" s="28">
        <f t="shared" si="18"/>
        <v>1.5525807189332685</v>
      </c>
      <c r="U51" s="28">
        <f t="shared" si="19"/>
        <v>9.0922578432001941</v>
      </c>
      <c r="V51" s="29">
        <f t="shared" si="20"/>
        <v>8.0000000000000071</v>
      </c>
      <c r="W51" s="30">
        <f t="shared" si="21"/>
        <v>2.0475687664098033E-3</v>
      </c>
      <c r="X51" s="28">
        <f t="shared" si="22"/>
        <v>2.0475687664098033E-3</v>
      </c>
      <c r="Y51" s="31">
        <f t="shared" si="23"/>
        <v>13.743857293700771</v>
      </c>
      <c r="Z51" s="32">
        <f t="shared" si="24"/>
        <v>8.0000000000000071</v>
      </c>
      <c r="AA51" s="28">
        <f t="shared" si="25"/>
        <v>0</v>
      </c>
      <c r="AB51" s="32">
        <f t="shared" si="26"/>
        <v>2.3285101825247024E-4</v>
      </c>
      <c r="AC51" s="33">
        <f t="shared" si="27"/>
        <v>2.3285101825247024E-4</v>
      </c>
      <c r="AD51" s="28">
        <f t="shared" si="28"/>
        <v>19.999301446945243</v>
      </c>
      <c r="AE51" s="29">
        <f t="shared" si="29"/>
        <v>15</v>
      </c>
      <c r="AF51" s="30">
        <f t="shared" si="30"/>
        <v>1.2196574033396246E-5</v>
      </c>
      <c r="AG51" s="28">
        <f t="shared" si="31"/>
        <v>1.2196574033396246E-5</v>
      </c>
      <c r="AH51" s="31">
        <f t="shared" si="32"/>
        <v>39.9999634102779</v>
      </c>
      <c r="AI51" s="34">
        <f t="shared" si="33"/>
        <v>15</v>
      </c>
    </row>
    <row r="52" spans="1:35" x14ac:dyDescent="0.25">
      <c r="A52" s="70">
        <v>240</v>
      </c>
      <c r="B52" s="27">
        <f t="shared" si="0"/>
        <v>0</v>
      </c>
      <c r="C52" s="28">
        <f t="shared" si="1"/>
        <v>29.198190765343451</v>
      </c>
      <c r="D52" s="29">
        <f t="shared" si="2"/>
        <v>24</v>
      </c>
      <c r="E52" s="30">
        <f t="shared" si="3"/>
        <v>1.0954514427564751E-2</v>
      </c>
      <c r="F52" s="28">
        <f t="shared" si="4"/>
        <v>1.0954514427564751E-2</v>
      </c>
      <c r="G52" s="28">
        <f t="shared" si="5"/>
        <v>59.967136456717306</v>
      </c>
      <c r="H52" s="32">
        <f t="shared" si="6"/>
        <v>24</v>
      </c>
      <c r="I52" s="33">
        <f t="shared" si="7"/>
        <v>0.5</v>
      </c>
      <c r="J52" s="31">
        <f t="shared" si="8"/>
        <v>3.9139058500639282E-5</v>
      </c>
      <c r="K52" s="31">
        <f t="shared" si="9"/>
        <v>4.6966870200767141E-4</v>
      </c>
      <c r="L52" s="34">
        <f t="shared" si="10"/>
        <v>4.6966870200767141E-4</v>
      </c>
      <c r="M52" s="28">
        <f t="shared" si="11"/>
        <v>4.6966870200767136E-4</v>
      </c>
      <c r="N52" s="28">
        <f t="shared" si="12"/>
        <v>39.998590993893977</v>
      </c>
      <c r="O52" s="29">
        <f t="shared" si="13"/>
        <v>16</v>
      </c>
      <c r="P52" s="30">
        <f t="shared" si="14"/>
        <v>7.2350181549533466E-7</v>
      </c>
      <c r="Q52" s="28">
        <f t="shared" si="15"/>
        <v>7.2350181549533466E-7</v>
      </c>
      <c r="R52" s="31">
        <f t="shared" si="16"/>
        <v>39.999997829494554</v>
      </c>
      <c r="S52" s="32">
        <f t="shared" si="17"/>
        <v>0</v>
      </c>
      <c r="T52" s="28">
        <f t="shared" si="18"/>
        <v>1.5530285883798551</v>
      </c>
      <c r="U52" s="28">
        <f t="shared" si="19"/>
        <v>9.0909142348604348</v>
      </c>
      <c r="V52" s="29">
        <f t="shared" si="20"/>
        <v>8.0000000000000071</v>
      </c>
      <c r="W52" s="30">
        <f t="shared" si="21"/>
        <v>1.4426628503573591E-3</v>
      </c>
      <c r="X52" s="28">
        <f t="shared" si="22"/>
        <v>1.4426628503573591E-3</v>
      </c>
      <c r="Y52" s="31">
        <f t="shared" si="23"/>
        <v>13.745672011448928</v>
      </c>
      <c r="Z52" s="32">
        <f t="shared" si="24"/>
        <v>8.0000000000000071</v>
      </c>
      <c r="AA52" s="28">
        <f t="shared" si="25"/>
        <v>0</v>
      </c>
      <c r="AB52" s="32">
        <f t="shared" si="26"/>
        <v>1.5929953684571749E-4</v>
      </c>
      <c r="AC52" s="33">
        <f t="shared" si="27"/>
        <v>1.5929953684571749E-4</v>
      </c>
      <c r="AD52" s="28">
        <f t="shared" si="28"/>
        <v>19.999522101389463</v>
      </c>
      <c r="AE52" s="29">
        <f t="shared" si="29"/>
        <v>15</v>
      </c>
      <c r="AF52" s="30">
        <f t="shared" si="30"/>
        <v>8.1310493555974972E-6</v>
      </c>
      <c r="AG52" s="28">
        <f t="shared" si="31"/>
        <v>8.1310493555974972E-6</v>
      </c>
      <c r="AH52" s="31">
        <f t="shared" si="32"/>
        <v>39.999975606851933</v>
      </c>
      <c r="AI52" s="34">
        <f t="shared" si="33"/>
        <v>15</v>
      </c>
    </row>
    <row r="53" spans="1:35" x14ac:dyDescent="0.25">
      <c r="A53" s="71">
        <v>245</v>
      </c>
      <c r="B53" s="27">
        <f t="shared" si="0"/>
        <v>0</v>
      </c>
      <c r="C53" s="28">
        <f t="shared" si="1"/>
        <v>29.187236250915888</v>
      </c>
      <c r="D53" s="29">
        <f t="shared" si="2"/>
        <v>24</v>
      </c>
      <c r="E53" s="30">
        <f t="shared" si="3"/>
        <v>7.6161220863824042E-3</v>
      </c>
      <c r="F53" s="28">
        <f t="shared" si="4"/>
        <v>7.6161220863824042E-3</v>
      </c>
      <c r="G53" s="28">
        <f t="shared" si="5"/>
        <v>59.977151633740853</v>
      </c>
      <c r="H53" s="32">
        <f t="shared" si="6"/>
        <v>24</v>
      </c>
      <c r="I53" s="33">
        <f t="shared" si="7"/>
        <v>0.5</v>
      </c>
      <c r="J53" s="31">
        <f t="shared" si="8"/>
        <v>2.611280293961392E-5</v>
      </c>
      <c r="K53" s="31">
        <f t="shared" si="9"/>
        <v>3.1335363527536703E-4</v>
      </c>
      <c r="L53" s="34">
        <f t="shared" si="10"/>
        <v>3.1335363527536703E-4</v>
      </c>
      <c r="M53" s="28">
        <f t="shared" si="11"/>
        <v>3.1335363527536703E-4</v>
      </c>
      <c r="N53" s="28">
        <f t="shared" si="12"/>
        <v>39.999059939094174</v>
      </c>
      <c r="O53" s="29">
        <f t="shared" si="13"/>
        <v>16</v>
      </c>
      <c r="P53" s="30">
        <f t="shared" si="14"/>
        <v>4.8233454445304835E-7</v>
      </c>
      <c r="Q53" s="28">
        <f t="shared" si="15"/>
        <v>4.8233454445304835E-7</v>
      </c>
      <c r="R53" s="31">
        <f t="shared" si="16"/>
        <v>39.999998552996367</v>
      </c>
      <c r="S53" s="32">
        <f t="shared" si="17"/>
        <v>0</v>
      </c>
      <c r="T53" s="28">
        <f t="shared" si="18"/>
        <v>1.5533529197626379</v>
      </c>
      <c r="U53" s="28">
        <f t="shared" si="19"/>
        <v>9.0899412407120863</v>
      </c>
      <c r="V53" s="29">
        <f t="shared" si="20"/>
        <v>8.0000000000000071</v>
      </c>
      <c r="W53" s="30">
        <f t="shared" si="21"/>
        <v>1.0148750791868118E-3</v>
      </c>
      <c r="X53" s="28">
        <f t="shared" si="22"/>
        <v>1.0148750791868118E-3</v>
      </c>
      <c r="Y53" s="31">
        <f t="shared" si="23"/>
        <v>13.74695537476244</v>
      </c>
      <c r="Z53" s="32">
        <f t="shared" si="24"/>
        <v>8.0000000000000071</v>
      </c>
      <c r="AA53" s="28">
        <f t="shared" si="25"/>
        <v>0</v>
      </c>
      <c r="AB53" s="32">
        <f t="shared" si="26"/>
        <v>1.0891004101528275E-4</v>
      </c>
      <c r="AC53" s="33">
        <f t="shared" si="27"/>
        <v>1.0891004101528275E-4</v>
      </c>
      <c r="AD53" s="28">
        <f t="shared" si="28"/>
        <v>19.999673269876954</v>
      </c>
      <c r="AE53" s="29">
        <f t="shared" si="29"/>
        <v>15</v>
      </c>
      <c r="AF53" s="30">
        <f t="shared" si="30"/>
        <v>5.4206995703983312E-6</v>
      </c>
      <c r="AG53" s="28">
        <f t="shared" si="31"/>
        <v>5.4206995703983312E-6</v>
      </c>
      <c r="AH53" s="31">
        <f t="shared" si="32"/>
        <v>39.999983737901289</v>
      </c>
      <c r="AI53" s="34">
        <f t="shared" si="33"/>
        <v>15</v>
      </c>
    </row>
    <row r="54" spans="1:35" x14ac:dyDescent="0.25">
      <c r="A54" s="70">
        <v>250</v>
      </c>
      <c r="B54" s="27">
        <f t="shared" si="0"/>
        <v>0</v>
      </c>
      <c r="C54" s="28">
        <f t="shared" si="1"/>
        <v>29.179620128829505</v>
      </c>
      <c r="D54" s="29">
        <f t="shared" si="2"/>
        <v>24</v>
      </c>
      <c r="E54" s="30">
        <f t="shared" si="3"/>
        <v>5.2863171477734268E-3</v>
      </c>
      <c r="F54" s="28">
        <f t="shared" si="4"/>
        <v>5.2863171477734268E-3</v>
      </c>
      <c r="G54" s="28">
        <f t="shared" si="5"/>
        <v>59.98414104855668</v>
      </c>
      <c r="H54" s="32">
        <f t="shared" si="6"/>
        <v>24</v>
      </c>
      <c r="I54" s="33">
        <f t="shared" si="7"/>
        <v>0.5</v>
      </c>
      <c r="J54" s="31">
        <f t="shared" si="8"/>
        <v>1.7421933474734727E-5</v>
      </c>
      <c r="K54" s="31">
        <f t="shared" si="9"/>
        <v>2.0906320169681672E-4</v>
      </c>
      <c r="L54" s="34">
        <f t="shared" si="10"/>
        <v>2.0906320169681672E-4</v>
      </c>
      <c r="M54" s="28">
        <f t="shared" si="11"/>
        <v>2.0906320169681672E-4</v>
      </c>
      <c r="N54" s="28">
        <f t="shared" si="12"/>
        <v>39.99937281039491</v>
      </c>
      <c r="O54" s="29">
        <f t="shared" si="13"/>
        <v>16</v>
      </c>
      <c r="P54" s="30">
        <f t="shared" si="14"/>
        <v>3.2155636375819086E-7</v>
      </c>
      <c r="Q54" s="28">
        <f t="shared" si="15"/>
        <v>3.2155636375819086E-7</v>
      </c>
      <c r="R54" s="31">
        <f t="shared" si="16"/>
        <v>39.999999035330909</v>
      </c>
      <c r="S54" s="32">
        <f t="shared" si="17"/>
        <v>0</v>
      </c>
      <c r="T54" s="28">
        <f t="shared" si="18"/>
        <v>1.5535867602439417</v>
      </c>
      <c r="U54" s="28">
        <f t="shared" si="19"/>
        <v>9.0892397192681749</v>
      </c>
      <c r="V54" s="29">
        <f t="shared" si="20"/>
        <v>8.0000000000000071</v>
      </c>
      <c r="W54" s="30">
        <f t="shared" si="21"/>
        <v>7.1288673312963548E-4</v>
      </c>
      <c r="X54" s="28">
        <f t="shared" si="22"/>
        <v>7.1288673312963548E-4</v>
      </c>
      <c r="Y54" s="31">
        <f t="shared" si="23"/>
        <v>13.747861339800611</v>
      </c>
      <c r="Z54" s="32">
        <f t="shared" si="24"/>
        <v>8.0000000000000071</v>
      </c>
      <c r="AA54" s="28">
        <f t="shared" si="25"/>
        <v>0</v>
      </c>
      <c r="AB54" s="32">
        <f t="shared" si="26"/>
        <v>7.4413593866987942E-5</v>
      </c>
      <c r="AC54" s="33">
        <f t="shared" si="27"/>
        <v>7.4413593866987942E-5</v>
      </c>
      <c r="AD54" s="28">
        <f t="shared" si="28"/>
        <v>19.999776759218399</v>
      </c>
      <c r="AE54" s="29">
        <f t="shared" si="29"/>
        <v>15</v>
      </c>
      <c r="AF54" s="30">
        <f t="shared" si="30"/>
        <v>3.6137997128093957E-6</v>
      </c>
      <c r="AG54" s="28">
        <f t="shared" si="31"/>
        <v>3.6137997128093957E-6</v>
      </c>
      <c r="AH54" s="31">
        <f t="shared" si="32"/>
        <v>39.999989158600862</v>
      </c>
      <c r="AI54" s="34">
        <f t="shared" si="33"/>
        <v>15</v>
      </c>
    </row>
    <row r="55" spans="1:35" ht="15.75" thickBot="1" x14ac:dyDescent="0.3">
      <c r="A55" s="72">
        <v>255</v>
      </c>
      <c r="B55" s="27">
        <f t="shared" si="0"/>
        <v>0</v>
      </c>
      <c r="C55" s="28">
        <f t="shared" si="1"/>
        <v>29.174333811681731</v>
      </c>
      <c r="D55" s="29">
        <f t="shared" si="2"/>
        <v>24</v>
      </c>
      <c r="E55" s="30">
        <f t="shared" si="3"/>
        <v>3.6635868996460394E-3</v>
      </c>
      <c r="F55" s="28">
        <f t="shared" si="4"/>
        <v>3.6635868996460394E-3</v>
      </c>
      <c r="G55" s="28">
        <f t="shared" si="5"/>
        <v>59.989009239301062</v>
      </c>
      <c r="H55" s="32">
        <f t="shared" si="6"/>
        <v>24</v>
      </c>
      <c r="I55" s="33">
        <f t="shared" si="7"/>
        <v>0.5</v>
      </c>
      <c r="J55" s="31">
        <f t="shared" si="8"/>
        <v>1.1623554437771114E-5</v>
      </c>
      <c r="K55" s="31">
        <f t="shared" si="9"/>
        <v>1.3948265325325337E-4</v>
      </c>
      <c r="L55" s="34">
        <f t="shared" si="10"/>
        <v>1.3948265325325337E-4</v>
      </c>
      <c r="M55" s="28">
        <f t="shared" si="11"/>
        <v>1.3948265325325337E-4</v>
      </c>
      <c r="N55" s="28">
        <f t="shared" si="12"/>
        <v>39.99958155204024</v>
      </c>
      <c r="O55" s="29">
        <f t="shared" si="13"/>
        <v>16</v>
      </c>
      <c r="P55" s="30">
        <f t="shared" si="14"/>
        <v>2.1437090917212723E-7</v>
      </c>
      <c r="Q55" s="28">
        <f t="shared" si="15"/>
        <v>2.1437090917212723E-7</v>
      </c>
      <c r="R55" s="31">
        <f t="shared" si="16"/>
        <v>39.999999356887272</v>
      </c>
      <c r="S55" s="32">
        <f t="shared" si="17"/>
        <v>0</v>
      </c>
      <c r="T55" s="28">
        <f t="shared" si="18"/>
        <v>1.5537547014210862</v>
      </c>
      <c r="U55" s="28">
        <f t="shared" si="19"/>
        <v>9.0887358957367415</v>
      </c>
      <c r="V55" s="29">
        <f t="shared" si="20"/>
        <v>8.0000000000000071</v>
      </c>
      <c r="W55" s="30">
        <f t="shared" si="21"/>
        <v>5.0006235337522222E-4</v>
      </c>
      <c r="X55" s="28">
        <f t="shared" si="22"/>
        <v>5.0006235337522222E-4</v>
      </c>
      <c r="Y55" s="31">
        <f t="shared" si="23"/>
        <v>13.748499812939874</v>
      </c>
      <c r="Z55" s="32">
        <f t="shared" si="24"/>
        <v>8.0000000000000071</v>
      </c>
      <c r="AA55" s="28">
        <f t="shared" si="25"/>
        <v>0</v>
      </c>
      <c r="AB55" s="32">
        <f t="shared" si="26"/>
        <v>5.0813662481867008E-5</v>
      </c>
      <c r="AC55" s="33">
        <f t="shared" si="27"/>
        <v>5.0813662481867008E-5</v>
      </c>
      <c r="AD55" s="28">
        <f t="shared" si="28"/>
        <v>19.999847559012554</v>
      </c>
      <c r="AE55" s="29">
        <f t="shared" si="29"/>
        <v>15</v>
      </c>
      <c r="AF55" s="30">
        <f t="shared" si="30"/>
        <v>2.4091998085395971E-6</v>
      </c>
      <c r="AG55" s="28">
        <f t="shared" si="31"/>
        <v>2.4091998085395971E-6</v>
      </c>
      <c r="AH55" s="31">
        <f t="shared" si="32"/>
        <v>39.999992772400574</v>
      </c>
      <c r="AI55" s="34">
        <f t="shared" si="33"/>
        <v>15</v>
      </c>
    </row>
  </sheetData>
  <mergeCells count="16">
    <mergeCell ref="AC1:AI1"/>
    <mergeCell ref="B1:H1"/>
    <mergeCell ref="I1:L1"/>
    <mergeCell ref="M1:S1"/>
    <mergeCell ref="T1:Z1"/>
    <mergeCell ref="AA1:AB1"/>
    <mergeCell ref="AC2:AE2"/>
    <mergeCell ref="AG2:AI2"/>
    <mergeCell ref="AL10:AN10"/>
    <mergeCell ref="AL16:AN16"/>
    <mergeCell ref="B2:D2"/>
    <mergeCell ref="F2:H2"/>
    <mergeCell ref="M2:O2"/>
    <mergeCell ref="Q2:S2"/>
    <mergeCell ref="T2:V2"/>
    <mergeCell ref="X2:Z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F5" sqref="F5"/>
    </sheetView>
  </sheetViews>
  <sheetFormatPr defaultRowHeight="15" x14ac:dyDescent="0.25"/>
  <sheetData>
    <row r="1" spans="1:5" ht="15.75" thickBot="1" x14ac:dyDescent="0.3">
      <c r="A1" s="84" t="s">
        <v>5</v>
      </c>
      <c r="B1" s="85" t="s">
        <v>13</v>
      </c>
      <c r="C1" s="85" t="s">
        <v>14</v>
      </c>
      <c r="D1" s="86" t="s">
        <v>15</v>
      </c>
      <c r="E1" s="87" t="s">
        <v>16</v>
      </c>
    </row>
    <row r="2" spans="1:5" x14ac:dyDescent="0.25">
      <c r="A2" s="80">
        <v>0</v>
      </c>
      <c r="B2" s="81">
        <v>0</v>
      </c>
      <c r="C2" s="81">
        <v>0</v>
      </c>
      <c r="D2" s="82">
        <v>0</v>
      </c>
      <c r="E2" s="83">
        <v>0</v>
      </c>
    </row>
    <row r="3" spans="1:5" x14ac:dyDescent="0.25">
      <c r="A3" s="75">
        <v>5</v>
      </c>
      <c r="B3" s="73">
        <v>0</v>
      </c>
      <c r="C3" s="73">
        <v>0</v>
      </c>
      <c r="D3" s="74">
        <v>0</v>
      </c>
      <c r="E3" s="76">
        <v>0</v>
      </c>
    </row>
    <row r="4" spans="1:5" x14ac:dyDescent="0.25">
      <c r="A4" s="75">
        <v>10</v>
      </c>
      <c r="B4" s="73">
        <v>4</v>
      </c>
      <c r="C4" s="73">
        <v>2</v>
      </c>
      <c r="D4" s="74">
        <v>0</v>
      </c>
      <c r="E4" s="76">
        <v>0</v>
      </c>
    </row>
    <row r="5" spans="1:5" x14ac:dyDescent="0.25">
      <c r="A5" s="75">
        <v>15</v>
      </c>
      <c r="B5" s="73">
        <v>4</v>
      </c>
      <c r="C5" s="73">
        <v>2</v>
      </c>
      <c r="D5" s="74">
        <v>0</v>
      </c>
      <c r="E5" s="76">
        <v>0</v>
      </c>
    </row>
    <row r="6" spans="1:5" x14ac:dyDescent="0.25">
      <c r="A6" s="75">
        <v>20</v>
      </c>
      <c r="B6" s="73">
        <v>4</v>
      </c>
      <c r="C6" s="73">
        <v>2</v>
      </c>
      <c r="D6" s="74">
        <v>0</v>
      </c>
      <c r="E6" s="76">
        <v>2.2222222222222201</v>
      </c>
    </row>
    <row r="7" spans="1:5" x14ac:dyDescent="0.25">
      <c r="A7" s="75">
        <v>25</v>
      </c>
      <c r="B7" s="73">
        <v>4</v>
      </c>
      <c r="C7" s="73">
        <v>2</v>
      </c>
      <c r="D7" s="74">
        <v>0</v>
      </c>
      <c r="E7" s="76">
        <v>1.9753086419753068</v>
      </c>
    </row>
    <row r="8" spans="1:5" x14ac:dyDescent="0.25">
      <c r="A8" s="75">
        <v>30</v>
      </c>
      <c r="B8" s="73">
        <v>4</v>
      </c>
      <c r="C8" s="73">
        <v>2</v>
      </c>
      <c r="D8" s="74">
        <v>0</v>
      </c>
      <c r="E8" s="76">
        <v>2.0027434842249638</v>
      </c>
    </row>
    <row r="9" spans="1:5" x14ac:dyDescent="0.25">
      <c r="A9" s="75">
        <v>35</v>
      </c>
      <c r="B9" s="73">
        <v>4</v>
      </c>
      <c r="C9" s="73">
        <v>2</v>
      </c>
      <c r="D9" s="74">
        <v>0</v>
      </c>
      <c r="E9" s="76">
        <v>1.9996951684194464</v>
      </c>
    </row>
    <row r="10" spans="1:5" x14ac:dyDescent="0.25">
      <c r="A10" s="75">
        <v>40</v>
      </c>
      <c r="B10" s="73">
        <v>7.833333333333333</v>
      </c>
      <c r="C10" s="73">
        <v>3.9166666666666665</v>
      </c>
      <c r="D10" s="74">
        <v>0</v>
      </c>
      <c r="E10" s="76">
        <v>2.0000338701756153</v>
      </c>
    </row>
    <row r="11" spans="1:5" x14ac:dyDescent="0.25">
      <c r="A11" s="75">
        <v>45</v>
      </c>
      <c r="B11" s="73">
        <v>6.5555555555555545</v>
      </c>
      <c r="C11" s="73">
        <v>3.2777777777777781</v>
      </c>
      <c r="D11" s="74">
        <v>0</v>
      </c>
      <c r="E11" s="76">
        <v>1.999996236647152</v>
      </c>
    </row>
    <row r="12" spans="1:5" x14ac:dyDescent="0.25">
      <c r="A12" s="75">
        <v>50</v>
      </c>
      <c r="B12" s="73">
        <v>0.69814814814814796</v>
      </c>
      <c r="C12" s="73">
        <v>3.4907407407407409</v>
      </c>
      <c r="D12" s="74">
        <v>0</v>
      </c>
      <c r="E12" s="76">
        <v>3.7166670430019613</v>
      </c>
    </row>
    <row r="13" spans="1:5" x14ac:dyDescent="0.25">
      <c r="A13" s="75">
        <v>55</v>
      </c>
      <c r="B13" s="73">
        <v>0.68395061728395057</v>
      </c>
      <c r="C13" s="73">
        <v>3.4197530864197532</v>
      </c>
      <c r="D13" s="74">
        <v>0</v>
      </c>
      <c r="E13" s="76">
        <v>3.2777777777777786</v>
      </c>
    </row>
    <row r="14" spans="1:5" x14ac:dyDescent="0.25">
      <c r="A14" s="75">
        <v>60</v>
      </c>
      <c r="B14" s="73">
        <v>0.68868312757201622</v>
      </c>
      <c r="C14" s="73">
        <v>3.4434156378600811</v>
      </c>
      <c r="D14" s="74">
        <v>0</v>
      </c>
      <c r="E14" s="76">
        <v>3.4907407407407369</v>
      </c>
    </row>
    <row r="15" spans="1:5" x14ac:dyDescent="0.25">
      <c r="A15" s="75">
        <v>65</v>
      </c>
      <c r="B15" s="73">
        <v>0.68710562414266085</v>
      </c>
      <c r="C15" s="73">
        <v>3.4355281207133044</v>
      </c>
      <c r="D15" s="74">
        <v>0</v>
      </c>
      <c r="E15" s="76">
        <v>3.4197530864197514</v>
      </c>
    </row>
    <row r="16" spans="1:5" x14ac:dyDescent="0.25">
      <c r="A16" s="75">
        <v>70</v>
      </c>
      <c r="B16" s="73">
        <v>0.68763145861911257</v>
      </c>
      <c r="C16" s="73">
        <v>3.4381572930955628</v>
      </c>
      <c r="D16" s="74">
        <v>0</v>
      </c>
      <c r="E16" s="76">
        <v>3.4434156378600793</v>
      </c>
    </row>
    <row r="17" spans="1:5" x14ac:dyDescent="0.25">
      <c r="A17" s="75">
        <v>75</v>
      </c>
      <c r="B17" s="73">
        <v>0.68745618046029522</v>
      </c>
      <c r="C17" s="73">
        <v>3.4372809023014761</v>
      </c>
      <c r="D17" s="74">
        <v>0</v>
      </c>
      <c r="E17" s="76">
        <v>3.4355281207133039</v>
      </c>
    </row>
    <row r="18" spans="1:5" x14ac:dyDescent="0.25">
      <c r="A18" s="75">
        <v>80</v>
      </c>
      <c r="B18" s="73">
        <v>0.68751460651323426</v>
      </c>
      <c r="C18" s="73">
        <v>3.4375730325661715</v>
      </c>
      <c r="D18" s="74">
        <v>0</v>
      </c>
      <c r="E18" s="76">
        <v>3.4381572930955624</v>
      </c>
    </row>
    <row r="19" spans="1:5" x14ac:dyDescent="0.25">
      <c r="A19" s="75">
        <v>85</v>
      </c>
      <c r="B19" s="73">
        <v>0.68749513116225458</v>
      </c>
      <c r="C19" s="73">
        <v>3.4374756558112729</v>
      </c>
      <c r="D19" s="74">
        <v>0</v>
      </c>
      <c r="E19" s="76">
        <v>3.4372809023014756</v>
      </c>
    </row>
    <row r="20" spans="1:5" x14ac:dyDescent="0.25">
      <c r="A20" s="75">
        <v>90</v>
      </c>
      <c r="B20" s="73">
        <v>3.4375081147295719</v>
      </c>
      <c r="C20" s="73">
        <v>3.4375081147295719</v>
      </c>
      <c r="D20" s="74">
        <v>0</v>
      </c>
      <c r="E20" s="76">
        <v>3.4375730325661706</v>
      </c>
    </row>
    <row r="21" spans="1:5" x14ac:dyDescent="0.25">
      <c r="A21" s="75">
        <v>95</v>
      </c>
      <c r="B21" s="73">
        <v>3.4374972950901395</v>
      </c>
      <c r="C21" s="73">
        <v>3.4374972950901395</v>
      </c>
      <c r="D21" s="74">
        <v>0</v>
      </c>
      <c r="E21" s="76">
        <v>3.4374756558112729</v>
      </c>
    </row>
    <row r="22" spans="1:5" x14ac:dyDescent="0.25">
      <c r="A22" s="75">
        <v>100</v>
      </c>
      <c r="B22" s="73">
        <v>3.4375009016366169</v>
      </c>
      <c r="C22" s="73">
        <v>3.4375009016366169</v>
      </c>
      <c r="D22" s="74">
        <v>0</v>
      </c>
      <c r="E22" s="76">
        <v>3.4375081147295727</v>
      </c>
    </row>
    <row r="23" spans="1:5" x14ac:dyDescent="0.25">
      <c r="A23" s="75">
        <v>105</v>
      </c>
      <c r="B23" s="73">
        <v>3.4374996994544578</v>
      </c>
      <c r="C23" s="73">
        <v>3.4374996994544578</v>
      </c>
      <c r="D23" s="74">
        <v>0</v>
      </c>
      <c r="E23" s="76">
        <v>2.8140743751423076</v>
      </c>
    </row>
    <row r="24" spans="1:5" x14ac:dyDescent="0.25">
      <c r="A24" s="75">
        <v>110</v>
      </c>
      <c r="B24" s="73">
        <v>3.4375001001818442</v>
      </c>
      <c r="C24" s="73">
        <v>3.4375001001818442</v>
      </c>
      <c r="D24" s="74">
        <v>0</v>
      </c>
      <c r="E24" s="76">
        <v>2.0300384551938397</v>
      </c>
    </row>
    <row r="25" spans="1:5" x14ac:dyDescent="0.25">
      <c r="A25" s="75">
        <v>115</v>
      </c>
      <c r="B25" s="73">
        <v>3.3682307532785121</v>
      </c>
      <c r="C25" s="73">
        <v>3.3682307532785121</v>
      </c>
      <c r="D25" s="74">
        <v>0</v>
      </c>
      <c r="E25" s="76">
        <v>1.456018217972983</v>
      </c>
    </row>
    <row r="26" spans="1:5" x14ac:dyDescent="0.25">
      <c r="A26" s="75">
        <v>120</v>
      </c>
      <c r="B26" s="73">
        <v>3.1887563437565123</v>
      </c>
      <c r="C26" s="73">
        <v>3.1887563437565123</v>
      </c>
      <c r="D26" s="74">
        <v>0</v>
      </c>
      <c r="E26" s="76">
        <v>1.039118310544493</v>
      </c>
    </row>
    <row r="27" spans="1:5" x14ac:dyDescent="0.25">
      <c r="A27" s="75">
        <v>125</v>
      </c>
      <c r="B27" s="73">
        <v>2.9164634811041199</v>
      </c>
      <c r="C27" s="73">
        <v>2.9164634811041199</v>
      </c>
      <c r="D27" s="74">
        <v>0</v>
      </c>
      <c r="E27" s="76">
        <v>0.73837187273799798</v>
      </c>
    </row>
    <row r="28" spans="1:5" x14ac:dyDescent="0.25">
      <c r="A28" s="75">
        <v>130</v>
      </c>
      <c r="B28" s="73">
        <v>2.5868505231964316</v>
      </c>
      <c r="C28" s="73">
        <v>2.5868505231964316</v>
      </c>
      <c r="D28" s="74">
        <v>0</v>
      </c>
      <c r="E28" s="76">
        <v>0.52266547007533448</v>
      </c>
    </row>
    <row r="29" spans="1:5" x14ac:dyDescent="0.25">
      <c r="A29" s="75">
        <v>135</v>
      </c>
      <c r="B29" s="73">
        <v>2.2349693585198551</v>
      </c>
      <c r="C29" s="73">
        <v>2.2349693585198551</v>
      </c>
      <c r="D29" s="74">
        <v>0</v>
      </c>
      <c r="E29" s="76">
        <v>0.36872201666133564</v>
      </c>
    </row>
    <row r="30" spans="1:5" x14ac:dyDescent="0.25">
      <c r="A30" s="75">
        <v>140</v>
      </c>
      <c r="B30" s="73">
        <v>1.5377107194752142</v>
      </c>
      <c r="C30" s="73">
        <v>1.5377107194752142</v>
      </c>
      <c r="D30" s="74">
        <v>0</v>
      </c>
      <c r="E30" s="76">
        <v>0.25933359107052067</v>
      </c>
    </row>
    <row r="31" spans="1:5" x14ac:dyDescent="0.25">
      <c r="A31" s="75">
        <v>145</v>
      </c>
      <c r="B31" s="73">
        <v>1.0259424227430003</v>
      </c>
      <c r="C31" s="73">
        <v>1.0259424227430003</v>
      </c>
      <c r="D31" s="74">
        <v>0</v>
      </c>
      <c r="E31" s="76">
        <v>0.18190166957787784</v>
      </c>
    </row>
    <row r="32" spans="1:5" x14ac:dyDescent="0.25">
      <c r="A32" s="75">
        <v>150</v>
      </c>
      <c r="B32" s="73">
        <v>0.68449624389057107</v>
      </c>
      <c r="C32" s="73">
        <v>0.68449624389057107</v>
      </c>
      <c r="D32" s="74">
        <v>0</v>
      </c>
      <c r="E32" s="76">
        <v>0.12727618562805043</v>
      </c>
    </row>
    <row r="33" spans="1:5" x14ac:dyDescent="0.25">
      <c r="A33" s="75">
        <v>155</v>
      </c>
      <c r="B33" s="73">
        <v>0.45668724841276287</v>
      </c>
      <c r="C33" s="73">
        <v>0.45668724841276287</v>
      </c>
      <c r="D33" s="74">
        <v>0</v>
      </c>
      <c r="E33" s="76">
        <v>8.8856394358343638E-2</v>
      </c>
    </row>
    <row r="34" spans="1:5" x14ac:dyDescent="0.25">
      <c r="A34" s="75">
        <v>160</v>
      </c>
      <c r="B34" s="73">
        <v>0.30469577837676337</v>
      </c>
      <c r="C34" s="73">
        <v>0.30469577837676337</v>
      </c>
      <c r="D34" s="74">
        <v>0</v>
      </c>
      <c r="E34" s="76">
        <v>6.1907998865324915E-2</v>
      </c>
    </row>
    <row r="35" spans="1:5" x14ac:dyDescent="0.25">
      <c r="A35" s="75">
        <v>165</v>
      </c>
      <c r="B35" s="73">
        <v>0.20328892743001128</v>
      </c>
      <c r="C35" s="73">
        <v>0.20328892743001128</v>
      </c>
      <c r="D35" s="74">
        <v>0</v>
      </c>
      <c r="E35" s="76">
        <v>4.3052267661169645E-2</v>
      </c>
    </row>
    <row r="36" spans="1:5" x14ac:dyDescent="0.25">
      <c r="A36" s="75">
        <v>170</v>
      </c>
      <c r="B36" s="73">
        <v>0.13563155729478873</v>
      </c>
      <c r="C36" s="73">
        <v>0.13563155729478873</v>
      </c>
      <c r="D36" s="74">
        <v>0</v>
      </c>
      <c r="E36" s="76">
        <v>2.9888357385859828E-2</v>
      </c>
    </row>
    <row r="37" spans="1:5" x14ac:dyDescent="0.25">
      <c r="A37" s="75">
        <v>175</v>
      </c>
      <c r="B37" s="73">
        <v>9.0491441979712775E-2</v>
      </c>
      <c r="C37" s="73">
        <v>9.0491441979712775E-2</v>
      </c>
      <c r="D37" s="74">
        <v>0</v>
      </c>
      <c r="E37" s="76">
        <v>2.0716801998403846E-2</v>
      </c>
    </row>
    <row r="38" spans="1:5" x14ac:dyDescent="0.25">
      <c r="A38" s="75">
        <v>180</v>
      </c>
      <c r="B38" s="73">
        <v>6.0374563841932627E-2</v>
      </c>
      <c r="C38" s="73">
        <v>6.0374563841932627E-2</v>
      </c>
      <c r="D38" s="74">
        <v>0</v>
      </c>
      <c r="E38" s="76">
        <v>1.4338688270823245E-2</v>
      </c>
    </row>
    <row r="39" spans="1:5" x14ac:dyDescent="0.25">
      <c r="A39" s="75">
        <v>185</v>
      </c>
      <c r="B39" s="73">
        <v>4.0280999798260574E-2</v>
      </c>
      <c r="C39" s="73">
        <v>4.0280999798260574E-2</v>
      </c>
      <c r="D39" s="74">
        <v>0</v>
      </c>
      <c r="E39" s="76">
        <v>9.9107834729181728E-3</v>
      </c>
    </row>
    <row r="40" spans="1:5" x14ac:dyDescent="0.25">
      <c r="A40" s="75">
        <v>190</v>
      </c>
      <c r="B40" s="73">
        <v>2.6874860245709911E-2</v>
      </c>
      <c r="C40" s="73">
        <v>2.6874860245709911E-2</v>
      </c>
      <c r="D40" s="74">
        <v>0</v>
      </c>
      <c r="E40" s="76">
        <v>6.8416276213021307E-3</v>
      </c>
    </row>
    <row r="41" spans="1:5" x14ac:dyDescent="0.25">
      <c r="A41" s="75">
        <v>195</v>
      </c>
      <c r="B41" s="73">
        <v>1.7930480417274925E-2</v>
      </c>
      <c r="C41" s="73">
        <v>1.7930480417274925E-2</v>
      </c>
      <c r="D41" s="74">
        <v>0</v>
      </c>
      <c r="E41" s="76">
        <v>4.7173775071058747E-3</v>
      </c>
    </row>
    <row r="42" spans="1:5" x14ac:dyDescent="0.25">
      <c r="A42" s="75">
        <v>200</v>
      </c>
      <c r="B42" s="73">
        <v>1.1962924891605553E-2</v>
      </c>
      <c r="C42" s="73">
        <v>1.1962924891605553E-2</v>
      </c>
      <c r="D42" s="74">
        <v>0</v>
      </c>
      <c r="E42" s="76">
        <v>3.2491132888961701E-3</v>
      </c>
    </row>
    <row r="43" spans="1:5" x14ac:dyDescent="0.25">
      <c r="A43" s="75">
        <v>205</v>
      </c>
      <c r="B43" s="73">
        <v>7.9814641144627298E-3</v>
      </c>
      <c r="C43" s="73">
        <v>7.9814641144627298E-3</v>
      </c>
      <c r="D43" s="74">
        <v>0</v>
      </c>
      <c r="E43" s="76">
        <v>2.2355388264815659E-3</v>
      </c>
    </row>
    <row r="44" spans="1:5" x14ac:dyDescent="0.25">
      <c r="A44" s="75">
        <v>210</v>
      </c>
      <c r="B44" s="73">
        <v>5.3250966452367265E-3</v>
      </c>
      <c r="C44" s="73">
        <v>5.3250966452367265E-3</v>
      </c>
      <c r="D44" s="74">
        <v>0</v>
      </c>
      <c r="E44" s="76">
        <v>1.5366680846871819E-3</v>
      </c>
    </row>
    <row r="45" spans="1:5" x14ac:dyDescent="0.25">
      <c r="A45" s="75">
        <v>215</v>
      </c>
      <c r="B45" s="73">
        <v>3.5528114761097154E-3</v>
      </c>
      <c r="C45" s="73">
        <v>3.5528114761097154E-3</v>
      </c>
      <c r="D45" s="74">
        <v>0</v>
      </c>
      <c r="E45" s="76">
        <v>1.0553179678135876E-3</v>
      </c>
    </row>
    <row r="46" spans="1:5" x14ac:dyDescent="0.25">
      <c r="A46" s="75">
        <v>220</v>
      </c>
      <c r="B46" s="73">
        <v>2.3703723480418639E-3</v>
      </c>
      <c r="C46" s="73">
        <v>2.3703723480418639E-3</v>
      </c>
      <c r="D46" s="74">
        <v>0</v>
      </c>
      <c r="E46" s="76">
        <v>7.241270305560943E-4</v>
      </c>
    </row>
    <row r="47" spans="1:5" x14ac:dyDescent="0.25">
      <c r="A47" s="75">
        <v>225</v>
      </c>
      <c r="B47" s="73">
        <v>1.5814691413401269E-3</v>
      </c>
      <c r="C47" s="73">
        <v>1.5814691413401269E-3</v>
      </c>
      <c r="D47" s="74">
        <v>0</v>
      </c>
      <c r="E47" s="76">
        <v>4.9647249949202833E-4</v>
      </c>
    </row>
    <row r="48" spans="1:5" x14ac:dyDescent="0.25">
      <c r="A48" s="75">
        <v>230</v>
      </c>
      <c r="B48" s="73">
        <v>1.0551267004335803E-3</v>
      </c>
      <c r="C48" s="73">
        <v>1.0551267004335803E-3</v>
      </c>
      <c r="D48" s="74">
        <v>0</v>
      </c>
      <c r="E48" s="76">
        <v>3.4012909685306609E-4</v>
      </c>
    </row>
    <row r="49" spans="1:5" x14ac:dyDescent="0.25">
      <c r="A49" s="75">
        <v>235</v>
      </c>
      <c r="B49" s="73">
        <v>7.0396042665047765E-4</v>
      </c>
      <c r="C49" s="73">
        <v>7.0396042665047765E-4</v>
      </c>
      <c r="D49" s="74">
        <v>0</v>
      </c>
      <c r="E49" s="76">
        <v>2.3285101825247024E-4</v>
      </c>
    </row>
    <row r="50" spans="1:5" x14ac:dyDescent="0.25">
      <c r="A50" s="75">
        <v>240</v>
      </c>
      <c r="B50" s="73">
        <v>4.6966870200767141E-4</v>
      </c>
      <c r="C50" s="73">
        <v>4.6966870200767141E-4</v>
      </c>
      <c r="D50" s="74">
        <v>0</v>
      </c>
      <c r="E50" s="76">
        <v>1.5929953684571749E-4</v>
      </c>
    </row>
    <row r="51" spans="1:5" x14ac:dyDescent="0.25">
      <c r="A51" s="75">
        <v>245</v>
      </c>
      <c r="B51" s="73">
        <v>3.1335363527536703E-4</v>
      </c>
      <c r="C51" s="73">
        <v>3.1335363527536703E-4</v>
      </c>
      <c r="D51" s="74">
        <v>0</v>
      </c>
      <c r="E51" s="76">
        <v>1.0891004101528275E-4</v>
      </c>
    </row>
    <row r="52" spans="1:5" x14ac:dyDescent="0.25">
      <c r="A52" s="75">
        <v>250</v>
      </c>
      <c r="B52" s="73">
        <v>2.0906320169681672E-4</v>
      </c>
      <c r="C52" s="73">
        <v>2.0906320169681672E-4</v>
      </c>
      <c r="D52" s="74">
        <v>0</v>
      </c>
      <c r="E52" s="76">
        <v>7.4413593866987942E-5</v>
      </c>
    </row>
    <row r="53" spans="1:5" ht="15.75" thickBot="1" x14ac:dyDescent="0.3">
      <c r="A53" s="77">
        <v>255</v>
      </c>
      <c r="B53" s="78">
        <v>1.3948265325325337E-4</v>
      </c>
      <c r="C53" s="78">
        <v>1.3948265325325337E-4</v>
      </c>
      <c r="D53" s="78">
        <v>0</v>
      </c>
      <c r="E53" s="79">
        <v>5.0813662481867008E-5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D693CA65F26D4F89AC4289CDD19665" ma:contentTypeVersion="2" ma:contentTypeDescription="Create a new document." ma:contentTypeScope="" ma:versionID="aae35f011e016c8cd023f6a5cb856dc9">
  <xsd:schema xmlns:xsd="http://www.w3.org/2001/XMLSchema" xmlns:xs="http://www.w3.org/2001/XMLSchema" xmlns:p="http://schemas.microsoft.com/office/2006/metadata/properties" xmlns:ns2="e27e6e1a-efc5-4176-8587-bd2b78f10b68" targetNamespace="http://schemas.microsoft.com/office/2006/metadata/properties" ma:root="true" ma:fieldsID="ce28c9254b79fb6efd7809a0d0864fbf" ns2:_="">
    <xsd:import namespace="e27e6e1a-efc5-4176-8587-bd2b78f10b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7e6e1a-efc5-4176-8587-bd2b78f10b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CF30C1-F7F3-49EA-B7AF-5F70B40B8F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261844-540A-43BE-9E73-39796A4CC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7e6e1a-efc5-4176-8587-bd2b78f10b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5D4436-9B33-49DF-8B74-B640725BC624}">
  <ds:schemaRefs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e27e6e1a-efc5-4176-8587-bd2b78f10b68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Queueing Model</vt:lpstr>
      <vt:lpstr>Plot figure</vt:lpstr>
    </vt:vector>
  </TitlesOfParts>
  <Manager/>
  <Company>University of Texas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Akshay</dc:creator>
  <cp:keywords/>
  <dc:description/>
  <cp:lastModifiedBy>Windows User</cp:lastModifiedBy>
  <cp:revision/>
  <dcterms:created xsi:type="dcterms:W3CDTF">2012-02-13T20:34:34Z</dcterms:created>
  <dcterms:modified xsi:type="dcterms:W3CDTF">2021-11-15T10:56:45Z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0x0101009CD693CA65F26D4F89AC4289CDD19665</vt:lpwstr>
  </property>
</Properties>
</file>