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Crent User DATA\Downloads\"/>
    </mc:Choice>
  </mc:AlternateContent>
  <xr:revisionPtr revIDLastSave="0" documentId="13_ncr:1_{E08B5C49-A47C-4848-984B-EDA5E5D9678D}" xr6:coauthVersionLast="47" xr6:coauthVersionMax="47" xr10:uidLastSave="{00000000-0000-0000-0000-000000000000}"/>
  <bookViews>
    <workbookView xWindow="-108" yWindow="-108" windowWidth="23256" windowHeight="12456" xr2:uid="{00000000-000D-0000-FFFF-FFFF00000000}"/>
  </bookViews>
  <sheets>
    <sheet name="Project Information" sheetId="1" r:id="rId1"/>
    <sheet name="Project Workshee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2" l="1"/>
  <c r="F30" i="2"/>
  <c r="F31" i="2"/>
  <c r="F32" i="2"/>
  <c r="F33" i="2"/>
  <c r="F34" i="2"/>
  <c r="F35" i="2"/>
  <c r="F28" i="2"/>
  <c r="E29" i="2"/>
  <c r="E30" i="2"/>
  <c r="E31" i="2"/>
  <c r="E32" i="2"/>
  <c r="E33" i="2"/>
  <c r="E34" i="2"/>
  <c r="E35" i="2"/>
  <c r="E28" i="2"/>
  <c r="D24" i="2"/>
  <c r="D25" i="2"/>
  <c r="D22" i="2"/>
  <c r="D21" i="2"/>
  <c r="D29" i="2"/>
  <c r="D30" i="2"/>
  <c r="D31" i="2"/>
  <c r="D32" i="2"/>
  <c r="D33" i="2"/>
  <c r="D34" i="2"/>
  <c r="D35" i="2"/>
  <c r="D28" i="2"/>
  <c r="B155" i="2"/>
  <c r="B150" i="2"/>
  <c r="B151" i="2"/>
  <c r="B152" i="2"/>
  <c r="B153" i="2"/>
  <c r="B149" i="2"/>
  <c r="C118" i="2"/>
  <c r="C119" i="2"/>
  <c r="C120" i="2"/>
  <c r="C121" i="2"/>
  <c r="C122" i="2"/>
  <c r="C123" i="2"/>
  <c r="C124" i="2"/>
  <c r="C125" i="2"/>
  <c r="C126" i="2"/>
  <c r="C127" i="2"/>
  <c r="C105" i="2"/>
  <c r="C106" i="2"/>
  <c r="C107" i="2"/>
  <c r="C108" i="2"/>
  <c r="C109" i="2"/>
  <c r="C110" i="2"/>
  <c r="C111" i="2"/>
  <c r="C112" i="2"/>
  <c r="C113" i="2"/>
  <c r="C104" i="2"/>
  <c r="C103" i="2"/>
  <c r="C117" i="2"/>
  <c r="E91" i="2"/>
  <c r="E92" i="2"/>
  <c r="E93" i="2"/>
  <c r="E94" i="2"/>
  <c r="E95" i="2"/>
  <c r="E96" i="2"/>
  <c r="E97" i="2"/>
  <c r="E98" i="2"/>
  <c r="E99" i="2"/>
  <c r="E90" i="2"/>
  <c r="E89" i="2"/>
  <c r="E73" i="2"/>
  <c r="B73" i="2"/>
  <c r="C60" i="2"/>
  <c r="B60" i="2"/>
  <c r="C59" i="2"/>
  <c r="B59" i="2"/>
  <c r="C58" i="2"/>
  <c r="B58" i="2"/>
  <c r="C56" i="2"/>
  <c r="B56" i="2"/>
  <c r="B46" i="2"/>
  <c r="B40" i="2"/>
  <c r="B28" i="2"/>
  <c r="B25" i="2"/>
  <c r="C30" i="2" s="1"/>
  <c r="E17" i="2"/>
  <c r="F13" i="2"/>
  <c r="B18" i="2"/>
  <c r="E7" i="2"/>
  <c r="B7" i="2"/>
  <c r="A95" i="2"/>
  <c r="A30" i="2"/>
  <c r="A31" i="2" s="1"/>
  <c r="A32" i="2" s="1"/>
  <c r="A33" i="2" s="1"/>
  <c r="A34" i="2" s="1"/>
  <c r="A35" i="2" s="1"/>
  <c r="E12" i="2"/>
  <c r="B14" i="2"/>
  <c r="B12" i="2"/>
  <c r="C29" i="2" l="1"/>
  <c r="C33" i="2"/>
  <c r="C28" i="2"/>
  <c r="C32" i="2"/>
  <c r="C35" i="2"/>
  <c r="C34" i="2"/>
  <c r="C31" i="2"/>
</calcChain>
</file>

<file path=xl/sharedStrings.xml><?xml version="1.0" encoding="utf-8"?>
<sst xmlns="http://schemas.openxmlformats.org/spreadsheetml/2006/main" count="105" uniqueCount="53">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</sst>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 #,##0;[Red]&quot;₹&quot;\ \-#,##0"/>
    <numFmt numFmtId="8" formatCode="&quot;₹&quot;\ #,##0.00;[Red]&quot;₹&quot;\ \-#,##0.00"/>
    <numFmt numFmtId="164" formatCode="dd\/mmm\/yyyy"/>
    <numFmt numFmtId="165" formatCode="d\/m\/yyyy"/>
    <numFmt numFmtId="166" formatCode="[$$-45C]#,##0.00"/>
    <numFmt numFmtId="167" formatCode="&quot;₹&quot;\ #,##0.00;[Red]&quot;₹&quot;\ #,##0.00"/>
    <numFmt numFmtId="168" formatCode="&quot;₹&quot;\ #,##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6">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8" fontId="0" fillId="0" borderId="29" xfId="0" applyNumberFormat="1" applyBorder="1" applyAlignment="1">
      <alignment horizontal="center"/>
    </xf>
    <xf numFmtId="10" fontId="0" fillId="0" borderId="11" xfId="0" applyNumberFormat="1" applyBorder="1" applyAlignment="1">
      <alignment horizontal="center"/>
    </xf>
    <xf numFmtId="8" fontId="0" fillId="0" borderId="30" xfId="0" applyNumberFormat="1" applyBorder="1" applyAlignment="1">
      <alignment horizontal="center"/>
    </xf>
    <xf numFmtId="0" fontId="0" fillId="0" borderId="31" xfId="0" applyBorder="1" applyAlignment="1">
      <alignment horizontal="center"/>
    </xf>
    <xf numFmtId="10" fontId="0" fillId="0" borderId="14" xfId="0" applyNumberFormat="1" applyBorder="1" applyAlignment="1">
      <alignment horizontal="center"/>
    </xf>
    <xf numFmtId="8" fontId="0" fillId="0" borderId="32"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3" xfId="0" applyNumberFormat="1" applyBorder="1" applyAlignment="1">
      <alignment horizontal="center"/>
    </xf>
    <xf numFmtId="0" fontId="0" fillId="0" borderId="23" xfId="0" applyBorder="1" applyAlignment="1">
      <alignment horizontal="center"/>
    </xf>
    <xf numFmtId="0" fontId="0" fillId="0" borderId="34"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167" fontId="0" fillId="0" borderId="1" xfId="0" applyNumberFormat="1" applyBorder="1" applyAlignment="1">
      <alignment horizontal="center"/>
    </xf>
    <xf numFmtId="168" fontId="0" fillId="0" borderId="1" xfId="0" applyNumberFormat="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8</xdr:row>
      <xdr:rowOff>52552</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799224"/>
          <a:ext cx="17095222" cy="72477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effectLst/>
            </a:rPr>
            <a:t>                                                                                                                                            </a:t>
          </a:r>
          <a:r>
            <a:rPr lang="en-US" sz="3600">
              <a:effectLst/>
            </a:rPr>
            <a:t>REPORT</a:t>
          </a:r>
        </a:p>
      </xdr:txBody>
    </xdr:sp>
    <xdr:clientData/>
  </xdr:twoCellAnchor>
  <xdr:twoCellAnchor>
    <xdr:from>
      <xdr:col>1</xdr:col>
      <xdr:colOff>79058</xdr:colOff>
      <xdr:row>9</xdr:row>
      <xdr:rowOff>52551</xdr:rowOff>
    </xdr:from>
    <xdr:to>
      <xdr:col>28</xdr:col>
      <xdr:colOff>92427</xdr:colOff>
      <xdr:row>147</xdr:row>
      <xdr:rowOff>119393</xdr:rowOff>
    </xdr:to>
    <xdr:sp macro="" textlink="">
      <xdr:nvSpPr>
        <xdr:cNvPr id="3" name="TextBox 2">
          <a:extLst>
            <a:ext uri="{FF2B5EF4-FFF2-40B4-BE49-F238E27FC236}">
              <a16:creationId xmlns:a16="http://schemas.microsoft.com/office/drawing/2014/main" id="{126C4C66-8880-B6E0-5378-E7CADBCD1C56}"/>
            </a:ext>
          </a:extLst>
        </xdr:cNvPr>
        <xdr:cNvSpPr txBox="1"/>
      </xdr:nvSpPr>
      <xdr:spPr>
        <a:xfrm>
          <a:off x="683403" y="1707930"/>
          <a:ext cx="16330679" cy="2544932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dk1"/>
              </a:solidFill>
              <a:effectLst/>
              <a:latin typeface="+mn-lt"/>
              <a:ea typeface="+mn-ea"/>
              <a:cs typeface="+mn-cs"/>
            </a:rPr>
            <a:t>1. Introduction:</a:t>
          </a:r>
          <a:endParaRPr lang="en-IN" sz="2400">
            <a:effectLst/>
          </a:endParaRPr>
        </a:p>
        <a:p>
          <a:r>
            <a:rPr lang="en-US" sz="2400">
              <a:solidFill>
                <a:schemeClr val="dk1"/>
              </a:solidFill>
              <a:effectLst/>
              <a:latin typeface="+mn-lt"/>
              <a:ea typeface="+mn-ea"/>
              <a:cs typeface="+mn-cs"/>
            </a:rPr>
            <a:t>This report aims to provide a comprehensive overview of key financial concepts essential for understanding financial management and investment analysis. The concepts discussed include annuities, present value, net present value, various interest calculations, and rates of return. By grasping these concepts, individuals and organizations can make informed financial decisions, optimize investment strategies, and effectively manage loans.</a:t>
          </a:r>
          <a:endParaRPr lang="en-IN" sz="2400">
            <a:effectLst/>
          </a:endParaRPr>
        </a:p>
        <a:p>
          <a:r>
            <a:rPr lang="en-US" sz="2400">
              <a:solidFill>
                <a:schemeClr val="dk1"/>
              </a:solidFill>
              <a:effectLst/>
              <a:latin typeface="+mn-lt"/>
              <a:ea typeface="+mn-ea"/>
              <a:cs typeface="+mn-cs"/>
            </a:rPr>
            <a:t> </a:t>
          </a:r>
          <a:r>
            <a:rPr lang="en-US" sz="2400" b="1">
              <a:solidFill>
                <a:schemeClr val="dk1"/>
              </a:solidFill>
              <a:effectLst/>
              <a:latin typeface="+mn-lt"/>
              <a:ea typeface="+mn-ea"/>
              <a:cs typeface="+mn-cs"/>
            </a:rPr>
            <a:t>2. Project Scope and Objectives:</a:t>
          </a:r>
          <a:endParaRPr lang="en-IN" sz="2400">
            <a:effectLst/>
          </a:endParaRPr>
        </a:p>
        <a:p>
          <a:r>
            <a:rPr lang="en-US" sz="2400">
              <a:solidFill>
                <a:schemeClr val="dk1"/>
              </a:solidFill>
              <a:effectLst/>
              <a:latin typeface="+mn-lt"/>
              <a:ea typeface="+mn-ea"/>
              <a:cs typeface="+mn-cs"/>
            </a:rPr>
            <a:t>The scope of this report includes defining and explaining important financial terms and their applications. The objectives are:</a:t>
          </a:r>
          <a:endParaRPr lang="en-IN" sz="2400">
            <a:effectLst/>
          </a:endParaRPr>
        </a:p>
        <a:p>
          <a:r>
            <a:rPr lang="en-US" sz="2400">
              <a:solidFill>
                <a:schemeClr val="dk1"/>
              </a:solidFill>
              <a:effectLst/>
              <a:latin typeface="+mn-lt"/>
              <a:ea typeface="+mn-ea"/>
              <a:cs typeface="+mn-cs"/>
            </a:rPr>
            <a:t>- To clarify the definitions and calculations associated with financial concepts.</a:t>
          </a:r>
          <a:endParaRPr lang="en-IN" sz="2400">
            <a:effectLst/>
          </a:endParaRPr>
        </a:p>
        <a:p>
          <a:r>
            <a:rPr lang="en-US" sz="2400">
              <a:solidFill>
                <a:schemeClr val="dk1"/>
              </a:solidFill>
              <a:effectLst/>
              <a:latin typeface="+mn-lt"/>
              <a:ea typeface="+mn-ea"/>
              <a:cs typeface="+mn-cs"/>
            </a:rPr>
            <a:t>- To demonstrate the relevance of these concepts in real-world financial decision-making.</a:t>
          </a:r>
          <a:endParaRPr lang="en-IN" sz="2400">
            <a:effectLst/>
          </a:endParaRPr>
        </a:p>
        <a:p>
          <a:r>
            <a:rPr lang="en-US" sz="2400">
              <a:solidFill>
                <a:schemeClr val="dk1"/>
              </a:solidFill>
              <a:effectLst/>
              <a:latin typeface="+mn-lt"/>
              <a:ea typeface="+mn-ea"/>
              <a:cs typeface="+mn-cs"/>
            </a:rPr>
            <a:t>- To provide examples and practical applications for better understanding.</a:t>
          </a:r>
          <a:endParaRPr lang="en-IN" sz="2400">
            <a:effectLst/>
          </a:endParaRPr>
        </a:p>
        <a:p>
          <a:r>
            <a:rPr lang="en-US" sz="2400">
              <a:solidFill>
                <a:schemeClr val="dk1"/>
              </a:solidFill>
              <a:effectLst/>
              <a:latin typeface="+mn-lt"/>
              <a:ea typeface="+mn-ea"/>
              <a:cs typeface="+mn-cs"/>
            </a:rPr>
            <a:t> </a:t>
          </a:r>
          <a:r>
            <a:rPr lang="en-US" sz="2400" b="1">
              <a:solidFill>
                <a:schemeClr val="dk1"/>
              </a:solidFill>
              <a:effectLst/>
              <a:latin typeface="+mn-lt"/>
              <a:ea typeface="+mn-ea"/>
              <a:cs typeface="+mn-cs"/>
            </a:rPr>
            <a:t>3. Key Financial Concepts and Functions:</a:t>
          </a:r>
          <a:endParaRPr lang="en-IN" sz="2400">
            <a:effectLst/>
          </a:endParaRPr>
        </a:p>
        <a:p>
          <a:r>
            <a:rPr lang="en-US" sz="2400" b="1">
              <a:solidFill>
                <a:schemeClr val="dk1"/>
              </a:solidFill>
              <a:effectLst/>
              <a:latin typeface="+mn-lt"/>
              <a:ea typeface="+mn-ea"/>
              <a:cs typeface="+mn-cs"/>
            </a:rPr>
            <a:t> Annuity:</a:t>
          </a:r>
          <a:endParaRPr lang="en-IN" sz="2400">
            <a:effectLst/>
          </a:endParaRPr>
        </a:p>
        <a:p>
          <a:r>
            <a:rPr lang="en-US" sz="2400">
              <a:solidFill>
                <a:schemeClr val="dk1"/>
              </a:solidFill>
              <a:effectLst/>
              <a:latin typeface="+mn-lt"/>
              <a:ea typeface="+mn-ea"/>
              <a:cs typeface="+mn-cs"/>
            </a:rPr>
            <a:t>An annuity is a financial product that provides a series of equal payments made at regular intervals over a specified period. Annuities can be categorized into two main types: ordinary annuities, where payments are made at the end of each period, and annuities due, where payments are made at the beginning of each period. Annuities are commonly used for retirement planning and structured settlements.</a:t>
          </a:r>
          <a:endParaRPr lang="en-IN" sz="2400">
            <a:effectLst/>
          </a:endParaRPr>
        </a:p>
        <a:p>
          <a:r>
            <a:rPr lang="en-US" sz="2400" b="1">
              <a:solidFill>
                <a:schemeClr val="dk1"/>
              </a:solidFill>
              <a:effectLst/>
              <a:latin typeface="+mn-lt"/>
              <a:ea typeface="+mn-ea"/>
              <a:cs typeface="+mn-cs"/>
            </a:rPr>
            <a:t> Present Value (PV):</a:t>
          </a:r>
          <a:endParaRPr lang="en-IN" sz="2400">
            <a:effectLst/>
          </a:endParaRPr>
        </a:p>
        <a:p>
          <a:r>
            <a:rPr lang="en-US" sz="2400">
              <a:solidFill>
                <a:schemeClr val="dk1"/>
              </a:solidFill>
              <a:effectLst/>
              <a:latin typeface="+mn-lt"/>
              <a:ea typeface="+mn-ea"/>
              <a:cs typeface="+mn-cs"/>
            </a:rPr>
            <a:t>Present Value is the current worth of a future sum of money or stream of cash flows, discounted at a specific interest rate. </a:t>
          </a:r>
          <a:endParaRPr lang="en-IN" sz="2400">
            <a:effectLst/>
          </a:endParaRPr>
        </a:p>
        <a:p>
          <a:r>
            <a:rPr lang="en-US" sz="2400">
              <a:solidFill>
                <a:schemeClr val="dk1"/>
              </a:solidFill>
              <a:effectLst/>
              <a:latin typeface="+mn-lt"/>
              <a:ea typeface="+mn-ea"/>
              <a:cs typeface="+mn-cs"/>
            </a:rPr>
            <a:t>The function for calculating PV is: </a:t>
          </a:r>
          <a:r>
            <a:rPr lang="en-US" sz="2400" b="0" i="0" baseline="0">
              <a:solidFill>
                <a:schemeClr val="dk1"/>
              </a:solidFill>
              <a:effectLst/>
              <a:latin typeface="+mn-lt"/>
              <a:ea typeface="+mn-ea"/>
              <a:cs typeface="+mn-cs"/>
            </a:rPr>
            <a:t>=PV(rate, nper, pmt, [fv], [type]) </a:t>
          </a:r>
          <a:endParaRPr lang="en-IN" sz="2400">
            <a:effectLst/>
          </a:endParaRPr>
        </a:p>
        <a:p>
          <a:r>
            <a:rPr lang="en-US" sz="2400" b="0" i="0" baseline="0">
              <a:solidFill>
                <a:schemeClr val="dk1"/>
              </a:solidFill>
              <a:effectLst/>
              <a:latin typeface="+mn-lt"/>
              <a:ea typeface="+mn-ea"/>
              <a:cs typeface="+mn-cs"/>
            </a:rPr>
            <a:t>                                                               rate: Interest rate per period. </a:t>
          </a:r>
          <a:endParaRPr lang="en-IN" sz="2400">
            <a:effectLst/>
          </a:endParaRPr>
        </a:p>
        <a:p>
          <a:r>
            <a:rPr lang="en-US" sz="2400" b="0" i="0" baseline="0">
              <a:solidFill>
                <a:schemeClr val="dk1"/>
              </a:solidFill>
              <a:effectLst/>
              <a:latin typeface="+mn-lt"/>
              <a:ea typeface="+mn-ea"/>
              <a:cs typeface="+mn-cs"/>
            </a:rPr>
            <a:t>                                                               nper: Total number of payment periods. </a:t>
          </a:r>
          <a:endParaRPr lang="en-IN" sz="2400">
            <a:effectLst/>
          </a:endParaRPr>
        </a:p>
        <a:p>
          <a:r>
            <a:rPr lang="en-US" sz="2400" b="0" i="0" baseline="0">
              <a:solidFill>
                <a:schemeClr val="dk1"/>
              </a:solidFill>
              <a:effectLst/>
              <a:latin typeface="+mn-lt"/>
              <a:ea typeface="+mn-ea"/>
              <a:cs typeface="+mn-cs"/>
            </a:rPr>
            <a:t>                                                               pmt: Payment made each period. </a:t>
          </a:r>
          <a:endParaRPr lang="en-IN" sz="2400">
            <a:effectLst/>
          </a:endParaRPr>
        </a:p>
        <a:p>
          <a:r>
            <a:rPr lang="en-US" sz="2400" b="0" i="0" baseline="0">
              <a:solidFill>
                <a:schemeClr val="dk1"/>
              </a:solidFill>
              <a:effectLst/>
              <a:latin typeface="+mn-lt"/>
              <a:ea typeface="+mn-ea"/>
              <a:cs typeface="+mn-cs"/>
            </a:rPr>
            <a:t>                                                               fv: Future value (optional). </a:t>
          </a:r>
          <a:endParaRPr lang="en-IN" sz="2400">
            <a:effectLst/>
          </a:endParaRPr>
        </a:p>
        <a:p>
          <a:r>
            <a:rPr lang="en-US" sz="2400" b="0" i="0" baseline="0">
              <a:solidFill>
                <a:schemeClr val="dk1"/>
              </a:solidFill>
              <a:effectLst/>
              <a:latin typeface="+mn-lt"/>
              <a:ea typeface="+mn-ea"/>
              <a:cs typeface="+mn-cs"/>
            </a:rPr>
            <a:t>                                                               type: Payment type (0 for end of period, 1 for beginning of period). </a:t>
          </a:r>
          <a:endParaRPr lang="en-IN" sz="2400">
            <a:effectLst/>
          </a:endParaRPr>
        </a:p>
        <a:p>
          <a:r>
            <a:rPr lang="en-US" sz="2400" b="1">
              <a:solidFill>
                <a:schemeClr val="dk1"/>
              </a:solidFill>
              <a:effectLst/>
              <a:latin typeface="+mn-lt"/>
              <a:ea typeface="+mn-ea"/>
              <a:cs typeface="+mn-cs"/>
            </a:rPr>
            <a:t>Net Present Value (NPV):</a:t>
          </a:r>
          <a:endParaRPr lang="en-IN" sz="2400">
            <a:effectLst/>
          </a:endParaRPr>
        </a:p>
        <a:p>
          <a:r>
            <a:rPr lang="en-US" sz="2400">
              <a:solidFill>
                <a:schemeClr val="dk1"/>
              </a:solidFill>
              <a:effectLst/>
              <a:latin typeface="+mn-lt"/>
              <a:ea typeface="+mn-ea"/>
              <a:cs typeface="+mn-cs"/>
            </a:rPr>
            <a:t>Net Present Value is a financial metric that evaluates the profitability of an investment by comparing the present value of cash inflows to the present value of cash outflows over time. The</a:t>
          </a:r>
          <a:r>
            <a:rPr lang="en-US" sz="2400" baseline="0">
              <a:solidFill>
                <a:schemeClr val="dk1"/>
              </a:solidFill>
              <a:effectLst/>
              <a:latin typeface="+mn-lt"/>
              <a:ea typeface="+mn-ea"/>
              <a:cs typeface="+mn-cs"/>
            </a:rPr>
            <a:t> function for</a:t>
          </a:r>
          <a:r>
            <a:rPr lang="en-US" sz="2400">
              <a:solidFill>
                <a:schemeClr val="dk1"/>
              </a:solidFill>
              <a:effectLst/>
              <a:latin typeface="+mn-lt"/>
              <a:ea typeface="+mn-ea"/>
              <a:cs typeface="+mn-cs"/>
            </a:rPr>
            <a:t> NPV is: </a:t>
          </a:r>
          <a:r>
            <a:rPr lang="en-US" sz="2400" b="0" i="0" baseline="0">
              <a:solidFill>
                <a:schemeClr val="dk1"/>
              </a:solidFill>
              <a:effectLst/>
              <a:latin typeface="+mn-lt"/>
              <a:ea typeface="+mn-ea"/>
              <a:cs typeface="+mn-cs"/>
            </a:rPr>
            <a:t>=NPV(rate, value1, [value2], ...) </a:t>
          </a:r>
          <a:endParaRPr lang="en-IN" sz="2400">
            <a:effectLst/>
          </a:endParaRPr>
        </a:p>
        <a:p>
          <a:r>
            <a:rPr lang="en-US" sz="2400" b="0" i="0" baseline="0">
              <a:solidFill>
                <a:schemeClr val="dk1"/>
              </a:solidFill>
              <a:effectLst/>
              <a:latin typeface="+mn-lt"/>
              <a:ea typeface="+mn-ea"/>
              <a:cs typeface="+mn-cs"/>
            </a:rPr>
            <a:t>                                              Rate: Discount rate.  </a:t>
          </a:r>
          <a:endParaRPr lang="en-IN" sz="2400">
            <a:effectLst/>
          </a:endParaRPr>
        </a:p>
        <a:p>
          <a:r>
            <a:rPr lang="en-US" sz="2400" b="0" i="0" baseline="0">
              <a:solidFill>
                <a:schemeClr val="dk1"/>
              </a:solidFill>
              <a:effectLst/>
              <a:latin typeface="+mn-lt"/>
              <a:ea typeface="+mn-ea"/>
              <a:cs typeface="+mn-cs"/>
            </a:rPr>
            <a:t>                                              value1, value2, ...: Cash flows. </a:t>
          </a:r>
          <a:endParaRPr lang="en-IN" sz="2400">
            <a:effectLst/>
          </a:endParaRPr>
        </a:p>
        <a:p>
          <a:r>
            <a:rPr lang="en-US" sz="2400">
              <a:solidFill>
                <a:schemeClr val="dk1"/>
              </a:solidFill>
              <a:effectLst/>
              <a:latin typeface="+mn-lt"/>
              <a:ea typeface="+mn-ea"/>
              <a:cs typeface="+mn-cs"/>
            </a:rPr>
            <a:t>A positive NPV indicates that the projected earnings exceed the anticipated costs, making the investment viable.</a:t>
          </a:r>
          <a:endParaRPr lang="en-IN" sz="2400">
            <a:effectLst/>
          </a:endParaRPr>
        </a:p>
        <a:p>
          <a:r>
            <a:rPr lang="en-US" sz="2400" b="1">
              <a:solidFill>
                <a:schemeClr val="dk1"/>
              </a:solidFill>
              <a:effectLst/>
              <a:latin typeface="+mn-lt"/>
              <a:ea typeface="+mn-ea"/>
              <a:cs typeface="+mn-cs"/>
            </a:rPr>
            <a:t> XNPV:</a:t>
          </a:r>
          <a:endParaRPr lang="en-IN" sz="2400">
            <a:effectLst/>
          </a:endParaRPr>
        </a:p>
        <a:p>
          <a:r>
            <a:rPr lang="en-US" sz="2400">
              <a:solidFill>
                <a:schemeClr val="dk1"/>
              </a:solidFill>
              <a:effectLst/>
              <a:latin typeface="+mn-lt"/>
              <a:ea typeface="+mn-ea"/>
              <a:cs typeface="+mn-cs"/>
            </a:rPr>
            <a:t>XNPV is an extension of NPV that allows for irregular cash flows that do not occur at regular intervals. It calculates the present value based on specific dates for each cash flow. The f function</a:t>
          </a:r>
          <a:r>
            <a:rPr lang="en-US" sz="2400" baseline="0">
              <a:solidFill>
                <a:schemeClr val="dk1"/>
              </a:solidFill>
              <a:effectLst/>
              <a:latin typeface="+mn-lt"/>
              <a:ea typeface="+mn-ea"/>
              <a:cs typeface="+mn-cs"/>
            </a:rPr>
            <a:t> for </a:t>
          </a:r>
          <a:r>
            <a:rPr lang="en-US" sz="2400">
              <a:solidFill>
                <a:schemeClr val="dk1"/>
              </a:solidFill>
              <a:effectLst/>
              <a:latin typeface="+mn-lt"/>
              <a:ea typeface="+mn-ea"/>
              <a:cs typeface="+mn-cs"/>
            </a:rPr>
            <a:t>XNPV is: </a:t>
          </a:r>
          <a:r>
            <a:rPr lang="en-US" sz="2400" b="0" i="0" baseline="0">
              <a:solidFill>
                <a:schemeClr val="dk1"/>
              </a:solidFill>
              <a:effectLst/>
              <a:latin typeface="+mn-lt"/>
              <a:ea typeface="+mn-ea"/>
              <a:cs typeface="+mn-cs"/>
            </a:rPr>
            <a:t>=XNPV(rate, values, dates) </a:t>
          </a:r>
          <a:endParaRPr lang="en-IN" sz="2400">
            <a:effectLst/>
          </a:endParaRPr>
        </a:p>
        <a:p>
          <a:r>
            <a:rPr lang="en-US" sz="2400" b="0" i="0" baseline="0">
              <a:solidFill>
                <a:schemeClr val="dk1"/>
              </a:solidFill>
              <a:effectLst/>
              <a:latin typeface="+mn-lt"/>
              <a:ea typeface="+mn-ea"/>
              <a:cs typeface="+mn-cs"/>
            </a:rPr>
            <a:t>                                      rate: Discount rate. </a:t>
          </a:r>
          <a:endParaRPr lang="en-IN" sz="2400">
            <a:effectLst/>
          </a:endParaRPr>
        </a:p>
        <a:p>
          <a:r>
            <a:rPr lang="en-US" sz="2400" b="0" i="0" baseline="0">
              <a:solidFill>
                <a:schemeClr val="dk1"/>
              </a:solidFill>
              <a:effectLst/>
              <a:latin typeface="+mn-lt"/>
              <a:ea typeface="+mn-ea"/>
              <a:cs typeface="+mn-cs"/>
            </a:rPr>
            <a:t>                                      values: Cash flows. </a:t>
          </a:r>
          <a:endParaRPr lang="en-IN" sz="2400">
            <a:effectLst/>
          </a:endParaRPr>
        </a:p>
        <a:p>
          <a:r>
            <a:rPr lang="en-US" sz="2400" b="0" i="0" baseline="0">
              <a:solidFill>
                <a:schemeClr val="dk1"/>
              </a:solidFill>
              <a:effectLst/>
              <a:latin typeface="+mn-lt"/>
              <a:ea typeface="+mn-ea"/>
              <a:cs typeface="+mn-cs"/>
            </a:rPr>
            <a:t>                                      dates: Corresponding dates of the cash flows. </a:t>
          </a:r>
          <a:endParaRPr lang="en-IN" sz="2400">
            <a:effectLst/>
          </a:endParaRPr>
        </a:p>
        <a:p>
          <a:r>
            <a:rPr lang="en-US" sz="2400" b="1">
              <a:solidFill>
                <a:schemeClr val="dk1"/>
              </a:solidFill>
              <a:effectLst/>
              <a:latin typeface="+mn-lt"/>
              <a:ea typeface="+mn-ea"/>
              <a:cs typeface="+mn-cs"/>
            </a:rPr>
            <a:t>EMI (Equated Monthly Installment):</a:t>
          </a:r>
          <a:endParaRPr lang="en-IN" sz="2400">
            <a:effectLst/>
          </a:endParaRPr>
        </a:p>
        <a:p>
          <a:r>
            <a:rPr lang="en-US" sz="2400">
              <a:solidFill>
                <a:schemeClr val="dk1"/>
              </a:solidFill>
              <a:effectLst/>
              <a:latin typeface="+mn-lt"/>
              <a:ea typeface="+mn-ea"/>
              <a:cs typeface="+mn-cs"/>
            </a:rPr>
            <a:t>EMI refers to the fixed payment amount made by a borrower to a lender at a specified date each calendar month. It consists of both principal and interest components and is commonly used in loans such as mortgages and personal loans.</a:t>
          </a:r>
          <a:endParaRPr lang="en-IN" sz="2400">
            <a:effectLst/>
          </a:endParaRPr>
        </a:p>
        <a:p>
          <a:r>
            <a:rPr lang="en-US" sz="2400">
              <a:solidFill>
                <a:schemeClr val="dk1"/>
              </a:solidFill>
              <a:effectLst/>
              <a:latin typeface="+mn-lt"/>
              <a:ea typeface="+mn-ea"/>
              <a:cs typeface="+mn-cs"/>
            </a:rPr>
            <a:t>Function for EMI: </a:t>
          </a:r>
          <a:r>
            <a:rPr lang="en-US" sz="2400" b="0" i="0" baseline="0">
              <a:solidFill>
                <a:schemeClr val="dk1"/>
              </a:solidFill>
              <a:effectLst/>
              <a:latin typeface="+mn-lt"/>
              <a:ea typeface="+mn-ea"/>
              <a:cs typeface="+mn-cs"/>
            </a:rPr>
            <a:t>=PMT(rate, nper, pv, [fv], [type]) </a:t>
          </a:r>
          <a:endParaRPr lang="en-IN" sz="2400">
            <a:effectLst/>
          </a:endParaRPr>
        </a:p>
        <a:p>
          <a:r>
            <a:rPr lang="en-US" sz="2400" b="0" i="0" baseline="0">
              <a:solidFill>
                <a:schemeClr val="dk1"/>
              </a:solidFill>
              <a:effectLst/>
              <a:latin typeface="+mn-lt"/>
              <a:ea typeface="+mn-ea"/>
              <a:cs typeface="+mn-cs"/>
            </a:rPr>
            <a:t>                                                           rate: Interest rate per period. </a:t>
          </a:r>
          <a:endParaRPr lang="en-IN" sz="2400">
            <a:effectLst/>
          </a:endParaRPr>
        </a:p>
        <a:p>
          <a:r>
            <a:rPr lang="en-US" sz="2400" b="0" i="0" baseline="0">
              <a:solidFill>
                <a:schemeClr val="dk1"/>
              </a:solidFill>
              <a:effectLst/>
              <a:latin typeface="+mn-lt"/>
              <a:ea typeface="+mn-ea"/>
              <a:cs typeface="+mn-cs"/>
            </a:rPr>
            <a:t>                                                           nper: Total number of payment periods. </a:t>
          </a:r>
          <a:endParaRPr lang="en-IN" sz="2400">
            <a:effectLst/>
          </a:endParaRPr>
        </a:p>
        <a:p>
          <a:r>
            <a:rPr lang="en-US" sz="2400" b="0" i="0" baseline="0">
              <a:solidFill>
                <a:schemeClr val="dk1"/>
              </a:solidFill>
              <a:effectLst/>
              <a:latin typeface="+mn-lt"/>
              <a:ea typeface="+mn-ea"/>
              <a:cs typeface="+mn-cs"/>
            </a:rPr>
            <a:t>                                                          pv: Present value or loan amount. </a:t>
          </a:r>
          <a:endParaRPr lang="en-IN" sz="2400">
            <a:effectLst/>
          </a:endParaRPr>
        </a:p>
        <a:p>
          <a:r>
            <a:rPr lang="en-US" sz="2400" b="0" i="0" baseline="0">
              <a:solidFill>
                <a:schemeClr val="dk1"/>
              </a:solidFill>
              <a:effectLst/>
              <a:latin typeface="+mn-lt"/>
              <a:ea typeface="+mn-ea"/>
              <a:cs typeface="+mn-cs"/>
            </a:rPr>
            <a:t>                                                          fv: Future value (optional). </a:t>
          </a:r>
          <a:endParaRPr lang="en-IN" sz="2400">
            <a:effectLst/>
          </a:endParaRPr>
        </a:p>
        <a:p>
          <a:r>
            <a:rPr lang="en-US" sz="2400" b="0" i="0" baseline="0">
              <a:solidFill>
                <a:schemeClr val="dk1"/>
              </a:solidFill>
              <a:effectLst/>
              <a:latin typeface="+mn-lt"/>
              <a:ea typeface="+mn-ea"/>
              <a:cs typeface="+mn-cs"/>
            </a:rPr>
            <a:t>                                                          type: Payment type (0 for end of period, 1 for beginning of period). </a:t>
          </a:r>
          <a:endParaRPr lang="en-IN" sz="2400">
            <a:effectLst/>
          </a:endParaRPr>
        </a:p>
        <a:p>
          <a:r>
            <a:rPr lang="en-US" sz="2400">
              <a:solidFill>
                <a:schemeClr val="dk1"/>
              </a:solidFill>
              <a:effectLst/>
              <a:latin typeface="+mn-lt"/>
              <a:ea typeface="+mn-ea"/>
              <a:cs typeface="+mn-cs"/>
            </a:rPr>
            <a:t>Interest and Principal Components of EMI</a:t>
          </a:r>
          <a:endParaRPr lang="en-IN" sz="2400">
            <a:effectLst/>
          </a:endParaRPr>
        </a:p>
        <a:p>
          <a:r>
            <a:rPr lang="en-US" sz="2400">
              <a:solidFill>
                <a:schemeClr val="dk1"/>
              </a:solidFill>
              <a:effectLst/>
              <a:latin typeface="+mn-lt"/>
              <a:ea typeface="+mn-ea"/>
              <a:cs typeface="+mn-cs"/>
            </a:rPr>
            <a:t>In an EMI payment, the total amount is divided into two parts:</a:t>
          </a:r>
          <a:endParaRPr lang="en-IN" sz="2400">
            <a:effectLst/>
          </a:endParaRPr>
        </a:p>
        <a:p>
          <a:r>
            <a:rPr lang="en-US" sz="2400">
              <a:solidFill>
                <a:schemeClr val="dk1"/>
              </a:solidFill>
              <a:effectLst/>
              <a:latin typeface="+mn-lt"/>
              <a:ea typeface="+mn-ea"/>
              <a:cs typeface="+mn-cs"/>
            </a:rPr>
            <a:t>- **Interest Component**: The cost of borrowing, calculated on the outstanding principal.</a:t>
          </a:r>
          <a:endParaRPr lang="en-IN" sz="2400">
            <a:effectLst/>
          </a:endParaRPr>
        </a:p>
        <a:p>
          <a:r>
            <a:rPr lang="en-US" sz="2400">
              <a:solidFill>
                <a:schemeClr val="dk1"/>
              </a:solidFill>
              <a:effectLst/>
              <a:latin typeface="+mn-lt"/>
              <a:ea typeface="+mn-ea"/>
              <a:cs typeface="+mn-cs"/>
            </a:rPr>
            <a:t>- **Principal Component**: The portion of the EMI that reduces the outstanding loan amount.</a:t>
          </a:r>
          <a:endParaRPr lang="en-IN" sz="2400">
            <a:effectLst/>
          </a:endParaRPr>
        </a:p>
        <a:p>
          <a:r>
            <a:rPr lang="en-US" sz="2400">
              <a:solidFill>
                <a:schemeClr val="dk1"/>
              </a:solidFill>
              <a:effectLst/>
              <a:latin typeface="+mn-lt"/>
              <a:ea typeface="+mn-ea"/>
              <a:cs typeface="+mn-cs"/>
            </a:rPr>
            <a:t>Calculating Interest Rate</a:t>
          </a:r>
          <a:endParaRPr lang="en-IN" sz="2400">
            <a:effectLst/>
          </a:endParaRPr>
        </a:p>
        <a:p>
          <a:r>
            <a:rPr lang="en-US" sz="2400">
              <a:solidFill>
                <a:schemeClr val="dk1"/>
              </a:solidFill>
              <a:effectLst/>
              <a:latin typeface="+mn-lt"/>
              <a:ea typeface="+mn-ea"/>
              <a:cs typeface="+mn-cs"/>
            </a:rPr>
            <a:t>The interest rate for a loan can be determined using the following function: </a:t>
          </a:r>
          <a:r>
            <a:rPr lang="en-US" sz="2400" b="0" i="0" baseline="0">
              <a:solidFill>
                <a:schemeClr val="dk1"/>
              </a:solidFill>
              <a:effectLst/>
              <a:latin typeface="+mn-lt"/>
              <a:ea typeface="+mn-ea"/>
              <a:cs typeface="+mn-cs"/>
            </a:rPr>
            <a:t>=IPMT(rate, per, nper, pv, [fv], [type]) </a:t>
          </a:r>
          <a:endParaRPr lang="en-IN" sz="2400">
            <a:effectLst/>
          </a:endParaRPr>
        </a:p>
        <a:p>
          <a:r>
            <a:rPr lang="en-US" sz="2400" b="1" i="0" baseline="0">
              <a:solidFill>
                <a:schemeClr val="dk1"/>
              </a:solidFill>
              <a:effectLst/>
              <a:latin typeface="+mn-lt"/>
              <a:ea typeface="+mn-ea"/>
              <a:cs typeface="+mn-cs"/>
            </a:rPr>
            <a:t>Principal function: PPMT </a:t>
          </a:r>
          <a:r>
            <a:rPr lang="en-US" sz="2400" b="0" i="0" baseline="0">
              <a:solidFill>
                <a:schemeClr val="dk1"/>
              </a:solidFill>
              <a:effectLst/>
              <a:latin typeface="+mn-lt"/>
              <a:ea typeface="+mn-ea"/>
              <a:cs typeface="+mn-cs"/>
            </a:rPr>
            <a:t>=PPMT(rate, per, nper, pv, [fv], [type]) </a:t>
          </a:r>
          <a:endParaRPr lang="en-IN" sz="2400">
            <a:effectLst/>
          </a:endParaRPr>
        </a:p>
        <a:p>
          <a:r>
            <a:rPr lang="en-US" sz="2400" b="1" i="0" baseline="0">
              <a:solidFill>
                <a:schemeClr val="dk1"/>
              </a:solidFill>
              <a:effectLst/>
              <a:latin typeface="+mn-lt"/>
              <a:ea typeface="+mn-ea"/>
              <a:cs typeface="+mn-cs"/>
            </a:rPr>
            <a:t>Function: RATE </a:t>
          </a:r>
          <a:r>
            <a:rPr lang="en-US" sz="2400" b="0" i="0" baseline="0">
              <a:solidFill>
                <a:schemeClr val="dk1"/>
              </a:solidFill>
              <a:effectLst/>
              <a:latin typeface="+mn-lt"/>
              <a:ea typeface="+mn-ea"/>
              <a:cs typeface="+mn-cs"/>
            </a:rPr>
            <a:t>=RATE(nper, pmt, pv, [fv], [type], [guess]) </a:t>
          </a:r>
          <a:endParaRPr lang="en-IN" sz="2400">
            <a:effectLst/>
          </a:endParaRPr>
        </a:p>
        <a:p>
          <a:r>
            <a:rPr lang="en-US" sz="2400" b="1">
              <a:solidFill>
                <a:schemeClr val="dk1"/>
              </a:solidFill>
              <a:effectLst/>
              <a:latin typeface="+mn-lt"/>
              <a:ea typeface="+mn-ea"/>
              <a:cs typeface="+mn-cs"/>
            </a:rPr>
            <a:t>Internal Rate of Return (IRR):</a:t>
          </a:r>
          <a:endParaRPr lang="en-IN" sz="2400">
            <a:effectLst/>
          </a:endParaRPr>
        </a:p>
        <a:p>
          <a:r>
            <a:rPr lang="en-US" sz="2400">
              <a:solidFill>
                <a:schemeClr val="dk1"/>
              </a:solidFill>
              <a:effectLst/>
              <a:latin typeface="+mn-lt"/>
              <a:ea typeface="+mn-ea"/>
              <a:cs typeface="+mn-cs"/>
            </a:rPr>
            <a:t>IRR is the discount rate that makes the net present value of all cash flows from an investment equal to zero. It is a critical metric for evaluating the attractiveness of a project or investment.</a:t>
          </a:r>
          <a:endParaRPr lang="en-IN" sz="2400">
            <a:effectLst/>
          </a:endParaRPr>
        </a:p>
        <a:p>
          <a:r>
            <a:rPr lang="en-US" sz="2400" b="1">
              <a:solidFill>
                <a:schemeClr val="dk1"/>
              </a:solidFill>
              <a:effectLst/>
              <a:latin typeface="+mn-lt"/>
              <a:ea typeface="+mn-ea"/>
              <a:cs typeface="+mn-cs"/>
            </a:rPr>
            <a:t> XIRR:</a:t>
          </a:r>
          <a:endParaRPr lang="en-IN" sz="2400">
            <a:effectLst/>
          </a:endParaRPr>
        </a:p>
        <a:p>
          <a:r>
            <a:rPr lang="en-US" sz="2400">
              <a:solidFill>
                <a:schemeClr val="dk1"/>
              </a:solidFill>
              <a:effectLst/>
              <a:latin typeface="+mn-lt"/>
              <a:ea typeface="+mn-ea"/>
              <a:cs typeface="+mn-cs"/>
            </a:rPr>
            <a:t>XIRR is similar to IRR but allows for cash flows that occur at irregular intervals. It is particularly useful for projects with varying cash inflow schedules and is calculated using software tools like Excel.</a:t>
          </a:r>
          <a:endParaRPr lang="en-IN" sz="2400">
            <a:effectLst/>
          </a:endParaRPr>
        </a:p>
        <a:p>
          <a:r>
            <a:rPr lang="en-US" sz="2400" b="1">
              <a:solidFill>
                <a:schemeClr val="dk1"/>
              </a:solidFill>
              <a:effectLst/>
              <a:latin typeface="+mn-lt"/>
              <a:ea typeface="+mn-ea"/>
              <a:cs typeface="+mn-cs"/>
            </a:rPr>
            <a:t>Modified IRR (MIRR):</a:t>
          </a:r>
          <a:endParaRPr lang="en-IN" sz="2400">
            <a:effectLst/>
          </a:endParaRPr>
        </a:p>
        <a:p>
          <a:r>
            <a:rPr lang="en-US" sz="2400">
              <a:solidFill>
                <a:schemeClr val="dk1"/>
              </a:solidFill>
              <a:effectLst/>
              <a:latin typeface="+mn-lt"/>
              <a:ea typeface="+mn-ea"/>
              <a:cs typeface="+mn-cs"/>
            </a:rPr>
            <a:t>MIRR is a more accurate reflection of the investment’s profitability than IRR, as it assumes reinvestment of cash flows at the firm’s cost of capital rather than the IRR. The function</a:t>
          </a:r>
          <a:r>
            <a:rPr lang="en-US" sz="2400" baseline="0">
              <a:solidFill>
                <a:schemeClr val="dk1"/>
              </a:solidFill>
              <a:effectLst/>
              <a:latin typeface="+mn-lt"/>
              <a:ea typeface="+mn-ea"/>
              <a:cs typeface="+mn-cs"/>
            </a:rPr>
            <a:t> </a:t>
          </a:r>
          <a:r>
            <a:rPr lang="en-US" sz="2400">
              <a:solidFill>
                <a:schemeClr val="dk1"/>
              </a:solidFill>
              <a:effectLst/>
              <a:latin typeface="+mn-lt"/>
              <a:ea typeface="+mn-ea"/>
              <a:cs typeface="+mn-cs"/>
            </a:rPr>
            <a:t>for MIRR is:  </a:t>
          </a:r>
          <a:r>
            <a:rPr lang="en-US" sz="2400" b="0" i="0" baseline="0">
              <a:solidFill>
                <a:schemeClr val="dk1"/>
              </a:solidFill>
              <a:effectLst/>
              <a:latin typeface="+mn-lt"/>
              <a:ea typeface="+mn-ea"/>
              <a:cs typeface="+mn-cs"/>
            </a:rPr>
            <a:t>=MIRR(values, finance_rate, reinvest_rate) </a:t>
          </a:r>
          <a:endParaRPr lang="en-IN" sz="2400">
            <a:effectLst/>
          </a:endParaRPr>
        </a:p>
        <a:p>
          <a:r>
            <a:rPr lang="en-US" sz="2400" b="1" u="sng">
              <a:solidFill>
                <a:schemeClr val="dk1"/>
              </a:solidFill>
              <a:effectLst/>
              <a:latin typeface="+mn-lt"/>
              <a:ea typeface="+mn-ea"/>
              <a:cs typeface="+mn-cs"/>
            </a:rPr>
            <a:t>Conclusion:</a:t>
          </a:r>
          <a:endParaRPr lang="en-IN" sz="2400">
            <a:effectLst/>
          </a:endParaRPr>
        </a:p>
        <a:p>
          <a:r>
            <a:rPr lang="en-US" sz="2400">
              <a:solidFill>
                <a:schemeClr val="dk1"/>
              </a:solidFill>
              <a:effectLst/>
              <a:latin typeface="+mn-lt"/>
              <a:ea typeface="+mn-ea"/>
              <a:cs typeface="+mn-cs"/>
            </a:rPr>
            <a:t>Understanding these key financial concepts is essential for effective financial management and investment analysis. Mastery of calculations such as NPV, IRR, and EMI not only aids in personal finance decisions but also supports businesses in evaluating potential investments and managing their capital efficiently. This report serves as a foundation for further exploration of financial analysis tools and strategies</a:t>
          </a:r>
          <a:endParaRPr lang="en-IN" sz="2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L23"/>
  <sheetViews>
    <sheetView tabSelected="1" topLeftCell="A76" zoomScale="58" zoomScaleNormal="90" workbookViewId="0">
      <selection activeCell="AE17" sqref="AE17"/>
    </sheetView>
  </sheetViews>
  <sheetFormatPr defaultRowHeight="14.4" x14ac:dyDescent="0.3"/>
  <sheetData>
    <row r="23" spans="12:12" x14ac:dyDescent="0.3">
      <c r="L23" t="s">
        <v>52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5"/>
  <sheetViews>
    <sheetView showGridLines="0" topLeftCell="A90" zoomScaleNormal="100" workbookViewId="0">
      <selection activeCell="A160" sqref="A160"/>
    </sheetView>
  </sheetViews>
  <sheetFormatPr defaultRowHeight="14.4" x14ac:dyDescent="0.3"/>
  <cols>
    <col min="1" max="1" width="20.6640625" bestFit="1" customWidth="1"/>
    <col min="2" max="2" width="15.6640625" bestFit="1" customWidth="1"/>
    <col min="3" max="3" width="14.6640625" customWidth="1"/>
    <col min="4" max="4" width="38.33203125" bestFit="1" customWidth="1"/>
    <col min="5" max="5" width="12" bestFit="1" customWidth="1"/>
    <col min="6" max="6" width="15.6640625" customWidth="1"/>
  </cols>
  <sheetData>
    <row r="1" spans="1:6" ht="16.2" thickBot="1" x14ac:dyDescent="0.35">
      <c r="A1" s="87" t="s">
        <v>6</v>
      </c>
      <c r="B1" s="88"/>
      <c r="C1" s="88"/>
      <c r="D1" s="88"/>
      <c r="E1" s="89"/>
    </row>
    <row r="2" spans="1:6" x14ac:dyDescent="0.3">
      <c r="A2" s="6" t="s">
        <v>0</v>
      </c>
      <c r="B2" s="7">
        <v>32000</v>
      </c>
      <c r="C2" s="1"/>
      <c r="D2" s="6" t="s">
        <v>0</v>
      </c>
      <c r="E2" s="7">
        <v>32000</v>
      </c>
    </row>
    <row r="3" spans="1:6" x14ac:dyDescent="0.3">
      <c r="A3" s="4" t="s">
        <v>1</v>
      </c>
      <c r="B3" s="2">
        <v>0.13</v>
      </c>
      <c r="C3" s="1"/>
      <c r="D3" s="4" t="s">
        <v>1</v>
      </c>
      <c r="E3" s="2">
        <v>0.13</v>
      </c>
    </row>
    <row r="4" spans="1:6" x14ac:dyDescent="0.3">
      <c r="A4" s="4" t="s">
        <v>2</v>
      </c>
      <c r="B4" s="2">
        <v>8</v>
      </c>
      <c r="C4" s="1"/>
      <c r="D4" s="4" t="s">
        <v>2</v>
      </c>
      <c r="E4" s="2">
        <v>8</v>
      </c>
    </row>
    <row r="5" spans="1:6" x14ac:dyDescent="0.3">
      <c r="A5" s="4" t="s">
        <v>5</v>
      </c>
      <c r="B5" s="2">
        <v>-6000</v>
      </c>
      <c r="C5" s="1"/>
      <c r="D5" s="4" t="s">
        <v>5</v>
      </c>
      <c r="E5" s="2">
        <v>-6000</v>
      </c>
    </row>
    <row r="6" spans="1:6" x14ac:dyDescent="0.3">
      <c r="A6" s="86" t="s">
        <v>3</v>
      </c>
      <c r="B6" s="86"/>
      <c r="D6" s="86" t="s">
        <v>3</v>
      </c>
      <c r="E6" s="86"/>
    </row>
    <row r="7" spans="1:6" x14ac:dyDescent="0.3">
      <c r="A7" s="4" t="s">
        <v>4</v>
      </c>
      <c r="B7" s="5">
        <f>PV(B3,B4,B5,)</f>
        <v>28792.621766665405</v>
      </c>
      <c r="C7" s="1"/>
      <c r="D7" s="4" t="s">
        <v>4</v>
      </c>
      <c r="E7" s="5">
        <f>PV(E3,E4,E5)</f>
        <v>28792.621766665405</v>
      </c>
    </row>
    <row r="8" spans="1:6" ht="15" thickBot="1" x14ac:dyDescent="0.35"/>
    <row r="9" spans="1:6" ht="18.600000000000001" thickBot="1" x14ac:dyDescent="0.4">
      <c r="A9" s="90" t="s">
        <v>14</v>
      </c>
      <c r="B9" s="91"/>
      <c r="C9" s="91"/>
      <c r="D9" s="91"/>
      <c r="E9" s="91"/>
      <c r="F9" s="92"/>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c r="F13">
        <f>8*12</f>
        <v>96</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8" x14ac:dyDescent="0.3">
      <c r="A17" s="2" t="s">
        <v>13</v>
      </c>
      <c r="B17" s="2">
        <v>1</v>
      </c>
      <c r="D17" s="2" t="s">
        <v>14</v>
      </c>
      <c r="E17" s="8">
        <f>PMT(E11,F13,E14,E15,E16)</f>
        <v>16000.010378947105</v>
      </c>
    </row>
    <row r="18" spans="1:8" x14ac:dyDescent="0.3">
      <c r="A18" s="2" t="s">
        <v>14</v>
      </c>
      <c r="B18" s="8">
        <f>PMT(B11,B14,B15,B16,B17)</f>
        <v>535714.28571428661</v>
      </c>
    </row>
    <row r="19" spans="1:8" ht="15" thickBot="1" x14ac:dyDescent="0.35"/>
    <row r="20" spans="1:8" ht="15" thickBot="1" x14ac:dyDescent="0.35">
      <c r="A20" s="2" t="s">
        <v>8</v>
      </c>
      <c r="B20" s="2">
        <v>1.2999999999999999E-2</v>
      </c>
      <c r="D20" s="22" t="s">
        <v>21</v>
      </c>
    </row>
    <row r="21" spans="1:8" x14ac:dyDescent="0.3">
      <c r="A21" s="2" t="s">
        <v>15</v>
      </c>
      <c r="B21" s="2">
        <v>8</v>
      </c>
      <c r="D21" s="19">
        <f>IPMT(B20,2,B21,B22,B23,B24)</f>
        <v>-1144.7505268721491</v>
      </c>
    </row>
    <row r="22" spans="1:8" ht="15" thickBot="1" x14ac:dyDescent="0.35">
      <c r="A22" s="2" t="s">
        <v>11</v>
      </c>
      <c r="B22" s="2">
        <v>100000</v>
      </c>
      <c r="D22" s="20">
        <f>IPMT(B20,3,B21,B22,B23,B24)</f>
        <v>-987.48281059363603</v>
      </c>
    </row>
    <row r="23" spans="1:8" ht="15" thickBot="1" x14ac:dyDescent="0.35">
      <c r="A23" s="2" t="s">
        <v>12</v>
      </c>
      <c r="B23" s="2">
        <v>0</v>
      </c>
      <c r="D23" s="21" t="s">
        <v>22</v>
      </c>
    </row>
    <row r="24" spans="1:8" x14ac:dyDescent="0.3">
      <c r="A24" s="2" t="s">
        <v>13</v>
      </c>
      <c r="B24" s="2">
        <v>0</v>
      </c>
      <c r="D24" s="19">
        <f>PPMT(B20,2,B21,B22,B23,B24)</f>
        <v>-12097.516636808687</v>
      </c>
    </row>
    <row r="25" spans="1:8" x14ac:dyDescent="0.3">
      <c r="A25" s="2" t="s">
        <v>14</v>
      </c>
      <c r="B25" s="9">
        <f>PMT(B20,B21,B22,B23,B24)</f>
        <v>-13242.267163680835</v>
      </c>
      <c r="D25" s="3">
        <f>PPMT(B20,3,B21,B22,B23,B24)</f>
        <v>-12254.7843530872</v>
      </c>
    </row>
    <row r="26" spans="1:8" ht="15" thickBot="1" x14ac:dyDescent="0.35"/>
    <row r="27" spans="1:8" ht="15" thickBot="1" x14ac:dyDescent="0.35">
      <c r="A27" s="16" t="s">
        <v>16</v>
      </c>
      <c r="B27" s="17" t="s">
        <v>17</v>
      </c>
      <c r="C27" s="17" t="s">
        <v>14</v>
      </c>
      <c r="D27" s="17" t="s">
        <v>18</v>
      </c>
      <c r="E27" s="17" t="s">
        <v>19</v>
      </c>
      <c r="F27" s="18" t="s">
        <v>20</v>
      </c>
    </row>
    <row r="28" spans="1:8" x14ac:dyDescent="0.3">
      <c r="A28" s="13">
        <v>1</v>
      </c>
      <c r="B28" s="14">
        <f>B22</f>
        <v>100000</v>
      </c>
      <c r="C28" s="14">
        <f>-$B$25</f>
        <v>13242.267163680835</v>
      </c>
      <c r="D28" s="14">
        <f>IPMT($B$20,A28,$B$21,$B$22,$B$23,$B$24)</f>
        <v>-1300</v>
      </c>
      <c r="E28" s="14">
        <f>PPMT($B$20,A28,$B$21,$B$22,$B$23,$B$24)</f>
        <v>-11942.267163680835</v>
      </c>
      <c r="F28" s="15">
        <f>C28-E28</f>
        <v>25184.534327361671</v>
      </c>
    </row>
    <row r="29" spans="1:8" x14ac:dyDescent="0.3">
      <c r="A29" s="10">
        <v>2</v>
      </c>
      <c r="B29" s="83">
        <v>88057.73</v>
      </c>
      <c r="C29" s="3">
        <f t="shared" ref="C29:C35" si="0">-$B$25</f>
        <v>13242.267163680835</v>
      </c>
      <c r="D29" s="14">
        <f t="shared" ref="D29:D35" si="1">IPMT($B$20,A29,$B$21,$B$22,$B$23,$B$24)</f>
        <v>-1144.7505268721491</v>
      </c>
      <c r="E29" s="14">
        <f t="shared" ref="E29:E35" si="2">PPMT($B$20,A29,$B$21,$B$22,$B$23,$B$24)</f>
        <v>-12097.516636808687</v>
      </c>
      <c r="F29" s="15">
        <f t="shared" ref="F29:F35" si="3">C29-E29</f>
        <v>25339.783800489524</v>
      </c>
    </row>
    <row r="30" spans="1:8" x14ac:dyDescent="0.3">
      <c r="A30" s="10">
        <f t="shared" ref="A30:A35" si="4">A29+1</f>
        <v>3</v>
      </c>
      <c r="B30" s="83">
        <v>75960.210000000006</v>
      </c>
      <c r="C30" s="3">
        <f t="shared" si="0"/>
        <v>13242.267163680835</v>
      </c>
      <c r="D30" s="14">
        <f t="shared" si="1"/>
        <v>-987.48281059363603</v>
      </c>
      <c r="E30" s="14">
        <f t="shared" si="2"/>
        <v>-12254.7843530872</v>
      </c>
      <c r="F30" s="15">
        <f t="shared" si="3"/>
        <v>25497.051516768035</v>
      </c>
      <c r="H30" t="s">
        <v>51</v>
      </c>
    </row>
    <row r="31" spans="1:8" x14ac:dyDescent="0.3">
      <c r="A31" s="10">
        <f t="shared" si="4"/>
        <v>4</v>
      </c>
      <c r="B31" s="83">
        <v>63705.43</v>
      </c>
      <c r="C31" s="3">
        <f t="shared" si="0"/>
        <v>13242.267163680835</v>
      </c>
      <c r="D31" s="14">
        <f t="shared" si="1"/>
        <v>-828.17061400350269</v>
      </c>
      <c r="E31" s="14">
        <f t="shared" si="2"/>
        <v>-12414.096549677333</v>
      </c>
      <c r="F31" s="15">
        <f t="shared" si="3"/>
        <v>25656.363713358169</v>
      </c>
    </row>
    <row r="32" spans="1:8" x14ac:dyDescent="0.3">
      <c r="A32" s="10">
        <f t="shared" si="4"/>
        <v>5</v>
      </c>
      <c r="B32" s="83">
        <v>51291.34</v>
      </c>
      <c r="C32" s="3">
        <f t="shared" si="0"/>
        <v>13242.267163680835</v>
      </c>
      <c r="D32" s="14">
        <f t="shared" si="1"/>
        <v>-666.78735885769731</v>
      </c>
      <c r="E32" s="14">
        <f t="shared" si="2"/>
        <v>-12575.479804823137</v>
      </c>
      <c r="F32" s="15">
        <f t="shared" si="3"/>
        <v>25817.746968503972</v>
      </c>
    </row>
    <row r="33" spans="1:6" x14ac:dyDescent="0.3">
      <c r="A33" s="10">
        <f t="shared" si="4"/>
        <v>6</v>
      </c>
      <c r="B33" s="83">
        <v>38715.86</v>
      </c>
      <c r="C33" s="3">
        <f t="shared" si="0"/>
        <v>13242.267163680835</v>
      </c>
      <c r="D33" s="14">
        <f t="shared" si="1"/>
        <v>-503.30612139499652</v>
      </c>
      <c r="E33" s="14">
        <f t="shared" si="2"/>
        <v>-12738.961042285839</v>
      </c>
      <c r="F33" s="15">
        <f t="shared" si="3"/>
        <v>25981.228205966676</v>
      </c>
    </row>
    <row r="34" spans="1:6" x14ac:dyDescent="0.3">
      <c r="A34" s="10">
        <f t="shared" si="4"/>
        <v>7</v>
      </c>
      <c r="B34" s="83">
        <v>25976.89</v>
      </c>
      <c r="C34" s="3">
        <f t="shared" si="0"/>
        <v>13242.267163680835</v>
      </c>
      <c r="D34" s="14">
        <f t="shared" si="1"/>
        <v>-337.69962784528065</v>
      </c>
      <c r="E34" s="14">
        <f t="shared" si="2"/>
        <v>-12904.567535835553</v>
      </c>
      <c r="F34" s="15">
        <f t="shared" si="3"/>
        <v>26146.834699516388</v>
      </c>
    </row>
    <row r="35" spans="1:6" ht="15" thickBot="1" x14ac:dyDescent="0.35">
      <c r="A35" s="11">
        <f t="shared" si="4"/>
        <v>8</v>
      </c>
      <c r="B35" s="83">
        <v>13072.33</v>
      </c>
      <c r="C35" s="12">
        <f t="shared" si="0"/>
        <v>13242.267163680835</v>
      </c>
      <c r="D35" s="14">
        <f t="shared" si="1"/>
        <v>-169.94024987941845</v>
      </c>
      <c r="E35" s="14">
        <f t="shared" si="2"/>
        <v>-13072.326913801417</v>
      </c>
      <c r="F35" s="15">
        <f t="shared" si="3"/>
        <v>26314.594077482252</v>
      </c>
    </row>
    <row r="36" spans="1:6" ht="15" thickBot="1" x14ac:dyDescent="0.35"/>
    <row r="37" spans="1:6" x14ac:dyDescent="0.3">
      <c r="A37" s="25" t="s">
        <v>23</v>
      </c>
      <c r="B37" s="26">
        <v>100000</v>
      </c>
    </row>
    <row r="38" spans="1:6" x14ac:dyDescent="0.3">
      <c r="A38" s="10" t="s">
        <v>24</v>
      </c>
      <c r="B38" s="27">
        <v>15</v>
      </c>
    </row>
    <row r="39" spans="1:6" x14ac:dyDescent="0.3">
      <c r="A39" s="10" t="s">
        <v>14</v>
      </c>
      <c r="B39" s="27">
        <v>-12000</v>
      </c>
    </row>
    <row r="40" spans="1:6" ht="15" thickBot="1" x14ac:dyDescent="0.35">
      <c r="A40" s="11" t="s">
        <v>18</v>
      </c>
      <c r="B40" s="28">
        <f>RATE(B38,B39,B37,,0)</f>
        <v>8.4417979849322686E-2</v>
      </c>
    </row>
    <row r="41" spans="1:6" x14ac:dyDescent="0.3">
      <c r="A41" s="1"/>
      <c r="B41" s="30"/>
    </row>
    <row r="42" spans="1:6" ht="16.2" thickBot="1" x14ac:dyDescent="0.35">
      <c r="A42" s="93" t="s">
        <v>25</v>
      </c>
      <c r="B42" s="93"/>
    </row>
    <row r="43" spans="1:6" x14ac:dyDescent="0.3">
      <c r="A43" s="25" t="s">
        <v>23</v>
      </c>
      <c r="B43" s="26">
        <v>100000</v>
      </c>
    </row>
    <row r="44" spans="1:6" x14ac:dyDescent="0.3">
      <c r="A44" s="10" t="s">
        <v>18</v>
      </c>
      <c r="B44" s="27">
        <v>0.1</v>
      </c>
    </row>
    <row r="45" spans="1:6" x14ac:dyDescent="0.3">
      <c r="A45" s="10" t="s">
        <v>14</v>
      </c>
      <c r="B45" s="27">
        <v>-15000</v>
      </c>
    </row>
    <row r="46" spans="1:6" ht="15" thickBot="1" x14ac:dyDescent="0.35">
      <c r="A46" s="11" t="s">
        <v>24</v>
      </c>
      <c r="B46" s="29">
        <f>NPER(B44,B45,B43,,0)</f>
        <v>11.526704607247604</v>
      </c>
    </row>
    <row r="47" spans="1:6" x14ac:dyDescent="0.3">
      <c r="A47" s="1"/>
      <c r="B47" s="52"/>
    </row>
    <row r="48" spans="1:6" ht="15.6" x14ac:dyDescent="0.3">
      <c r="A48" s="85" t="s">
        <v>36</v>
      </c>
      <c r="B48" s="85"/>
      <c r="C48" s="85"/>
      <c r="D48" s="85"/>
      <c r="E48" s="85"/>
    </row>
    <row r="50" spans="1:5" x14ac:dyDescent="0.3">
      <c r="A50" s="2" t="s">
        <v>1</v>
      </c>
      <c r="B50" s="59">
        <v>0.2</v>
      </c>
      <c r="C50" s="2"/>
    </row>
    <row r="51" spans="1:5" x14ac:dyDescent="0.3">
      <c r="A51" s="2"/>
      <c r="B51" s="94" t="s">
        <v>26</v>
      </c>
      <c r="C51" s="95"/>
    </row>
    <row r="52" spans="1:5" x14ac:dyDescent="0.3">
      <c r="A52" s="59" t="s">
        <v>27</v>
      </c>
      <c r="B52" s="59" t="s">
        <v>28</v>
      </c>
      <c r="C52" s="59"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3">
        <f>SUM(B53:B55)</f>
        <v>8000</v>
      </c>
      <c r="C56" s="3">
        <f>SUM(C53:C55)</f>
        <v>7000</v>
      </c>
    </row>
    <row r="58" spans="1:5" x14ac:dyDescent="0.3">
      <c r="A58" s="2" t="s">
        <v>31</v>
      </c>
      <c r="B58" s="3">
        <f>NPV(B50,B53:B55)</f>
        <v>4976.851851851854</v>
      </c>
      <c r="C58" s="3">
        <f>NPV(B50,C53:C55)</f>
        <v>5092.592592592594</v>
      </c>
    </row>
    <row r="59" spans="1:5" x14ac:dyDescent="0.3">
      <c r="A59" s="2" t="s">
        <v>32</v>
      </c>
      <c r="B59" s="84">
        <f>NPV(B50,B53:B55)</f>
        <v>4976.851851851854</v>
      </c>
      <c r="C59" s="3">
        <f>NPV(B50,C53:C55)</f>
        <v>5092.592592592594</v>
      </c>
    </row>
    <row r="60" spans="1:5" x14ac:dyDescent="0.3">
      <c r="A60" s="2" t="s">
        <v>33</v>
      </c>
      <c r="B60" s="3">
        <f>B53+NPV(B50,B54:B55)</f>
        <v>5972.2222222222208</v>
      </c>
      <c r="C60" s="3">
        <f>C53+NPV(B50,C54:C55)</f>
        <v>6111.1111111111113</v>
      </c>
    </row>
    <row r="61" spans="1:5" ht="15" thickBot="1" x14ac:dyDescent="0.35"/>
    <row r="62" spans="1:5" x14ac:dyDescent="0.3">
      <c r="A62" s="53" t="s">
        <v>1</v>
      </c>
      <c r="B62" s="54">
        <v>0.2</v>
      </c>
      <c r="D62" s="53" t="s">
        <v>1</v>
      </c>
      <c r="E62" s="54">
        <v>0.2</v>
      </c>
    </row>
    <row r="63" spans="1:5" ht="15" thickBot="1" x14ac:dyDescent="0.35">
      <c r="A63" s="57" t="s">
        <v>34</v>
      </c>
      <c r="B63" s="58" t="s">
        <v>26</v>
      </c>
      <c r="D63" s="55" t="s">
        <v>34</v>
      </c>
      <c r="E63" s="56" t="s">
        <v>26</v>
      </c>
    </row>
    <row r="64" spans="1:5" x14ac:dyDescent="0.3">
      <c r="A64" s="33">
        <v>42536</v>
      </c>
      <c r="B64" s="27">
        <v>5000</v>
      </c>
      <c r="D64" s="39">
        <v>42078</v>
      </c>
      <c r="E64" s="40">
        <v>0</v>
      </c>
    </row>
    <row r="65" spans="1:5" x14ac:dyDescent="0.3">
      <c r="A65" s="33">
        <v>42657</v>
      </c>
      <c r="B65" s="27">
        <v>5143</v>
      </c>
      <c r="D65" s="33">
        <v>42536</v>
      </c>
      <c r="E65" s="27">
        <v>5000</v>
      </c>
    </row>
    <row r="66" spans="1:5" x14ac:dyDescent="0.3">
      <c r="A66" s="33">
        <v>42855</v>
      </c>
      <c r="B66" s="27">
        <v>8838</v>
      </c>
      <c r="D66" s="33">
        <v>42657</v>
      </c>
      <c r="E66" s="27">
        <v>5143</v>
      </c>
    </row>
    <row r="67" spans="1:5" x14ac:dyDescent="0.3">
      <c r="A67" s="33">
        <v>42684</v>
      </c>
      <c r="B67" s="27">
        <v>-4893</v>
      </c>
      <c r="D67" s="33">
        <v>42855</v>
      </c>
      <c r="E67" s="27">
        <v>8838</v>
      </c>
    </row>
    <row r="68" spans="1:5" x14ac:dyDescent="0.3">
      <c r="A68" s="33">
        <v>42629</v>
      </c>
      <c r="B68" s="27">
        <v>-2134</v>
      </c>
      <c r="D68" s="33">
        <v>42684</v>
      </c>
      <c r="E68" s="27">
        <v>-4893</v>
      </c>
    </row>
    <row r="69" spans="1:5" x14ac:dyDescent="0.3">
      <c r="A69" s="33">
        <v>42843</v>
      </c>
      <c r="B69" s="27">
        <v>8047</v>
      </c>
      <c r="D69" s="33">
        <v>42629</v>
      </c>
      <c r="E69" s="27">
        <v>-2134</v>
      </c>
    </row>
    <row r="70" spans="1:5" x14ac:dyDescent="0.3">
      <c r="A70" s="33">
        <v>42609</v>
      </c>
      <c r="B70" s="27">
        <v>3908</v>
      </c>
      <c r="D70" s="33">
        <v>42843</v>
      </c>
      <c r="E70" s="27">
        <v>8047</v>
      </c>
    </row>
    <row r="71" spans="1:5" ht="15" thickBot="1" x14ac:dyDescent="0.35">
      <c r="A71" s="34">
        <v>42568</v>
      </c>
      <c r="B71" s="35">
        <v>-4007</v>
      </c>
      <c r="D71" s="36">
        <v>42609</v>
      </c>
      <c r="E71" s="37">
        <v>3908</v>
      </c>
    </row>
    <row r="72" spans="1:5" ht="15" thickBot="1" x14ac:dyDescent="0.35">
      <c r="D72" s="34">
        <v>42568</v>
      </c>
      <c r="E72" s="35">
        <v>-4007</v>
      </c>
    </row>
    <row r="73" spans="1:5" ht="15" thickBot="1" x14ac:dyDescent="0.35">
      <c r="A73" s="31" t="s">
        <v>35</v>
      </c>
      <c r="B73" s="32">
        <f>XNPV(B62,B64:B71,A64:A71)</f>
        <v>17523.654500894841</v>
      </c>
      <c r="D73" s="23" t="s">
        <v>35</v>
      </c>
      <c r="E73" s="38">
        <f>XNPV(E62,E64:E72,D64:D72)</f>
        <v>13940.183426721771</v>
      </c>
    </row>
    <row r="74" spans="1:5" ht="15" thickBot="1" x14ac:dyDescent="0.35"/>
    <row r="75" spans="1:5" ht="15" thickBot="1" x14ac:dyDescent="0.35">
      <c r="A75" s="60" t="s">
        <v>26</v>
      </c>
      <c r="B75" s="61" t="s">
        <v>1</v>
      </c>
      <c r="C75" s="62" t="s">
        <v>35</v>
      </c>
    </row>
    <row r="76" spans="1:5" x14ac:dyDescent="0.3">
      <c r="A76" s="49">
        <v>10000</v>
      </c>
      <c r="B76" s="50">
        <v>0.08</v>
      </c>
      <c r="C76" s="51"/>
    </row>
    <row r="77" spans="1:5" x14ac:dyDescent="0.3">
      <c r="A77" s="43">
        <v>-5000</v>
      </c>
      <c r="B77" s="45">
        <v>8.5000000000000006E-2</v>
      </c>
      <c r="C77" s="46"/>
    </row>
    <row r="78" spans="1:5" x14ac:dyDescent="0.3">
      <c r="A78" s="43">
        <v>-8500</v>
      </c>
      <c r="B78" s="45">
        <v>0.09</v>
      </c>
      <c r="C78" s="46"/>
    </row>
    <row r="79" spans="1:5" ht="15" thickBot="1" x14ac:dyDescent="0.35">
      <c r="A79" s="44">
        <v>2000</v>
      </c>
      <c r="B79" s="45">
        <v>9.5000000000000001E-2</v>
      </c>
      <c r="C79" s="46"/>
    </row>
    <row r="80" spans="1:5" x14ac:dyDescent="0.3">
      <c r="A80" s="1"/>
      <c r="B80" s="45">
        <v>0.1</v>
      </c>
      <c r="C80" s="46"/>
    </row>
    <row r="81" spans="1:6" x14ac:dyDescent="0.3">
      <c r="A81" s="1"/>
      <c r="B81" s="45">
        <v>0.1053</v>
      </c>
      <c r="C81" s="46"/>
    </row>
    <row r="82" spans="1:6" x14ac:dyDescent="0.3">
      <c r="A82" s="1"/>
      <c r="B82" s="45">
        <v>0.11</v>
      </c>
      <c r="C82" s="46"/>
    </row>
    <row r="83" spans="1:6" x14ac:dyDescent="0.3">
      <c r="A83" s="1"/>
      <c r="B83" s="45">
        <v>0.115</v>
      </c>
      <c r="C83" s="46"/>
    </row>
    <row r="84" spans="1:6" ht="15" thickBot="1" x14ac:dyDescent="0.35">
      <c r="A84" s="1"/>
      <c r="B84" s="47">
        <v>0.12</v>
      </c>
      <c r="C84" s="48"/>
    </row>
    <row r="85" spans="1:6" x14ac:dyDescent="0.3">
      <c r="B85" s="41"/>
    </row>
    <row r="86" spans="1:6" ht="15.6" x14ac:dyDescent="0.3">
      <c r="A86" s="85" t="s">
        <v>38</v>
      </c>
      <c r="B86" s="85"/>
      <c r="C86" s="85"/>
      <c r="D86" s="85"/>
      <c r="E86" s="85"/>
      <c r="F86" s="85"/>
    </row>
    <row r="87" spans="1:6" ht="15" thickBot="1" x14ac:dyDescent="0.35"/>
    <row r="88" spans="1:6" ht="15" thickBot="1" x14ac:dyDescent="0.35">
      <c r="A88" s="59" t="s">
        <v>37</v>
      </c>
      <c r="C88" s="79" t="s">
        <v>37</v>
      </c>
      <c r="D88" s="61" t="s">
        <v>39</v>
      </c>
      <c r="E88" s="80" t="s">
        <v>38</v>
      </c>
    </row>
    <row r="89" spans="1:6" x14ac:dyDescent="0.3">
      <c r="A89" s="2">
        <v>10000</v>
      </c>
      <c r="C89" s="65">
        <v>10000</v>
      </c>
      <c r="D89" s="13"/>
      <c r="E89" s="66">
        <f>IRR(C89:C92,D89)</f>
        <v>0.10531005918668623</v>
      </c>
    </row>
    <row r="90" spans="1:6" x14ac:dyDescent="0.3">
      <c r="A90" s="2">
        <v>-5000</v>
      </c>
      <c r="C90" s="64">
        <v>-5000</v>
      </c>
      <c r="D90" s="10">
        <v>0.05</v>
      </c>
      <c r="E90" s="67">
        <f>IRR($C$89:$C$92,D90)</f>
        <v>0.10531005918673531</v>
      </c>
    </row>
    <row r="91" spans="1:6" x14ac:dyDescent="0.3">
      <c r="A91" s="2">
        <v>-8500</v>
      </c>
      <c r="C91" s="64">
        <v>-8500</v>
      </c>
      <c r="D91" s="10">
        <v>0.15</v>
      </c>
      <c r="E91" s="67">
        <f t="shared" ref="E91:E99" si="5">IRR($C$89:$C$92,D91)</f>
        <v>0.10531005918673553</v>
      </c>
    </row>
    <row r="92" spans="1:6" x14ac:dyDescent="0.3">
      <c r="A92" s="2">
        <v>2000</v>
      </c>
      <c r="C92" s="64">
        <v>2000</v>
      </c>
      <c r="D92" s="10">
        <v>0.2</v>
      </c>
      <c r="E92" s="67">
        <f t="shared" si="5"/>
        <v>0.10531005918672065</v>
      </c>
    </row>
    <row r="93" spans="1:6" ht="15" thickBot="1" x14ac:dyDescent="0.35">
      <c r="D93" s="10">
        <v>0.25</v>
      </c>
      <c r="E93" s="67">
        <f t="shared" si="5"/>
        <v>0.10531005918632652</v>
      </c>
    </row>
    <row r="94" spans="1:6" ht="15" thickBot="1" x14ac:dyDescent="0.35">
      <c r="A94" s="81" t="s">
        <v>38</v>
      </c>
      <c r="D94" s="10">
        <v>0.3</v>
      </c>
      <c r="E94" s="67">
        <f t="shared" si="5"/>
        <v>0.10531005918673553</v>
      </c>
    </row>
    <row r="95" spans="1:6" ht="15" thickBot="1" x14ac:dyDescent="0.35">
      <c r="A95" s="63">
        <f>IRR(A89:A92)</f>
        <v>0.1053100591867342</v>
      </c>
      <c r="D95" s="10">
        <v>0.35</v>
      </c>
      <c r="E95" s="67">
        <f t="shared" si="5"/>
        <v>0.10531005918673553</v>
      </c>
    </row>
    <row r="96" spans="1:6" x14ac:dyDescent="0.3">
      <c r="D96" s="10">
        <v>0.4</v>
      </c>
      <c r="E96" s="67">
        <f t="shared" si="5"/>
        <v>0.10531005918673553</v>
      </c>
    </row>
    <row r="97" spans="1:5" x14ac:dyDescent="0.3">
      <c r="D97" s="10">
        <v>0.45</v>
      </c>
      <c r="E97" s="67">
        <f t="shared" si="5"/>
        <v>0.10531005918673575</v>
      </c>
    </row>
    <row r="98" spans="1:5" x14ac:dyDescent="0.3">
      <c r="D98" s="10">
        <v>0.5</v>
      </c>
      <c r="E98" s="67">
        <f t="shared" si="5"/>
        <v>0.10531005918673619</v>
      </c>
    </row>
    <row r="99" spans="1:5" ht="15" thickBot="1" x14ac:dyDescent="0.35">
      <c r="D99" s="11">
        <v>0.55000000000000004</v>
      </c>
      <c r="E99" s="67">
        <f t="shared" si="5"/>
        <v>0.1053100591867373</v>
      </c>
    </row>
    <row r="101" spans="1:5" ht="15" thickBot="1" x14ac:dyDescent="0.35"/>
    <row r="102" spans="1:5" ht="15" thickBot="1" x14ac:dyDescent="0.35">
      <c r="A102" s="82" t="s">
        <v>37</v>
      </c>
      <c r="B102" s="16" t="s">
        <v>39</v>
      </c>
      <c r="C102" s="18" t="s">
        <v>38</v>
      </c>
    </row>
    <row r="103" spans="1:5" x14ac:dyDescent="0.3">
      <c r="A103" s="65">
        <v>-20000</v>
      </c>
      <c r="B103" s="13"/>
      <c r="C103" s="66">
        <f>IRR(A103:A106,B103)</f>
        <v>-9.5909414154996986E-2</v>
      </c>
    </row>
    <row r="104" spans="1:5" x14ac:dyDescent="0.3">
      <c r="A104" s="64">
        <v>82000</v>
      </c>
      <c r="B104" s="45">
        <v>0.15</v>
      </c>
      <c r="C104" s="67">
        <f>IRR($A$103:$A$106,B104)</f>
        <v>-9.5909414155059047E-2</v>
      </c>
    </row>
    <row r="105" spans="1:5" x14ac:dyDescent="0.3">
      <c r="A105" s="64">
        <v>-60000</v>
      </c>
      <c r="B105" s="45">
        <v>0.2</v>
      </c>
      <c r="C105" s="67">
        <f t="shared" ref="C105:C113" si="6">IRR($A$103:$A$106,B105)</f>
        <v>-9.5909414154996986E-2</v>
      </c>
    </row>
    <row r="106" spans="1:5" x14ac:dyDescent="0.3">
      <c r="A106" s="64">
        <v>2000</v>
      </c>
      <c r="B106" s="45">
        <v>0.25</v>
      </c>
      <c r="C106" s="67">
        <f t="shared" si="6"/>
        <v>-9.5909414153667494E-2</v>
      </c>
    </row>
    <row r="107" spans="1:5" x14ac:dyDescent="0.3">
      <c r="B107" s="45">
        <v>0.3</v>
      </c>
      <c r="C107" s="67">
        <f t="shared" si="6"/>
        <v>-9.590941415486065E-2</v>
      </c>
    </row>
    <row r="108" spans="1:5" x14ac:dyDescent="0.3">
      <c r="B108" s="45">
        <v>0.35</v>
      </c>
      <c r="C108" s="67">
        <f t="shared" si="6"/>
        <v>-9.5909414154996986E-2</v>
      </c>
    </row>
    <row r="109" spans="1:5" x14ac:dyDescent="0.3">
      <c r="B109" s="45">
        <v>0.4</v>
      </c>
      <c r="C109" s="67">
        <f t="shared" si="6"/>
        <v>-9.5909414154997874E-2</v>
      </c>
    </row>
    <row r="110" spans="1:5" x14ac:dyDescent="0.3">
      <c r="B110" s="45">
        <v>0.45</v>
      </c>
      <c r="C110" s="67">
        <f t="shared" si="6"/>
        <v>2.160916914048538</v>
      </c>
    </row>
    <row r="111" spans="1:5" x14ac:dyDescent="0.3">
      <c r="B111" s="45">
        <v>0.5</v>
      </c>
      <c r="C111" s="67">
        <f t="shared" si="6"/>
        <v>2.1609169140534945</v>
      </c>
    </row>
    <row r="112" spans="1:5" x14ac:dyDescent="0.3">
      <c r="B112" s="45">
        <v>0.55000000000000004</v>
      </c>
      <c r="C112" s="67">
        <f t="shared" si="6"/>
        <v>2.1609169140387743</v>
      </c>
    </row>
    <row r="113" spans="1:3" ht="15" thickBot="1" x14ac:dyDescent="0.35">
      <c r="B113" s="47">
        <v>0.6</v>
      </c>
      <c r="C113" s="67">
        <f t="shared" si="6"/>
        <v>2.1609169140492739</v>
      </c>
    </row>
    <row r="115" spans="1:3" ht="15" thickBot="1" x14ac:dyDescent="0.35"/>
    <row r="116" spans="1:3" ht="15" thickBot="1" x14ac:dyDescent="0.35">
      <c r="A116" s="60" t="s">
        <v>37</v>
      </c>
      <c r="B116" s="61" t="s">
        <v>39</v>
      </c>
      <c r="C116" s="80" t="s">
        <v>38</v>
      </c>
    </row>
    <row r="117" spans="1:3" x14ac:dyDescent="0.3">
      <c r="A117" s="65">
        <v>10000</v>
      </c>
      <c r="B117" s="13"/>
      <c r="C117" s="70" t="e">
        <f>IRR(A117:A120,B117)</f>
        <v>#NUM!</v>
      </c>
    </row>
    <row r="118" spans="1:3" x14ac:dyDescent="0.3">
      <c r="A118" s="64">
        <v>-5000</v>
      </c>
      <c r="B118" s="10">
        <v>0.05</v>
      </c>
      <c r="C118" s="70">
        <f t="shared" ref="C118:C127" si="7">IRR(A118:A121,B118)</f>
        <v>0.90948100502080909</v>
      </c>
    </row>
    <row r="119" spans="1:3" x14ac:dyDescent="0.3">
      <c r="A119" s="64">
        <v>8500</v>
      </c>
      <c r="B119" s="10">
        <v>0.15</v>
      </c>
      <c r="C119" s="70" t="e">
        <f t="shared" si="7"/>
        <v>#NUM!</v>
      </c>
    </row>
    <row r="120" spans="1:3" x14ac:dyDescent="0.3">
      <c r="A120" s="64">
        <v>2000</v>
      </c>
      <c r="B120" s="10">
        <v>0.2</v>
      </c>
      <c r="C120" s="70" t="e">
        <f t="shared" si="7"/>
        <v>#NUM!</v>
      </c>
    </row>
    <row r="121" spans="1:3" x14ac:dyDescent="0.3">
      <c r="B121" s="10">
        <v>0.25</v>
      </c>
      <c r="C121" s="70" t="e">
        <f t="shared" si="7"/>
        <v>#NUM!</v>
      </c>
    </row>
    <row r="122" spans="1:3" x14ac:dyDescent="0.3">
      <c r="B122" s="10">
        <v>0.3</v>
      </c>
      <c r="C122" s="70" t="e">
        <f t="shared" si="7"/>
        <v>#NUM!</v>
      </c>
    </row>
    <row r="123" spans="1:3" x14ac:dyDescent="0.3">
      <c r="B123" s="10">
        <v>0.35</v>
      </c>
      <c r="C123" s="70" t="e">
        <f t="shared" si="7"/>
        <v>#NUM!</v>
      </c>
    </row>
    <row r="124" spans="1:3" x14ac:dyDescent="0.3">
      <c r="B124" s="10">
        <v>0.4</v>
      </c>
      <c r="C124" s="70" t="e">
        <f t="shared" si="7"/>
        <v>#NUM!</v>
      </c>
    </row>
    <row r="125" spans="1:3" x14ac:dyDescent="0.3">
      <c r="B125" s="10">
        <v>0.45</v>
      </c>
      <c r="C125" s="70" t="e">
        <f t="shared" si="7"/>
        <v>#NUM!</v>
      </c>
    </row>
    <row r="126" spans="1:3" x14ac:dyDescent="0.3">
      <c r="B126" s="10">
        <v>0.5</v>
      </c>
      <c r="C126" s="70" t="e">
        <f t="shared" si="7"/>
        <v>#NUM!</v>
      </c>
    </row>
    <row r="127" spans="1:3" ht="15" thickBot="1" x14ac:dyDescent="0.35">
      <c r="B127" s="11">
        <v>0.55000000000000004</v>
      </c>
      <c r="C127" s="70" t="e">
        <f t="shared" si="7"/>
        <v>#NUM!</v>
      </c>
    </row>
    <row r="129" spans="1:6" x14ac:dyDescent="0.3">
      <c r="A129" s="59" t="s">
        <v>40</v>
      </c>
      <c r="B129" s="59" t="s">
        <v>41</v>
      </c>
      <c r="C129" s="59" t="s">
        <v>42</v>
      </c>
      <c r="E129" s="59" t="s">
        <v>34</v>
      </c>
      <c r="F129" s="59" t="s">
        <v>26</v>
      </c>
    </row>
    <row r="130" spans="1:6" x14ac:dyDescent="0.3">
      <c r="A130" s="2">
        <v>0</v>
      </c>
      <c r="B130" s="2">
        <v>-1000</v>
      </c>
      <c r="C130" s="2">
        <v>-1000</v>
      </c>
      <c r="E130" s="75">
        <v>42220</v>
      </c>
      <c r="F130" s="2">
        <v>-10000</v>
      </c>
    </row>
    <row r="131" spans="1:6" x14ac:dyDescent="0.3">
      <c r="A131" s="2">
        <v>1</v>
      </c>
      <c r="B131" s="2">
        <v>0</v>
      </c>
      <c r="C131" s="2">
        <v>400</v>
      </c>
      <c r="E131" s="2" t="s">
        <v>43</v>
      </c>
      <c r="F131" s="2">
        <v>4000</v>
      </c>
    </row>
    <row r="132" spans="1:6" x14ac:dyDescent="0.3">
      <c r="A132" s="2">
        <v>2</v>
      </c>
      <c r="B132" s="2">
        <v>200</v>
      </c>
      <c r="C132" s="2">
        <v>400</v>
      </c>
      <c r="E132" s="2" t="s">
        <v>44</v>
      </c>
      <c r="F132" s="2">
        <v>3000</v>
      </c>
    </row>
    <row r="133" spans="1:6" x14ac:dyDescent="0.3">
      <c r="A133" s="2">
        <v>3</v>
      </c>
      <c r="B133" s="2">
        <v>300</v>
      </c>
      <c r="C133" s="2">
        <v>300</v>
      </c>
      <c r="E133" s="2" t="s">
        <v>45</v>
      </c>
      <c r="F133" s="2">
        <v>5000</v>
      </c>
    </row>
    <row r="134" spans="1:6" ht="15" thickBot="1" x14ac:dyDescent="0.35">
      <c r="A134" s="2">
        <v>4</v>
      </c>
      <c r="B134" s="2">
        <v>500</v>
      </c>
      <c r="C134" s="2">
        <v>300</v>
      </c>
    </row>
    <row r="135" spans="1:6" ht="15" thickBot="1" x14ac:dyDescent="0.35">
      <c r="A135" s="42">
        <v>5</v>
      </c>
      <c r="B135" s="42">
        <v>900</v>
      </c>
      <c r="C135" s="42">
        <v>200</v>
      </c>
      <c r="E135" s="61" t="s">
        <v>46</v>
      </c>
      <c r="F135" s="76">
        <v>0.26419999999999999</v>
      </c>
    </row>
    <row r="136" spans="1:6" ht="15" thickBot="1" x14ac:dyDescent="0.35">
      <c r="A136" s="61" t="s">
        <v>38</v>
      </c>
      <c r="B136" s="71"/>
      <c r="C136" s="72"/>
    </row>
    <row r="137" spans="1:6" ht="15" thickBot="1" x14ac:dyDescent="0.35">
      <c r="A137" s="61" t="s">
        <v>35</v>
      </c>
      <c r="B137" s="73">
        <v>815.89</v>
      </c>
      <c r="C137" s="74">
        <v>552.4</v>
      </c>
    </row>
    <row r="140" spans="1:6" x14ac:dyDescent="0.3">
      <c r="A140" s="59" t="s">
        <v>47</v>
      </c>
      <c r="B140" s="24">
        <v>0.1</v>
      </c>
    </row>
    <row r="141" spans="1:6" x14ac:dyDescent="0.3">
      <c r="A141" s="59" t="s">
        <v>48</v>
      </c>
      <c r="B141" s="24">
        <v>0.12</v>
      </c>
    </row>
    <row r="143" spans="1:6" x14ac:dyDescent="0.3">
      <c r="A143" s="59" t="s">
        <v>40</v>
      </c>
      <c r="B143" s="59"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1" t="s">
        <v>49</v>
      </c>
      <c r="B148" s="80" t="s">
        <v>35</v>
      </c>
    </row>
    <row r="149" spans="1:2" x14ac:dyDescent="0.3">
      <c r="A149" s="77">
        <v>0.1</v>
      </c>
      <c r="B149" s="78">
        <f>NPV(A149,B144:B146)</f>
        <v>-0.70323065364387649</v>
      </c>
    </row>
    <row r="150" spans="1:2" x14ac:dyDescent="0.3">
      <c r="A150" s="68">
        <v>0.25</v>
      </c>
      <c r="B150" s="78">
        <f t="shared" ref="B150:B153" si="8">NPV(A150,B145:B147)</f>
        <v>1.6</v>
      </c>
    </row>
    <row r="151" spans="1:2" x14ac:dyDescent="0.3">
      <c r="A151" s="68">
        <v>1.1000000000000001</v>
      </c>
      <c r="B151" s="78">
        <f t="shared" si="8"/>
        <v>-4.7619047619047619</v>
      </c>
    </row>
    <row r="152" spans="1:2" x14ac:dyDescent="0.3">
      <c r="A152" s="68">
        <v>4</v>
      </c>
      <c r="B152" s="78">
        <f t="shared" si="8"/>
        <v>-0.1406461307287753</v>
      </c>
    </row>
    <row r="153" spans="1:2" ht="15" thickBot="1" x14ac:dyDescent="0.35">
      <c r="A153" s="69">
        <v>5</v>
      </c>
      <c r="B153" s="78">
        <f t="shared" si="8"/>
        <v>-7.2760664496201638E-2</v>
      </c>
    </row>
    <row r="155" spans="1:2" x14ac:dyDescent="0.3">
      <c r="A155" s="59" t="s">
        <v>50</v>
      </c>
      <c r="B155" s="24">
        <f>MIRR( 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Akshad Watekar</cp:lastModifiedBy>
  <dcterms:created xsi:type="dcterms:W3CDTF">2023-06-15T04:20:27Z</dcterms:created>
  <dcterms:modified xsi:type="dcterms:W3CDTF">2024-10-04T16:21:06Z</dcterms:modified>
</cp:coreProperties>
</file>