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OneDrive\Desktop\Data Analytics Presentation\Excel\VBA Macros Tutorials\"/>
    </mc:Choice>
  </mc:AlternateContent>
  <xr:revisionPtr revIDLastSave="0" documentId="13_ncr:1_{ABEA9542-D332-47B8-A302-663FB1373538}" xr6:coauthVersionLast="47" xr6:coauthVersionMax="47" xr10:uidLastSave="{00000000-0000-0000-0000-000000000000}"/>
  <bookViews>
    <workbookView xWindow="-108" yWindow="-108" windowWidth="23256" windowHeight="12456" tabRatio="918" activeTab="4" xr2:uid="{2B44033D-BB94-4EB5-9781-CDF8A5D19404}"/>
  </bookViews>
  <sheets>
    <sheet name="V-Lookup" sheetId="2" r:id="rId1"/>
    <sheet name="Sheet1" sheetId="9" r:id="rId2"/>
    <sheet name="V-Lookup (2)" sheetId="6" r:id="rId3"/>
    <sheet name="Vlookup example" sheetId="7" r:id="rId4"/>
    <sheet name="hlookup" sheetId="10" r:id="rId5"/>
    <sheet name="V-Lookup With Match" sheetId="3" r:id="rId6"/>
    <sheet name="Match and Index" sheetId="5" r:id="rId7"/>
    <sheet name="Xlookup" sheetId="8" r:id="rId8"/>
  </sheets>
  <definedNames>
    <definedName name="_xlnm._FilterDatabase" localSheetId="3" hidden="1">'Vlookup example'!$A$1:$E$21</definedName>
    <definedName name="Emp_Type">'V-Lookup (2)'!$H$2:$I$8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0" l="1"/>
  <c r="B11" i="10"/>
  <c r="E10" i="10"/>
  <c r="E12" i="10"/>
  <c r="I3" i="9"/>
  <c r="H4" i="8"/>
  <c r="H5" i="8"/>
  <c r="H6" i="8"/>
  <c r="H3" i="8"/>
  <c r="D16" i="9"/>
  <c r="H4" i="9"/>
  <c r="H5" i="9"/>
  <c r="H6" i="9"/>
  <c r="H7" i="9"/>
  <c r="H3" i="9"/>
  <c r="C15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  <c r="G2" i="6"/>
  <c r="K8" i="2"/>
  <c r="K3" i="2"/>
  <c r="K4" i="2"/>
  <c r="K5" i="2"/>
  <c r="K2" i="2"/>
  <c r="I8" i="2"/>
  <c r="F3" i="8"/>
  <c r="I4" i="2"/>
  <c r="I5" i="2"/>
  <c r="I6" i="2"/>
  <c r="I3" i="2"/>
  <c r="C15" i="2"/>
  <c r="F18" i="8"/>
  <c r="F17" i="8"/>
  <c r="G18" i="8"/>
  <c r="F2" i="6"/>
  <c r="B16" i="8"/>
  <c r="G21" i="8" s="1"/>
  <c r="H16" i="8"/>
  <c r="H3" i="2"/>
  <c r="F15" i="5"/>
  <c r="E15" i="5"/>
  <c r="C15" i="5"/>
  <c r="F13" i="5"/>
  <c r="I9" i="3"/>
  <c r="I8" i="3"/>
  <c r="I7" i="3"/>
  <c r="J6" i="3"/>
  <c r="J5" i="3"/>
  <c r="J4" i="3"/>
  <c r="I2" i="3"/>
  <c r="K3" i="6"/>
  <c r="K4" i="6"/>
  <c r="K5" i="6"/>
  <c r="K6" i="6"/>
  <c r="K7" i="6"/>
  <c r="K8" i="6"/>
  <c r="K2" i="6"/>
  <c r="I1" i="3"/>
  <c r="G23" i="8"/>
  <c r="B17" i="8"/>
  <c r="D16" i="8"/>
  <c r="J3" i="8"/>
  <c r="I11" i="3"/>
  <c r="G18" i="2"/>
  <c r="H16" i="2"/>
  <c r="F16" i="3"/>
  <c r="F15" i="3"/>
  <c r="C14" i="5" l="1"/>
  <c r="F14" i="5"/>
  <c r="I5" i="3"/>
  <c r="I4" i="3"/>
  <c r="G8" i="3"/>
  <c r="F3" i="6"/>
  <c r="F4" i="6"/>
  <c r="F5" i="6"/>
  <c r="F6" i="6"/>
  <c r="F7" i="6"/>
  <c r="F8" i="6"/>
  <c r="F9" i="6"/>
  <c r="F10" i="6"/>
  <c r="F11" i="6"/>
  <c r="F12" i="6"/>
  <c r="F13" i="6"/>
  <c r="H4" i="2"/>
  <c r="H5" i="2"/>
  <c r="H6" i="2"/>
  <c r="B17" i="2"/>
  <c r="D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tc={7973939E-686D-4632-A3D4-759193155415}</author>
  </authors>
  <commentList>
    <comment ref="H2" authorId="0" shapeId="0" xr:uid="{7973939E-686D-4632-A3D4-759193155415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Given a table range to this selection to use</t>
      </text>
    </comment>
  </commentList>
</comments>
</file>

<file path=xl/sharedStrings.xml><?xml version="1.0" encoding="utf-8"?>
<sst xmlns="http://schemas.openxmlformats.org/spreadsheetml/2006/main" count="453" uniqueCount="199">
  <si>
    <t>Operations</t>
  </si>
  <si>
    <t>Employee_12</t>
  </si>
  <si>
    <t>EMP012</t>
  </si>
  <si>
    <t>Sales</t>
  </si>
  <si>
    <t>Employee_11</t>
  </si>
  <si>
    <t>EMP011</t>
  </si>
  <si>
    <t>Employee_10</t>
  </si>
  <si>
    <t>EMP010</t>
  </si>
  <si>
    <t>Employee_9</t>
  </si>
  <si>
    <t>EMP009</t>
  </si>
  <si>
    <t>Finance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</si>
  <si>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</si>
  <si>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</si>
  <si>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</si>
  <si>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</si>
  <si>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</si>
  <si>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</si>
  <si>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</si>
  <si>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</si>
  <si>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</si>
  <si>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</si>
  <si>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</si>
  <si>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</si>
  <si>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</si>
  <si>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</si>
  <si>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</si>
  <si>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</si>
  <si>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</si>
  <si>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</si>
  <si>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</si>
  <si>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</si>
  <si>
    <t>Computer Science (Mr. White)</t>
  </si>
  <si>
    <t>Computer Science (Ms. Taylor)</t>
  </si>
  <si>
    <t>Computer Science (Mr. Wilson)</t>
  </si>
  <si>
    <t>Computer Science (Ms. Davis)</t>
  </si>
  <si>
    <t>Break</t>
  </si>
  <si>
    <t>Computer Science (Mrs. Lee)</t>
  </si>
  <si>
    <t>Computer Science (Mr. Smith)</t>
  </si>
  <si>
    <t>Computer Science (Ms. Johnson)</t>
  </si>
  <si>
    <t>Computer Science</t>
  </si>
  <si>
    <t>Art (Ms. Taylor)</t>
  </si>
  <si>
    <t>Art (Mr. Wilson)</t>
  </si>
  <si>
    <t>Art (Ms. Davis)</t>
  </si>
  <si>
    <t>Art (Mr. Brown)</t>
  </si>
  <si>
    <t>Art (Mr. Smith)</t>
  </si>
  <si>
    <t>Art (Mr. White)</t>
  </si>
  <si>
    <t>Art</t>
  </si>
  <si>
    <t>Physical Education (Mr. Wilson)</t>
  </si>
  <si>
    <t>Physical Education (Ms. Davis)</t>
  </si>
  <si>
    <t>Physical Education (Mr. Brown)</t>
  </si>
  <si>
    <t>Physical Education (Mrs. Lee)</t>
  </si>
  <si>
    <t>Physical Education (Ms. Johnson)</t>
  </si>
  <si>
    <t>Physical Education (Mr. White)</t>
  </si>
  <si>
    <t>Physical Education (Ms. Taylor)</t>
  </si>
  <si>
    <t>Physical Education</t>
  </si>
  <si>
    <t>Geography (Ms. Davis)</t>
  </si>
  <si>
    <t>Geography (Mr. Brown)</t>
  </si>
  <si>
    <t>Geography (Mrs. Lee)</t>
  </si>
  <si>
    <t>Geography (Mr. Smith)</t>
  </si>
  <si>
    <t>Geography (Mr. White)</t>
  </si>
  <si>
    <t>Geography (Ms. Taylor)</t>
  </si>
  <si>
    <t>Geography (Mr. Wilson)</t>
  </si>
  <si>
    <t>Geography</t>
  </si>
  <si>
    <t>History (Mr. Brown)</t>
  </si>
  <si>
    <t>History (Mrs. Lee)</t>
  </si>
  <si>
    <t>History (Mr. Smith)</t>
  </si>
  <si>
    <t>History (Ms. Johnson)</t>
  </si>
  <si>
    <t>History (Ms. Taylor)</t>
  </si>
  <si>
    <t>History (Mr. Wilson)</t>
  </si>
  <si>
    <t>History (Ms. Davis)</t>
  </si>
  <si>
    <t>History</t>
  </si>
  <si>
    <t>English (Mrs. Lee)</t>
  </si>
  <si>
    <t>English (Mr. Smith)</t>
  </si>
  <si>
    <t>English (Ms. Johnson)</t>
  </si>
  <si>
    <t>English (Mr. White)</t>
  </si>
  <si>
    <t>English (Mr. Wilson)</t>
  </si>
  <si>
    <t>English (Ms. Davis)</t>
  </si>
  <si>
    <t>English (Mr. Brown)</t>
  </si>
  <si>
    <t>English</t>
  </si>
  <si>
    <t>Science (Mr. Smith)</t>
  </si>
  <si>
    <t>Science (Ms. Johnson)</t>
  </si>
  <si>
    <t>Science (Mr. White)</t>
  </si>
  <si>
    <t>Science (Ms. Taylor)</t>
  </si>
  <si>
    <t>Science (Ms. Davis)</t>
  </si>
  <si>
    <t>Science (Mr. Brown)</t>
  </si>
  <si>
    <t>Science (Mrs. Lee)</t>
  </si>
  <si>
    <t>Science</t>
  </si>
  <si>
    <t>Mathematics (Ms. Johnson)</t>
  </si>
  <si>
    <t>Mathematics (Mr. White)</t>
  </si>
  <si>
    <t>Mathematics (Ms. Taylor)</t>
  </si>
  <si>
    <t>Mathematics (Mr. Wilson)</t>
  </si>
  <si>
    <t>Mathematics (Mr. Brown)</t>
  </si>
  <si>
    <t>Mathematics (Mrs. Lee)</t>
  </si>
  <si>
    <t>Mathematics (Mr. Smith)</t>
  </si>
  <si>
    <t>Mathematics</t>
  </si>
  <si>
    <t>1:30 PM - 2:15 PM</t>
  </si>
  <si>
    <t>12:45 PM - 1:30 PM</t>
  </si>
  <si>
    <t>12:00 PM - 12:45 PM</t>
  </si>
  <si>
    <t>11:15 AM - 12:00 PM</t>
  </si>
  <si>
    <t>11:00 AM - 11:15 AM (Break)</t>
  </si>
  <si>
    <t>10:15 AM - 11:00 AM</t>
  </si>
  <si>
    <t>9:30 AM - 10:15 AM</t>
  </si>
  <si>
    <t>8:45 AM - 9:30 AM</t>
  </si>
  <si>
    <t>8:00 AM - 8:45 AM</t>
  </si>
  <si>
    <t>Class/Subjects</t>
  </si>
  <si>
    <t>Grade6</t>
  </si>
  <si>
    <t>Grade5</t>
  </si>
  <si>
    <t>Grade4</t>
  </si>
  <si>
    <t>Grade3</t>
  </si>
  <si>
    <t>Grade2</t>
  </si>
  <si>
    <t>Grade1</t>
  </si>
  <si>
    <t>Emp_type</t>
  </si>
  <si>
    <t>emp_type</t>
  </si>
  <si>
    <t>Greater than</t>
  </si>
  <si>
    <t>Row</t>
  </si>
  <si>
    <t>column</t>
  </si>
  <si>
    <t>FAQs?</t>
  </si>
  <si>
    <t>Why do we need to do fixed reference here?</t>
  </si>
  <si>
    <t>how many parameters vlookup has??</t>
  </si>
  <si>
    <t>meaning of each argument in vlookup</t>
  </si>
  <si>
    <t>my formula</t>
  </si>
  <si>
    <t>Name 2</t>
  </si>
  <si>
    <t>Olivia</t>
  </si>
  <si>
    <t>Liam</t>
  </si>
  <si>
    <t>Emma</t>
  </si>
  <si>
    <t>Noah</t>
  </si>
  <si>
    <t>Ava</t>
  </si>
  <si>
    <t>Oliver</t>
  </si>
  <si>
    <t>Sophia</t>
  </si>
  <si>
    <t>Elijah</t>
  </si>
  <si>
    <t>Mia</t>
  </si>
  <si>
    <t>James</t>
  </si>
  <si>
    <t>Amelia</t>
  </si>
  <si>
    <t>Benjamin</t>
  </si>
  <si>
    <t>Charlotte</t>
  </si>
  <si>
    <t>Lucas</t>
  </si>
  <si>
    <t>Harper</t>
  </si>
  <si>
    <t>Henry</t>
  </si>
  <si>
    <t>Evelyn</t>
  </si>
  <si>
    <t>Alexander</t>
  </si>
  <si>
    <t>Isabella</t>
  </si>
  <si>
    <t>Daniel</t>
  </si>
  <si>
    <t>we have to check which names are present in both list and which are not?</t>
  </si>
  <si>
    <t>So we got to know there are  3 names in first column which are not present in 2nd</t>
  </si>
  <si>
    <t>Quick Exercise - Do vice versa??</t>
  </si>
  <si>
    <t>we can achieve the same results using nested ifs but since there 5 conditions, it can be complex, so using vlookup.</t>
  </si>
  <si>
    <t>This is an example of approx match in vlookup</t>
  </si>
  <si>
    <t>emp004</t>
  </si>
  <si>
    <t>Syntax of VLOOKUP</t>
  </si>
  <si>
    <t>This is an example of approximate match</t>
  </si>
  <si>
    <t>Match works on a single column or single row not on arrays</t>
  </si>
  <si>
    <t>Limitation of VLOOKUP</t>
  </si>
  <si>
    <t>it can't find the value which is left to the lookup value in the array.</t>
  </si>
  <si>
    <t>Xlookup can do reverse lookup</t>
  </si>
  <si>
    <t>means in vlookup it always tries to find the lookup value in the leftmost column only</t>
  </si>
  <si>
    <t>What happened when I copied the formula to a diff cell?</t>
  </si>
  <si>
    <t>Match function</t>
  </si>
  <si>
    <t>Ankit</t>
  </si>
  <si>
    <t>Find vs Vlookup</t>
  </si>
  <si>
    <t>The MATCH function in Excel searches for a value in a range of cells and returns its relative position. The MATCH function is case-insensitive and returns the position of the first occurrence of a value. </t>
  </si>
  <si>
    <t>to match Class/ Subjects</t>
  </si>
  <si>
    <t>to match time</t>
  </si>
  <si>
    <t>MATCH(B14,A1:A9,0)</t>
  </si>
  <si>
    <t>MATCH(C13,A1:J1,0)</t>
  </si>
  <si>
    <t>Let's see INDEX function in Excel</t>
  </si>
  <si>
    <t xml:space="preserve">The INDEX function is a lookup and reference function that retrieves data based on its position. It's often used in conjunction with the MATCH function for dynamic lookups. </t>
  </si>
  <si>
    <t>here we are using it to get column number for vlookup formula</t>
  </si>
  <si>
    <t>salary</t>
  </si>
  <si>
    <t>name</t>
  </si>
  <si>
    <t>Employee_6</t>
  </si>
  <si>
    <t xml:space="preserve"> </t>
  </si>
  <si>
    <t>how many parameters Xlookup has??</t>
  </si>
  <si>
    <t>meaning of each argument in xlookup</t>
  </si>
  <si>
    <t>Syntax of XLOOKUP</t>
  </si>
  <si>
    <t>emp006</t>
  </si>
  <si>
    <t>Employee_31</t>
  </si>
  <si>
    <t>Dept</t>
  </si>
  <si>
    <t>JD</t>
  </si>
  <si>
    <t>Ankit Agrawal</t>
  </si>
  <si>
    <t>Akshat</t>
  </si>
  <si>
    <t>noah</t>
  </si>
  <si>
    <t xml:space="preserve">   </t>
  </si>
  <si>
    <t>Salesman</t>
  </si>
  <si>
    <t>Bikash Singh</t>
  </si>
  <si>
    <t>Sanjoy Kumar</t>
  </si>
  <si>
    <t>Rishik Sen</t>
  </si>
  <si>
    <t>Surajit dasAjit Roy</t>
  </si>
  <si>
    <t>Robert Peter</t>
  </si>
  <si>
    <t>Rahul Singh</t>
  </si>
  <si>
    <t>Debasish Dey</t>
  </si>
  <si>
    <t>Manoj Patra</t>
  </si>
  <si>
    <t>Supriyo Neogi</t>
  </si>
  <si>
    <t>Bijay Sharma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</si>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</sst>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1D35"/>
      <name val="Arial"/>
      <family val="2"/>
    </font>
    <font>
      <sz val="11"/>
      <color theme="1"/>
      <name val="Sylfaen"/>
      <family val="2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0" xfId="0" applyFont="1" applyFill="1"/>
    <xf numFmtId="0" fontId="4" fillId="0" borderId="1" xfId="0" applyFont="1" applyBorder="1"/>
    <xf numFmtId="0" fontId="5" fillId="3" borderId="0" xfId="0" applyFont="1" applyFill="1"/>
    <xf numFmtId="0" fontId="1" fillId="2" borderId="3" xfId="0" applyFont="1" applyFill="1" applyBorder="1" applyAlignment="1">
      <alignment horizontal="center" vertical="top"/>
    </xf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6" fillId="0" borderId="0" xfId="0" applyFont="1"/>
    <xf numFmtId="0" fontId="1" fillId="5" borderId="0" xfId="0" applyFont="1" applyFill="1"/>
    <xf numFmtId="0" fontId="0" fillId="0" borderId="2" xfId="0" applyBorder="1"/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7" fillId="0" borderId="0" xfId="1"/>
    <xf numFmtId="0" fontId="8" fillId="7" borderId="1" xfId="1" applyFont="1" applyFill="1" applyBorder="1" applyAlignment="1">
      <alignment horizontal="center"/>
    </xf>
    <xf numFmtId="0" fontId="7" fillId="0" borderId="1" xfId="1" applyBorder="1"/>
    <xf numFmtId="0" fontId="0" fillId="0" borderId="0" xfId="0" applyAlignment="1">
      <alignment horizontal="left" wrapText="1"/>
    </xf>
    <xf numFmtId="0" fontId="3" fillId="6" borderId="0" xfId="0" applyFont="1" applyFill="1" applyAlignment="1">
      <alignment horizontal="left" wrapText="1"/>
    </xf>
  </cellXfs>
  <cellStyles count="2">
    <cellStyle name="Normal" xfId="0" builtinId="0"/>
    <cellStyle name="Normal 11" xfId="1" xr:uid="{FE5B14E4-D25A-46FB-82D8-E2F59358A870}"/>
  </cellStyles>
  <dxfs count="1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shat Agrawal" id="{C8301D92-A9BA-4048-A22C-E42CA060A0EA}" userId="0af277b3ec21c6d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5-03-19T17:25:50.57" personId="{C8301D92-A9BA-4048-A22C-E42CA060A0EA}" id="{7973939E-686D-4632-A3D4-759193155415}">
    <text>Given a table range to this selection to use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8FCC-74B7-4EC2-8473-93AF7BBA3443}">
  <sheetPr codeName="Sheet1"/>
  <dimension ref="A1:L19"/>
  <sheetViews>
    <sheetView zoomScale="145" zoomScaleNormal="145" workbookViewId="0">
      <selection sqref="A1:I15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6" max="6" width="10.6640625" bestFit="1" customWidth="1"/>
    <col min="7" max="7" width="12.77734375" customWidth="1"/>
    <col min="8" max="8" width="11" hidden="1" customWidth="1"/>
    <col min="9" max="9" width="19.109375" customWidth="1"/>
    <col min="10" max="10" width="12.109375" bestFit="1" customWidth="1"/>
    <col min="11" max="11" width="11" bestFit="1" customWidth="1"/>
  </cols>
  <sheetData>
    <row r="1" spans="1:12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3"/>
      <c r="K1" t="s">
        <v>147</v>
      </c>
    </row>
    <row r="2" spans="1:12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s="3"/>
      <c r="G2" s="6" t="s">
        <v>30</v>
      </c>
      <c r="H2" t="s">
        <v>147</v>
      </c>
      <c r="I2" s="3" t="s">
        <v>174</v>
      </c>
      <c r="J2" s="3"/>
      <c r="K2" t="str">
        <f>VLOOKUP($K$1,$A$1:$E$13,ROW(),0)</f>
        <v>Employee_4</v>
      </c>
      <c r="L2" t="s">
        <v>29</v>
      </c>
    </row>
    <row r="3" spans="1:12" x14ac:dyDescent="0.3">
      <c r="A3" s="3" t="s">
        <v>23</v>
      </c>
      <c r="B3" s="3" t="s">
        <v>157</v>
      </c>
      <c r="C3" s="3" t="s">
        <v>0</v>
      </c>
      <c r="D3" s="2">
        <v>49855</v>
      </c>
      <c r="E3" s="1">
        <v>43832</v>
      </c>
      <c r="G3" s="6" t="s">
        <v>29</v>
      </c>
      <c r="H3" t="str">
        <f>VLOOKUP($H$2,$A$1:$E$13,ROW()-1,0)</f>
        <v>Employee_4</v>
      </c>
      <c r="I3" t="str">
        <f>VLOOKUP($I$2,$A$1:$E$13,ROW()-1,0)</f>
        <v>Employee_3</v>
      </c>
      <c r="K3" t="str">
        <f t="shared" ref="K3:K5" si="0">VLOOKUP($K$1,$A$1:$E$13,ROW(),0)</f>
        <v>Finance</v>
      </c>
      <c r="L3" t="s">
        <v>176</v>
      </c>
    </row>
    <row r="4" spans="1:12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s="8"/>
      <c r="G4" s="6" t="s">
        <v>28</v>
      </c>
      <c r="H4" t="str">
        <f>VLOOKUP($H$2,$A$1:$E$13,ROW()-1,0)</f>
        <v>Finance</v>
      </c>
      <c r="I4" t="str">
        <f t="shared" ref="I4:I6" si="1">VLOOKUP($I$2,$A$1:$E$13,ROW()-1,0)</f>
        <v>Operations</v>
      </c>
      <c r="K4">
        <f t="shared" si="0"/>
        <v>74689</v>
      </c>
      <c r="L4" t="s">
        <v>27</v>
      </c>
    </row>
    <row r="5" spans="1:12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5" t="s">
        <v>27</v>
      </c>
      <c r="H5">
        <f t="shared" ref="H5:H6" si="2">VLOOKUP($H$2,$A$1:$E$13,ROW()-1,0)</f>
        <v>74689</v>
      </c>
      <c r="I5">
        <f t="shared" si="1"/>
        <v>74820</v>
      </c>
      <c r="K5" s="8">
        <f t="shared" si="0"/>
        <v>43834</v>
      </c>
      <c r="L5" t="s">
        <v>177</v>
      </c>
    </row>
    <row r="6" spans="1:12" x14ac:dyDescent="0.3">
      <c r="A6" s="3" t="s">
        <v>20</v>
      </c>
      <c r="B6" s="3" t="s">
        <v>17</v>
      </c>
      <c r="C6" s="3" t="s">
        <v>0</v>
      </c>
      <c r="D6" s="2">
        <v>90652</v>
      </c>
      <c r="E6" s="1">
        <v>43835</v>
      </c>
      <c r="G6" s="4" t="s">
        <v>26</v>
      </c>
      <c r="H6" s="8">
        <f t="shared" si="2"/>
        <v>43834</v>
      </c>
      <c r="I6" s="8">
        <f t="shared" si="1"/>
        <v>43836</v>
      </c>
      <c r="J6" s="8"/>
    </row>
    <row r="7" spans="1:12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s="8"/>
      <c r="K7" t="s">
        <v>178</v>
      </c>
    </row>
    <row r="8" spans="1:12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s="23"/>
      <c r="I8">
        <f>VLOOKUP(I2,A1:E13,4,0)</f>
        <v>74820</v>
      </c>
      <c r="K8" t="str">
        <f>_xlfn.XLOOKUP(K7,B2:B13,A2:A13,"Not Found")</f>
        <v>Not Found</v>
      </c>
    </row>
    <row r="9" spans="1:12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G9" s="9" t="s">
        <v>116</v>
      </c>
    </row>
    <row r="10" spans="1:12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s="23"/>
      <c r="G10" t="s">
        <v>117</v>
      </c>
    </row>
    <row r="11" spans="1:12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G11" t="s">
        <v>118</v>
      </c>
    </row>
    <row r="12" spans="1:12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G12" t="s">
        <v>119</v>
      </c>
    </row>
    <row r="13" spans="1:12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G13" t="s">
        <v>148</v>
      </c>
    </row>
    <row r="14" spans="1:12" x14ac:dyDescent="0.3">
      <c r="G14" t="s">
        <v>158</v>
      </c>
    </row>
    <row r="15" spans="1:12" x14ac:dyDescent="0.3">
      <c r="C15" t="str">
        <f>VLOOKUP(H2,A1:E13,3,0)</f>
        <v>Finance</v>
      </c>
    </row>
    <row r="16" spans="1:12" x14ac:dyDescent="0.3">
      <c r="D16">
        <f>ROW()</f>
        <v>16</v>
      </c>
      <c r="G16" s="3" t="s">
        <v>24</v>
      </c>
      <c r="H16" t="e">
        <f>VLOOKUP(G16,A2:E13,1,0)</f>
        <v>#N/A</v>
      </c>
      <c r="I16" s="19" t="s">
        <v>151</v>
      </c>
    </row>
    <row r="17" spans="2:9" x14ac:dyDescent="0.3">
      <c r="B17">
        <f>ROW()</f>
        <v>17</v>
      </c>
      <c r="I17" t="s">
        <v>152</v>
      </c>
    </row>
    <row r="18" spans="2:9" x14ac:dyDescent="0.3">
      <c r="B18" s="3"/>
      <c r="C18" s="19"/>
      <c r="G18" t="str">
        <f>_xlfn.XLOOKUP(G16,B2:B13,A2:A13,"Not Found")</f>
        <v>EMP001</v>
      </c>
      <c r="I18" t="s">
        <v>154</v>
      </c>
    </row>
    <row r="19" spans="2:9" x14ac:dyDescent="0.3">
      <c r="G19" s="19" t="s">
        <v>153</v>
      </c>
    </row>
  </sheetData>
  <conditionalFormatting sqref="A2:E13 F8 F10">
    <cfRule type="expression" dxfId="14" priority="8">
      <formula>$C2=$F$2</formula>
    </cfRule>
  </conditionalFormatting>
  <conditionalFormatting sqref="B18">
    <cfRule type="expression" dxfId="13" priority="2">
      <formula>$C18=$F$2</formula>
    </cfRule>
  </conditionalFormatting>
  <conditionalFormatting sqref="F1:F2">
    <cfRule type="expression" dxfId="12" priority="3">
      <formula>$C1=$F$2</formula>
    </cfRule>
  </conditionalFormatting>
  <conditionalFormatting sqref="G16">
    <cfRule type="expression" dxfId="11" priority="7">
      <formula>$C16=$F$2</formula>
    </cfRule>
  </conditionalFormatting>
  <conditionalFormatting sqref="I2:J2">
    <cfRule type="expression" dxfId="10" priority="1">
      <formula>$C2=$F$2</formula>
    </cfRule>
  </conditionalFormatting>
  <dataValidations disablePrompts="1" count="1">
    <dataValidation type="list" allowBlank="1" showInputMessage="1" showErrorMessage="1" sqref="J2" xr:uid="{2DB66CC0-FCAB-49FF-BA67-C8AC50DF5696}">
      <formula1>$A$2:$A$13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0211-19BC-4A86-94EB-E8107DE7B321}">
  <sheetPr codeName="Sheet6"/>
  <dimension ref="A1:I16"/>
  <sheetViews>
    <sheetView zoomScale="150" workbookViewId="0">
      <selection activeCell="I3" sqref="I3"/>
    </sheetView>
  </sheetViews>
  <sheetFormatPr defaultRowHeight="14.4" x14ac:dyDescent="0.3"/>
  <cols>
    <col min="1" max="1" width="11.33203125" bestFit="1" customWidth="1"/>
    <col min="2" max="2" width="11.77734375" bestFit="1" customWidth="1"/>
    <col min="3" max="3" width="11" bestFit="1" customWidth="1"/>
    <col min="4" max="4" width="11.44140625" bestFit="1" customWidth="1"/>
    <col min="5" max="5" width="11" bestFit="1" customWidth="1"/>
    <col min="7" max="7" width="36.5546875" bestFit="1" customWidth="1"/>
    <col min="8" max="9" width="10.77734375" bestFit="1" customWidth="1"/>
  </cols>
  <sheetData>
    <row r="1" spans="1:9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3"/>
    </row>
    <row r="2" spans="1:9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s="3"/>
      <c r="G2" s="6" t="s">
        <v>30</v>
      </c>
      <c r="H2" t="s">
        <v>147</v>
      </c>
      <c r="I2" s="3"/>
    </row>
    <row r="3" spans="1:9" x14ac:dyDescent="0.3">
      <c r="A3" s="3" t="s">
        <v>23</v>
      </c>
      <c r="B3" s="3" t="s">
        <v>157</v>
      </c>
      <c r="C3" s="3" t="s">
        <v>0</v>
      </c>
      <c r="D3" s="2">
        <v>49855</v>
      </c>
      <c r="E3" s="1">
        <v>43832</v>
      </c>
      <c r="G3" s="6" t="s">
        <v>29</v>
      </c>
      <c r="H3" t="str">
        <f>IFERROR(VLOOKUP($H$2,$A$1:$E$13,MATCH(G3,$A$1:$E$1,0),0),"Not Found")</f>
        <v>Employee_4</v>
      </c>
      <c r="I3" t="str">
        <f>IFERROR(VLOOKUP($H$2,$A$1:$E$13,MATCH(H3,$A$1:$E$1,0),0),"Not Found")</f>
        <v>Not Found</v>
      </c>
    </row>
    <row r="4" spans="1:9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s="8"/>
      <c r="G4" s="4" t="s">
        <v>26</v>
      </c>
      <c r="H4" s="8">
        <f t="shared" ref="H4:H7" si="0">IFERROR(VLOOKUP($H$2,$A$1:$E$13,MATCH(G4,$A$1:$E$1,0),0),"Not Found")</f>
        <v>43834</v>
      </c>
    </row>
    <row r="5" spans="1:9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5" t="s">
        <v>27</v>
      </c>
      <c r="H5">
        <f t="shared" si="0"/>
        <v>74689</v>
      </c>
    </row>
    <row r="6" spans="1:9" x14ac:dyDescent="0.3">
      <c r="A6" s="3" t="s">
        <v>20</v>
      </c>
      <c r="B6" s="3" t="s">
        <v>17</v>
      </c>
      <c r="C6" s="3" t="s">
        <v>0</v>
      </c>
      <c r="D6" s="2">
        <v>90652</v>
      </c>
      <c r="E6" s="1">
        <v>43835</v>
      </c>
      <c r="H6" t="str">
        <f t="shared" si="0"/>
        <v>Not Found</v>
      </c>
      <c r="I6" s="8"/>
    </row>
    <row r="7" spans="1:9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s="8"/>
      <c r="G7" s="6" t="s">
        <v>28</v>
      </c>
      <c r="H7" t="str">
        <f t="shared" si="0"/>
        <v>Finance</v>
      </c>
    </row>
    <row r="8" spans="1:9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s="23"/>
    </row>
    <row r="9" spans="1:9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G9" s="9" t="s">
        <v>116</v>
      </c>
    </row>
    <row r="10" spans="1:9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s="23"/>
      <c r="G10" t="s">
        <v>117</v>
      </c>
    </row>
    <row r="11" spans="1:9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G11" t="s">
        <v>118</v>
      </c>
    </row>
    <row r="12" spans="1:9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G12" t="s">
        <v>119</v>
      </c>
    </row>
    <row r="13" spans="1:9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G13" t="s">
        <v>148</v>
      </c>
    </row>
    <row r="14" spans="1:9" x14ac:dyDescent="0.3">
      <c r="G14" t="s">
        <v>158</v>
      </c>
    </row>
    <row r="15" spans="1:9" x14ac:dyDescent="0.3">
      <c r="C15" t="str">
        <f>VLOOKUP(H2,A1:E13,3,0)</f>
        <v>Finance</v>
      </c>
    </row>
    <row r="16" spans="1:9" x14ac:dyDescent="0.3">
      <c r="D16" s="8">
        <f>INDEX(A1:E13,3,5)</f>
        <v>43832</v>
      </c>
    </row>
  </sheetData>
  <conditionalFormatting sqref="A2:E13 F8 F10">
    <cfRule type="expression" dxfId="9" priority="3">
      <formula>$C2=$F$2</formula>
    </cfRule>
  </conditionalFormatting>
  <conditionalFormatting sqref="F1:F2">
    <cfRule type="expression" dxfId="8" priority="2">
      <formula>$C1=$F$2</formula>
    </cfRule>
  </conditionalFormatting>
  <conditionalFormatting sqref="I2">
    <cfRule type="expression" dxfId="7" priority="1">
      <formula>$C2=$F$2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CC17-59CB-4567-B082-0C793D2894A2}">
  <sheetPr codeName="Sheet2"/>
  <dimension ref="A1:K15"/>
  <sheetViews>
    <sheetView zoomScale="145" zoomScaleNormal="145" workbookViewId="0">
      <selection activeCell="I3" sqref="I3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6" max="6" width="15.77734375" hidden="1" customWidth="1"/>
    <col min="7" max="7" width="26.5546875" customWidth="1"/>
    <col min="8" max="8" width="11.109375" bestFit="1" customWidth="1"/>
    <col min="9" max="9" width="11.109375" customWidth="1"/>
  </cols>
  <sheetData>
    <row r="1" spans="1:11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10" t="s">
        <v>112</v>
      </c>
      <c r="G1" s="17" t="s">
        <v>120</v>
      </c>
      <c r="H1" s="3" t="s">
        <v>113</v>
      </c>
      <c r="I1" s="3"/>
    </row>
    <row r="2" spans="1:11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t="str">
        <f>VLOOKUP(D2,Emp_Type,2,1)</f>
        <v>Grade5</v>
      </c>
      <c r="G2" t="str">
        <f>VLOOKUP(D2,Emp_Type,2,TRUE)</f>
        <v>Grade5</v>
      </c>
      <c r="H2" s="3" t="s">
        <v>27</v>
      </c>
      <c r="I2" s="3" t="s">
        <v>111</v>
      </c>
      <c r="K2" t="str">
        <f>VLOOKUP(D2,$H$3:$I$8,2,1)</f>
        <v>Grade5</v>
      </c>
    </row>
    <row r="3" spans="1:11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t="str">
        <f t="shared" ref="F3:F13" si="0">VLOOKUP(D3,Emp_Type,2,1)</f>
        <v>Grade4</v>
      </c>
      <c r="H3" s="3">
        <v>15000</v>
      </c>
      <c r="I3" s="3" t="s">
        <v>105</v>
      </c>
      <c r="K3" t="str">
        <f t="shared" ref="K3:K8" si="1">VLOOKUP(D3,$H$3:$I$8,2,1)</f>
        <v>Grade4</v>
      </c>
    </row>
    <row r="4" spans="1:11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t="str">
        <f t="shared" si="0"/>
        <v>Grade1</v>
      </c>
      <c r="H4" s="3">
        <v>30000</v>
      </c>
      <c r="I4" s="3" t="s">
        <v>106</v>
      </c>
      <c r="K4" t="str">
        <f t="shared" si="1"/>
        <v>Grade1</v>
      </c>
    </row>
    <row r="5" spans="1:11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 t="str">
        <f t="shared" si="0"/>
        <v>Grade3</v>
      </c>
      <c r="H5" s="3">
        <v>45000</v>
      </c>
      <c r="I5" s="3" t="s">
        <v>107</v>
      </c>
      <c r="K5" t="str">
        <f t="shared" si="1"/>
        <v>Grade3</v>
      </c>
    </row>
    <row r="6" spans="1:11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t="str">
        <f t="shared" si="0"/>
        <v>Grade1</v>
      </c>
      <c r="H6" s="3">
        <v>60000</v>
      </c>
      <c r="I6" s="3" t="s">
        <v>108</v>
      </c>
      <c r="K6" t="str">
        <f t="shared" si="1"/>
        <v>Grade1</v>
      </c>
    </row>
    <row r="7" spans="1:11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t="str">
        <f t="shared" si="0"/>
        <v>Grade3</v>
      </c>
      <c r="H7" s="3">
        <v>75000</v>
      </c>
      <c r="I7" s="3" t="s">
        <v>109</v>
      </c>
      <c r="K7" t="str">
        <f t="shared" si="1"/>
        <v>Grade3</v>
      </c>
    </row>
    <row r="8" spans="1:11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t="str">
        <f t="shared" si="0"/>
        <v>Grade2</v>
      </c>
      <c r="H8" s="3">
        <v>90000</v>
      </c>
      <c r="I8" s="3" t="s">
        <v>110</v>
      </c>
      <c r="K8" t="str">
        <f t="shared" si="1"/>
        <v>Grade2</v>
      </c>
    </row>
    <row r="9" spans="1:11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F9" t="str">
        <f t="shared" si="0"/>
        <v>Grade5</v>
      </c>
    </row>
    <row r="10" spans="1:11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t="str">
        <f t="shared" si="0"/>
        <v>Grade4</v>
      </c>
      <c r="H10" t="s">
        <v>145</v>
      </c>
    </row>
    <row r="11" spans="1:11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F11" t="str">
        <f t="shared" si="0"/>
        <v>Grade5</v>
      </c>
    </row>
    <row r="12" spans="1:11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F12" t="str">
        <f t="shared" si="0"/>
        <v>Grade1</v>
      </c>
      <c r="H12" t="s">
        <v>146</v>
      </c>
    </row>
    <row r="13" spans="1:11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F13" t="str">
        <f t="shared" si="0"/>
        <v>Grade2</v>
      </c>
    </row>
    <row r="15" spans="1:11" x14ac:dyDescent="0.3">
      <c r="A15" s="18" t="s">
        <v>149</v>
      </c>
    </row>
  </sheetData>
  <sortState xmlns:xlrd2="http://schemas.microsoft.com/office/spreadsheetml/2017/richdata2" ref="H3:I8">
    <sortCondition ref="H3:H8"/>
  </sortState>
  <conditionalFormatting sqref="A2:E13 A15">
    <cfRule type="expression" dxfId="6" priority="1">
      <formula>$C2=$F$2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AB92-09D9-48AB-99F7-A619C5C096B7}">
  <sheetPr codeName="Sheet3"/>
  <dimension ref="A1:E21"/>
  <sheetViews>
    <sheetView zoomScale="132" workbookViewId="0">
      <selection activeCell="E11" sqref="E11"/>
    </sheetView>
  </sheetViews>
  <sheetFormatPr defaultRowHeight="14.4" x14ac:dyDescent="0.3"/>
  <cols>
    <col min="1" max="2" width="9" bestFit="1" customWidth="1"/>
    <col min="3" max="3" width="61.5546875" bestFit="1" customWidth="1"/>
    <col min="5" max="5" width="44.109375" customWidth="1"/>
  </cols>
  <sheetData>
    <row r="1" spans="1:5" ht="18" x14ac:dyDescent="0.35">
      <c r="A1" s="15" t="s">
        <v>29</v>
      </c>
      <c r="B1" s="15" t="s">
        <v>121</v>
      </c>
      <c r="C1" s="16" t="s">
        <v>142</v>
      </c>
    </row>
    <row r="2" spans="1:5" x14ac:dyDescent="0.3">
      <c r="A2" s="3" t="s">
        <v>122</v>
      </c>
      <c r="B2" s="3" t="s">
        <v>122</v>
      </c>
      <c r="C2" t="str">
        <f>VLOOKUP(A2,B:B,1,0)</f>
        <v>Olivia</v>
      </c>
      <c r="D2" t="str">
        <f>VLOOKUP(B2,A:A,1,FALSE)</f>
        <v>Olivia</v>
      </c>
    </row>
    <row r="3" spans="1:5" x14ac:dyDescent="0.3">
      <c r="A3" s="3" t="s">
        <v>123</v>
      </c>
      <c r="B3" s="3" t="s">
        <v>123</v>
      </c>
      <c r="C3" t="str">
        <f t="shared" ref="C3:C21" si="0">VLOOKUP(A3,B:B,1,0)</f>
        <v>Liam</v>
      </c>
      <c r="D3" t="str">
        <f t="shared" ref="D3:D21" si="1">VLOOKUP(B3,A:A,1,FALSE)</f>
        <v>Liam</v>
      </c>
    </row>
    <row r="4" spans="1:5" x14ac:dyDescent="0.3">
      <c r="A4" s="3" t="s">
        <v>124</v>
      </c>
      <c r="B4" s="3" t="s">
        <v>124</v>
      </c>
      <c r="C4" t="str">
        <f t="shared" si="0"/>
        <v>Emma</v>
      </c>
      <c r="D4" t="str">
        <f t="shared" si="1"/>
        <v>Emma</v>
      </c>
    </row>
    <row r="5" spans="1:5" x14ac:dyDescent="0.3">
      <c r="A5" s="3" t="s">
        <v>125</v>
      </c>
      <c r="B5" s="3" t="s">
        <v>180</v>
      </c>
      <c r="C5" t="str">
        <f t="shared" si="0"/>
        <v>noah</v>
      </c>
      <c r="D5" t="str">
        <f t="shared" si="1"/>
        <v>Noah</v>
      </c>
      <c r="E5" s="14" t="s">
        <v>143</v>
      </c>
    </row>
    <row r="6" spans="1:5" x14ac:dyDescent="0.3">
      <c r="A6" s="3" t="s">
        <v>126</v>
      </c>
      <c r="B6" s="3" t="s">
        <v>126</v>
      </c>
      <c r="C6" t="str">
        <f t="shared" si="0"/>
        <v>Ava</v>
      </c>
      <c r="D6" t="str">
        <f t="shared" si="1"/>
        <v>Ava</v>
      </c>
      <c r="E6" s="14"/>
    </row>
    <row r="7" spans="1:5" x14ac:dyDescent="0.3">
      <c r="A7" s="3" t="s">
        <v>127</v>
      </c>
      <c r="B7" s="3" t="s">
        <v>127</v>
      </c>
      <c r="C7" t="str">
        <f t="shared" si="0"/>
        <v>Oliver</v>
      </c>
      <c r="D7" t="str">
        <f t="shared" si="1"/>
        <v>Oliver</v>
      </c>
      <c r="E7" s="14" t="s">
        <v>144</v>
      </c>
    </row>
    <row r="8" spans="1:5" x14ac:dyDescent="0.3">
      <c r="A8" s="3" t="s">
        <v>128</v>
      </c>
      <c r="B8" s="3" t="s">
        <v>128</v>
      </c>
      <c r="C8" t="str">
        <f t="shared" si="0"/>
        <v>Sophia</v>
      </c>
      <c r="D8" t="str">
        <f t="shared" si="1"/>
        <v>Sophia</v>
      </c>
    </row>
    <row r="9" spans="1:5" x14ac:dyDescent="0.3">
      <c r="A9" s="3" t="s">
        <v>129</v>
      </c>
      <c r="B9" s="3" t="s">
        <v>129</v>
      </c>
      <c r="C9" t="str">
        <f t="shared" si="0"/>
        <v>Elijah</v>
      </c>
      <c r="D9" t="str">
        <f t="shared" si="1"/>
        <v>Elijah</v>
      </c>
    </row>
    <row r="10" spans="1:5" x14ac:dyDescent="0.3">
      <c r="A10" s="3" t="s">
        <v>130</v>
      </c>
      <c r="B10" s="3" t="s">
        <v>131</v>
      </c>
      <c r="C10" t="e">
        <f t="shared" si="0"/>
        <v>#N/A</v>
      </c>
      <c r="D10" t="str">
        <f t="shared" si="1"/>
        <v>James</v>
      </c>
    </row>
    <row r="11" spans="1:5" x14ac:dyDescent="0.3">
      <c r="A11" s="3" t="s">
        <v>131</v>
      </c>
      <c r="B11" s="3" t="s">
        <v>132</v>
      </c>
      <c r="C11" t="str">
        <f t="shared" si="0"/>
        <v>James</v>
      </c>
      <c r="D11" t="str">
        <f t="shared" si="1"/>
        <v>Amelia</v>
      </c>
      <c r="E11" t="s">
        <v>181</v>
      </c>
    </row>
    <row r="12" spans="1:5" x14ac:dyDescent="0.3">
      <c r="A12" s="3" t="s">
        <v>132</v>
      </c>
      <c r="B12" s="3" t="s">
        <v>133</v>
      </c>
      <c r="C12" t="str">
        <f t="shared" si="0"/>
        <v>Amelia</v>
      </c>
      <c r="D12" t="str">
        <f t="shared" si="1"/>
        <v>Benjamin</v>
      </c>
    </row>
    <row r="13" spans="1:5" x14ac:dyDescent="0.3">
      <c r="A13" s="3" t="s">
        <v>133</v>
      </c>
      <c r="B13" s="3" t="s">
        <v>135</v>
      </c>
      <c r="C13" t="str">
        <f t="shared" si="0"/>
        <v>Benjamin</v>
      </c>
      <c r="D13" t="str">
        <f t="shared" si="1"/>
        <v>Lucas</v>
      </c>
    </row>
    <row r="14" spans="1:5" x14ac:dyDescent="0.3">
      <c r="A14" s="3" t="s">
        <v>134</v>
      </c>
      <c r="B14" s="3" t="s">
        <v>136</v>
      </c>
      <c r="C14" t="e">
        <f t="shared" si="0"/>
        <v>#N/A</v>
      </c>
      <c r="D14" t="str">
        <f t="shared" si="1"/>
        <v>Harper</v>
      </c>
    </row>
    <row r="15" spans="1:5" x14ac:dyDescent="0.3">
      <c r="A15" s="3" t="s">
        <v>135</v>
      </c>
      <c r="B15" s="3" t="s">
        <v>137</v>
      </c>
      <c r="C15" t="str">
        <f t="shared" si="0"/>
        <v>Lucas</v>
      </c>
      <c r="D15" t="str">
        <f t="shared" si="1"/>
        <v>Henry</v>
      </c>
    </row>
    <row r="16" spans="1:5" x14ac:dyDescent="0.3">
      <c r="A16" s="3" t="s">
        <v>136</v>
      </c>
      <c r="B16" s="3" t="s">
        <v>139</v>
      </c>
      <c r="C16" t="str">
        <f t="shared" si="0"/>
        <v>Harper</v>
      </c>
      <c r="D16" t="str">
        <f t="shared" si="1"/>
        <v>Alexander</v>
      </c>
    </row>
    <row r="17" spans="1:4" x14ac:dyDescent="0.3">
      <c r="A17" s="3" t="s">
        <v>137</v>
      </c>
      <c r="B17" s="3" t="s">
        <v>140</v>
      </c>
      <c r="C17" t="str">
        <f t="shared" si="0"/>
        <v>Henry</v>
      </c>
      <c r="D17" t="str">
        <f t="shared" si="1"/>
        <v>Isabella</v>
      </c>
    </row>
    <row r="18" spans="1:4" x14ac:dyDescent="0.3">
      <c r="A18" s="3" t="s">
        <v>138</v>
      </c>
      <c r="B18" s="3" t="s">
        <v>141</v>
      </c>
      <c r="C18" t="e">
        <f t="shared" si="0"/>
        <v>#N/A</v>
      </c>
      <c r="D18" t="str">
        <f t="shared" si="1"/>
        <v>Daniel</v>
      </c>
    </row>
    <row r="19" spans="1:4" x14ac:dyDescent="0.3">
      <c r="A19" s="3" t="s">
        <v>139</v>
      </c>
      <c r="B19" s="3" t="s">
        <v>179</v>
      </c>
      <c r="C19" t="str">
        <f t="shared" si="0"/>
        <v>Alexander</v>
      </c>
      <c r="D19" t="e">
        <f t="shared" si="1"/>
        <v>#N/A</v>
      </c>
    </row>
    <row r="20" spans="1:4" x14ac:dyDescent="0.3">
      <c r="A20" s="3" t="s">
        <v>140</v>
      </c>
      <c r="B20" s="3"/>
      <c r="C20" t="str">
        <f t="shared" si="0"/>
        <v>Isabella</v>
      </c>
      <c r="D20" t="e">
        <f t="shared" si="1"/>
        <v>#N/A</v>
      </c>
    </row>
    <row r="21" spans="1:4" x14ac:dyDescent="0.3">
      <c r="A21" s="3" t="s">
        <v>141</v>
      </c>
      <c r="B21" s="3"/>
      <c r="C21" t="str">
        <f t="shared" si="0"/>
        <v>Daniel</v>
      </c>
      <c r="D21" t="e">
        <f t="shared" si="1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34E3-93DE-4BB1-A35A-50F1EACD54F6}">
  <sheetPr codeName="Sheet7"/>
  <dimension ref="A1:L12"/>
  <sheetViews>
    <sheetView tabSelected="1" zoomScale="153" workbookViewId="0">
      <selection activeCell="B12" sqref="B12"/>
    </sheetView>
  </sheetViews>
  <sheetFormatPr defaultRowHeight="14.4" x14ac:dyDescent="0.3"/>
  <cols>
    <col min="1" max="1" width="10.88671875" bestFit="1" customWidth="1"/>
    <col min="2" max="2" width="12.5546875" bestFit="1" customWidth="1"/>
    <col min="3" max="3" width="13.77734375" bestFit="1" customWidth="1"/>
    <col min="4" max="4" width="10.33203125" bestFit="1" customWidth="1"/>
    <col min="5" max="5" width="18" bestFit="1" customWidth="1"/>
    <col min="6" max="6" width="12.21875" bestFit="1" customWidth="1"/>
    <col min="7" max="7" width="11.88671875" bestFit="1" customWidth="1"/>
    <col min="8" max="8" width="13.44140625" bestFit="1" customWidth="1"/>
    <col min="9" max="9" width="11.77734375" bestFit="1" customWidth="1"/>
    <col min="10" max="10" width="14.109375" bestFit="1" customWidth="1"/>
    <col min="11" max="11" width="12.77734375" bestFit="1" customWidth="1"/>
  </cols>
  <sheetData>
    <row r="1" spans="1:12" x14ac:dyDescent="0.3">
      <c r="A1" s="24" t="s">
        <v>182</v>
      </c>
      <c r="B1" s="25" t="s">
        <v>183</v>
      </c>
      <c r="C1" s="25" t="s">
        <v>184</v>
      </c>
      <c r="D1" s="25" t="s">
        <v>185</v>
      </c>
      <c r="E1" s="25" t="s">
        <v>186</v>
      </c>
      <c r="F1" s="25" t="s">
        <v>187</v>
      </c>
      <c r="G1" s="25" t="s">
        <v>188</v>
      </c>
      <c r="H1" s="25" t="s">
        <v>189</v>
      </c>
      <c r="I1" s="25" t="s">
        <v>190</v>
      </c>
      <c r="J1" s="25" t="s">
        <v>191</v>
      </c>
      <c r="K1" s="25" t="s">
        <v>192</v>
      </c>
      <c r="L1" s="26"/>
    </row>
    <row r="2" spans="1:12" x14ac:dyDescent="0.3">
      <c r="A2" s="24" t="s">
        <v>193</v>
      </c>
      <c r="B2" s="25">
        <v>45012</v>
      </c>
      <c r="C2" s="25">
        <v>201532</v>
      </c>
      <c r="D2" s="25">
        <v>20485</v>
      </c>
      <c r="E2" s="25">
        <v>35960</v>
      </c>
      <c r="F2" s="25">
        <v>312500</v>
      </c>
      <c r="G2" s="25">
        <v>452013</v>
      </c>
      <c r="H2" s="25">
        <v>48500</v>
      </c>
      <c r="I2" s="25">
        <v>654186</v>
      </c>
      <c r="J2" s="25">
        <v>604520</v>
      </c>
      <c r="K2" s="25">
        <v>874215</v>
      </c>
      <c r="L2" s="26"/>
    </row>
    <row r="3" spans="1:12" x14ac:dyDescent="0.3">
      <c r="A3" s="24" t="s">
        <v>194</v>
      </c>
      <c r="B3" s="25">
        <v>48520</v>
      </c>
      <c r="C3" s="25">
        <v>452147</v>
      </c>
      <c r="D3" s="25">
        <v>86158</v>
      </c>
      <c r="E3" s="25">
        <v>589721</v>
      </c>
      <c r="F3" s="25">
        <v>203654</v>
      </c>
      <c r="G3" s="25">
        <v>75014</v>
      </c>
      <c r="H3" s="25">
        <v>304520</v>
      </c>
      <c r="I3" s="25">
        <v>94201</v>
      </c>
      <c r="J3" s="25">
        <v>50423</v>
      </c>
      <c r="K3" s="25">
        <v>58875</v>
      </c>
      <c r="L3" s="26"/>
    </row>
    <row r="4" spans="1:12" x14ac:dyDescent="0.3">
      <c r="A4" s="24" t="s">
        <v>195</v>
      </c>
      <c r="B4" s="25">
        <v>500142</v>
      </c>
      <c r="C4" s="25">
        <v>565248</v>
      </c>
      <c r="D4" s="25">
        <v>50365</v>
      </c>
      <c r="E4" s="25">
        <v>83015</v>
      </c>
      <c r="F4" s="25">
        <v>795421</v>
      </c>
      <c r="G4" s="25">
        <v>520452</v>
      </c>
      <c r="H4" s="25">
        <v>85690</v>
      </c>
      <c r="I4" s="25">
        <v>48759</v>
      </c>
      <c r="J4" s="25">
        <v>684215</v>
      </c>
      <c r="K4" s="25">
        <v>970145</v>
      </c>
      <c r="L4" s="26"/>
    </row>
    <row r="5" spans="1:12" x14ac:dyDescent="0.3">
      <c r="A5" s="24" t="s">
        <v>196</v>
      </c>
      <c r="B5" s="25">
        <v>847521</v>
      </c>
      <c r="C5" s="25">
        <v>304258</v>
      </c>
      <c r="D5" s="25">
        <v>387451</v>
      </c>
      <c r="E5" s="25">
        <v>95230</v>
      </c>
      <c r="F5" s="25">
        <v>542874</v>
      </c>
      <c r="G5" s="25">
        <v>61820</v>
      </c>
      <c r="H5" s="25">
        <v>87125</v>
      </c>
      <c r="I5" s="25">
        <v>230458</v>
      </c>
      <c r="J5" s="25">
        <v>632145</v>
      </c>
      <c r="K5" s="25">
        <v>853710</v>
      </c>
      <c r="L5" s="26"/>
    </row>
    <row r="6" spans="1:12" x14ac:dyDescent="0.3">
      <c r="A6" s="24" t="s">
        <v>197</v>
      </c>
      <c r="B6" s="25">
        <v>856314</v>
      </c>
      <c r="C6" s="25">
        <v>258961</v>
      </c>
      <c r="D6" s="25">
        <v>204582</v>
      </c>
      <c r="E6" s="25">
        <v>795612</v>
      </c>
      <c r="F6" s="25">
        <v>304692</v>
      </c>
      <c r="G6" s="25">
        <v>30485</v>
      </c>
      <c r="H6" s="25">
        <v>75920</v>
      </c>
      <c r="I6" s="25">
        <v>504287</v>
      </c>
      <c r="J6" s="25">
        <v>30125</v>
      </c>
      <c r="K6" s="25">
        <v>95871</v>
      </c>
      <c r="L6" s="26"/>
    </row>
    <row r="7" spans="1:12" x14ac:dyDescent="0.3">
      <c r="A7" s="24" t="s">
        <v>198</v>
      </c>
      <c r="B7" s="25">
        <v>697458</v>
      </c>
      <c r="C7" s="25">
        <v>61201</v>
      </c>
      <c r="D7" s="25">
        <v>52485</v>
      </c>
      <c r="E7" s="25">
        <v>623458</v>
      </c>
      <c r="F7" s="25">
        <v>945301</v>
      </c>
      <c r="G7" s="25">
        <v>96312</v>
      </c>
      <c r="H7" s="25">
        <v>485230</v>
      </c>
      <c r="I7" s="25">
        <v>487560</v>
      </c>
      <c r="J7" s="25">
        <v>60450</v>
      </c>
      <c r="K7" s="25">
        <v>84521</v>
      </c>
      <c r="L7" s="26"/>
    </row>
    <row r="8" spans="1:12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x14ac:dyDescent="0.3">
      <c r="A10" s="27" t="s">
        <v>182</v>
      </c>
      <c r="B10" s="27" t="s">
        <v>198</v>
      </c>
      <c r="C10" s="26"/>
      <c r="D10" s="26"/>
      <c r="E10" s="26">
        <f>INDEX(A1:K7,MATCH(B10,A1:A7,0),MATCH(A11,A1:K1,0))</f>
        <v>52485</v>
      </c>
      <c r="F10" s="26"/>
      <c r="G10" s="26"/>
      <c r="H10" s="26"/>
      <c r="I10" s="26"/>
      <c r="J10" s="26"/>
      <c r="K10" s="26"/>
      <c r="L10" s="26"/>
    </row>
    <row r="11" spans="1:12" x14ac:dyDescent="0.3">
      <c r="A11" s="25" t="s">
        <v>185</v>
      </c>
      <c r="B11" s="28">
        <f>HLOOKUP(A11,A1:K7,5,0)</f>
        <v>387451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3">
      <c r="B12">
        <f>HLOOKUP(A11,A1:K7,MATCH(B10,A1:A7,0),0)</f>
        <v>52485</v>
      </c>
      <c r="E12">
        <f>MATCH(B10,A1:A7,0)</f>
        <v>7</v>
      </c>
    </row>
  </sheetData>
  <dataValidations count="2">
    <dataValidation type="list" allowBlank="1" showInputMessage="1" showErrorMessage="1" sqref="A11" xr:uid="{6505B3F1-CB44-4A5E-8980-7ADD729DE970}">
      <formula1>$B$1:$K$1</formula1>
    </dataValidation>
    <dataValidation type="list" allowBlank="1" showInputMessage="1" showErrorMessage="1" sqref="B10" xr:uid="{DAAF26DB-DECA-4119-91C5-EBCB16122537}">
      <formula1>$A$2:$A$7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5C-B633-4EB4-A6F1-194607618F4F}">
  <sheetPr codeName="Sheet4"/>
  <dimension ref="A1:J19"/>
  <sheetViews>
    <sheetView zoomScale="145" zoomScaleNormal="145" workbookViewId="0">
      <selection activeCell="I4" sqref="I4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8" max="8" width="17.109375" customWidth="1"/>
    <col min="9" max="9" width="16.6640625" customWidth="1"/>
    <col min="10" max="10" width="10.6640625" bestFit="1" customWidth="1"/>
  </cols>
  <sheetData>
    <row r="1" spans="1:10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H1" t="s">
        <v>156</v>
      </c>
      <c r="I1">
        <f>MATCH(H4,$A$1:$E$1,0)</f>
        <v>2</v>
      </c>
    </row>
    <row r="2" spans="1:10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H2" t="s">
        <v>168</v>
      </c>
      <c r="I2">
        <f>MATCH($H$2,$A$1:$E$1,0)</f>
        <v>2</v>
      </c>
    </row>
    <row r="3" spans="1:10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H3" s="6" t="s">
        <v>30</v>
      </c>
      <c r="I3" t="s">
        <v>7</v>
      </c>
    </row>
    <row r="4" spans="1:10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H4" s="6" t="s">
        <v>29</v>
      </c>
      <c r="I4" t="str">
        <f>VLOOKUP($I$3,$A$1:$E$13,MATCH(H4,$A$1:$E$1,0),0)</f>
        <v>Employee_10</v>
      </c>
      <c r="J4" t="str">
        <f>VLOOKUP($I$3,$A$1:$E$13,MATCH($H4,$A$1:$E$1,0),FALSE)</f>
        <v>Employee_10</v>
      </c>
    </row>
    <row r="5" spans="1:10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H5" s="5" t="s">
        <v>28</v>
      </c>
      <c r="I5" t="str">
        <f>VLOOKUP($I$3,$A$1:$E$13,MATCH(H5,$A$1:$E$1,0),0)</f>
        <v>Sales</v>
      </c>
      <c r="J5" t="str">
        <f>VLOOKUP($I$3,$A$1:$E$13,MATCH($H5,$A$1:$E$1,0),FALSE)</f>
        <v>Sales</v>
      </c>
    </row>
    <row r="6" spans="1:10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H6" t="s">
        <v>26</v>
      </c>
      <c r="J6" s="8">
        <f>VLOOKUP($I$3,$A$1:$E$13,MATCH($H6,$A$1:$E$1,0),FALSE)</f>
        <v>43840</v>
      </c>
    </row>
    <row r="7" spans="1:10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H7" t="s">
        <v>27</v>
      </c>
      <c r="I7">
        <f>VLOOKUP(I3,A1:E13,MATCH(H7,A1:E1,0),0)</f>
        <v>36000</v>
      </c>
    </row>
    <row r="8" spans="1:10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>
        <f>MATCH(H4,A1:E1,0)</f>
        <v>2</v>
      </c>
      <c r="H8" t="s">
        <v>167</v>
      </c>
      <c r="I8">
        <f>MATCH(H8,A1:E1)</f>
        <v>4</v>
      </c>
    </row>
    <row r="9" spans="1:10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H9" s="3" t="s">
        <v>18</v>
      </c>
      <c r="I9">
        <f>MATCH(H9,A1:A13)</f>
        <v>6</v>
      </c>
    </row>
    <row r="10" spans="1:10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10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H11" s="6" t="s">
        <v>28</v>
      </c>
      <c r="I11" t="str">
        <f>VLOOKUP($I$3,$A$2:$E$13,MATCH($H$11,A1:E1,0),0)</f>
        <v>Sales</v>
      </c>
    </row>
    <row r="12" spans="1:10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10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  <row r="15" spans="1:10" x14ac:dyDescent="0.3">
      <c r="A15" s="21"/>
      <c r="F15">
        <f>MATCH(C7,C2:C13)</f>
        <v>6</v>
      </c>
    </row>
    <row r="16" spans="1:10" x14ac:dyDescent="0.3">
      <c r="F16">
        <f>MATCH(C7,A7:E7)</f>
        <v>3</v>
      </c>
    </row>
    <row r="17" spans="1:6" ht="46.2" customHeight="1" x14ac:dyDescent="0.3">
      <c r="A17" s="29" t="s">
        <v>159</v>
      </c>
      <c r="B17" s="29"/>
      <c r="C17" s="29"/>
      <c r="D17" s="29"/>
      <c r="E17" s="29"/>
      <c r="F17" s="29"/>
    </row>
    <row r="18" spans="1:6" x14ac:dyDescent="0.3">
      <c r="A18" t="s">
        <v>150</v>
      </c>
    </row>
    <row r="19" spans="1:6" x14ac:dyDescent="0.3">
      <c r="A19" t="s">
        <v>166</v>
      </c>
    </row>
  </sheetData>
  <mergeCells count="1">
    <mergeCell ref="A17:F17"/>
  </mergeCells>
  <conditionalFormatting sqref="A2:E13 A16">
    <cfRule type="expression" dxfId="5" priority="2">
      <formula>$C2=$F$2</formula>
    </cfRule>
  </conditionalFormatting>
  <conditionalFormatting sqref="H9">
    <cfRule type="expression" dxfId="4" priority="1">
      <formula>$C9=$F$2</formula>
    </cfRule>
  </conditionalFormatting>
  <dataValidations count="2">
    <dataValidation type="list" allowBlank="1" showInputMessage="1" showErrorMessage="1" sqref="I3" xr:uid="{43F7D8ED-E9CB-4F6D-ADFF-35094EC81F4F}">
      <formula1>$A$2:$A$13</formula1>
    </dataValidation>
    <dataValidation type="list" allowBlank="1" showInputMessage="1" showErrorMessage="1" sqref="H4:H5 H11" xr:uid="{31CB2FDC-3267-485E-BD02-B1AACAD44E5D}">
      <formula1>$B$1:$E$1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A1-12B8-4ACD-A3A8-BF7D559C8D7B}">
  <sheetPr codeName="Sheet5"/>
  <dimension ref="A1:J17"/>
  <sheetViews>
    <sheetView zoomScale="115" zoomScaleNormal="115" workbookViewId="0">
      <selection activeCell="D16" sqref="D16"/>
    </sheetView>
  </sheetViews>
  <sheetFormatPr defaultRowHeight="14.4" x14ac:dyDescent="0.3"/>
  <cols>
    <col min="1" max="1" width="16.33203125" bestFit="1" customWidth="1"/>
    <col min="2" max="2" width="27.44140625" bestFit="1" customWidth="1"/>
    <col min="3" max="3" width="28.33203125" bestFit="1" customWidth="1"/>
    <col min="4" max="4" width="26.6640625" bestFit="1" customWidth="1"/>
    <col min="5" max="5" width="28.77734375" bestFit="1" customWidth="1"/>
    <col min="6" max="6" width="26" bestFit="1" customWidth="1"/>
    <col min="7" max="7" width="25.88671875" bestFit="1" customWidth="1"/>
    <col min="8" max="8" width="27.109375" bestFit="1" customWidth="1"/>
    <col min="9" max="9" width="26.44140625" bestFit="1" customWidth="1"/>
    <col min="10" max="10" width="27.44140625" bestFit="1" customWidth="1"/>
  </cols>
  <sheetData>
    <row r="1" spans="1:10" x14ac:dyDescent="0.3">
      <c r="A1" s="7" t="s">
        <v>104</v>
      </c>
      <c r="B1" s="7" t="s">
        <v>103</v>
      </c>
      <c r="C1" s="7" t="s">
        <v>102</v>
      </c>
      <c r="D1" s="7" t="s">
        <v>101</v>
      </c>
      <c r="E1" s="7" t="s">
        <v>100</v>
      </c>
      <c r="F1" s="7" t="s">
        <v>99</v>
      </c>
      <c r="G1" s="7" t="s">
        <v>98</v>
      </c>
      <c r="H1" s="7" t="s">
        <v>97</v>
      </c>
      <c r="I1" s="7" t="s">
        <v>96</v>
      </c>
      <c r="J1" s="7" t="s">
        <v>95</v>
      </c>
    </row>
    <row r="2" spans="1:10" x14ac:dyDescent="0.3">
      <c r="A2" t="s">
        <v>94</v>
      </c>
      <c r="B2" t="s">
        <v>87</v>
      </c>
      <c r="C2" t="s">
        <v>93</v>
      </c>
      <c r="D2" t="s">
        <v>92</v>
      </c>
      <c r="E2" t="s">
        <v>91</v>
      </c>
      <c r="F2" t="s">
        <v>35</v>
      </c>
      <c r="G2" t="s">
        <v>90</v>
      </c>
      <c r="H2" t="s">
        <v>89</v>
      </c>
      <c r="I2" t="s">
        <v>88</v>
      </c>
      <c r="J2" t="s">
        <v>87</v>
      </c>
    </row>
    <row r="3" spans="1:10" x14ac:dyDescent="0.3">
      <c r="A3" t="s">
        <v>86</v>
      </c>
      <c r="B3" t="s">
        <v>79</v>
      </c>
      <c r="C3" t="s">
        <v>85</v>
      </c>
      <c r="D3" t="s">
        <v>84</v>
      </c>
      <c r="E3" t="s">
        <v>83</v>
      </c>
      <c r="F3" t="s">
        <v>35</v>
      </c>
      <c r="G3" t="s">
        <v>82</v>
      </c>
      <c r="H3" t="s">
        <v>81</v>
      </c>
      <c r="I3" t="s">
        <v>80</v>
      </c>
      <c r="J3" t="s">
        <v>79</v>
      </c>
    </row>
    <row r="4" spans="1:10" x14ac:dyDescent="0.3">
      <c r="A4" t="s">
        <v>78</v>
      </c>
      <c r="B4" t="s">
        <v>71</v>
      </c>
      <c r="C4" t="s">
        <v>77</v>
      </c>
      <c r="D4" t="s">
        <v>76</v>
      </c>
      <c r="E4" t="s">
        <v>75</v>
      </c>
      <c r="F4" t="s">
        <v>35</v>
      </c>
      <c r="G4" t="s">
        <v>74</v>
      </c>
      <c r="H4" t="s">
        <v>73</v>
      </c>
      <c r="I4" t="s">
        <v>72</v>
      </c>
      <c r="J4" t="s">
        <v>71</v>
      </c>
    </row>
    <row r="5" spans="1:10" x14ac:dyDescent="0.3">
      <c r="A5" t="s">
        <v>70</v>
      </c>
      <c r="B5" t="s">
        <v>63</v>
      </c>
      <c r="C5" t="s">
        <v>69</v>
      </c>
      <c r="D5" t="s">
        <v>68</v>
      </c>
      <c r="E5" t="s">
        <v>67</v>
      </c>
      <c r="F5" t="s">
        <v>35</v>
      </c>
      <c r="G5" t="s">
        <v>66</v>
      </c>
      <c r="H5" t="s">
        <v>65</v>
      </c>
      <c r="I5" t="s">
        <v>64</v>
      </c>
      <c r="J5" t="s">
        <v>63</v>
      </c>
    </row>
    <row r="6" spans="1:10" x14ac:dyDescent="0.3">
      <c r="A6" t="s">
        <v>62</v>
      </c>
      <c r="B6" t="s">
        <v>55</v>
      </c>
      <c r="C6" t="s">
        <v>61</v>
      </c>
      <c r="D6" t="s">
        <v>60</v>
      </c>
      <c r="E6" t="s">
        <v>59</v>
      </c>
      <c r="F6" t="s">
        <v>35</v>
      </c>
      <c r="G6" t="s">
        <v>58</v>
      </c>
      <c r="H6" t="s">
        <v>57</v>
      </c>
      <c r="I6" t="s">
        <v>56</v>
      </c>
      <c r="J6" t="s">
        <v>55</v>
      </c>
    </row>
    <row r="7" spans="1:10" x14ac:dyDescent="0.3">
      <c r="A7" t="s">
        <v>54</v>
      </c>
      <c r="B7" t="s">
        <v>47</v>
      </c>
      <c r="C7" t="s">
        <v>53</v>
      </c>
      <c r="D7" t="s">
        <v>52</v>
      </c>
      <c r="E7" t="s">
        <v>51</v>
      </c>
      <c r="F7" t="s">
        <v>35</v>
      </c>
      <c r="G7" t="s">
        <v>50</v>
      </c>
      <c r="H7" t="s">
        <v>49</v>
      </c>
      <c r="I7" t="s">
        <v>48</v>
      </c>
      <c r="J7" t="s">
        <v>47</v>
      </c>
    </row>
    <row r="8" spans="1:10" x14ac:dyDescent="0.3">
      <c r="A8" t="s">
        <v>46</v>
      </c>
      <c r="B8" t="s">
        <v>40</v>
      </c>
      <c r="C8" t="s">
        <v>45</v>
      </c>
      <c r="D8" t="s">
        <v>170</v>
      </c>
      <c r="E8" t="s">
        <v>44</v>
      </c>
      <c r="F8" t="s">
        <v>35</v>
      </c>
      <c r="G8" t="s">
        <v>43</v>
      </c>
      <c r="H8" t="s">
        <v>42</v>
      </c>
      <c r="I8" t="s">
        <v>41</v>
      </c>
      <c r="J8" t="s">
        <v>40</v>
      </c>
    </row>
    <row r="9" spans="1:10" x14ac:dyDescent="0.3">
      <c r="A9" t="s">
        <v>39</v>
      </c>
      <c r="B9" t="s">
        <v>31</v>
      </c>
      <c r="C9" t="s">
        <v>38</v>
      </c>
      <c r="D9" t="s">
        <v>37</v>
      </c>
      <c r="E9" t="s">
        <v>36</v>
      </c>
      <c r="F9" t="s">
        <v>35</v>
      </c>
      <c r="G9" t="s">
        <v>34</v>
      </c>
      <c r="H9" t="s">
        <v>33</v>
      </c>
      <c r="I9" t="s">
        <v>32</v>
      </c>
      <c r="J9" t="s">
        <v>31</v>
      </c>
    </row>
    <row r="12" spans="1:10" x14ac:dyDescent="0.3">
      <c r="B12" s="22" t="s">
        <v>164</v>
      </c>
    </row>
    <row r="13" spans="1:10" ht="20.399999999999999" customHeight="1" x14ac:dyDescent="0.3">
      <c r="B13" s="11" t="s">
        <v>104</v>
      </c>
      <c r="C13" s="12" t="s">
        <v>100</v>
      </c>
      <c r="D13" s="3" t="s">
        <v>160</v>
      </c>
      <c r="E13" s="3" t="s">
        <v>162</v>
      </c>
      <c r="F13" s="9">
        <f>MATCH(B14,A1:A9,0)</f>
        <v>5</v>
      </c>
      <c r="G13" t="s">
        <v>114</v>
      </c>
    </row>
    <row r="14" spans="1:10" ht="21.6" customHeight="1" x14ac:dyDescent="0.3">
      <c r="B14" s="12" t="s">
        <v>70</v>
      </c>
      <c r="C14" s="13" t="str">
        <f>INDEX(A1:J9,MATCH(B14,A1:A9,0),MATCH(C13,A1:J1,0))</f>
        <v>History (Ms. Taylor)</v>
      </c>
      <c r="D14" s="3" t="s">
        <v>161</v>
      </c>
      <c r="E14" s="3" t="s">
        <v>163</v>
      </c>
      <c r="F14" s="9">
        <f>MATCH(C13,A1:J1,0)</f>
        <v>5</v>
      </c>
      <c r="G14" t="s">
        <v>115</v>
      </c>
    </row>
    <row r="15" spans="1:10" x14ac:dyDescent="0.3">
      <c r="C15" t="str">
        <f>INDEX($A$1:$J$9,MATCH($B$14,$A$1:$A$9,0),MATCH($C$13,$A$1:$J$1,0))</f>
        <v>History (Ms. Taylor)</v>
      </c>
      <c r="E15" t="str">
        <f>INDEX(A1:J9,2,3)</f>
        <v>Mathematics (Mr. Smith)</v>
      </c>
      <c r="F15" t="str">
        <f>INDEX(A1:J9,4,6)</f>
        <v>Break</v>
      </c>
    </row>
    <row r="16" spans="1:10" ht="71.400000000000006" customHeight="1" x14ac:dyDescent="0.3">
      <c r="A16" s="30" t="s">
        <v>165</v>
      </c>
      <c r="B16" s="30"/>
    </row>
    <row r="17" spans="1:1" x14ac:dyDescent="0.3">
      <c r="A17" s="20"/>
    </row>
  </sheetData>
  <mergeCells count="1">
    <mergeCell ref="A16:B16"/>
  </mergeCells>
  <dataValidations count="2">
    <dataValidation type="list" allowBlank="1" showInputMessage="1" showErrorMessage="1" sqref="B14" xr:uid="{AC247D87-B494-4E93-BCAF-1F72631F5389}">
      <formula1>$A$1:$A$9</formula1>
    </dataValidation>
    <dataValidation type="list" allowBlank="1" showInputMessage="1" showErrorMessage="1" sqref="C13" xr:uid="{BA192073-661A-4DFE-A651-747B27A06F2D}">
      <formula1>$A$1:$J$1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840A-14DB-4FFA-992A-F7343A93A5C8}">
  <sheetPr codeName="Sheet8"/>
  <dimension ref="A1:J23"/>
  <sheetViews>
    <sheetView topLeftCell="B1" zoomScale="148" workbookViewId="0">
      <selection activeCell="F12" sqref="A1:H13"/>
    </sheetView>
  </sheetViews>
  <sheetFormatPr defaultRowHeight="14.4" x14ac:dyDescent="0.3"/>
  <cols>
    <col min="1" max="1" width="11.5546875" bestFit="1" customWidth="1"/>
    <col min="2" max="2" width="11.88671875" bestFit="1" customWidth="1"/>
    <col min="3" max="3" width="11.21875" bestFit="1" customWidth="1"/>
    <col min="4" max="4" width="11.44140625" bestFit="1" customWidth="1"/>
    <col min="5" max="5" width="11.33203125" bestFit="1" customWidth="1"/>
    <col min="6" max="6" width="18.33203125" customWidth="1"/>
    <col min="7" max="7" width="37.109375" bestFit="1" customWidth="1"/>
    <col min="8" max="8" width="10.88671875" bestFit="1" customWidth="1"/>
    <col min="9" max="9" width="70.44140625" bestFit="1" customWidth="1"/>
    <col min="10" max="10" width="2" bestFit="1" customWidth="1"/>
  </cols>
  <sheetData>
    <row r="1" spans="1:10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10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s="3" t="s">
        <v>175</v>
      </c>
      <c r="G2" s="6" t="s">
        <v>170</v>
      </c>
      <c r="H2" t="s">
        <v>147</v>
      </c>
    </row>
    <row r="3" spans="1:10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t="e">
        <f>VLOOKUP(B2,A1:E13,1,0)</f>
        <v>#N/A</v>
      </c>
      <c r="G3" s="6" t="s">
        <v>29</v>
      </c>
      <c r="H3" t="str">
        <f>VLOOKUP($H$2,$A$1:$E$14,ROW()-1,0)</f>
        <v>Employee_4</v>
      </c>
      <c r="J3">
        <f>ROW()</f>
        <v>3</v>
      </c>
    </row>
    <row r="4" spans="1:10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>
        <v>0</v>
      </c>
      <c r="G4" s="6" t="s">
        <v>28</v>
      </c>
      <c r="H4" t="str">
        <f t="shared" ref="H4:H6" si="0">VLOOKUP($H$2,$A$1:$E$14,ROW()-1,0)</f>
        <v>Finance</v>
      </c>
    </row>
    <row r="5" spans="1:10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5" t="s">
        <v>27</v>
      </c>
      <c r="H5">
        <f t="shared" si="0"/>
        <v>74689</v>
      </c>
    </row>
    <row r="6" spans="1:10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s="8"/>
      <c r="G6" s="4" t="s">
        <v>26</v>
      </c>
      <c r="H6" s="8">
        <f t="shared" si="0"/>
        <v>43834</v>
      </c>
      <c r="I6" s="8"/>
    </row>
    <row r="7" spans="1:10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10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</row>
    <row r="9" spans="1:10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G9" s="9" t="s">
        <v>116</v>
      </c>
    </row>
    <row r="10" spans="1:10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G10" t="s">
        <v>117</v>
      </c>
    </row>
    <row r="11" spans="1:10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G11" t="s">
        <v>171</v>
      </c>
    </row>
    <row r="12" spans="1:10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G12" t="s">
        <v>172</v>
      </c>
    </row>
    <row r="13" spans="1:10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G13" t="s">
        <v>173</v>
      </c>
    </row>
    <row r="16" spans="1:10" x14ac:dyDescent="0.3">
      <c r="A16" s="3" t="s">
        <v>169</v>
      </c>
      <c r="B16" t="str">
        <f>_xlfn.XLOOKUP(A16,B2:B13,A2:A13,"No Value",0)</f>
        <v>No Value</v>
      </c>
      <c r="D16">
        <f>ROW()</f>
        <v>16</v>
      </c>
      <c r="G16" s="3" t="s">
        <v>24</v>
      </c>
      <c r="H16" t="e">
        <f>VLOOKUP(G16,A2:E13,1,0)</f>
        <v>#N/A</v>
      </c>
      <c r="I16" s="19" t="s">
        <v>151</v>
      </c>
    </row>
    <row r="17" spans="2:9" x14ac:dyDescent="0.3">
      <c r="B17">
        <f>ROW()</f>
        <v>17</v>
      </c>
      <c r="F17" t="str">
        <f>_xlfn.XLOOKUP($G$16,$B$2:$B$13,$A$2:$A$13,"kismat kharab hai",0)</f>
        <v>EMP001</v>
      </c>
      <c r="I17" t="s">
        <v>152</v>
      </c>
    </row>
    <row r="18" spans="2:9" x14ac:dyDescent="0.3">
      <c r="F18" t="str">
        <f>_xlfn.XLOOKUP($G$16,$B$2:$B$13,$C$2:$C$13,"kismat kharab hai",0)</f>
        <v>Finance</v>
      </c>
      <c r="G18" t="str">
        <f>_xlfn.XLOOKUP(G16,B2:B13,A2:A13,"Not Found")</f>
        <v>EMP001</v>
      </c>
      <c r="I18" t="s">
        <v>154</v>
      </c>
    </row>
    <row r="19" spans="2:9" x14ac:dyDescent="0.3">
      <c r="G19" s="19" t="s">
        <v>153</v>
      </c>
    </row>
    <row r="21" spans="2:9" ht="43.2" x14ac:dyDescent="0.3">
      <c r="F21" s="20" t="s">
        <v>155</v>
      </c>
      <c r="G21" t="str">
        <f>_xlfn.XLOOKUP(G16,B5:B16,A5:A16,"Not Found")</f>
        <v>Not Found</v>
      </c>
    </row>
    <row r="23" spans="2:9" x14ac:dyDescent="0.3">
      <c r="G23" t="str">
        <f>_xlfn.XLOOKUP($G$16,$B$1:$B$13,$A$1:$A$13,"Not Found")</f>
        <v>EMP001</v>
      </c>
    </row>
  </sheetData>
  <conditionalFormatting sqref="A16">
    <cfRule type="expression" dxfId="3" priority="3">
      <formula>$C16=$F$2</formula>
    </cfRule>
  </conditionalFormatting>
  <conditionalFormatting sqref="A2:E13">
    <cfRule type="expression" dxfId="2" priority="5">
      <formula>$C2=$F$2</formula>
    </cfRule>
  </conditionalFormatting>
  <conditionalFormatting sqref="F2">
    <cfRule type="expression" dxfId="1" priority="1">
      <formula>$C2=$F$2</formula>
    </cfRule>
  </conditionalFormatting>
  <conditionalFormatting sqref="G16">
    <cfRule type="expression" dxfId="0" priority="4">
      <formula>$C16=$F$2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V-Lookup</vt:lpstr>
      <vt:lpstr>Sheet1</vt:lpstr>
      <vt:lpstr>V-Lookup (2)</vt:lpstr>
      <vt:lpstr>Vlookup example</vt:lpstr>
      <vt:lpstr>hlookup</vt:lpstr>
      <vt:lpstr>V-Lookup With Match</vt:lpstr>
      <vt:lpstr>Match and Index</vt:lpstr>
      <vt:lpstr>Xlookup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Akshat Agrawal</cp:lastModifiedBy>
  <dcterms:created xsi:type="dcterms:W3CDTF">2024-12-17T10:15:43Z</dcterms:created>
  <dcterms:modified xsi:type="dcterms:W3CDTF">2025-04-22T11:55:08Z</dcterms:modified>
</cp:coreProperties>
</file>