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3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amak\OneDrive\Desktop\"/>
    </mc:Choice>
  </mc:AlternateContent>
  <xr:revisionPtr revIDLastSave="1" documentId="8_{EE3BB9BF-63AB-459B-86C0-27ECEA58BC31}" xr6:coauthVersionLast="45" xr6:coauthVersionMax="45" xr10:uidLastSave="{8C34B98A-C445-41B2-BCB5-0A77C3EA4433}"/>
  <bookViews>
    <workbookView minimized="1" xWindow="5676" yWindow="660" windowWidth="14808" windowHeight="3300" xr2:uid="{00000000-000D-0000-FFFF-FFFF00000000}"/>
  </bookViews>
  <sheets>
    <sheet name="Mock P&amp;L" sheetId="1" r:id="rId1"/>
    <sheet name="Data Sources" sheetId="2" r:id="rId2"/>
    <sheet name="Definition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8" i="1" l="1"/>
  <c r="B15" i="1"/>
  <c r="B12" i="1"/>
  <c r="B4" i="1"/>
  <c r="B18" i="1" s="1"/>
  <c r="B3" i="1"/>
  <c r="B5" i="1" s="1"/>
  <c r="B16" i="1" l="1"/>
  <c r="B14" i="1"/>
  <c r="B6" i="1"/>
  <c r="B9" i="1" s="1"/>
  <c r="B7" i="1"/>
  <c r="B17" i="1"/>
  <c r="B13" i="1"/>
  <c r="B8" i="1" l="1"/>
  <c r="B19" i="1" l="1"/>
  <c r="B10" i="1"/>
  <c r="B20" i="1" l="1"/>
  <c r="B21" i="1"/>
</calcChain>
</file>

<file path=xl/sharedStrings.xml><?xml version="1.0" encoding="utf-8"?>
<sst xmlns="http://schemas.openxmlformats.org/spreadsheetml/2006/main" count="76" uniqueCount="59">
  <si>
    <t>ASP</t>
  </si>
  <si>
    <t>COGS</t>
  </si>
  <si>
    <t>Calculation</t>
  </si>
  <si>
    <t>ASP * # of Units</t>
  </si>
  <si>
    <t>Cost of unit * # of units</t>
  </si>
  <si>
    <t>Sales Rev - COGS</t>
  </si>
  <si>
    <t>OPS</t>
  </si>
  <si>
    <t>PPP</t>
  </si>
  <si>
    <t>PPM</t>
  </si>
  <si>
    <t>Quick Pay Discounts</t>
  </si>
  <si>
    <t>Vendor Chargebacks</t>
  </si>
  <si>
    <t>Display Ad Revenue (AMS + AMG)</t>
  </si>
  <si>
    <t>Damage Allowance (Customer Returns, Replacements, Concessions)</t>
  </si>
  <si>
    <t>Marketing Costs</t>
  </si>
  <si>
    <t>Retail Team Fixed Costs</t>
  </si>
  <si>
    <t>Fulfilment Center Fixed Costs</t>
  </si>
  <si>
    <t>Vendor Central</t>
  </si>
  <si>
    <t>https://vendorcentral.amazon.com/hz/vendor/members/home/ba</t>
  </si>
  <si>
    <t>Stackline</t>
  </si>
  <si>
    <t>https://beacon.stackline.com/sign_in</t>
  </si>
  <si>
    <t>Ordered Product Sales</t>
  </si>
  <si>
    <t>Average Selling Price</t>
  </si>
  <si>
    <t>Cost of Goods Sold</t>
  </si>
  <si>
    <t>Pure Product Profit</t>
  </si>
  <si>
    <t>Pure Product Margin</t>
  </si>
  <si>
    <t>ASP - COGS</t>
  </si>
  <si>
    <t>(OPS-COGS)/OPS</t>
  </si>
  <si>
    <t>Net PPM</t>
  </si>
  <si>
    <t>Net Pure Product Margin</t>
  </si>
  <si>
    <t>(OPS-COGS+VFCC's)/OPS</t>
  </si>
  <si>
    <t>Sales Revenue (ASP*Units)</t>
  </si>
  <si>
    <t>Vendor Funded Contra-COGS (VFCC's)</t>
  </si>
  <si>
    <t>B00JUJ1E0W</t>
  </si>
  <si>
    <t>Units Sold</t>
  </si>
  <si>
    <t>Merch Accrual</t>
  </si>
  <si>
    <t>Base Coop</t>
  </si>
  <si>
    <t>Damage</t>
  </si>
  <si>
    <t>Total COGS * Accruals</t>
  </si>
  <si>
    <t>Net PPM Percent</t>
  </si>
  <si>
    <t>Net PPM / Unit</t>
  </si>
  <si>
    <t>CP</t>
  </si>
  <si>
    <t>CP Percent</t>
  </si>
  <si>
    <t>CP / Unit</t>
  </si>
  <si>
    <t>Freight Allowance</t>
  </si>
  <si>
    <t>Customer Shipping Costs</t>
  </si>
  <si>
    <t>SVS/Week</t>
  </si>
  <si>
    <t>Quick Pay Discount</t>
  </si>
  <si>
    <t>Vendor Funding that offsets COGS</t>
  </si>
  <si>
    <t>Discount given to Amazon for early invoice payment</t>
  </si>
  <si>
    <t>Penalties charged by Amazon caused by uncompliance with shipping/fulfillment guidelines</t>
  </si>
  <si>
    <t>Revenue applied to Amazon retail Org generated from Amazon Media (Search) Advertising</t>
  </si>
  <si>
    <t>Freight Costs</t>
  </si>
  <si>
    <t>Costs to Amazon to transport goods from vendor FC to Amazon FC</t>
  </si>
  <si>
    <t>Costs to Amazon for customer returns, damaged items, concenssions to customers, ect</t>
  </si>
  <si>
    <t>Costs to cover marketing teams at Amazon</t>
  </si>
  <si>
    <t>Costs to Amazon to ship goods to customers</t>
  </si>
  <si>
    <t>Costs to Amazon for fixed warehouse expenses (Lease/Property Payments, Utilities, ect)</t>
  </si>
  <si>
    <t>Costs to Amazon to cover retail labor costs</t>
  </si>
  <si>
    <t>VFCC's (GTN)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</si>
</sst>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B05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20">
    <xf numFmtId="0" fontId="0" fillId="0" borderId="0" xfId="0"/>
    <xf numFmtId="0" fontId="3" fillId="2" borderId="0" xfId="0" applyFont="1" applyFill="1"/>
    <xf numFmtId="9" fontId="0" fillId="0" borderId="0" xfId="2" applyFont="1"/>
    <xf numFmtId="0" fontId="4" fillId="0" borderId="0" xfId="3"/>
    <xf numFmtId="44" fontId="0" fillId="0" borderId="0" xfId="1" applyFont="1"/>
    <xf numFmtId="0" fontId="0" fillId="0" borderId="1" xfId="0" applyBorder="1"/>
    <xf numFmtId="9" fontId="0" fillId="0" borderId="2" xfId="2" applyFont="1" applyBorder="1"/>
    <xf numFmtId="0" fontId="0" fillId="0" borderId="3" xfId="0" applyBorder="1"/>
    <xf numFmtId="9" fontId="0" fillId="0" borderId="4" xfId="2" applyFont="1" applyBorder="1"/>
    <xf numFmtId="0" fontId="0" fillId="0" borderId="5" xfId="0" applyBorder="1"/>
    <xf numFmtId="9" fontId="0" fillId="0" borderId="6" xfId="2" applyFont="1" applyBorder="1"/>
    <xf numFmtId="0" fontId="0" fillId="2" borderId="0" xfId="0" applyFill="1"/>
    <xf numFmtId="0" fontId="0" fillId="0" borderId="0" xfId="0" applyBorder="1"/>
    <xf numFmtId="9" fontId="0" fillId="0" borderId="0" xfId="2" applyFont="1" applyBorder="1"/>
    <xf numFmtId="44" fontId="0" fillId="2" borderId="0" xfId="1" applyFont="1" applyFill="1"/>
    <xf numFmtId="9" fontId="0" fillId="2" borderId="0" xfId="2" applyFont="1" applyFill="1"/>
    <xf numFmtId="0" fontId="0" fillId="0" borderId="0" xfId="0" applyFill="1" applyBorder="1"/>
    <xf numFmtId="44" fontId="0" fillId="0" borderId="0" xfId="1" applyFont="1" applyBorder="1"/>
    <xf numFmtId="44" fontId="2" fillId="0" borderId="0" xfId="1" applyFont="1"/>
    <xf numFmtId="44" fontId="5" fillId="0" borderId="0" xfId="1" applyFont="1"/>
  </cellXfs>
  <cellStyles count="4">
    <cellStyle name="Currency" xfId="1" builtinId="4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beacon.stackline.com/sign_in" TargetMode="External"/><Relationship Id="rId1" Type="http://schemas.openxmlformats.org/officeDocument/2006/relationships/hyperlink" Target="https://vendorcentral.amazon.com/hz/vendor/members/home/ba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1"/>
  <sheetViews>
    <sheetView tabSelected="1" workbookViewId="0">
      <selection sqref="A1:A5"/>
    </sheetView>
  </sheetViews>
  <sheetFormatPr defaultRowHeight="14.4" x14ac:dyDescent="0.3"/>
  <cols>
    <col min="1" max="1" width="62.33203125" bestFit="1" customWidth="1"/>
    <col min="2" max="2" width="16.33203125" bestFit="1" customWidth="1"/>
    <col min="3" max="3" width="24.44140625" bestFit="1" customWidth="1"/>
    <col min="5" max="5" width="13.5546875" bestFit="1" customWidth="1"/>
    <col min="6" max="6" width="11.5546875" bestFit="1" customWidth="1"/>
    <col min="9" max="9" width="13.5546875" bestFit="1" customWidth="1"/>
    <col min="10" max="10" width="10.5546875" bestFit="1" customWidth="1"/>
  </cols>
  <sheetData>
    <row r="1" spans="1:10" x14ac:dyDescent="0.3">
      <c r="A1" t="s">
        <v>2</v>
      </c>
      <c r="E1" t="s">
        <v>32</v>
      </c>
      <c r="F1" t="s">
        <v>33</v>
      </c>
      <c r="G1">
        <v>6549</v>
      </c>
    </row>
    <row r="2" spans="1:10" x14ac:dyDescent="0.3">
      <c r="A2" s="1" t="s">
        <v>3</v>
      </c>
      <c r="B2" s="1"/>
      <c r="C2" s="1" t="s">
        <v>2</v>
      </c>
      <c r="F2" t="s">
        <v>0</v>
      </c>
      <c r="G2">
        <v>7.96</v>
      </c>
    </row>
    <row r="3" spans="1:10" ht="15" thickBot="1" x14ac:dyDescent="0.35">
      <c r="A3" t="s">
        <v>4</v>
      </c>
      <c r="B3" s="4">
        <f>G2*G1</f>
        <v>52130.04</v>
      </c>
      <c r="C3" t="s">
        <v>3</v>
      </c>
      <c r="F3" t="s">
        <v>1</v>
      </c>
      <c r="G3">
        <v>7.5</v>
      </c>
      <c r="I3" s="11" t="s">
        <v>58</v>
      </c>
    </row>
    <row r="4" spans="1:10" x14ac:dyDescent="0.3">
      <c r="A4" t="s">
        <v>5</v>
      </c>
      <c r="B4" s="4">
        <f>G3*G1</f>
        <v>49117.5</v>
      </c>
      <c r="C4" t="s">
        <v>4</v>
      </c>
      <c r="I4" s="5" t="s">
        <v>34</v>
      </c>
      <c r="J4" s="6">
        <v>0.11</v>
      </c>
    </row>
    <row r="5" spans="1:10" x14ac:dyDescent="0.3">
      <c r="A5" t="s">
        <v>37</v>
      </c>
      <c r="B5" s="4">
        <f>B3-B4</f>
        <v>3012.5400000000009</v>
      </c>
      <c r="C5" t="s">
        <v>5</v>
      </c>
      <c r="I5" s="7" t="s">
        <v>35</v>
      </c>
      <c r="J5" s="8">
        <v>0.12</v>
      </c>
    </row>
    <row r="6" spans="1:10" ht="15" thickBot="1" x14ac:dyDescent="0.35">
      <c r="A6" t="s">
        <v>31</v>
      </c>
      <c r="B6" s="4">
        <f>B4*(SUM(J4:J6))+J8</f>
        <v>16125.528846153844</v>
      </c>
      <c r="C6" s="2" t="s">
        <v>37</v>
      </c>
      <c r="I6" s="9" t="s">
        <v>36</v>
      </c>
      <c r="J6" s="10">
        <v>0.02</v>
      </c>
    </row>
    <row r="7" spans="1:10" x14ac:dyDescent="0.3">
      <c r="A7" t="s">
        <v>9</v>
      </c>
      <c r="B7" s="4">
        <f>B4*J7</f>
        <v>982.35</v>
      </c>
      <c r="C7" s="2"/>
      <c r="I7" s="16" t="s">
        <v>46</v>
      </c>
      <c r="J7" s="13">
        <v>0.02</v>
      </c>
    </row>
    <row r="8" spans="1:10" x14ac:dyDescent="0.3">
      <c r="A8" s="11" t="s">
        <v>27</v>
      </c>
      <c r="B8" s="14">
        <f>B5+B6+B7</f>
        <v>20120.418846153843</v>
      </c>
      <c r="C8" s="2"/>
      <c r="I8" s="16" t="s">
        <v>45</v>
      </c>
      <c r="J8" s="17">
        <f>200000/52</f>
        <v>3846.1538461538462</v>
      </c>
    </row>
    <row r="9" spans="1:10" x14ac:dyDescent="0.3">
      <c r="A9" s="11" t="s">
        <v>38</v>
      </c>
      <c r="B9" s="15">
        <f>(B3-B4+B6+B7)/B3</f>
        <v>0.38596591996004304</v>
      </c>
      <c r="C9" s="2"/>
      <c r="I9" s="12"/>
      <c r="J9" s="13"/>
    </row>
    <row r="10" spans="1:10" x14ac:dyDescent="0.3">
      <c r="A10" s="11" t="s">
        <v>39</v>
      </c>
      <c r="B10" s="14">
        <f>B8/G1</f>
        <v>3.0722887228819427</v>
      </c>
    </row>
    <row r="11" spans="1:10" x14ac:dyDescent="0.3">
      <c r="A11" t="s">
        <v>10</v>
      </c>
      <c r="B11" s="19">
        <v>1000</v>
      </c>
    </row>
    <row r="12" spans="1:10" x14ac:dyDescent="0.3">
      <c r="A12" t="s">
        <v>11</v>
      </c>
      <c r="B12" s="19">
        <f>(5000*0.4)</f>
        <v>2000</v>
      </c>
    </row>
    <row r="13" spans="1:10" x14ac:dyDescent="0.3">
      <c r="A13" t="s">
        <v>43</v>
      </c>
      <c r="B13" s="18">
        <f>0.04*B4</f>
        <v>1964.7</v>
      </c>
    </row>
    <row r="14" spans="1:10" x14ac:dyDescent="0.3">
      <c r="A14" t="s">
        <v>12</v>
      </c>
      <c r="B14" s="18">
        <f>0.01*B4</f>
        <v>491.17500000000001</v>
      </c>
    </row>
    <row r="15" spans="1:10" x14ac:dyDescent="0.3">
      <c r="A15" t="s">
        <v>13</v>
      </c>
      <c r="B15" s="18">
        <f>0.01*B4</f>
        <v>491.17500000000001</v>
      </c>
    </row>
    <row r="16" spans="1:10" x14ac:dyDescent="0.3">
      <c r="A16" t="s">
        <v>44</v>
      </c>
      <c r="B16" s="18">
        <f>0.01*B4</f>
        <v>491.17500000000001</v>
      </c>
    </row>
    <row r="17" spans="1:2" x14ac:dyDescent="0.3">
      <c r="A17" t="s">
        <v>15</v>
      </c>
      <c r="B17" s="18">
        <f>0.005*B4</f>
        <v>245.58750000000001</v>
      </c>
    </row>
    <row r="18" spans="1:2" x14ac:dyDescent="0.3">
      <c r="A18" t="s">
        <v>14</v>
      </c>
      <c r="B18" s="18">
        <f>0.008*B4</f>
        <v>392.94</v>
      </c>
    </row>
    <row r="19" spans="1:2" x14ac:dyDescent="0.3">
      <c r="A19" s="11" t="s">
        <v>40</v>
      </c>
      <c r="B19" s="4">
        <f>SUM(B8+B11,B12)-SUM(B13:B18)</f>
        <v>19043.666346153841</v>
      </c>
    </row>
    <row r="20" spans="1:2" x14ac:dyDescent="0.3">
      <c r="A20" s="11" t="s">
        <v>41</v>
      </c>
      <c r="B20" s="2">
        <f>(B3-B4+B19)/B3</f>
        <v>0.42309973953892693</v>
      </c>
    </row>
    <row r="21" spans="1:2" x14ac:dyDescent="0.3">
      <c r="A21" s="11" t="s">
        <v>42</v>
      </c>
      <c r="B21" s="4">
        <f>B19/G1</f>
        <v>2.9078739267298581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B4"/>
  <sheetViews>
    <sheetView workbookViewId="0">
      <selection activeCell="H15" sqref="A1:XFD1048576"/>
    </sheetView>
  </sheetViews>
  <sheetFormatPr defaultRowHeight="14.4" x14ac:dyDescent="0.3"/>
  <cols>
    <col min="1" max="1" width="14.5546875" bestFit="1" customWidth="1"/>
  </cols>
  <sheetData>
    <row r="3" spans="1:2" x14ac:dyDescent="0.3">
      <c r="A3" t="s">
        <v>16</v>
      </c>
      <c r="B3" s="3" t="s">
        <v>17</v>
      </c>
    </row>
    <row r="4" spans="1:2" x14ac:dyDescent="0.3">
      <c r="A4" t="s">
        <v>18</v>
      </c>
      <c r="B4" s="3" t="s">
        <v>19</v>
      </c>
    </row>
  </sheetData>
  <hyperlinks>
    <hyperlink ref="B3" r:id="rId1" xr:uid="{00000000-0004-0000-0100-000000000000}"/>
    <hyperlink ref="B4" r:id="rId2" xr:uid="{00000000-0004-0000-0100-000001000000}"/>
  </hyperlinks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C17"/>
  <sheetViews>
    <sheetView workbookViewId="0">
      <selection activeCell="B18" sqref="A1:XFD1048576"/>
    </sheetView>
  </sheetViews>
  <sheetFormatPr defaultRowHeight="14.4" x14ac:dyDescent="0.3"/>
  <cols>
    <col min="1" max="1" width="62.88671875" bestFit="1" customWidth="1"/>
    <col min="2" max="2" width="41" bestFit="1" customWidth="1"/>
    <col min="3" max="3" width="23.33203125" bestFit="1" customWidth="1"/>
  </cols>
  <sheetData>
    <row r="2" spans="1:3" x14ac:dyDescent="0.3">
      <c r="A2" t="s">
        <v>6</v>
      </c>
      <c r="B2" t="s">
        <v>20</v>
      </c>
      <c r="C2" t="s">
        <v>30</v>
      </c>
    </row>
    <row r="3" spans="1:3" x14ac:dyDescent="0.3">
      <c r="A3" t="s">
        <v>0</v>
      </c>
      <c r="B3" t="s">
        <v>21</v>
      </c>
    </row>
    <row r="4" spans="1:3" x14ac:dyDescent="0.3">
      <c r="A4" t="s">
        <v>1</v>
      </c>
      <c r="B4" t="s">
        <v>22</v>
      </c>
    </row>
    <row r="5" spans="1:3" x14ac:dyDescent="0.3">
      <c r="A5" t="s">
        <v>7</v>
      </c>
      <c r="B5" t="s">
        <v>23</v>
      </c>
      <c r="C5" t="s">
        <v>25</v>
      </c>
    </row>
    <row r="6" spans="1:3" x14ac:dyDescent="0.3">
      <c r="A6" t="s">
        <v>8</v>
      </c>
      <c r="B6" t="s">
        <v>24</v>
      </c>
      <c r="C6" t="s">
        <v>26</v>
      </c>
    </row>
    <row r="7" spans="1:3" x14ac:dyDescent="0.3">
      <c r="A7" t="s">
        <v>27</v>
      </c>
      <c r="B7" t="s">
        <v>28</v>
      </c>
      <c r="C7" t="s">
        <v>29</v>
      </c>
    </row>
    <row r="8" spans="1:3" x14ac:dyDescent="0.3">
      <c r="A8" t="s">
        <v>31</v>
      </c>
      <c r="B8" t="s">
        <v>47</v>
      </c>
    </row>
    <row r="9" spans="1:3" x14ac:dyDescent="0.3">
      <c r="A9" t="s">
        <v>9</v>
      </c>
      <c r="B9" t="s">
        <v>48</v>
      </c>
    </row>
    <row r="10" spans="1:3" x14ac:dyDescent="0.3">
      <c r="A10" t="s">
        <v>10</v>
      </c>
      <c r="B10" t="s">
        <v>49</v>
      </c>
    </row>
    <row r="11" spans="1:3" x14ac:dyDescent="0.3">
      <c r="A11" t="s">
        <v>11</v>
      </c>
      <c r="B11" t="s">
        <v>50</v>
      </c>
    </row>
    <row r="12" spans="1:3" x14ac:dyDescent="0.3">
      <c r="A12" t="s">
        <v>51</v>
      </c>
      <c r="B12" t="s">
        <v>52</v>
      </c>
    </row>
    <row r="13" spans="1:3" x14ac:dyDescent="0.3">
      <c r="A13" t="s">
        <v>12</v>
      </c>
      <c r="B13" t="s">
        <v>53</v>
      </c>
    </row>
    <row r="14" spans="1:3" x14ac:dyDescent="0.3">
      <c r="A14" t="s">
        <v>13</v>
      </c>
      <c r="B14" t="s">
        <v>54</v>
      </c>
    </row>
    <row r="15" spans="1:3" x14ac:dyDescent="0.3">
      <c r="A15" t="s">
        <v>44</v>
      </c>
      <c r="B15" t="s">
        <v>55</v>
      </c>
    </row>
    <row r="16" spans="1:3" x14ac:dyDescent="0.3">
      <c r="A16" t="s">
        <v>15</v>
      </c>
      <c r="B16" t="s">
        <v>56</v>
      </c>
    </row>
    <row r="17" spans="1:2" x14ac:dyDescent="0.3">
      <c r="A17" t="s">
        <v>14</v>
      </c>
      <c r="B17" t="s">
        <v>57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Mock P&amp;L</vt:lpstr>
      <vt:lpstr>Data Sources</vt:lpstr>
      <vt:lpstr>Definitions</vt:lpstr>
    </vt:vector>
  </TitlesOfParts>
  <Company>Colgate-Palmolive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Grant Allen</dc:creator>
  <cp:lastModifiedBy>iamakshay1995@outlook.com</cp:lastModifiedBy>
  <dcterms:created xsi:type="dcterms:W3CDTF">2020-01-21T21:04:29Z</dcterms:created>
  <dcterms:modified xsi:type="dcterms:W3CDTF">2020-02-02T19:58:00Z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37a60a99-819e-4329-ae2d-d8dce541c5f4</vt:lpwstr>
  </property>
</Properties>
</file>