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9"/>
  <workbookPr/>
  <mc:AlternateContent xmlns:mc="http://schemas.openxmlformats.org/markup-compatibility/2006">
    <mc:Choice Requires="x15">
      <x15ac:absPath xmlns:x15ac="http://schemas.microsoft.com/office/spreadsheetml/2010/11/ac" url="C:\Users\ae\Desktop\"/>
    </mc:Choice>
  </mc:AlternateContent>
  <xr:revisionPtr revIDLastSave="720" documentId="11_7085FE8BF82E680DB88090C8D212B716FBAAFBEB" xr6:coauthVersionLast="45" xr6:coauthVersionMax="45" xr10:uidLastSave="{F2643C4F-C5C5-40F2-B9FA-2BBD74CFB47F}"/>
  <bookViews>
    <workbookView xWindow="0" yWindow="0" windowWidth="18525" windowHeight="7605" firstSheet="1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Sheet1!$B$1:$B$103</definedName>
    <definedName name="_xlnm._FilterDatabase" localSheetId="1" hidden="1">Sheet2!#REF!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4" i="2" l="1"/>
  <c r="AF13" i="2"/>
  <c r="E88" i="2"/>
  <c r="E89" i="2"/>
  <c r="E90" i="2" s="1"/>
  <c r="AL27" i="2" l="1"/>
  <c r="AK27" i="2"/>
  <c r="AJ27" i="2"/>
  <c r="AD8" i="2"/>
  <c r="AE3" i="2"/>
  <c r="AE4" i="2"/>
  <c r="AE5" i="2"/>
  <c r="AE6" i="2"/>
  <c r="AE7" i="2"/>
  <c r="AE2" i="2"/>
  <c r="AE8" i="2" s="1"/>
  <c r="X45" i="2"/>
  <c r="X46" i="2" s="1"/>
  <c r="W45" i="2"/>
  <c r="W46" i="2" s="1"/>
  <c r="W4" i="2"/>
  <c r="W5" i="2"/>
  <c r="X33" i="2"/>
  <c r="X34" i="2" s="1"/>
  <c r="W33" i="2"/>
  <c r="W34" i="2" s="1"/>
  <c r="W22" i="2"/>
  <c r="W23" i="2" s="1"/>
  <c r="W16" i="2"/>
  <c r="W17" i="2" s="1"/>
  <c r="W9" i="2"/>
  <c r="W10" i="2" s="1"/>
  <c r="B21" i="2"/>
  <c r="B53" i="2"/>
  <c r="AE11" i="2" l="1"/>
  <c r="AE12" i="2" s="1"/>
  <c r="AE13" i="2" s="1"/>
  <c r="AE14" i="2" s="1"/>
  <c r="AF8" i="2"/>
  <c r="N35" i="2"/>
  <c r="O35" i="2"/>
  <c r="P35" i="2"/>
  <c r="Q35" i="2"/>
  <c r="R35" i="2"/>
  <c r="M35" i="2"/>
  <c r="R34" i="2"/>
  <c r="H39" i="2"/>
  <c r="Q34" i="2"/>
  <c r="P34" i="2"/>
  <c r="O34" i="2"/>
  <c r="N34" i="2"/>
  <c r="M34" i="2"/>
  <c r="E91" i="2" l="1"/>
  <c r="E9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7" i="2"/>
  <c r="B28" i="2"/>
  <c r="B29" i="2"/>
  <c r="B30" i="2"/>
  <c r="B31" i="2"/>
  <c r="B33" i="2"/>
  <c r="B34" i="2"/>
  <c r="B35" i="2"/>
  <c r="B36" i="2"/>
  <c r="B38" i="2"/>
  <c r="B39" i="2"/>
  <c r="B40" i="2"/>
  <c r="B41" i="2"/>
  <c r="B43" i="2"/>
  <c r="B44" i="2"/>
  <c r="B47" i="2"/>
  <c r="B48" i="2"/>
  <c r="B49" i="2"/>
  <c r="B50" i="2"/>
  <c r="B52" i="2"/>
  <c r="B54" i="2"/>
  <c r="B55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99" i="2"/>
  <c r="B86" i="2"/>
  <c r="B2" i="2"/>
</calcChain>
</file>

<file path=xl/sharedStrings.xml><?xml version="1.0" encoding="utf-8"?>
<sst xmlns="http://schemas.openxmlformats.org/spreadsheetml/2006/main" count="752" uniqueCount="470">
  <si>
    <t>Platz</t>
  </si>
  <si>
    <t>Country</t>
  </si>
  <si>
    <t>Cost of living index</t>
  </si>
  <si>
    <t>Ø Monthly income</t>
  </si>
  <si>
    <t>Purchasing power index</t>
  </si>
  <si>
    <t>Afghanistan</t>
  </si>
  <si>
    <t>45 USD</t>
  </si>
  <si>
    <t>Albania</t>
  </si>
  <si>
    <t>437 USD</t>
  </si>
  <si>
    <t>Algeria</t>
  </si>
  <si>
    <t>331 USD</t>
  </si>
  <si>
    <t>Argentina</t>
  </si>
  <si>
    <t>933 USD</t>
  </si>
  <si>
    <t>Armenia</t>
  </si>
  <si>
    <t>390 USD</t>
  </si>
  <si>
    <t>Australia</t>
  </si>
  <si>
    <t>4,576 USD</t>
  </si>
  <si>
    <t>Austria</t>
  </si>
  <si>
    <t>4,275 USD</t>
  </si>
  <si>
    <t>Azerbaijan</t>
  </si>
  <si>
    <t>373 USD</t>
  </si>
  <si>
    <t>Bahamas</t>
  </si>
  <si>
    <t>2,648 USD</t>
  </si>
  <si>
    <t>Bangladesh</t>
  </si>
  <si>
    <t>162 USD</t>
  </si>
  <si>
    <t>Belarus</t>
  </si>
  <si>
    <t>523 USD</t>
  </si>
  <si>
    <t>Belgium</t>
  </si>
  <si>
    <t>3,946 USD</t>
  </si>
  <si>
    <t>Bermuda</t>
  </si>
  <si>
    <t>8,845 USD</t>
  </si>
  <si>
    <t>Bolivia</t>
  </si>
  <si>
    <t>294 USD</t>
  </si>
  <si>
    <t>Bosnia and Herzegovina</t>
  </si>
  <si>
    <t>513 USD</t>
  </si>
  <si>
    <t>Botswana</t>
  </si>
  <si>
    <t>638 USD</t>
  </si>
  <si>
    <t>Brazil</t>
  </si>
  <si>
    <t>761 USD</t>
  </si>
  <si>
    <t>Bulgaria</t>
  </si>
  <si>
    <t>784 USD</t>
  </si>
  <si>
    <t>Burma</t>
  </si>
  <si>
    <t>116 USD</t>
  </si>
  <si>
    <t>Cambodia</t>
  </si>
  <si>
    <t>123 USD</t>
  </si>
  <si>
    <t>Canada</t>
  </si>
  <si>
    <t>3,864 USD</t>
  </si>
  <si>
    <t>Cayman Islands</t>
  </si>
  <si>
    <t>3,928 USD</t>
  </si>
  <si>
    <t>Chile</t>
  </si>
  <si>
    <t>1,251 USD</t>
  </si>
  <si>
    <t>China</t>
  </si>
  <si>
    <t>868 USD</t>
  </si>
  <si>
    <t>Colombia</t>
  </si>
  <si>
    <t>543 USD</t>
  </si>
  <si>
    <t>Costa Rica</t>
  </si>
  <si>
    <t>975 USD</t>
  </si>
  <si>
    <t>Croatia</t>
  </si>
  <si>
    <t>1,243 USD</t>
  </si>
  <si>
    <t>Cuba</t>
  </si>
  <si>
    <t>623 USD</t>
  </si>
  <si>
    <t>Czechia</t>
  </si>
  <si>
    <t>1,833 USD</t>
  </si>
  <si>
    <t>Denmark</t>
  </si>
  <si>
    <t>5,270 USD</t>
  </si>
  <si>
    <t>Dominican Republic</t>
  </si>
  <si>
    <t>674 USD</t>
  </si>
  <si>
    <t>Ecuador</t>
  </si>
  <si>
    <t>507 USD</t>
  </si>
  <si>
    <t>Egypt</t>
  </si>
  <si>
    <t>224 USD</t>
  </si>
  <si>
    <t>Estonia</t>
  </si>
  <si>
    <t>1,935 USD</t>
  </si>
  <si>
    <t>Finland</t>
  </si>
  <si>
    <t>4,132 USD</t>
  </si>
  <si>
    <t>France</t>
  </si>
  <si>
    <t>3,533 USD</t>
  </si>
  <si>
    <t>Georgia</t>
  </si>
  <si>
    <t>395 USD</t>
  </si>
  <si>
    <t>Germany</t>
  </si>
  <si>
    <t>4,043 USD</t>
  </si>
  <si>
    <t>Ghana</t>
  </si>
  <si>
    <t>185 USD</t>
  </si>
  <si>
    <t>Greece</t>
  </si>
  <si>
    <t>1,693 USD</t>
  </si>
  <si>
    <t>Hong Kong</t>
  </si>
  <si>
    <t>4,237 USD</t>
  </si>
  <si>
    <t>Hungary</t>
  </si>
  <si>
    <t>1,345 USD</t>
  </si>
  <si>
    <t>Iceland</t>
  </si>
  <si>
    <t>6,071 USD</t>
  </si>
  <si>
    <t>India</t>
  </si>
  <si>
    <t>178 USD</t>
  </si>
  <si>
    <t>Indonesia</t>
  </si>
  <si>
    <t>338 USD</t>
  </si>
  <si>
    <t>Mode Share</t>
  </si>
  <si>
    <t>https://en.wikipedia.org/wiki/Transport_in_Jakarta#Bus_service</t>
  </si>
  <si>
    <t>Iran</t>
  </si>
  <si>
    <t>452 USD</t>
  </si>
  <si>
    <t>Ireland</t>
  </si>
  <si>
    <t>5,184 USD</t>
  </si>
  <si>
    <t>Israel</t>
  </si>
  <si>
    <t>3,608 USD</t>
  </si>
  <si>
    <t>Italy</t>
  </si>
  <si>
    <t>2,872 USD</t>
  </si>
  <si>
    <t>Japan</t>
  </si>
  <si>
    <t>3,474 USD</t>
  </si>
  <si>
    <t>Kazakhstan</t>
  </si>
  <si>
    <t>734 USD</t>
  </si>
  <si>
    <t>Kenya</t>
  </si>
  <si>
    <t>146 USD</t>
  </si>
  <si>
    <t>Kosovo</t>
  </si>
  <si>
    <t>387 USD</t>
  </si>
  <si>
    <t>Kyrgyzstan</t>
  </si>
  <si>
    <t>103 USD</t>
  </si>
  <si>
    <t>Latvia</t>
  </si>
  <si>
    <t>1,478 USD</t>
  </si>
  <si>
    <t>Lithuania</t>
  </si>
  <si>
    <t>1,583 USD</t>
  </si>
  <si>
    <t>Luxembourg</t>
  </si>
  <si>
    <t>6,159 USD</t>
  </si>
  <si>
    <t>Macao</t>
  </si>
  <si>
    <t>6,553 USD</t>
  </si>
  <si>
    <t>Malaysia</t>
  </si>
  <si>
    <t>Mexico</t>
  </si>
  <si>
    <t>786 USD</t>
  </si>
  <si>
    <t>Morocco</t>
  </si>
  <si>
    <t>266 USD</t>
  </si>
  <si>
    <t>Nepal</t>
  </si>
  <si>
    <t>91 USD</t>
  </si>
  <si>
    <t>Netherlands</t>
  </si>
  <si>
    <t>4,433 USD</t>
  </si>
  <si>
    <t>New Zealand</t>
  </si>
  <si>
    <t>3,556 USD</t>
  </si>
  <si>
    <t>Nigeria</t>
  </si>
  <si>
    <t>169 USD</t>
  </si>
  <si>
    <t>North Macedonia</t>
  </si>
  <si>
    <t>493 USD</t>
  </si>
  <si>
    <t>Norway</t>
  </si>
  <si>
    <t>6,875 USD</t>
  </si>
  <si>
    <t>Pakistan</t>
  </si>
  <si>
    <t>128 USD</t>
  </si>
  <si>
    <t>Panama</t>
  </si>
  <si>
    <t>1,246 USD</t>
  </si>
  <si>
    <t>Paraguay</t>
  </si>
  <si>
    <t>459 USD</t>
  </si>
  <si>
    <t>Peru</t>
  </si>
  <si>
    <t>562 USD</t>
  </si>
  <si>
    <t>Philippines</t>
  </si>
  <si>
    <t>321 USD</t>
  </si>
  <si>
    <t>Poland</t>
  </si>
  <si>
    <t>1,267 USD</t>
  </si>
  <si>
    <t>Portugal</t>
  </si>
  <si>
    <t>1,923 USD</t>
  </si>
  <si>
    <t>Qatar</t>
  </si>
  <si>
    <t>5,284 USD</t>
  </si>
  <si>
    <t>Romania</t>
  </si>
  <si>
    <t>1,053 USD</t>
  </si>
  <si>
    <t>Russia</t>
  </si>
  <si>
    <t>938 USD</t>
  </si>
  <si>
    <t>Saudi Arabia</t>
  </si>
  <si>
    <t>1,904 USD</t>
  </si>
  <si>
    <t>Serbia</t>
  </si>
  <si>
    <t>585 USD</t>
  </si>
  <si>
    <t>Singapore</t>
  </si>
  <si>
    <t>4,966 USD</t>
  </si>
  <si>
    <t>South Africa</t>
  </si>
  <si>
    <t>503 USD</t>
  </si>
  <si>
    <t>South Korea</t>
  </si>
  <si>
    <t>2,810 USD</t>
  </si>
  <si>
    <t>Spain</t>
  </si>
  <si>
    <t>2,533 USD</t>
  </si>
  <si>
    <t>Sri Lanka</t>
  </si>
  <si>
    <t>335 USD</t>
  </si>
  <si>
    <t>Sweden</t>
  </si>
  <si>
    <t>4,653 USD</t>
  </si>
  <si>
    <t>Switzerland</t>
  </si>
  <si>
    <t>7,125 USD</t>
  </si>
  <si>
    <t>Syria</t>
  </si>
  <si>
    <t>152 USD</t>
  </si>
  <si>
    <t>Tanzania</t>
  </si>
  <si>
    <t>90 USD</t>
  </si>
  <si>
    <t>Thailand</t>
  </si>
  <si>
    <t>605 USD</t>
  </si>
  <si>
    <t>Tunisia</t>
  </si>
  <si>
    <t>280 USD</t>
  </si>
  <si>
    <t>Turkey</t>
  </si>
  <si>
    <t>801 USD</t>
  </si>
  <si>
    <t>Uganda</t>
  </si>
  <si>
    <t>65 USD</t>
  </si>
  <si>
    <t>Ukraine</t>
  </si>
  <si>
    <t>281 USD</t>
  </si>
  <si>
    <t>United Arab Emirates</t>
  </si>
  <si>
    <t>3,623 USD</t>
  </si>
  <si>
    <t>United Kingdom</t>
  </si>
  <si>
    <t>3,531 USD</t>
  </si>
  <si>
    <t>United States</t>
  </si>
  <si>
    <t>5,480 USD</t>
  </si>
  <si>
    <t>Uruguay</t>
  </si>
  <si>
    <t>1,353 USD</t>
  </si>
  <si>
    <t>Uzbekistan</t>
  </si>
  <si>
    <t>150 USD</t>
  </si>
  <si>
    <t>Venezuela</t>
  </si>
  <si>
    <t>1,090 USD</t>
  </si>
  <si>
    <t>Vietnam</t>
  </si>
  <si>
    <t>212 USD</t>
  </si>
  <si>
    <t>Virgin Islands</t>
  </si>
  <si>
    <t>1,161 USD</t>
  </si>
  <si>
    <t>https://www.worlddata.info/cost-of-living.php</t>
  </si>
  <si>
    <t>https://www.numbeo.com/cost-of-living/rankings_by_country.jsp?title=2019</t>
  </si>
  <si>
    <t xml:space="preserve">Uber </t>
  </si>
  <si>
    <t>https://moneyinc.com/how-much-does-uber-typically-cost/</t>
  </si>
  <si>
    <t>$2 per mile for ride share</t>
  </si>
  <si>
    <t>country</t>
  </si>
  <si>
    <t>CoL Index</t>
  </si>
  <si>
    <t>Intra-city (€)</t>
  </si>
  <si>
    <t>Inter-city_Bus (€)</t>
  </si>
  <si>
    <t>Inter-City_Train(€)</t>
  </si>
  <si>
    <t>Asian Countries</t>
  </si>
  <si>
    <t>North American</t>
  </si>
  <si>
    <t>SA</t>
  </si>
  <si>
    <t>Africa</t>
  </si>
  <si>
    <t>Europe</t>
  </si>
  <si>
    <t>Pacific</t>
  </si>
  <si>
    <t>Pacific (2)</t>
  </si>
  <si>
    <t>COL_INDEX</t>
  </si>
  <si>
    <t>CAPITAL</t>
  </si>
  <si>
    <t>INTRACITY</t>
  </si>
  <si>
    <t>INTER_BUS</t>
  </si>
  <si>
    <t>INTER_TRAIN</t>
  </si>
  <si>
    <t>Regions</t>
  </si>
  <si>
    <t>Avg_Intercity_Bus</t>
  </si>
  <si>
    <t>#ofCountries</t>
  </si>
  <si>
    <t>Product</t>
  </si>
  <si>
    <t>Alger</t>
  </si>
  <si>
    <t>https://www.combien-coute.net/ticket-bus/algerie/alger/</t>
  </si>
  <si>
    <t>Sydney</t>
  </si>
  <si>
    <t>Date (Sept 2020)</t>
  </si>
  <si>
    <t>Weekday</t>
  </si>
  <si>
    <t>Min</t>
  </si>
  <si>
    <t>Max</t>
  </si>
  <si>
    <t>Rate</t>
  </si>
  <si>
    <t>Angola</t>
  </si>
  <si>
    <t>Launda</t>
  </si>
  <si>
    <t>https://www.combien-coute.net/ticket-bus/angola/luanda/</t>
  </si>
  <si>
    <t>Auckland</t>
  </si>
  <si>
    <t>Tuesday</t>
  </si>
  <si>
    <t>Buenos Aires</t>
  </si>
  <si>
    <t>https://www.batimes.com.ar/news/economy/higher-fares-for-buses-and-trains-go-into-effect.phtml</t>
  </si>
  <si>
    <t>Viet Nam</t>
  </si>
  <si>
    <t>Egtpt</t>
  </si>
  <si>
    <t>Avg Bus (€)</t>
  </si>
  <si>
    <t>NA</t>
  </si>
  <si>
    <t>Wednesday</t>
  </si>
  <si>
    <t>https://transportnsw.info/tickets-opal/opal/fares-payments/adult-fares</t>
  </si>
  <si>
    <t>https://www.rome2rio.com/map/Sydney/Canberra</t>
  </si>
  <si>
    <t>South America (7)</t>
  </si>
  <si>
    <t>Avg Bus ($)</t>
  </si>
  <si>
    <t>Thursday</t>
  </si>
  <si>
    <t>Vienna</t>
  </si>
  <si>
    <t>https://www.wien.info/fr/travel-info/transport/tickets</t>
  </si>
  <si>
    <t>El Salvador</t>
  </si>
  <si>
    <t>Rio</t>
  </si>
  <si>
    <t>Friday</t>
  </si>
  <si>
    <t>Bakou</t>
  </si>
  <si>
    <t>https://www.globalprice.info/en/?p=azerbaijan/baku-transport</t>
  </si>
  <si>
    <t>Myanmar</t>
  </si>
  <si>
    <t>Guatemala</t>
  </si>
  <si>
    <t>Czech Republic</t>
  </si>
  <si>
    <t>Bogota</t>
  </si>
  <si>
    <t>No Train</t>
  </si>
  <si>
    <t>Asia</t>
  </si>
  <si>
    <t>Monday</t>
  </si>
  <si>
    <t>Dhaka</t>
  </si>
  <si>
    <t>DOI:10.31142/etj/v3i11.01, I.F. - 4.449</t>
  </si>
  <si>
    <t>https://www.rome2rio.com/map/Dhaka/Sylhet-Sunamganj-Hwy-Sylhet-Bangladesh</t>
  </si>
  <si>
    <t>Iraq</t>
  </si>
  <si>
    <t>Lima</t>
  </si>
  <si>
    <t>Minsk</t>
  </si>
  <si>
    <t>https://www.belarus.by/en/travel/transport-in-belarus#:~:text=At%20present%20in%20Minsk%20the,is%20lower%2C%20as%20a%20rule.</t>
  </si>
  <si>
    <t>Brussels</t>
  </si>
  <si>
    <t>https://www.visitonsbruxelles.com/tarifs-et-forfaits</t>
  </si>
  <si>
    <t>https://www.rome2rio.com/map/Brussels/Metz</t>
  </si>
  <si>
    <t>Intercity Bus</t>
  </si>
  <si>
    <t>Intracity Bus</t>
  </si>
  <si>
    <t>https://www.vltrio.com.br/#/</t>
  </si>
  <si>
    <t>https://www.rome2rio.com/map/S%C3%A3o-Paulo/Rio-de-Janeiro</t>
  </si>
  <si>
    <t>Jordon</t>
  </si>
  <si>
    <t>(€) Global Average_Intercity_Bus</t>
  </si>
  <si>
    <t>sofia</t>
  </si>
  <si>
    <t>https://www.inyourpocket.com/sofia/Public-Transport-in-Sofia_74021f#:~:text=Tickets%20cost%201.60%20leva%20for,more%20time%20in%20the%20city.</t>
  </si>
  <si>
    <t>https://en.wikipedia.org/wiki/Rio%E2%80%93S%C3%A3o_Paulo_high-speed_rail#:~:text=Rio%E2%80%93S%C3%A3o%20Paulo%20route,-The%20first%20stretch&amp;text=The%20fare%20will%20be%20around,presented%20to%20the%20Brazilian%20government.</t>
  </si>
  <si>
    <t>North  America (10)</t>
  </si>
  <si>
    <t>($) Global Average_Intercity_Bus</t>
  </si>
  <si>
    <t>Phnompenh</t>
  </si>
  <si>
    <t>https://www.movetocambodia.com/phnom-penh/phnom-penh-public-buses/#:~:text=It%20is%20by%20far%20the,hailed%20taxi%20closer%20to%20%248.</t>
  </si>
  <si>
    <t>Jordan</t>
  </si>
  <si>
    <t>Ottawa</t>
  </si>
  <si>
    <t>https://www.octranspo.com/fr/tarifs/</t>
  </si>
  <si>
    <t>https://www.busbud.com/en/bus-schedules-results/f25dvk/f2m673?outbound_date=2020-09-17&amp;adults=1</t>
  </si>
  <si>
    <t>Lebanon</t>
  </si>
  <si>
    <t>Santiago</t>
  </si>
  <si>
    <t>https://peoplesdispatch.org/2019/10/16/chilean-students-hop-turnstiles-in-protest-against-transportation-fare-increase/#:~:text=According%20to%20the%20new%20traffic,transportation%20services%20in%20Latin%20America.</t>
  </si>
  <si>
    <t>Washington dc</t>
  </si>
  <si>
    <t>Beijing</t>
  </si>
  <si>
    <t>https://www.travelchinaguide.com/cityguides/beijing/transportation/bus.htm</t>
  </si>
  <si>
    <t>https://www.rome2rio.com/map/Beijing/Shi-Jia-Zhuang-Fu-Wu-Qu-Luquan-Qu-Shijiazhuang-Shi-Hebei-Sheng-China</t>
  </si>
  <si>
    <t>https://www.howtobogota.com/2013/12/28/bogota-transmilenio/#:~:text=How%20much%20do%20Bogota%20bus,costs%20%245%2C000%20pesos%20(2019).</t>
  </si>
  <si>
    <t>San Jose</t>
  </si>
  <si>
    <t>https://www.combien-coute.net/ticket-bus/costa-rica/</t>
  </si>
  <si>
    <t>Zagreb</t>
  </si>
  <si>
    <t>https://www.visitzagreb.hr/zagreb/zagreb-public-transport/</t>
  </si>
  <si>
    <t>Rep of Korea</t>
  </si>
  <si>
    <t>Africa (8)</t>
  </si>
  <si>
    <t>Havana</t>
  </si>
  <si>
    <t>https://www.viahero.com/travel-to-cuba/transportation-in-cuba</t>
  </si>
  <si>
    <t>Casablanca</t>
  </si>
  <si>
    <t>Prague</t>
  </si>
  <si>
    <t>http://www.myczechrepublic.com/prague/tickets_fares.html</t>
  </si>
  <si>
    <t>Cape Town</t>
  </si>
  <si>
    <t>Copenhagain</t>
  </si>
  <si>
    <t>https://www.visitcopenhagen.com/copenhagen/planning/tickets-prices</t>
  </si>
  <si>
    <t>Saint Domingue</t>
  </si>
  <si>
    <t>https://www.combien-coute.net/ticket-bus/republique-dominicaine/saint-domingue/#:~:text=Transports%20%3A%20prix%20d%27un%20ticket,les%20moments%20de%20l%27ann%C3%A9e.</t>
  </si>
  <si>
    <t>Quito</t>
  </si>
  <si>
    <t>https://www.expat.com/en/guide/south-america/ecuador/10492-transport-in-ecuador.html#:~:text=Most%20inner-city%20bus%20rides,increase%20this%20rate%20to%20%240.30.</t>
  </si>
  <si>
    <t>cairo</t>
  </si>
  <si>
    <t>https://www.numbeo.com/cost-of-living/in/Quito</t>
  </si>
  <si>
    <t>Europe (27)</t>
  </si>
  <si>
    <t>San Salvador</t>
  </si>
  <si>
    <t>https://www.combien-coute.net/ticket-bus/salvador/san-salvador/</t>
  </si>
  <si>
    <t>Min_Sept_2020</t>
  </si>
  <si>
    <t>Max_Sept_2020</t>
  </si>
  <si>
    <t>Rate_Sept_2020</t>
  </si>
  <si>
    <t>helinsinki</t>
  </si>
  <si>
    <t>https://www.hsl.fi/en/tickets/single-tickets</t>
  </si>
  <si>
    <t xml:space="preserve">Kuwait </t>
  </si>
  <si>
    <t>Berlin</t>
  </si>
  <si>
    <t>Paris</t>
  </si>
  <si>
    <t>Oman</t>
  </si>
  <si>
    <t>Rome</t>
  </si>
  <si>
    <t>https://www.rome2rio.com/map/Berlin/Hanover</t>
  </si>
  <si>
    <t xml:space="preserve">Qatar </t>
  </si>
  <si>
    <t>Varsovie</t>
  </si>
  <si>
    <t>Accra</t>
  </si>
  <si>
    <t>https://www.numbeo.com/cost-of-living/in/Accra</t>
  </si>
  <si>
    <t>Moscow</t>
  </si>
  <si>
    <t>Athens</t>
  </si>
  <si>
    <t>https://www.thisisathens.org/getting-around/public-transportation-metro-bus-tram</t>
  </si>
  <si>
    <t>Zurich</t>
  </si>
  <si>
    <t>Gautemala</t>
  </si>
  <si>
    <t>https://www.numbeo.com/cost-of-living/country_result.jsp?country=Guatemala</t>
  </si>
  <si>
    <t>London</t>
  </si>
  <si>
    <t>Budapest</t>
  </si>
  <si>
    <t>http://www.budapest101.com/blog/2018/06/09/public-transportation-guide-budapest/#:~:text=A%20single%20ticket%20costs%20350,allowed%20on%20the%20metro%20lines.</t>
  </si>
  <si>
    <t>Delhi</t>
  </si>
  <si>
    <t>http://delhitourism.gov.in/delhitourism/transport/city_bus.jsp</t>
  </si>
  <si>
    <t>Jakarta</t>
  </si>
  <si>
    <t>https://www.indoindians.com/public-transportation-in-jakarta/#:~:text=The%20buses%20run%20in%20dedicated,single%20trip%20on%20regular%20hours.</t>
  </si>
  <si>
    <t>https://www.rome2rio.com/map/Jakarta/Mangkubumi-Tasikmalaya-West-Java-Indonesia</t>
  </si>
  <si>
    <t>Tehran</t>
  </si>
  <si>
    <t>https://irandoostan.com/iran-transport-information/</t>
  </si>
  <si>
    <t>✓</t>
  </si>
  <si>
    <t>Asia (30)</t>
  </si>
  <si>
    <t>Bagdad</t>
  </si>
  <si>
    <t>https://www.numbeo.com/cost-of-living/in/Baghdad</t>
  </si>
  <si>
    <t>Dublin</t>
  </si>
  <si>
    <t>https://www.transportforireland.ie/fares/bus-fares/</t>
  </si>
  <si>
    <t>tel aviv</t>
  </si>
  <si>
    <t>https://www.tel-aviv.gov.il/en/Live/Transportation/Pages/PublicTransportaiton.aspx</t>
  </si>
  <si>
    <t>https://www.rome2rio.com/map/Rome/Potenza</t>
  </si>
  <si>
    <t>Tokyo</t>
  </si>
  <si>
    <t>https://www.rome2rio.com/map/Tokyo/Hagiwaracho-Hanaike-Gero-Gifu-Japan</t>
  </si>
  <si>
    <t>No Bus</t>
  </si>
  <si>
    <t>Ammam</t>
  </si>
  <si>
    <t>https://www.touristjordan.com/public-transport-jordan/</t>
  </si>
  <si>
    <t>https://www.globalprice.info/en/?p=kazakhstan/transport</t>
  </si>
  <si>
    <t>https://www.rome2rio.com/map/Nur-Sultan/Ekibastuz-140000-Kazakhstan</t>
  </si>
  <si>
    <t>Ankara</t>
  </si>
  <si>
    <t>narobi</t>
  </si>
  <si>
    <t>https://www.welcomepickups.com/nairobi/airport-transfer-to-city/#:~:text=A%20single%20bus%20ticket%20to,the%20city%20centre%20on%20board.</t>
  </si>
  <si>
    <t>Abu dhabi</t>
  </si>
  <si>
    <t>Kuwait</t>
  </si>
  <si>
    <t>https://www.visit-kuwait.com/living/transportation/public-transportation-in-kuwait</t>
  </si>
  <si>
    <t>Beyrouth</t>
  </si>
  <si>
    <t>https://www.combien-coute.net/ticket-bus/liban/beyrouth/</t>
  </si>
  <si>
    <t>Lux</t>
  </si>
  <si>
    <t>https://www.vdl.lu/en/getting-around/bus/tickets/tickets-and-prices</t>
  </si>
  <si>
    <t>Kuala lumpur</t>
  </si>
  <si>
    <t>https://theculturetrip.com/asia/malaysia/articles/a-guide-to-using-public-transport-in-kuala-lumpur-malaysia/</t>
  </si>
  <si>
    <t>https://theculturetrip.com/north-america/mexico/articles/a-users-guide-to-the-mexico-city-public-transport-system/</t>
  </si>
  <si>
    <t>https://www.checkmybus.com/#departureDate=2020-09-18&amp;origin=Mexico%2520City%252C%2520Mexico%2419.433%2C-99.133%240f71c303-b750-4c20-9030-6a994ea1cab2%2400000000-0000-0000-0000-000000000000%24true%24false&amp;destination=San%2520Luis%2520Potos%25C3%25AD%252C%2520Mexico%2422.146018%2C-100.951238%24e1d08772-7a70-4e68-a246-ed856913f449%2400000000-0000-0000-0000-000000000000%24true%24false&amp;sortValue=Relevance&amp;sortOrder=ascending&amp;radius=15&amp;adults=1</t>
  </si>
  <si>
    <t>https://www.flypgs.com/en/city-guide/public-transport-in-casablanca</t>
  </si>
  <si>
    <t>https://www.rome2rio.com/map/Casablanca/F%C3%A8s</t>
  </si>
  <si>
    <t>Naypyitaw</t>
  </si>
  <si>
    <t>https://www.lonelyplanet.com/myanmar-burma/nay-pyi-taw/practical-information/transport/a/nar/c5b86843-e12c-4870-a2fb-ea68d63beb81/1335717</t>
  </si>
  <si>
    <t>https://www.numbeo.com/cost-of-living/country_result.jsp?country=Myanmar</t>
  </si>
  <si>
    <t>Amsterdam</t>
  </si>
  <si>
    <t>https://www.amsterdamtips.com/transport-tickets</t>
  </si>
  <si>
    <t>Wellington</t>
  </si>
  <si>
    <t>https://www.metlink.org.nz/tickets-and-fares/fares/</t>
  </si>
  <si>
    <t>Abuja</t>
  </si>
  <si>
    <t>https://www.numbeo.com/cost-of-living/in/Abuja</t>
  </si>
  <si>
    <t>Oslo</t>
  </si>
  <si>
    <t>https://ruter.no/en/buying-tickets/tickets-and-fares/</t>
  </si>
  <si>
    <t>Muscat</t>
  </si>
  <si>
    <t>https://mwasalat.om/en-us/Services/City</t>
  </si>
  <si>
    <t>Islamabad</t>
  </si>
  <si>
    <t>https://www.zameen.com/blog/public-transport-islamabad.html</t>
  </si>
  <si>
    <t>panama</t>
  </si>
  <si>
    <t>https://traveleater.net/panama-how-to-take-the-bus-if-you-dont-speak-spanish/</t>
  </si>
  <si>
    <t>Asumcion</t>
  </si>
  <si>
    <t>https://wikitravel.org/en/Asunci%C3%B3n</t>
  </si>
  <si>
    <t>https://www.limaeasy.com/getting-around-lima/public-transport-in-lima</t>
  </si>
  <si>
    <t>https://www.bookmundi.com/t/how-to-get-from-lima-to-huaraz#:~:text=Prices%20range%20from%20around%20USD,between%20seven%20and%20nine%20hours.</t>
  </si>
  <si>
    <t>No much train routes</t>
  </si>
  <si>
    <t>Manila</t>
  </si>
  <si>
    <t>https://www.numbeo.com/cost-of-living/in/Manila</t>
  </si>
  <si>
    <t>https://www.inyourpocket.com/warsaw/public-transport_21173v</t>
  </si>
  <si>
    <t>https://www.rome2rio.com/map/Warsaw/Rzesz%C3%B3w</t>
  </si>
  <si>
    <t>Porto</t>
  </si>
  <si>
    <t>https://localporto.com/travelling-by-bus-porto/#:~:text=One%20single%20journey%20will%20cost,fare%20goes%20up%20a%20bit.</t>
  </si>
  <si>
    <t>Doha</t>
  </si>
  <si>
    <t>https://www.onlineqatar.com/living/transportation/public-transportation-in-qatar</t>
  </si>
  <si>
    <t>Seoul</t>
  </si>
  <si>
    <t>https://www.tripadvisor.com/Travel-g294197-s303/Seoul:South-Korea:Public.Transportation.html</t>
  </si>
  <si>
    <t>Bucarest</t>
  </si>
  <si>
    <t>https://www.combien-coute.net/ticket-bus/roumanie/bucarest/</t>
  </si>
  <si>
    <t>https://russiau.com/moscow-troika-card-public-transport/#Option_1_Single_ticket</t>
  </si>
  <si>
    <t>https://www.checkmybus.com/#departureDate=2020-09-20&amp;origin=Yaroslavl%252C%2520Russia%2457.609506%2C39.874101%249536763d-dee7-4e6b-ad12-b13bc1ec4f7b%2400000000-0000-0000-0000-000000000000%24true%24false&amp;destination=Moscow%252C%2520Russia%2455.756493%2C37.618848%241752c28f-ade2-11e3-be8d-b8ca3aab439d%2400000000-0000-0000-0000-000000000000%24True%24False&amp;sortValue=Relevance&amp;sortOrder=ascending&amp;radius=20&amp;adults=1</t>
  </si>
  <si>
    <t>Riyadh</t>
  </si>
  <si>
    <t>https://gulfbusiness.com/saudi-plans-extensive-riyadh-bus-network/</t>
  </si>
  <si>
    <t>Belgrade</t>
  </si>
  <si>
    <t>https://www.domovina.com/belgrade-public-transport.html</t>
  </si>
  <si>
    <t>https://thaiest.com/singapore/travel/singapore-transport-tickets-best-ticket-type-for-you</t>
  </si>
  <si>
    <t>https://www.rome2rio.com/map/Singapore/5-71960-Port-Dickson-Negeri-Sembilan-Malaysia</t>
  </si>
  <si>
    <t>http://www.durban.gov.za/City_Services/ethekwini_transport_authority/Pages/Schedule-and-Routes-.aspx</t>
  </si>
  <si>
    <t>https://www.checkmybus.fr/#departureDate=2020-10-24&amp;origin=Le%2520Cap%252C%2520Afrique%2520du%2520Sud%24-33.92584%2C18.42322%240f9fa835-b396-4038-a754-824b2d234470%2400000000-0000-0000-0000-000000000000%24True%24False&amp;destination=Mossel%2520Bay%252C%2520Afrique%2520du%2520Sud%24-34.177739%2C22.109455%242ad30418-ee8a-4435-a8f4-d3f4d8ed26dc%2400000000-0000-0000-0000-000000000000%24True%24False&amp;sortValue=Relevance&amp;sortOrder=ascending&amp;radius=15&amp;adults=1</t>
  </si>
  <si>
    <t>Madrid</t>
  </si>
  <si>
    <t>colombo</t>
  </si>
  <si>
    <t>https://www.tripadvisor.com/Travel-g293961-c195051/Sri-Lanka:Public.Transport.html</t>
  </si>
  <si>
    <t>Stockholm</t>
  </si>
  <si>
    <t>https://www.visitstockholm.com/good-to-know/public-transportation/</t>
  </si>
  <si>
    <t>https://www.zvv.ch/zvv/en/travelcards-and-tickets/tickets/single-ticket.html</t>
  </si>
  <si>
    <t>https://www.rome2rio.com/map/Z%C3%BCrich/Geneva</t>
  </si>
  <si>
    <t>Danas</t>
  </si>
  <si>
    <t>https://wikitravel.org/en/Damascus#:~:text=Buses%5Bedit%5D,most%20one%20or%20two%20journeys.</t>
  </si>
  <si>
    <t>Bangkok</t>
  </si>
  <si>
    <t>Tunis</t>
  </si>
  <si>
    <t>https://www.transtu.tn/fr/tarifs</t>
  </si>
  <si>
    <t>https://istanbultouristpass.com/istanbul-public-transportation-card</t>
  </si>
  <si>
    <t>https://www.rome2rio.com/map/Ankara/Kayseri</t>
  </si>
  <si>
    <t>Kiev</t>
  </si>
  <si>
    <t>https://en.wikipedia.org/wiki/Transport_in_Kiev</t>
  </si>
  <si>
    <t>https://www.combien-coute.net/ticket-bus/emirats-arabes-unis/abu-dhabi/</t>
  </si>
  <si>
    <t>https://www.rome2rio.com/map/Abu-Dhabi/-Ibr%C4%AB</t>
  </si>
  <si>
    <t>https://www.londontoolkit.com/briefing/buses.htm</t>
  </si>
  <si>
    <t>https://www.rome2rio.com/map/London/Liverpool</t>
  </si>
  <si>
    <t>https://www.rome2rio.com/map/Washington/Trenton</t>
  </si>
  <si>
    <t>Monte video</t>
  </si>
  <si>
    <t>https://www.combien-coute.net/ticket-bus/uruguay/montevideo/</t>
  </si>
  <si>
    <t>Hanoi</t>
  </si>
  <si>
    <t>https://www.combien-coute.net/ticket-bus/vietnam/hanoi/</t>
  </si>
  <si>
    <t>average (euro)</t>
  </si>
  <si>
    <t>Euro to Dollar $ (1.19)</t>
  </si>
  <si>
    <t>Adding 10%</t>
  </si>
  <si>
    <t>Uber $2/mile</t>
  </si>
  <si>
    <t>https://www.ridester.com/uber-rates-cost/#:~:text=The%20cost%20of%20an%20average,%241%20and%20%242%20per%20mile.</t>
  </si>
  <si>
    <t>Caracas</t>
  </si>
  <si>
    <t>https://www.combien-coute.net/ticket-bus/venezuela/caracas/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</si>
</sst>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rgb="FF666666"/>
      <name val="Verdana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CFEF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/>
    </xf>
    <xf numFmtId="0" fontId="3" fillId="0" borderId="0" xfId="1"/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right" vertical="top" wrapText="1"/>
    </xf>
    <xf numFmtId="0" fontId="0" fillId="3" borderId="0" xfId="0" applyFill="1"/>
    <xf numFmtId="0" fontId="4" fillId="0" borderId="0" xfId="0" applyFont="1"/>
    <xf numFmtId="0" fontId="0" fillId="4" borderId="0" xfId="0" applyFill="1"/>
    <xf numFmtId="0" fontId="5" fillId="5" borderId="0" xfId="0" applyFont="1" applyFill="1"/>
    <xf numFmtId="9" fontId="0" fillId="0" borderId="0" xfId="0" applyNumberFormat="1"/>
    <xf numFmtId="0" fontId="0" fillId="6" borderId="0" xfId="0" applyFill="1"/>
    <xf numFmtId="0" fontId="0" fillId="7" borderId="0" xfId="0" applyFill="1"/>
    <xf numFmtId="9" fontId="0" fillId="8" borderId="0" xfId="0" applyNumberFormat="1" applyFill="1"/>
    <xf numFmtId="0" fontId="0" fillId="8" borderId="0" xfId="0" applyFill="1"/>
    <xf numFmtId="0" fontId="5" fillId="7" borderId="0" xfId="0" applyFont="1" applyFill="1"/>
    <xf numFmtId="0" fontId="3" fillId="8" borderId="0" xfId="1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5" fillId="0" borderId="0" xfId="0" applyFont="1"/>
    <xf numFmtId="0" fontId="6" fillId="0" borderId="0" xfId="0" applyFont="1"/>
    <xf numFmtId="9" fontId="7" fillId="0" borderId="0" xfId="0" applyNumberFormat="1" applyFont="1"/>
    <xf numFmtId="0" fontId="7" fillId="0" borderId="0" xfId="0" applyFont="1"/>
    <xf numFmtId="0" fontId="3" fillId="0" borderId="0" xfId="1" applyFill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Transport_in_Jakarta" TargetMode="External"/><Relationship Id="rId1" Type="http://schemas.openxmlformats.org/officeDocument/2006/relationships/hyperlink" Target="https://moneyinc.com/how-much-does-uber-typically-cos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owtobogota.com/2013/12/28/bogota-transmilenio/" TargetMode="External"/><Relationship Id="rId21" Type="http://schemas.openxmlformats.org/officeDocument/2006/relationships/hyperlink" Target="http://delhitourism.gov.in/delhitourism/transport/city_bus.jsp" TargetMode="External"/><Relationship Id="rId42" Type="http://schemas.openxmlformats.org/officeDocument/2006/relationships/hyperlink" Target="https://www.limaeasy.com/getting-around-lima/public-transport-in-lima" TargetMode="External"/><Relationship Id="rId47" Type="http://schemas.openxmlformats.org/officeDocument/2006/relationships/hyperlink" Target="https://www.tripadvisor.com/Travel-g294197-s303/Seoul:South-Korea:Public.Transportation.html" TargetMode="External"/><Relationship Id="rId63" Type="http://schemas.openxmlformats.org/officeDocument/2006/relationships/hyperlink" Target="https://irandoostan.com/iran-transport-information/" TargetMode="External"/><Relationship Id="rId68" Type="http://schemas.openxmlformats.org/officeDocument/2006/relationships/hyperlink" Target="https://www.numbeo.com/cost-of-living/in/Manila" TargetMode="External"/><Relationship Id="rId84" Type="http://schemas.openxmlformats.org/officeDocument/2006/relationships/hyperlink" Target="https://www.rome2rio.com/map/Z%C3%BCrich/Geneva" TargetMode="External"/><Relationship Id="rId89" Type="http://schemas.openxmlformats.org/officeDocument/2006/relationships/hyperlink" Target="https://www.rome2rio.com/map/Singapore/5-71960-Port-Dickson-Negeri-Sembilan-Malaysia" TargetMode="External"/><Relationship Id="rId16" Type="http://schemas.openxmlformats.org/officeDocument/2006/relationships/hyperlink" Target="https://www.inyourpocket.com/sofia/Public-Transport-in-Sofia_74021f" TargetMode="External"/><Relationship Id="rId11" Type="http://schemas.openxmlformats.org/officeDocument/2006/relationships/hyperlink" Target="https://www.wien.info/fr/travel-info/transport/tickets" TargetMode="External"/><Relationship Id="rId32" Type="http://schemas.openxmlformats.org/officeDocument/2006/relationships/hyperlink" Target="https://www.amsterdamtips.com/transport-tickets" TargetMode="External"/><Relationship Id="rId37" Type="http://schemas.openxmlformats.org/officeDocument/2006/relationships/hyperlink" Target="https://mwasalat.om/en-us/Services/City" TargetMode="External"/><Relationship Id="rId53" Type="http://schemas.openxmlformats.org/officeDocument/2006/relationships/hyperlink" Target="https://www.combien-coute.net/ticket-bus/republique-dominicaine/saint-domingue/" TargetMode="External"/><Relationship Id="rId58" Type="http://schemas.openxmlformats.org/officeDocument/2006/relationships/hyperlink" Target="https://www.visit-kuwait.com/living/transportation/public-transportation-in-kuwait" TargetMode="External"/><Relationship Id="rId74" Type="http://schemas.openxmlformats.org/officeDocument/2006/relationships/hyperlink" Target="https://www.numbeo.com/cost-of-living/country_result.jsp?country=Guatemala" TargetMode="External"/><Relationship Id="rId79" Type="http://schemas.openxmlformats.org/officeDocument/2006/relationships/hyperlink" Target="https://www.rome2rio.com/map/Warsaw/Rzesz%C3%B3w" TargetMode="External"/><Relationship Id="rId5" Type="http://schemas.openxmlformats.org/officeDocument/2006/relationships/hyperlink" Target="https://www.combien-coute.net/ticket-bus/algerie/alger/" TargetMode="External"/><Relationship Id="rId90" Type="http://schemas.openxmlformats.org/officeDocument/2006/relationships/hyperlink" Target="https://www.rome2rio.com/map/Abu-Dhabi/-Ibr%C4%AB" TargetMode="External"/><Relationship Id="rId95" Type="http://schemas.openxmlformats.org/officeDocument/2006/relationships/hyperlink" Target="https://www.rome2rio.com/map/Nur-Sultan/Ekibastuz-140000-Kazakhstan" TargetMode="External"/><Relationship Id="rId22" Type="http://schemas.openxmlformats.org/officeDocument/2006/relationships/hyperlink" Target="https://www.belarus.by/en/travel/transport-in-belarus" TargetMode="External"/><Relationship Id="rId27" Type="http://schemas.openxmlformats.org/officeDocument/2006/relationships/hyperlink" Target="https://www.vdl.lu/en/getting-around/bus/tickets/tickets-and-prices" TargetMode="External"/><Relationship Id="rId43" Type="http://schemas.openxmlformats.org/officeDocument/2006/relationships/hyperlink" Target="https://www.viahero.com/travel-to-cuba/transportation-in-cuba" TargetMode="External"/><Relationship Id="rId48" Type="http://schemas.openxmlformats.org/officeDocument/2006/relationships/hyperlink" Target="https://www.combien-coute.net/ticket-bus/roumanie/bucarest/" TargetMode="External"/><Relationship Id="rId64" Type="http://schemas.openxmlformats.org/officeDocument/2006/relationships/hyperlink" Target="https://www.globalprice.info/en/?p=kazakhstan/transport" TargetMode="External"/><Relationship Id="rId69" Type="http://schemas.openxmlformats.org/officeDocument/2006/relationships/hyperlink" Target="https://www.numbeo.com/cost-of-living/in/Quito" TargetMode="External"/><Relationship Id="rId80" Type="http://schemas.openxmlformats.org/officeDocument/2006/relationships/hyperlink" Target="https://www.checkmybus.com/" TargetMode="External"/><Relationship Id="rId85" Type="http://schemas.openxmlformats.org/officeDocument/2006/relationships/hyperlink" Target="https://www.rome2rio.com/map/S%C3%A3o-Paulo/Rio-de-Janeiro" TargetMode="External"/><Relationship Id="rId3" Type="http://schemas.openxmlformats.org/officeDocument/2006/relationships/hyperlink" Target="https://www.visitonsbruxelles.com/tarifs-et-forfaits" TargetMode="External"/><Relationship Id="rId12" Type="http://schemas.openxmlformats.org/officeDocument/2006/relationships/hyperlink" Target="http://www.myczechrepublic.com/prague/tickets_fares.html" TargetMode="External"/><Relationship Id="rId17" Type="http://schemas.openxmlformats.org/officeDocument/2006/relationships/hyperlink" Target="https://www.thisisathens.org/getting-around/public-transportation-metro-bus-tram" TargetMode="External"/><Relationship Id="rId25" Type="http://schemas.openxmlformats.org/officeDocument/2006/relationships/hyperlink" Target="https://www.travelchinaguide.com/cityguides/beijing/transportation/bus.htm" TargetMode="External"/><Relationship Id="rId33" Type="http://schemas.openxmlformats.org/officeDocument/2006/relationships/hyperlink" Target="https://www.metlink.org.nz/tickets-and-fares/fares/" TargetMode="External"/><Relationship Id="rId38" Type="http://schemas.openxmlformats.org/officeDocument/2006/relationships/hyperlink" Target="https://traveleater.net/panama-how-to-take-the-bus-if-you-dont-speak-spanish/" TargetMode="External"/><Relationship Id="rId46" Type="http://schemas.openxmlformats.org/officeDocument/2006/relationships/hyperlink" Target="https://www.onlineqatar.com/living/transportation/public-transportation-in-qatar" TargetMode="External"/><Relationship Id="rId59" Type="http://schemas.openxmlformats.org/officeDocument/2006/relationships/hyperlink" Target="https://www.welcomepickups.com/nairobi/airport-transfer-to-city/" TargetMode="External"/><Relationship Id="rId67" Type="http://schemas.openxmlformats.org/officeDocument/2006/relationships/hyperlink" Target="http://www.durban.gov.za/City_Services/ethekwini_transport_authority/Pages/Schedule-and-Routes-.aspx" TargetMode="External"/><Relationship Id="rId20" Type="http://schemas.openxmlformats.org/officeDocument/2006/relationships/hyperlink" Target="https://www.hsl.fi/en/tickets/single-tickets" TargetMode="External"/><Relationship Id="rId41" Type="http://schemas.openxmlformats.org/officeDocument/2006/relationships/hyperlink" Target="https://www.visitzagreb.hr/zagreb/zagreb-public-transport/" TargetMode="External"/><Relationship Id="rId54" Type="http://schemas.openxmlformats.org/officeDocument/2006/relationships/hyperlink" Target="https://thaiest.com/singapore/travel/singapore-transport-tickets-best-ticket-type-for-you" TargetMode="External"/><Relationship Id="rId62" Type="http://schemas.openxmlformats.org/officeDocument/2006/relationships/hyperlink" Target="https://www.indoindians.com/public-transportation-in-jakarta/" TargetMode="External"/><Relationship Id="rId70" Type="http://schemas.openxmlformats.org/officeDocument/2006/relationships/hyperlink" Target="https://www.numbeo.com/cost-of-living/in/Accra" TargetMode="External"/><Relationship Id="rId75" Type="http://schemas.openxmlformats.org/officeDocument/2006/relationships/hyperlink" Target="https://www.ridester.com/uber-rates-cost/" TargetMode="External"/><Relationship Id="rId83" Type="http://schemas.openxmlformats.org/officeDocument/2006/relationships/hyperlink" Target="https://www.checkmybus.fr/" TargetMode="External"/><Relationship Id="rId88" Type="http://schemas.openxmlformats.org/officeDocument/2006/relationships/hyperlink" Target="https://www.rome2rio.com/map/Ankara/Kayseri" TargetMode="External"/><Relationship Id="rId91" Type="http://schemas.openxmlformats.org/officeDocument/2006/relationships/hyperlink" Target="https://www.rome2rio.com/map/Tokyo/Hagiwaracho-Hanaike-Gero-Gifu-Japan" TargetMode="External"/><Relationship Id="rId96" Type="http://schemas.openxmlformats.org/officeDocument/2006/relationships/hyperlink" Target="https://www.rome2rio.com/map/Washington/Trenton" TargetMode="External"/><Relationship Id="rId1" Type="http://schemas.openxmlformats.org/officeDocument/2006/relationships/hyperlink" Target="https://www.zvv.ch/zvv/en/travelcards-and-tickets/tickets/single-ticket.html" TargetMode="External"/><Relationship Id="rId6" Type="http://schemas.openxmlformats.org/officeDocument/2006/relationships/hyperlink" Target="https://www.combien-coute.net/ticket-bus/angola/luanda/" TargetMode="External"/><Relationship Id="rId15" Type="http://schemas.openxmlformats.org/officeDocument/2006/relationships/hyperlink" Target="https://www.transportforireland.ie/fares/bus-fares/" TargetMode="External"/><Relationship Id="rId23" Type="http://schemas.openxmlformats.org/officeDocument/2006/relationships/hyperlink" Target="https://peoplesdispatch.org/2019/10/16/chilean-students-hop-turnstiles-in-protest-against-transportation-fare-increase/" TargetMode="External"/><Relationship Id="rId28" Type="http://schemas.openxmlformats.org/officeDocument/2006/relationships/hyperlink" Target="https://theculturetrip.com/asia/malaysia/articles/a-guide-to-using-public-transport-in-kuala-lumpur-malaysia/" TargetMode="External"/><Relationship Id="rId36" Type="http://schemas.openxmlformats.org/officeDocument/2006/relationships/hyperlink" Target="https://www.zameen.com/blog/public-transport-islamabad.html" TargetMode="External"/><Relationship Id="rId49" Type="http://schemas.openxmlformats.org/officeDocument/2006/relationships/hyperlink" Target="https://russiau.com/moscow-troika-card-public-transport/" TargetMode="External"/><Relationship Id="rId57" Type="http://schemas.openxmlformats.org/officeDocument/2006/relationships/hyperlink" Target="https://www.combien-coute.net/ticket-bus/liban/beyrouth/" TargetMode="External"/><Relationship Id="rId10" Type="http://schemas.openxmlformats.org/officeDocument/2006/relationships/hyperlink" Target="https://transportnsw.info/tickets-opal/opal/fares-payments/adult-fares" TargetMode="External"/><Relationship Id="rId31" Type="http://schemas.openxmlformats.org/officeDocument/2006/relationships/hyperlink" Target="https://www.lonelyplanet.com/myanmar-burma/nay-pyi-taw/practical-information/transport/a/nar/c5b86843-e12c-4870-a2fb-ea68d63beb81/1335717" TargetMode="External"/><Relationship Id="rId44" Type="http://schemas.openxmlformats.org/officeDocument/2006/relationships/hyperlink" Target="https://www.inyourpocket.com/warsaw/public-transport_21173v" TargetMode="External"/><Relationship Id="rId52" Type="http://schemas.openxmlformats.org/officeDocument/2006/relationships/hyperlink" Target="https://www.domovina.com/belgrade-public-transport.html" TargetMode="External"/><Relationship Id="rId60" Type="http://schemas.openxmlformats.org/officeDocument/2006/relationships/hyperlink" Target="https://www.touristjordan.com/public-transport-jordan/" TargetMode="External"/><Relationship Id="rId65" Type="http://schemas.openxmlformats.org/officeDocument/2006/relationships/hyperlink" Target="https://wikitravel.org/en/Damascus" TargetMode="External"/><Relationship Id="rId73" Type="http://schemas.openxmlformats.org/officeDocument/2006/relationships/hyperlink" Target="https://www.numbeo.com/cost-of-living/in/Baghdad" TargetMode="External"/><Relationship Id="rId78" Type="http://schemas.openxmlformats.org/officeDocument/2006/relationships/hyperlink" Target="https://www.rome2rio.com/map/Berlin/Hanover" TargetMode="External"/><Relationship Id="rId81" Type="http://schemas.openxmlformats.org/officeDocument/2006/relationships/hyperlink" Target="https://www.rome2rio.com/map/Brussels/Metz" TargetMode="External"/><Relationship Id="rId86" Type="http://schemas.openxmlformats.org/officeDocument/2006/relationships/hyperlink" Target="https://en.wikipedia.org/wiki/Rio%E2%80%93S%C3%A3o_Paulo_high-speed_rail" TargetMode="External"/><Relationship Id="rId94" Type="http://schemas.openxmlformats.org/officeDocument/2006/relationships/hyperlink" Target="https://www.rome2rio.com/map/Dhaka/Sylhet-Sunamganj-Hwy-Sylhet-Bangladesh" TargetMode="External"/><Relationship Id="rId4" Type="http://schemas.openxmlformats.org/officeDocument/2006/relationships/hyperlink" Target="https://www.vltrio.com.br/" TargetMode="External"/><Relationship Id="rId9" Type="http://schemas.openxmlformats.org/officeDocument/2006/relationships/hyperlink" Target="https://www.batimes.com.ar/news/economy/higher-fares-for-buses-and-trains-go-into-effect.phtml" TargetMode="External"/><Relationship Id="rId13" Type="http://schemas.openxmlformats.org/officeDocument/2006/relationships/hyperlink" Target="https://www.visitcopenhagen.com/copenhagen/planning/tickets-prices" TargetMode="External"/><Relationship Id="rId18" Type="http://schemas.openxmlformats.org/officeDocument/2006/relationships/hyperlink" Target="https://www.visitstockholm.com/good-to-know/public-transportation/" TargetMode="External"/><Relationship Id="rId39" Type="http://schemas.openxmlformats.org/officeDocument/2006/relationships/hyperlink" Target="https://www.combien-coute.net/ticket-bus/costa-rica/" TargetMode="External"/><Relationship Id="rId34" Type="http://schemas.openxmlformats.org/officeDocument/2006/relationships/hyperlink" Target="https://www.combien-coute.net/ticket-bus/uruguay/montevideo/" TargetMode="External"/><Relationship Id="rId50" Type="http://schemas.openxmlformats.org/officeDocument/2006/relationships/hyperlink" Target="https://gulfbusiness.com/saudi-plans-extensive-riyadh-bus-network/" TargetMode="External"/><Relationship Id="rId55" Type="http://schemas.openxmlformats.org/officeDocument/2006/relationships/hyperlink" Target="https://www.expat.com/en/guide/south-america/ecuador/10492-transport-in-ecuador.html" TargetMode="External"/><Relationship Id="rId76" Type="http://schemas.openxmlformats.org/officeDocument/2006/relationships/hyperlink" Target="https://www.rome2rio.com/map/Rome/Potenza" TargetMode="External"/><Relationship Id="rId97" Type="http://schemas.openxmlformats.org/officeDocument/2006/relationships/hyperlink" Target="https://www.checkmybus.com/" TargetMode="External"/><Relationship Id="rId7" Type="http://schemas.openxmlformats.org/officeDocument/2006/relationships/hyperlink" Target="https://www.combien-coute.net/ticket-bus/venezuela/caracas/" TargetMode="External"/><Relationship Id="rId71" Type="http://schemas.openxmlformats.org/officeDocument/2006/relationships/hyperlink" Target="https://www.numbeo.com/cost-of-living/country_result.jsp?country=Myanmar" TargetMode="External"/><Relationship Id="rId92" Type="http://schemas.openxmlformats.org/officeDocument/2006/relationships/hyperlink" Target="https://www.rome2rio.com/map/Jakarta/Mangkubumi-Tasikmalaya-West-Java-Indonesia" TargetMode="External"/><Relationship Id="rId2" Type="http://schemas.openxmlformats.org/officeDocument/2006/relationships/hyperlink" Target="https://www.octranspo.com/fr/tarifs/" TargetMode="External"/><Relationship Id="rId29" Type="http://schemas.openxmlformats.org/officeDocument/2006/relationships/hyperlink" Target="https://theculturetrip.com/north-america/mexico/articles/a-users-guide-to-the-mexico-city-public-transport-system/" TargetMode="External"/><Relationship Id="rId24" Type="http://schemas.openxmlformats.org/officeDocument/2006/relationships/hyperlink" Target="https://www.movetocambodia.com/phnom-penh/phnom-penh-public-buses/" TargetMode="External"/><Relationship Id="rId40" Type="http://schemas.openxmlformats.org/officeDocument/2006/relationships/hyperlink" Target="https://wikitravel.org/en/Asunci%C3%B3n" TargetMode="External"/><Relationship Id="rId45" Type="http://schemas.openxmlformats.org/officeDocument/2006/relationships/hyperlink" Target="https://localporto.com/travelling-by-bus-porto/" TargetMode="External"/><Relationship Id="rId66" Type="http://schemas.openxmlformats.org/officeDocument/2006/relationships/hyperlink" Target="https://www.tripadvisor.com/Travel-g293961-c195051/Sri-Lanka:Public.Transport.html" TargetMode="External"/><Relationship Id="rId87" Type="http://schemas.openxmlformats.org/officeDocument/2006/relationships/hyperlink" Target="https://www.bookmundi.com/t/how-to-get-from-lima-to-huaraz" TargetMode="External"/><Relationship Id="rId61" Type="http://schemas.openxmlformats.org/officeDocument/2006/relationships/hyperlink" Target="https://www.tel-aviv.gov.il/en/Live/Transportation/Pages/PublicTransportaiton.aspx" TargetMode="External"/><Relationship Id="rId82" Type="http://schemas.openxmlformats.org/officeDocument/2006/relationships/hyperlink" Target="https://www.rome2rio.com/map/Casablanca/F%C3%A8s" TargetMode="External"/><Relationship Id="rId19" Type="http://schemas.openxmlformats.org/officeDocument/2006/relationships/hyperlink" Target="https://istanbultouristpass.com/istanbul-public-transportation-card" TargetMode="External"/><Relationship Id="rId14" Type="http://schemas.openxmlformats.org/officeDocument/2006/relationships/hyperlink" Target="http://www.budapest101.com/blog/2018/06/09/public-transportation-guide-budapest/" TargetMode="External"/><Relationship Id="rId30" Type="http://schemas.openxmlformats.org/officeDocument/2006/relationships/hyperlink" Target="https://www.flypgs.com/en/city-guide/public-transport-in-casablanca" TargetMode="External"/><Relationship Id="rId35" Type="http://schemas.openxmlformats.org/officeDocument/2006/relationships/hyperlink" Target="https://ruter.no/en/buying-tickets/tickets-and-fares/" TargetMode="External"/><Relationship Id="rId56" Type="http://schemas.openxmlformats.org/officeDocument/2006/relationships/hyperlink" Target="https://www.combien-coute.net/ticket-bus/salvador/san-salvador/" TargetMode="External"/><Relationship Id="rId77" Type="http://schemas.openxmlformats.org/officeDocument/2006/relationships/hyperlink" Target="https://www.rome2rio.com/map/London/Liverpool" TargetMode="External"/><Relationship Id="rId8" Type="http://schemas.openxmlformats.org/officeDocument/2006/relationships/hyperlink" Target="https://www.combien-coute.net/ticket-bus/vietnam/hanoi/" TargetMode="External"/><Relationship Id="rId51" Type="http://schemas.openxmlformats.org/officeDocument/2006/relationships/hyperlink" Target="https://www.globalprice.info/en/?p=azerbaijan/baku-transport" TargetMode="External"/><Relationship Id="rId72" Type="http://schemas.openxmlformats.org/officeDocument/2006/relationships/hyperlink" Target="https://www.numbeo.com/cost-of-living/in/Abuja" TargetMode="External"/><Relationship Id="rId93" Type="http://schemas.openxmlformats.org/officeDocument/2006/relationships/hyperlink" Target="https://www.rome2rio.com/map/Beijing/Shi-Jia-Zhuang-Fu-Wu-Qu-Luquan-Qu-Shijiazhuang-Shi-Hebei-Sheng-China" TargetMode="External"/><Relationship Id="rId98" Type="http://schemas.openxmlformats.org/officeDocument/2006/relationships/hyperlink" Target="https://www.busbud.com/en/bus-schedules-results/f25dvk/f2m673?outbound_date=2020-09-17&amp;adult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opLeftCell="A47" workbookViewId="0">
      <selection activeCell="L49" sqref="L49"/>
    </sheetView>
  </sheetViews>
  <sheetFormatPr defaultRowHeight="15"/>
  <cols>
    <col min="2" max="2" width="20.140625" customWidth="1"/>
    <col min="4" max="4" width="16.140625" customWidth="1"/>
    <col min="5" max="5" width="11.85546875" customWidth="1"/>
  </cols>
  <sheetData>
    <row r="1" spans="1:5" ht="34.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5.75" thickBot="1">
      <c r="A2" s="3">
        <v>100</v>
      </c>
      <c r="B2" t="s">
        <v>5</v>
      </c>
      <c r="C2" s="4">
        <v>33.6</v>
      </c>
      <c r="D2" s="4" t="s">
        <v>6</v>
      </c>
      <c r="E2" s="4">
        <v>2.4</v>
      </c>
    </row>
    <row r="3" spans="1:5" ht="15.75" thickBot="1">
      <c r="A3" s="3">
        <v>70</v>
      </c>
      <c r="B3" t="s">
        <v>7</v>
      </c>
      <c r="C3" s="4">
        <v>47.6</v>
      </c>
      <c r="D3" s="4" t="s">
        <v>8</v>
      </c>
      <c r="E3" s="4">
        <v>16.7</v>
      </c>
    </row>
    <row r="4" spans="1:5" ht="15.75" thickBot="1">
      <c r="A4" s="3">
        <v>87</v>
      </c>
      <c r="B4" t="s">
        <v>9</v>
      </c>
      <c r="C4" s="4">
        <v>41.7</v>
      </c>
      <c r="D4" s="4" t="s">
        <v>10</v>
      </c>
      <c r="E4" s="4">
        <v>14.5</v>
      </c>
    </row>
    <row r="5" spans="1:5" ht="15.75" thickBot="1">
      <c r="A5" s="3">
        <v>67</v>
      </c>
      <c r="B5" t="s">
        <v>11</v>
      </c>
      <c r="C5" s="4">
        <v>49.4</v>
      </c>
      <c r="D5" s="4" t="s">
        <v>12</v>
      </c>
      <c r="E5" s="4">
        <v>34.5</v>
      </c>
    </row>
    <row r="6" spans="1:5" ht="15.75" thickBot="1">
      <c r="A6" s="3">
        <v>77</v>
      </c>
      <c r="B6" t="s">
        <v>13</v>
      </c>
      <c r="C6" s="4">
        <v>45.1</v>
      </c>
      <c r="D6" s="4" t="s">
        <v>14</v>
      </c>
      <c r="E6" s="4">
        <v>15.8</v>
      </c>
    </row>
    <row r="7" spans="1:5" ht="15.75" thickBot="1">
      <c r="A7" s="3">
        <v>14</v>
      </c>
      <c r="B7" t="s">
        <v>15</v>
      </c>
      <c r="C7" s="4">
        <v>106.9</v>
      </c>
      <c r="D7" s="4" t="s">
        <v>16</v>
      </c>
      <c r="E7" s="4">
        <v>78.099999999999994</v>
      </c>
    </row>
    <row r="8" spans="1:5" ht="15.75" thickBot="1">
      <c r="A8" s="3">
        <v>25</v>
      </c>
      <c r="B8" t="s">
        <v>17</v>
      </c>
      <c r="C8" s="4">
        <v>96.3</v>
      </c>
      <c r="D8" s="4" t="s">
        <v>18</v>
      </c>
      <c r="E8" s="4">
        <v>81</v>
      </c>
    </row>
    <row r="9" spans="1:5" ht="15.75" thickBot="1">
      <c r="A9" s="3">
        <v>89</v>
      </c>
      <c r="B9" t="s">
        <v>19</v>
      </c>
      <c r="C9" s="4">
        <v>41.1</v>
      </c>
      <c r="D9" s="4" t="s">
        <v>20</v>
      </c>
      <c r="E9" s="4">
        <v>16.600000000000001</v>
      </c>
    </row>
    <row r="10" spans="1:5" ht="15.75" thickBot="1">
      <c r="A10" s="3">
        <v>9</v>
      </c>
      <c r="B10" t="s">
        <v>21</v>
      </c>
      <c r="C10" s="4">
        <v>116</v>
      </c>
      <c r="D10" s="4" t="s">
        <v>22</v>
      </c>
      <c r="E10" s="4">
        <v>41.7</v>
      </c>
    </row>
    <row r="11" spans="1:5" ht="15.75" thickBot="1">
      <c r="A11" s="3">
        <v>78</v>
      </c>
      <c r="B11" t="s">
        <v>23</v>
      </c>
      <c r="C11" s="4">
        <v>44.6</v>
      </c>
      <c r="D11" s="4" t="s">
        <v>24</v>
      </c>
      <c r="E11" s="4">
        <v>6.6</v>
      </c>
    </row>
    <row r="12" spans="1:5" ht="15.75" thickBot="1">
      <c r="A12" s="3">
        <v>76</v>
      </c>
      <c r="B12" t="s">
        <v>25</v>
      </c>
      <c r="C12" s="4">
        <v>46.6</v>
      </c>
      <c r="D12" s="4" t="s">
        <v>26</v>
      </c>
      <c r="E12" s="4">
        <v>20.5</v>
      </c>
    </row>
    <row r="13" spans="1:5" ht="15.75" thickBot="1">
      <c r="A13" s="3">
        <v>23</v>
      </c>
      <c r="B13" t="s">
        <v>27</v>
      </c>
      <c r="C13" s="4">
        <v>98.3</v>
      </c>
      <c r="D13" s="4" t="s">
        <v>28</v>
      </c>
      <c r="E13" s="4">
        <v>73.3</v>
      </c>
    </row>
    <row r="14" spans="1:5" ht="15.75" thickBot="1">
      <c r="A14" s="3">
        <v>2</v>
      </c>
      <c r="B14" t="s">
        <v>29</v>
      </c>
      <c r="C14" s="4">
        <v>190.3</v>
      </c>
      <c r="D14" s="4" t="s">
        <v>30</v>
      </c>
      <c r="E14" s="4">
        <v>84.8</v>
      </c>
    </row>
    <row r="15" spans="1:5" ht="15.75" thickBot="1">
      <c r="A15" s="3">
        <v>73</v>
      </c>
      <c r="B15" t="s">
        <v>31</v>
      </c>
      <c r="C15" s="4">
        <v>47.3</v>
      </c>
      <c r="D15" s="4" t="s">
        <v>32</v>
      </c>
      <c r="E15" s="4">
        <v>11.4</v>
      </c>
    </row>
    <row r="16" spans="1:5" ht="15.75" thickBot="1">
      <c r="A16" s="3">
        <v>71</v>
      </c>
      <c r="B16" t="s">
        <v>33</v>
      </c>
      <c r="C16" s="4">
        <v>47.5</v>
      </c>
      <c r="D16" s="4" t="s">
        <v>34</v>
      </c>
      <c r="E16" s="4">
        <v>19.7</v>
      </c>
    </row>
    <row r="17" spans="1:5" ht="15.75" thickBot="1">
      <c r="A17" s="3">
        <v>60</v>
      </c>
      <c r="B17" t="s">
        <v>35</v>
      </c>
      <c r="C17" s="4">
        <v>54</v>
      </c>
      <c r="D17" s="4" t="s">
        <v>36</v>
      </c>
      <c r="E17" s="4">
        <v>21.6</v>
      </c>
    </row>
    <row r="18" spans="1:5" ht="15.75" thickBot="1">
      <c r="A18" s="3">
        <v>51</v>
      </c>
      <c r="B18" t="s">
        <v>37</v>
      </c>
      <c r="C18" s="4">
        <v>57.1</v>
      </c>
      <c r="D18" s="4" t="s">
        <v>38</v>
      </c>
      <c r="E18" s="4">
        <v>24.3</v>
      </c>
    </row>
    <row r="19" spans="1:5" ht="15.75" thickBot="1">
      <c r="A19" s="3">
        <v>75</v>
      </c>
      <c r="B19" t="s">
        <v>39</v>
      </c>
      <c r="C19" s="4">
        <v>46.9</v>
      </c>
      <c r="D19" s="4" t="s">
        <v>40</v>
      </c>
      <c r="E19" s="4">
        <v>30.5</v>
      </c>
    </row>
    <row r="20" spans="1:5" ht="15.75" thickBot="1">
      <c r="A20" s="3">
        <v>47</v>
      </c>
      <c r="B20" t="s">
        <v>41</v>
      </c>
      <c r="C20" s="4">
        <v>62.1</v>
      </c>
      <c r="D20" s="4" t="s">
        <v>42</v>
      </c>
      <c r="E20" s="4">
        <v>3.4</v>
      </c>
    </row>
    <row r="21" spans="1:5" ht="15.75" thickBot="1">
      <c r="A21" s="3">
        <v>43</v>
      </c>
      <c r="B21" t="s">
        <v>43</v>
      </c>
      <c r="C21" s="4">
        <v>65.599999999999994</v>
      </c>
      <c r="D21" s="4" t="s">
        <v>44</v>
      </c>
      <c r="E21" s="4">
        <v>3.4</v>
      </c>
    </row>
    <row r="22" spans="1:5" ht="15.75" thickBot="1">
      <c r="A22" s="3">
        <v>20</v>
      </c>
      <c r="B22" t="s">
        <v>45</v>
      </c>
      <c r="C22" s="4">
        <v>100</v>
      </c>
      <c r="D22" s="4" t="s">
        <v>46</v>
      </c>
      <c r="E22" s="4">
        <v>70.5</v>
      </c>
    </row>
    <row r="23" spans="1:5" ht="15.75" thickBot="1">
      <c r="A23" s="3">
        <v>1</v>
      </c>
      <c r="B23" t="s">
        <v>47</v>
      </c>
      <c r="C23" s="4">
        <v>195</v>
      </c>
      <c r="D23" s="4" t="s">
        <v>48</v>
      </c>
      <c r="E23" s="4">
        <v>36.799999999999997</v>
      </c>
    </row>
    <row r="24" spans="1:5" ht="15.75" thickBot="1">
      <c r="A24" s="3">
        <v>42</v>
      </c>
      <c r="B24" t="s">
        <v>49</v>
      </c>
      <c r="C24" s="4">
        <v>65.8</v>
      </c>
      <c r="D24" s="4" t="s">
        <v>50</v>
      </c>
      <c r="E24" s="4">
        <v>34.700000000000003</v>
      </c>
    </row>
    <row r="25" spans="1:5" ht="15.75" thickBot="1">
      <c r="A25" s="3">
        <v>54</v>
      </c>
      <c r="B25" t="s">
        <v>51</v>
      </c>
      <c r="C25" s="4">
        <v>55.4</v>
      </c>
      <c r="D25" s="4" t="s">
        <v>52</v>
      </c>
      <c r="E25" s="4">
        <v>28.6</v>
      </c>
    </row>
    <row r="26" spans="1:5" ht="15.75" thickBot="1">
      <c r="A26" s="3">
        <v>86</v>
      </c>
      <c r="B26" t="s">
        <v>53</v>
      </c>
      <c r="C26" s="4">
        <v>41.9</v>
      </c>
      <c r="D26" s="4" t="s">
        <v>54</v>
      </c>
      <c r="E26" s="4">
        <v>23.6</v>
      </c>
    </row>
    <row r="27" spans="1:5" ht="15.75" thickBot="1">
      <c r="A27" s="3">
        <v>33</v>
      </c>
      <c r="B27" t="s">
        <v>55</v>
      </c>
      <c r="C27" s="4">
        <v>75</v>
      </c>
      <c r="D27" s="4" t="s">
        <v>56</v>
      </c>
      <c r="E27" s="4">
        <v>23.7</v>
      </c>
    </row>
    <row r="28" spans="1:5" ht="15.75" thickBot="1">
      <c r="A28" s="3">
        <v>45</v>
      </c>
      <c r="B28" t="s">
        <v>57</v>
      </c>
      <c r="C28" s="4">
        <v>63.2</v>
      </c>
      <c r="D28" s="4" t="s">
        <v>58</v>
      </c>
      <c r="E28" s="4">
        <v>35.799999999999997</v>
      </c>
    </row>
    <row r="29" spans="1:5" ht="15.75" thickBot="1">
      <c r="A29" s="3">
        <v>50</v>
      </c>
      <c r="B29" t="s">
        <v>59</v>
      </c>
      <c r="C29" s="4">
        <v>58.6</v>
      </c>
      <c r="D29" s="4" t="s">
        <v>60</v>
      </c>
      <c r="E29" s="4">
        <v>19.399999999999999</v>
      </c>
    </row>
    <row r="30" spans="1:5" ht="15.75" thickBot="1">
      <c r="A30" s="3">
        <v>44</v>
      </c>
      <c r="B30" t="s">
        <v>61</v>
      </c>
      <c r="C30" s="4">
        <v>64.099999999999994</v>
      </c>
      <c r="D30" s="4" t="s">
        <v>62</v>
      </c>
      <c r="E30" s="4">
        <v>52.2</v>
      </c>
    </row>
    <row r="31" spans="1:5" ht="15.75" thickBot="1">
      <c r="A31" s="3">
        <v>8</v>
      </c>
      <c r="B31" t="s">
        <v>63</v>
      </c>
      <c r="C31" s="4">
        <v>118.4</v>
      </c>
      <c r="D31" s="4" t="s">
        <v>64</v>
      </c>
      <c r="E31" s="4">
        <v>81.2</v>
      </c>
    </row>
    <row r="32" spans="1:5" ht="15.75" thickBot="1">
      <c r="A32" s="3">
        <v>46</v>
      </c>
      <c r="B32" t="s">
        <v>65</v>
      </c>
      <c r="C32" s="4">
        <v>62.1</v>
      </c>
      <c r="D32" s="4" t="s">
        <v>66</v>
      </c>
      <c r="E32" s="4">
        <v>19.8</v>
      </c>
    </row>
    <row r="33" spans="1:13" ht="15.75" thickBot="1">
      <c r="A33" s="3">
        <v>52</v>
      </c>
      <c r="B33" t="s">
        <v>67</v>
      </c>
      <c r="C33" s="4">
        <v>57.1</v>
      </c>
      <c r="D33" s="4" t="s">
        <v>68</v>
      </c>
      <c r="E33" s="4">
        <v>16.2</v>
      </c>
    </row>
    <row r="34" spans="1:13" ht="15.75" thickBot="1">
      <c r="A34" s="3">
        <v>91</v>
      </c>
      <c r="B34" t="s">
        <v>69</v>
      </c>
      <c r="C34" s="4">
        <v>40.4</v>
      </c>
      <c r="D34" s="4" t="s">
        <v>70</v>
      </c>
      <c r="E34" s="4">
        <v>10.1</v>
      </c>
    </row>
    <row r="35" spans="1:13" ht="15.75" thickBot="1">
      <c r="A35" s="3">
        <v>38</v>
      </c>
      <c r="B35" t="s">
        <v>71</v>
      </c>
      <c r="C35" s="4">
        <v>70.5</v>
      </c>
      <c r="D35" s="4" t="s">
        <v>72</v>
      </c>
      <c r="E35" s="4">
        <v>50.1</v>
      </c>
    </row>
    <row r="36" spans="1:13" ht="15.75" thickBot="1">
      <c r="A36" s="3">
        <v>17</v>
      </c>
      <c r="B36" t="s">
        <v>73</v>
      </c>
      <c r="C36" s="4">
        <v>104.8</v>
      </c>
      <c r="D36" s="4" t="s">
        <v>74</v>
      </c>
      <c r="E36" s="4">
        <v>71.900000000000006</v>
      </c>
    </row>
    <row r="37" spans="1:13" ht="15.75" thickBot="1">
      <c r="A37" s="3">
        <v>24</v>
      </c>
      <c r="B37" t="s">
        <v>75</v>
      </c>
      <c r="C37" s="4">
        <v>97.8</v>
      </c>
      <c r="D37" s="4" t="s">
        <v>76</v>
      </c>
      <c r="E37" s="4">
        <v>65.900000000000006</v>
      </c>
    </row>
    <row r="38" spans="1:13" ht="15.75" thickBot="1">
      <c r="A38" s="3">
        <v>92</v>
      </c>
      <c r="B38" t="s">
        <v>77</v>
      </c>
      <c r="C38" s="4">
        <v>38.700000000000003</v>
      </c>
      <c r="D38" s="4" t="s">
        <v>78</v>
      </c>
      <c r="E38" s="4">
        <v>18.600000000000001</v>
      </c>
    </row>
    <row r="39" spans="1:13" ht="15.75" thickBot="1">
      <c r="A39" s="3">
        <v>27</v>
      </c>
      <c r="B39" t="s">
        <v>79</v>
      </c>
      <c r="C39" s="4">
        <v>90.7</v>
      </c>
      <c r="D39" s="4" t="s">
        <v>80</v>
      </c>
      <c r="E39" s="4">
        <v>81.3</v>
      </c>
    </row>
    <row r="40" spans="1:13" ht="15.75" thickBot="1">
      <c r="A40" s="3">
        <v>53</v>
      </c>
      <c r="B40" t="s">
        <v>81</v>
      </c>
      <c r="C40" s="4">
        <v>55.6</v>
      </c>
      <c r="D40" s="4" t="s">
        <v>82</v>
      </c>
      <c r="E40" s="4">
        <v>6.1</v>
      </c>
    </row>
    <row r="41" spans="1:13" ht="15.75" thickBot="1">
      <c r="A41" s="3">
        <v>34</v>
      </c>
      <c r="B41" t="s">
        <v>83</v>
      </c>
      <c r="C41" s="4">
        <v>73.8</v>
      </c>
      <c r="D41" s="4" t="s">
        <v>84</v>
      </c>
      <c r="E41" s="4">
        <v>41.9</v>
      </c>
    </row>
    <row r="42" spans="1:13" ht="15.75" thickBot="1">
      <c r="A42" s="3">
        <v>13</v>
      </c>
      <c r="B42" t="s">
        <v>85</v>
      </c>
      <c r="C42" s="4">
        <v>107.7</v>
      </c>
      <c r="D42" s="4" t="s">
        <v>86</v>
      </c>
      <c r="E42" s="4">
        <v>71.8</v>
      </c>
    </row>
    <row r="43" spans="1:13" ht="15.75" thickBot="1">
      <c r="A43" s="3">
        <v>57</v>
      </c>
      <c r="B43" t="s">
        <v>87</v>
      </c>
      <c r="C43" s="4">
        <v>55.2</v>
      </c>
      <c r="D43" s="4" t="s">
        <v>88</v>
      </c>
      <c r="E43" s="4">
        <v>44.5</v>
      </c>
    </row>
    <row r="44" spans="1:13" ht="15.75" thickBot="1">
      <c r="A44" s="3">
        <v>4</v>
      </c>
      <c r="B44" t="s">
        <v>89</v>
      </c>
      <c r="C44" s="4">
        <v>135.1</v>
      </c>
      <c r="D44" s="4" t="s">
        <v>90</v>
      </c>
      <c r="E44" s="4">
        <v>82</v>
      </c>
    </row>
    <row r="45" spans="1:13" ht="15.75" thickBot="1">
      <c r="A45" s="3">
        <v>99</v>
      </c>
      <c r="B45" t="s">
        <v>91</v>
      </c>
      <c r="C45" s="4">
        <v>34.200000000000003</v>
      </c>
      <c r="D45" s="4" t="s">
        <v>92</v>
      </c>
      <c r="E45" s="4">
        <v>9.5</v>
      </c>
    </row>
    <row r="46" spans="1:13">
      <c r="A46" s="3">
        <v>66</v>
      </c>
      <c r="B46" t="s">
        <v>93</v>
      </c>
      <c r="C46" s="4">
        <v>51</v>
      </c>
      <c r="D46" s="4" t="s">
        <v>94</v>
      </c>
      <c r="E46" s="4">
        <v>12.1</v>
      </c>
      <c r="L46" t="s">
        <v>95</v>
      </c>
      <c r="M46" s="7" t="s">
        <v>96</v>
      </c>
    </row>
    <row r="47" spans="1:13" ht="15.75" thickBot="1">
      <c r="A47" s="3">
        <v>55</v>
      </c>
      <c r="B47" t="s">
        <v>97</v>
      </c>
      <c r="C47" s="4">
        <v>55.4</v>
      </c>
      <c r="D47" s="4" t="s">
        <v>98</v>
      </c>
      <c r="E47" s="4">
        <v>14.9</v>
      </c>
    </row>
    <row r="48" spans="1:13" ht="15.75" thickBot="1">
      <c r="A48" s="3">
        <v>12</v>
      </c>
      <c r="B48" t="s">
        <v>99</v>
      </c>
      <c r="C48" s="4">
        <v>110.3</v>
      </c>
      <c r="D48" s="4" t="s">
        <v>100</v>
      </c>
      <c r="E48" s="4">
        <v>85.7</v>
      </c>
    </row>
    <row r="49" spans="1:5" ht="15.75" thickBot="1">
      <c r="A49" s="3">
        <v>7</v>
      </c>
      <c r="B49" t="s">
        <v>101</v>
      </c>
      <c r="C49" s="4">
        <v>118.9</v>
      </c>
      <c r="D49" s="4" t="s">
        <v>102</v>
      </c>
      <c r="E49" s="4">
        <v>55.4</v>
      </c>
    </row>
    <row r="50" spans="1:5" ht="15.75" thickBot="1">
      <c r="A50" s="3">
        <v>29</v>
      </c>
      <c r="B50" t="s">
        <v>103</v>
      </c>
      <c r="C50" s="4">
        <v>89.1</v>
      </c>
      <c r="D50" s="4" t="s">
        <v>104</v>
      </c>
      <c r="E50" s="4">
        <v>58.8</v>
      </c>
    </row>
    <row r="51" spans="1:5" ht="15.75" thickBot="1">
      <c r="A51" s="3">
        <v>15</v>
      </c>
      <c r="B51" t="s">
        <v>105</v>
      </c>
      <c r="C51" s="4">
        <v>106.8</v>
      </c>
      <c r="D51" s="4" t="s">
        <v>106</v>
      </c>
      <c r="E51" s="4">
        <v>59.4</v>
      </c>
    </row>
    <row r="52" spans="1:5" ht="15.75" thickBot="1">
      <c r="A52" s="3">
        <v>88</v>
      </c>
      <c r="B52" t="s">
        <v>107</v>
      </c>
      <c r="C52" s="4">
        <v>41.7</v>
      </c>
      <c r="D52" s="4" t="s">
        <v>108</v>
      </c>
      <c r="E52" s="4">
        <v>32.1</v>
      </c>
    </row>
    <row r="53" spans="1:5" ht="15.75" thickBot="1">
      <c r="A53" s="3">
        <v>58</v>
      </c>
      <c r="B53" t="s">
        <v>109</v>
      </c>
      <c r="C53" s="4">
        <v>54.7</v>
      </c>
      <c r="D53" s="4" t="s">
        <v>110</v>
      </c>
      <c r="E53" s="4">
        <v>4.9000000000000004</v>
      </c>
    </row>
    <row r="54" spans="1:5" ht="15.75" thickBot="1">
      <c r="A54" s="3">
        <v>93</v>
      </c>
      <c r="B54" t="s">
        <v>111</v>
      </c>
      <c r="C54" s="4">
        <v>38.5</v>
      </c>
      <c r="D54" s="4" t="s">
        <v>112</v>
      </c>
      <c r="E54" s="4">
        <v>18.3</v>
      </c>
    </row>
    <row r="55" spans="1:5" ht="15.75" thickBot="1">
      <c r="A55" s="3">
        <v>94</v>
      </c>
      <c r="B55" t="s">
        <v>113</v>
      </c>
      <c r="C55" s="4">
        <v>37.9</v>
      </c>
      <c r="D55" s="4" t="s">
        <v>114</v>
      </c>
      <c r="E55" s="4">
        <v>5</v>
      </c>
    </row>
    <row r="56" spans="1:5" ht="15.75" thickBot="1">
      <c r="A56" s="3">
        <v>41</v>
      </c>
      <c r="B56" t="s">
        <v>115</v>
      </c>
      <c r="C56" s="4">
        <v>65.900000000000006</v>
      </c>
      <c r="D56" s="4" t="s">
        <v>116</v>
      </c>
      <c r="E56" s="4">
        <v>40.9</v>
      </c>
    </row>
    <row r="57" spans="1:5" ht="15.75" thickBot="1">
      <c r="A57" s="3">
        <v>49</v>
      </c>
      <c r="B57" t="s">
        <v>117</v>
      </c>
      <c r="C57" s="4">
        <v>59.3</v>
      </c>
      <c r="D57" s="4" t="s">
        <v>118</v>
      </c>
      <c r="E57" s="4">
        <v>48.7</v>
      </c>
    </row>
    <row r="58" spans="1:5" ht="15.75" thickBot="1">
      <c r="A58" s="3">
        <v>10</v>
      </c>
      <c r="B58" t="s">
        <v>119</v>
      </c>
      <c r="C58" s="4">
        <v>111.4</v>
      </c>
      <c r="D58" s="4" t="s">
        <v>120</v>
      </c>
      <c r="E58" s="4">
        <v>100.9</v>
      </c>
    </row>
    <row r="59" spans="1:5" ht="15.75" thickBot="1">
      <c r="A59" s="3">
        <v>28</v>
      </c>
      <c r="B59" t="s">
        <v>121</v>
      </c>
      <c r="C59" s="4">
        <v>89.3</v>
      </c>
      <c r="D59" s="4" t="s">
        <v>122</v>
      </c>
      <c r="E59" s="4">
        <v>133.9</v>
      </c>
    </row>
    <row r="60" spans="1:5" ht="15.75" thickBot="1">
      <c r="A60" s="3">
        <v>59</v>
      </c>
      <c r="B60" t="s">
        <v>123</v>
      </c>
      <c r="C60" s="4">
        <v>54.1</v>
      </c>
      <c r="D60" s="4" t="s">
        <v>12</v>
      </c>
      <c r="E60" s="4">
        <v>31.5</v>
      </c>
    </row>
    <row r="61" spans="1:5" ht="15.75" thickBot="1">
      <c r="A61" s="3">
        <v>56</v>
      </c>
      <c r="B61" t="s">
        <v>124</v>
      </c>
      <c r="C61" s="4">
        <v>55.2</v>
      </c>
      <c r="D61" s="4" t="s">
        <v>125</v>
      </c>
      <c r="E61" s="4">
        <v>26</v>
      </c>
    </row>
    <row r="62" spans="1:5" ht="15.75" thickBot="1">
      <c r="A62" s="3">
        <v>72</v>
      </c>
      <c r="B62" t="s">
        <v>126</v>
      </c>
      <c r="C62" s="4">
        <v>47.5</v>
      </c>
      <c r="D62" s="4" t="s">
        <v>127</v>
      </c>
      <c r="E62" s="4">
        <v>10.199999999999999</v>
      </c>
    </row>
    <row r="63" spans="1:5" ht="15.75" thickBot="1">
      <c r="A63" s="3">
        <v>90</v>
      </c>
      <c r="B63" t="s">
        <v>128</v>
      </c>
      <c r="C63" s="4">
        <v>41.1</v>
      </c>
      <c r="D63" s="4" t="s">
        <v>129</v>
      </c>
      <c r="E63" s="4">
        <v>4</v>
      </c>
    </row>
    <row r="64" spans="1:5" ht="15.75" thickBot="1">
      <c r="A64" s="3">
        <v>22</v>
      </c>
      <c r="B64" t="s">
        <v>130</v>
      </c>
      <c r="C64" s="4">
        <v>99.5</v>
      </c>
      <c r="D64" s="4" t="s">
        <v>131</v>
      </c>
      <c r="E64" s="4">
        <v>81.3</v>
      </c>
    </row>
    <row r="65" spans="1:5" ht="15.75" thickBot="1">
      <c r="A65" s="3">
        <v>16</v>
      </c>
      <c r="B65" t="s">
        <v>132</v>
      </c>
      <c r="C65" s="4">
        <v>106</v>
      </c>
      <c r="D65" s="4" t="s">
        <v>133</v>
      </c>
      <c r="E65" s="4">
        <v>61.2</v>
      </c>
    </row>
    <row r="66" spans="1:5" ht="15.75" thickBot="1">
      <c r="A66" s="3">
        <v>82</v>
      </c>
      <c r="B66" t="s">
        <v>134</v>
      </c>
      <c r="C66" s="4">
        <v>43.2</v>
      </c>
      <c r="D66" s="4" t="s">
        <v>135</v>
      </c>
      <c r="E66" s="4">
        <v>7.1</v>
      </c>
    </row>
    <row r="67" spans="1:5" ht="15.75" thickBot="1">
      <c r="A67" s="3">
        <v>83</v>
      </c>
      <c r="B67" t="s">
        <v>136</v>
      </c>
      <c r="C67" s="4">
        <v>43</v>
      </c>
      <c r="D67" s="4" t="s">
        <v>137</v>
      </c>
      <c r="E67" s="4">
        <v>20.9</v>
      </c>
    </row>
    <row r="68" spans="1:5" ht="15.75" thickBot="1">
      <c r="A68" s="3">
        <v>6</v>
      </c>
      <c r="B68" t="s">
        <v>138</v>
      </c>
      <c r="C68" s="4">
        <v>130.5</v>
      </c>
      <c r="D68" s="4" t="s">
        <v>139</v>
      </c>
      <c r="E68" s="4">
        <v>96.1</v>
      </c>
    </row>
    <row r="69" spans="1:5" ht="15.75" thickBot="1">
      <c r="A69" s="5">
        <v>101</v>
      </c>
      <c r="B69" t="s">
        <v>140</v>
      </c>
      <c r="C69" s="6">
        <v>27.9</v>
      </c>
      <c r="D69" s="6" t="s">
        <v>141</v>
      </c>
      <c r="E69" s="6">
        <v>8.3000000000000007</v>
      </c>
    </row>
    <row r="70" spans="1:5" ht="15.75" thickBot="1">
      <c r="A70" s="3">
        <v>35</v>
      </c>
      <c r="B70" t="s">
        <v>142</v>
      </c>
      <c r="C70" s="4">
        <v>73.8</v>
      </c>
      <c r="D70" s="4" t="s">
        <v>143</v>
      </c>
      <c r="E70" s="4">
        <v>30.8</v>
      </c>
    </row>
    <row r="71" spans="1:5" ht="15.75" thickBot="1">
      <c r="A71" s="3">
        <v>80</v>
      </c>
      <c r="B71" t="s">
        <v>144</v>
      </c>
      <c r="C71" s="4">
        <v>44.4</v>
      </c>
      <c r="D71" s="4" t="s">
        <v>145</v>
      </c>
      <c r="E71" s="4">
        <v>18.899999999999999</v>
      </c>
    </row>
    <row r="72" spans="1:5" ht="15.75" thickBot="1">
      <c r="A72" s="3">
        <v>62</v>
      </c>
      <c r="B72" t="s">
        <v>146</v>
      </c>
      <c r="C72" s="4">
        <v>53.4</v>
      </c>
      <c r="D72" s="4" t="s">
        <v>147</v>
      </c>
      <c r="E72" s="4">
        <v>19.2</v>
      </c>
    </row>
    <row r="73" spans="1:5" ht="15.75" thickBot="1">
      <c r="A73" s="3">
        <v>65</v>
      </c>
      <c r="B73" t="s">
        <v>148</v>
      </c>
      <c r="C73" s="4">
        <v>51.4</v>
      </c>
      <c r="D73" s="4" t="s">
        <v>149</v>
      </c>
      <c r="E73" s="4">
        <v>11.4</v>
      </c>
    </row>
    <row r="74" spans="1:5" ht="15.75" thickBot="1">
      <c r="A74" s="3">
        <v>64</v>
      </c>
      <c r="B74" t="s">
        <v>150</v>
      </c>
      <c r="C74" s="4">
        <v>52</v>
      </c>
      <c r="D74" s="4" t="s">
        <v>151</v>
      </c>
      <c r="E74" s="4">
        <v>44.5</v>
      </c>
    </row>
    <row r="75" spans="1:5" ht="15.75" thickBot="1">
      <c r="A75" s="3">
        <v>36</v>
      </c>
      <c r="B75" t="s">
        <v>152</v>
      </c>
      <c r="C75" s="4">
        <v>73.599999999999994</v>
      </c>
      <c r="D75" s="4" t="s">
        <v>153</v>
      </c>
      <c r="E75" s="4">
        <v>47.7</v>
      </c>
    </row>
    <row r="76" spans="1:5" ht="15.75" thickBot="1">
      <c r="A76" s="3">
        <v>30</v>
      </c>
      <c r="B76" t="s">
        <v>154</v>
      </c>
      <c r="C76" s="4">
        <v>86.9</v>
      </c>
      <c r="D76" s="4" t="s">
        <v>155</v>
      </c>
      <c r="E76" s="4">
        <v>110.9</v>
      </c>
    </row>
    <row r="77" spans="1:5" ht="15.75" thickBot="1">
      <c r="A77" s="3">
        <v>74</v>
      </c>
      <c r="B77" t="s">
        <v>156</v>
      </c>
      <c r="C77" s="4">
        <v>47.3</v>
      </c>
      <c r="D77" s="4" t="s">
        <v>157</v>
      </c>
      <c r="E77" s="4">
        <v>40.6</v>
      </c>
    </row>
    <row r="78" spans="1:5" ht="15.75" thickBot="1">
      <c r="A78" s="3">
        <v>61</v>
      </c>
      <c r="B78" t="s">
        <v>158</v>
      </c>
      <c r="C78" s="4">
        <v>53.5</v>
      </c>
      <c r="D78" s="4" t="s">
        <v>159</v>
      </c>
      <c r="E78" s="4">
        <v>32</v>
      </c>
    </row>
    <row r="79" spans="1:5" ht="15.75" thickBot="1">
      <c r="A79" s="3">
        <v>40</v>
      </c>
      <c r="B79" t="s">
        <v>160</v>
      </c>
      <c r="C79" s="4">
        <v>66.8</v>
      </c>
      <c r="D79" s="4" t="s">
        <v>161</v>
      </c>
      <c r="E79" s="4">
        <v>52</v>
      </c>
    </row>
    <row r="80" spans="1:5" ht="15.75" thickBot="1">
      <c r="A80" s="3">
        <v>69</v>
      </c>
      <c r="B80" t="s">
        <v>162</v>
      </c>
      <c r="C80" s="4">
        <v>48.2</v>
      </c>
      <c r="D80" s="4" t="s">
        <v>163</v>
      </c>
      <c r="E80" s="4">
        <v>22.2</v>
      </c>
    </row>
    <row r="81" spans="1:5" ht="15.75" thickBot="1">
      <c r="A81" s="3">
        <v>11</v>
      </c>
      <c r="B81" t="s">
        <v>164</v>
      </c>
      <c r="C81" s="4">
        <v>111.1</v>
      </c>
      <c r="D81" s="4" t="s">
        <v>165</v>
      </c>
      <c r="E81" s="4">
        <v>81.599999999999994</v>
      </c>
    </row>
    <row r="82" spans="1:5" ht="15.75" thickBot="1">
      <c r="A82" s="3">
        <v>48</v>
      </c>
      <c r="B82" t="s">
        <v>166</v>
      </c>
      <c r="C82" s="4">
        <v>59.6</v>
      </c>
      <c r="D82" s="4" t="s">
        <v>167</v>
      </c>
      <c r="E82" s="4">
        <v>15.4</v>
      </c>
    </row>
    <row r="83" spans="1:5" ht="15.75" thickBot="1">
      <c r="A83" s="3">
        <v>26</v>
      </c>
      <c r="B83" t="s">
        <v>168</v>
      </c>
      <c r="C83" s="4">
        <v>95</v>
      </c>
      <c r="D83" s="4" t="s">
        <v>169</v>
      </c>
      <c r="E83" s="4">
        <v>54</v>
      </c>
    </row>
    <row r="84" spans="1:5" ht="15.75" thickBot="1">
      <c r="A84" s="3">
        <v>32</v>
      </c>
      <c r="B84" t="s">
        <v>170</v>
      </c>
      <c r="C84" s="4">
        <v>79.5</v>
      </c>
      <c r="D84" s="4" t="s">
        <v>171</v>
      </c>
      <c r="E84" s="4">
        <v>58.1</v>
      </c>
    </row>
    <row r="85" spans="1:5" ht="15.75" thickBot="1">
      <c r="A85" s="3">
        <v>79</v>
      </c>
      <c r="B85" t="s">
        <v>172</v>
      </c>
      <c r="C85" s="4">
        <v>44.5</v>
      </c>
      <c r="D85" s="4" t="s">
        <v>173</v>
      </c>
      <c r="E85" s="4">
        <v>13.7</v>
      </c>
    </row>
    <row r="86" spans="1:5" ht="15.75" thickBot="1">
      <c r="A86" s="3">
        <v>18</v>
      </c>
      <c r="B86" t="s">
        <v>174</v>
      </c>
      <c r="C86" s="4">
        <v>101.9</v>
      </c>
      <c r="D86" s="4" t="s">
        <v>175</v>
      </c>
      <c r="E86" s="4">
        <v>83.3</v>
      </c>
    </row>
    <row r="87" spans="1:5" ht="15.75" thickBot="1">
      <c r="A87" s="3">
        <v>3</v>
      </c>
      <c r="B87" t="s">
        <v>176</v>
      </c>
      <c r="C87" s="4">
        <v>144.30000000000001</v>
      </c>
      <c r="D87" s="4" t="s">
        <v>177</v>
      </c>
      <c r="E87" s="4">
        <v>90.1</v>
      </c>
    </row>
    <row r="88" spans="1:5" ht="15.75" thickBot="1">
      <c r="A88" s="3">
        <v>98</v>
      </c>
      <c r="B88" t="s">
        <v>178</v>
      </c>
      <c r="C88" s="4">
        <v>34.799999999999997</v>
      </c>
      <c r="D88" s="4" t="s">
        <v>179</v>
      </c>
      <c r="E88" s="4">
        <v>7.9</v>
      </c>
    </row>
    <row r="89" spans="1:5" ht="15.75" thickBot="1">
      <c r="A89" s="3">
        <v>68</v>
      </c>
      <c r="B89" t="s">
        <v>180</v>
      </c>
      <c r="C89" s="4">
        <v>48.4</v>
      </c>
      <c r="D89" s="4" t="s">
        <v>181</v>
      </c>
      <c r="E89" s="4">
        <v>3.4</v>
      </c>
    </row>
    <row r="90" spans="1:5" ht="15.75" thickBot="1">
      <c r="A90" s="3">
        <v>39</v>
      </c>
      <c r="B90" t="s">
        <v>182</v>
      </c>
      <c r="C90" s="4">
        <v>68.599999999999994</v>
      </c>
      <c r="D90" s="4" t="s">
        <v>183</v>
      </c>
      <c r="E90" s="4">
        <v>16.100000000000001</v>
      </c>
    </row>
    <row r="91" spans="1:5" ht="15.75" thickBot="1">
      <c r="A91" s="3">
        <v>96</v>
      </c>
      <c r="B91" t="s">
        <v>184</v>
      </c>
      <c r="C91" s="4">
        <v>36.1</v>
      </c>
      <c r="D91" s="4" t="s">
        <v>185</v>
      </c>
      <c r="E91" s="4">
        <v>14.1</v>
      </c>
    </row>
    <row r="92" spans="1:5" ht="15.75" thickBot="1">
      <c r="A92" s="3">
        <v>85</v>
      </c>
      <c r="B92" t="s">
        <v>186</v>
      </c>
      <c r="C92" s="4">
        <v>42</v>
      </c>
      <c r="D92" s="4" t="s">
        <v>187</v>
      </c>
      <c r="E92" s="4">
        <v>34.799999999999997</v>
      </c>
    </row>
    <row r="93" spans="1:5" ht="15.75" thickBot="1">
      <c r="A93" s="3">
        <v>84</v>
      </c>
      <c r="B93" t="s">
        <v>188</v>
      </c>
      <c r="C93" s="4">
        <v>42.6</v>
      </c>
      <c r="D93" s="4" t="s">
        <v>189</v>
      </c>
      <c r="E93" s="4">
        <v>2.8</v>
      </c>
    </row>
    <row r="94" spans="1:5" ht="15.75" thickBot="1">
      <c r="A94" s="3">
        <v>81</v>
      </c>
      <c r="B94" t="s">
        <v>190</v>
      </c>
      <c r="C94" s="4">
        <v>44.1</v>
      </c>
      <c r="D94" s="4" t="s">
        <v>191</v>
      </c>
      <c r="E94" s="4">
        <v>11.6</v>
      </c>
    </row>
    <row r="95" spans="1:5" ht="15.75" thickBot="1">
      <c r="A95" s="3">
        <v>31</v>
      </c>
      <c r="B95" t="s">
        <v>192</v>
      </c>
      <c r="C95" s="4">
        <v>86.4</v>
      </c>
      <c r="D95" s="4" t="s">
        <v>193</v>
      </c>
      <c r="E95" s="4">
        <v>76.5</v>
      </c>
    </row>
    <row r="96" spans="1:5" ht="15.75" thickBot="1">
      <c r="A96" s="3">
        <v>19</v>
      </c>
      <c r="B96" t="s">
        <v>194</v>
      </c>
      <c r="C96" s="4">
        <v>101.3</v>
      </c>
      <c r="D96" s="4" t="s">
        <v>195</v>
      </c>
      <c r="E96" s="4">
        <v>63.6</v>
      </c>
    </row>
    <row r="97" spans="1:5" ht="15.75" thickBot="1">
      <c r="A97" s="3">
        <v>21</v>
      </c>
      <c r="B97" t="s">
        <v>196</v>
      </c>
      <c r="C97" s="4">
        <v>100</v>
      </c>
      <c r="D97" s="4" t="s">
        <v>197</v>
      </c>
      <c r="E97" s="4">
        <v>100</v>
      </c>
    </row>
    <row r="98" spans="1:5" ht="15.75" thickBot="1">
      <c r="A98" s="3">
        <v>37</v>
      </c>
      <c r="B98" t="s">
        <v>198</v>
      </c>
      <c r="C98" s="4">
        <v>73</v>
      </c>
      <c r="D98" s="4" t="s">
        <v>199</v>
      </c>
      <c r="E98" s="4">
        <v>33.799999999999997</v>
      </c>
    </row>
    <row r="99" spans="1:5" ht="15.75" thickBot="1">
      <c r="A99" s="3">
        <v>97</v>
      </c>
      <c r="B99" t="s">
        <v>200</v>
      </c>
      <c r="C99" s="4">
        <v>35.700000000000003</v>
      </c>
      <c r="D99" s="4" t="s">
        <v>201</v>
      </c>
      <c r="E99" s="4">
        <v>7.7</v>
      </c>
    </row>
    <row r="100" spans="1:5" ht="15.75" thickBot="1">
      <c r="A100" s="3">
        <v>95</v>
      </c>
      <c r="B100" t="s">
        <v>202</v>
      </c>
      <c r="C100" s="4">
        <v>37.5</v>
      </c>
      <c r="D100" s="4" t="s">
        <v>203</v>
      </c>
      <c r="E100" s="4">
        <v>53.1</v>
      </c>
    </row>
    <row r="101" spans="1:5" ht="15.75" thickBot="1">
      <c r="A101" s="3">
        <v>63</v>
      </c>
      <c r="B101" t="s">
        <v>204</v>
      </c>
      <c r="C101" s="4">
        <v>52.6</v>
      </c>
      <c r="D101" s="4" t="s">
        <v>205</v>
      </c>
      <c r="E101" s="4">
        <v>7.3</v>
      </c>
    </row>
    <row r="102" spans="1:5">
      <c r="A102" s="8">
        <v>5</v>
      </c>
      <c r="B102" t="s">
        <v>206</v>
      </c>
      <c r="C102" s="9">
        <v>133.80000000000001</v>
      </c>
      <c r="D102" s="9" t="s">
        <v>207</v>
      </c>
      <c r="E102" s="9">
        <v>15.8</v>
      </c>
    </row>
    <row r="106" spans="1:5">
      <c r="B106" t="s">
        <v>208</v>
      </c>
    </row>
    <row r="107" spans="1:5">
      <c r="B107" t="s">
        <v>209</v>
      </c>
    </row>
    <row r="110" spans="1:5">
      <c r="A110" t="s">
        <v>210</v>
      </c>
      <c r="B110" s="7" t="s">
        <v>211</v>
      </c>
    </row>
    <row r="111" spans="1:5">
      <c r="A111" t="s">
        <v>212</v>
      </c>
    </row>
  </sheetData>
  <autoFilter ref="B1:B103" xr:uid="{00000000-0009-0000-0000-000000000000}">
    <sortState xmlns:xlrd2="http://schemas.microsoft.com/office/spreadsheetml/2017/richdata2" ref="A2:E104">
      <sortCondition ref="B1:B104"/>
    </sortState>
  </autoFilter>
  <hyperlinks>
    <hyperlink ref="B110" r:id="rId1" xr:uid="{00000000-0004-0000-0000-000000000000}"/>
    <hyperlink ref="M46" r:id="rId2" location="Bus_service" xr:uid="{1BD13150-E59B-498E-B2AD-3AEAFDD0DF2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"/>
  <sheetViews>
    <sheetView tabSelected="1" topLeftCell="S1" workbookViewId="0">
      <selection activeCell="AF15" sqref="AF15"/>
    </sheetView>
  </sheetViews>
  <sheetFormatPr defaultRowHeight="15"/>
  <cols>
    <col min="1" max="1" width="19.85546875" customWidth="1"/>
    <col min="2" max="2" width="17" customWidth="1"/>
    <col min="3" max="3" width="27" customWidth="1"/>
    <col min="5" max="5" width="13.5703125" customWidth="1"/>
    <col min="6" max="6" width="16.28515625" customWidth="1"/>
    <col min="7" max="7" width="18.140625" customWidth="1"/>
    <col min="13" max="13" width="19" customWidth="1"/>
    <col min="14" max="14" width="19.85546875" customWidth="1"/>
    <col min="15" max="15" width="11.5703125" customWidth="1"/>
    <col min="16" max="16" width="12.140625" customWidth="1"/>
    <col min="17" max="17" width="13.85546875" customWidth="1"/>
    <col min="18" max="18" width="13.7109375" customWidth="1"/>
    <col min="19" max="19" width="13.140625" customWidth="1"/>
    <col min="20" max="20" width="13.42578125" customWidth="1"/>
    <col min="22" max="22" width="14.140625" customWidth="1"/>
    <col min="31" max="31" width="15.42578125" customWidth="1"/>
    <col min="32" max="32" width="11.5703125" customWidth="1"/>
  </cols>
  <sheetData>
    <row r="1" spans="1:38">
      <c r="A1" s="10" t="s">
        <v>213</v>
      </c>
      <c r="B1" s="10" t="s">
        <v>214</v>
      </c>
      <c r="E1" t="s">
        <v>215</v>
      </c>
      <c r="F1" t="s">
        <v>216</v>
      </c>
      <c r="G1" t="s">
        <v>217</v>
      </c>
      <c r="M1" s="13" t="s">
        <v>218</v>
      </c>
      <c r="N1" s="13" t="s">
        <v>219</v>
      </c>
      <c r="O1" s="13" t="s">
        <v>220</v>
      </c>
      <c r="P1" s="13" t="s">
        <v>221</v>
      </c>
      <c r="Q1" s="13" t="s">
        <v>222</v>
      </c>
      <c r="R1" s="13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AB1" t="s">
        <v>230</v>
      </c>
      <c r="AC1" t="s">
        <v>231</v>
      </c>
      <c r="AD1" t="s">
        <v>232</v>
      </c>
      <c r="AE1" t="s">
        <v>233</v>
      </c>
    </row>
    <row r="2" spans="1:38">
      <c r="A2" t="s">
        <v>9</v>
      </c>
      <c r="B2">
        <f>VLOOKUP(A2,Sheet1!B$1:E$101,2,0)</f>
        <v>41.7</v>
      </c>
      <c r="C2" t="s">
        <v>234</v>
      </c>
      <c r="D2" s="7" t="s">
        <v>235</v>
      </c>
      <c r="E2">
        <v>0.46</v>
      </c>
      <c r="I2" s="11" t="s">
        <v>69</v>
      </c>
      <c r="J2">
        <v>2</v>
      </c>
      <c r="M2" t="s">
        <v>19</v>
      </c>
      <c r="N2" s="12" t="s">
        <v>45</v>
      </c>
      <c r="O2" t="s">
        <v>11</v>
      </c>
      <c r="P2" t="s">
        <v>9</v>
      </c>
      <c r="Q2" t="s">
        <v>17</v>
      </c>
      <c r="R2" s="12" t="s">
        <v>15</v>
      </c>
      <c r="S2" s="18" t="s">
        <v>15</v>
      </c>
      <c r="T2">
        <v>106.9</v>
      </c>
      <c r="U2" t="s">
        <v>236</v>
      </c>
      <c r="V2">
        <v>2.82</v>
      </c>
      <c r="W2" s="18">
        <v>37</v>
      </c>
      <c r="X2" s="20">
        <v>34</v>
      </c>
      <c r="AB2" t="s">
        <v>223</v>
      </c>
      <c r="AC2">
        <v>31.5</v>
      </c>
      <c r="AD2">
        <v>2</v>
      </c>
      <c r="AE2">
        <f>AC2*AD2</f>
        <v>63</v>
      </c>
      <c r="AH2" s="27" t="s">
        <v>237</v>
      </c>
      <c r="AI2" t="s">
        <v>238</v>
      </c>
      <c r="AJ2" t="s">
        <v>239</v>
      </c>
      <c r="AK2" t="s">
        <v>240</v>
      </c>
      <c r="AL2" t="s">
        <v>241</v>
      </c>
    </row>
    <row r="3" spans="1:38">
      <c r="A3" t="s">
        <v>242</v>
      </c>
      <c r="B3">
        <v>46</v>
      </c>
      <c r="C3" t="s">
        <v>243</v>
      </c>
      <c r="D3" s="7" t="s">
        <v>244</v>
      </c>
      <c r="E3">
        <v>0.37</v>
      </c>
      <c r="I3" s="11" t="s">
        <v>23</v>
      </c>
      <c r="J3">
        <v>3</v>
      </c>
      <c r="M3" s="12" t="s">
        <v>23</v>
      </c>
      <c r="N3" t="s">
        <v>49</v>
      </c>
      <c r="O3" s="15" t="s">
        <v>37</v>
      </c>
      <c r="P3" t="s">
        <v>242</v>
      </c>
      <c r="Q3" t="s">
        <v>25</v>
      </c>
      <c r="R3" t="s">
        <v>132</v>
      </c>
      <c r="S3" t="s">
        <v>132</v>
      </c>
      <c r="T3">
        <v>106</v>
      </c>
      <c r="U3" t="s">
        <v>245</v>
      </c>
      <c r="V3">
        <v>2.5</v>
      </c>
      <c r="W3">
        <v>26</v>
      </c>
      <c r="X3">
        <v>76</v>
      </c>
      <c r="AB3" t="s">
        <v>220</v>
      </c>
      <c r="AC3">
        <v>25.333333333333332</v>
      </c>
      <c r="AD3">
        <v>7</v>
      </c>
      <c r="AE3">
        <f>AC3*AD3</f>
        <v>177.33333333333331</v>
      </c>
      <c r="AH3" s="32">
        <v>44075</v>
      </c>
      <c r="AI3" t="s">
        <v>246</v>
      </c>
      <c r="AJ3">
        <v>1.1819</v>
      </c>
      <c r="AK3">
        <v>1.2179</v>
      </c>
      <c r="AL3">
        <v>1.1999</v>
      </c>
    </row>
    <row r="4" spans="1:38">
      <c r="A4" t="s">
        <v>11</v>
      </c>
      <c r="B4">
        <f>VLOOKUP(A4,Sheet1!B$1:E$101,2,0)</f>
        <v>49.4</v>
      </c>
      <c r="C4" t="s">
        <v>247</v>
      </c>
      <c r="D4" s="7" t="s">
        <v>248</v>
      </c>
      <c r="E4">
        <v>0.51</v>
      </c>
      <c r="H4" s="21"/>
      <c r="I4" s="11" t="s">
        <v>249</v>
      </c>
      <c r="J4">
        <v>1</v>
      </c>
      <c r="M4" s="15" t="s">
        <v>51</v>
      </c>
      <c r="N4" t="s">
        <v>55</v>
      </c>
      <c r="O4" s="12" t="s">
        <v>53</v>
      </c>
      <c r="P4" t="s">
        <v>250</v>
      </c>
      <c r="Q4" s="15" t="s">
        <v>27</v>
      </c>
      <c r="V4" t="s">
        <v>251</v>
      </c>
      <c r="W4">
        <f>AVERAGE(W2:W3)</f>
        <v>31.5</v>
      </c>
      <c r="AB4" t="s">
        <v>252</v>
      </c>
      <c r="AC4">
        <v>28.533333333333331</v>
      </c>
      <c r="AD4">
        <v>10</v>
      </c>
      <c r="AE4">
        <f>AC4*AD4</f>
        <v>285.33333333333331</v>
      </c>
      <c r="AH4" s="32">
        <v>44076</v>
      </c>
      <c r="AI4" t="s">
        <v>253</v>
      </c>
      <c r="AJ4">
        <v>1.1779999999999999</v>
      </c>
      <c r="AK4">
        <v>1.2138</v>
      </c>
      <c r="AL4">
        <v>1.1959</v>
      </c>
    </row>
    <row r="5" spans="1:38">
      <c r="A5" s="21" t="s">
        <v>15</v>
      </c>
      <c r="B5">
        <f>VLOOKUP(A5,Sheet1!B$1:E$101,2,0)</f>
        <v>106.9</v>
      </c>
      <c r="C5" t="s">
        <v>236</v>
      </c>
      <c r="D5" s="7" t="s">
        <v>254</v>
      </c>
      <c r="E5">
        <v>2.82</v>
      </c>
      <c r="F5" s="21">
        <v>37</v>
      </c>
      <c r="G5" s="31">
        <v>34</v>
      </c>
      <c r="H5" s="21" t="s">
        <v>255</v>
      </c>
      <c r="I5" s="11" t="s">
        <v>148</v>
      </c>
      <c r="J5">
        <v>1</v>
      </c>
      <c r="M5" t="s">
        <v>91</v>
      </c>
      <c r="N5" t="s">
        <v>65</v>
      </c>
      <c r="O5" t="s">
        <v>67</v>
      </c>
      <c r="P5" t="s">
        <v>81</v>
      </c>
      <c r="Q5" t="s">
        <v>39</v>
      </c>
      <c r="S5" t="s">
        <v>256</v>
      </c>
      <c r="V5" t="s">
        <v>257</v>
      </c>
      <c r="W5">
        <f>1.19*W4</f>
        <v>37.484999999999999</v>
      </c>
      <c r="AB5" t="s">
        <v>221</v>
      </c>
      <c r="AC5">
        <v>16.5</v>
      </c>
      <c r="AD5">
        <v>8</v>
      </c>
      <c r="AE5">
        <f>AC5*AD5</f>
        <v>132</v>
      </c>
      <c r="AH5" s="32">
        <v>44077</v>
      </c>
      <c r="AI5" t="s">
        <v>258</v>
      </c>
      <c r="AJ5">
        <v>1.1798</v>
      </c>
      <c r="AK5">
        <v>1.2158</v>
      </c>
      <c r="AL5">
        <v>1.1978</v>
      </c>
    </row>
    <row r="6" spans="1:38">
      <c r="A6" t="s">
        <v>17</v>
      </c>
      <c r="B6">
        <f>VLOOKUP(A6,Sheet1!B$1:E$101,2,0)</f>
        <v>96.3</v>
      </c>
      <c r="C6" t="s">
        <v>259</v>
      </c>
      <c r="D6" s="7" t="s">
        <v>260</v>
      </c>
      <c r="E6">
        <v>2.4</v>
      </c>
      <c r="I6" s="11" t="s">
        <v>249</v>
      </c>
      <c r="J6">
        <v>1</v>
      </c>
      <c r="M6" s="12" t="s">
        <v>93</v>
      </c>
      <c r="N6" t="s">
        <v>261</v>
      </c>
      <c r="O6" t="s">
        <v>144</v>
      </c>
      <c r="P6" s="12" t="s">
        <v>126</v>
      </c>
      <c r="Q6" t="s">
        <v>57</v>
      </c>
      <c r="S6" s="24" t="s">
        <v>37</v>
      </c>
      <c r="T6">
        <v>57.1</v>
      </c>
      <c r="U6" t="s">
        <v>262</v>
      </c>
      <c r="V6">
        <v>2.4500000000000002</v>
      </c>
      <c r="W6" s="24">
        <v>22</v>
      </c>
      <c r="X6" s="24">
        <v>31</v>
      </c>
      <c r="AB6" t="s">
        <v>222</v>
      </c>
      <c r="AC6">
        <v>20.714285714285715</v>
      </c>
      <c r="AD6">
        <v>27</v>
      </c>
      <c r="AE6">
        <f>AC6*AD6</f>
        <v>559.28571428571433</v>
      </c>
      <c r="AH6" s="32">
        <v>44078</v>
      </c>
      <c r="AI6" t="s">
        <v>263</v>
      </c>
      <c r="AJ6">
        <v>1.181</v>
      </c>
      <c r="AK6">
        <v>1.2170000000000001</v>
      </c>
      <c r="AL6">
        <v>1.1990000000000001</v>
      </c>
    </row>
    <row r="7" spans="1:38">
      <c r="A7" t="s">
        <v>19</v>
      </c>
      <c r="B7">
        <f>VLOOKUP(A7,Sheet1!B$1:E$101,2,0)</f>
        <v>41.1</v>
      </c>
      <c r="C7" t="s">
        <v>264</v>
      </c>
      <c r="D7" s="7" t="s">
        <v>265</v>
      </c>
      <c r="E7">
        <v>0.15</v>
      </c>
      <c r="G7" s="21"/>
      <c r="I7" s="11" t="s">
        <v>266</v>
      </c>
      <c r="J7">
        <v>2</v>
      </c>
      <c r="M7" t="s">
        <v>97</v>
      </c>
      <c r="N7" t="s">
        <v>267</v>
      </c>
      <c r="O7" t="s">
        <v>146</v>
      </c>
      <c r="P7" t="s">
        <v>134</v>
      </c>
      <c r="Q7" t="s">
        <v>268</v>
      </c>
      <c r="S7" s="24" t="s">
        <v>53</v>
      </c>
      <c r="T7">
        <v>41.9</v>
      </c>
      <c r="U7" t="s">
        <v>269</v>
      </c>
      <c r="V7">
        <v>0.5</v>
      </c>
      <c r="W7" s="24">
        <v>39</v>
      </c>
      <c r="X7" s="24" t="s">
        <v>270</v>
      </c>
      <c r="AB7" t="s">
        <v>271</v>
      </c>
      <c r="AC7">
        <v>23.071428571428573</v>
      </c>
      <c r="AD7">
        <v>30</v>
      </c>
      <c r="AE7">
        <f>AC7*AD7</f>
        <v>692.14285714285722</v>
      </c>
      <c r="AH7" s="32">
        <v>44081</v>
      </c>
      <c r="AI7" t="s">
        <v>272</v>
      </c>
      <c r="AJ7">
        <v>1.1840999999999999</v>
      </c>
      <c r="AK7">
        <v>1.2201</v>
      </c>
      <c r="AL7">
        <v>1.2020999999999999</v>
      </c>
    </row>
    <row r="8" spans="1:38">
      <c r="A8" s="21" t="s">
        <v>23</v>
      </c>
      <c r="B8">
        <f>VLOOKUP(A8,Sheet1!B$1:E$101,2,0)</f>
        <v>44.6</v>
      </c>
      <c r="C8" t="s">
        <v>273</v>
      </c>
      <c r="D8" t="s">
        <v>274</v>
      </c>
      <c r="E8">
        <v>0.35</v>
      </c>
      <c r="F8" s="21">
        <v>5</v>
      </c>
      <c r="G8" s="21" t="s">
        <v>270</v>
      </c>
      <c r="H8" s="7" t="s">
        <v>275</v>
      </c>
      <c r="I8" s="11" t="s">
        <v>140</v>
      </c>
      <c r="M8" t="s">
        <v>276</v>
      </c>
      <c r="N8" s="12" t="s">
        <v>124</v>
      </c>
      <c r="O8" t="s">
        <v>198</v>
      </c>
      <c r="P8" s="12" t="s">
        <v>166</v>
      </c>
      <c r="Q8" t="s">
        <v>63</v>
      </c>
      <c r="S8" s="24" t="s">
        <v>146</v>
      </c>
      <c r="T8">
        <v>53.4</v>
      </c>
      <c r="U8" t="s">
        <v>277</v>
      </c>
      <c r="V8">
        <v>0.71</v>
      </c>
      <c r="W8">
        <v>15</v>
      </c>
      <c r="X8">
        <v>16</v>
      </c>
      <c r="AD8">
        <f>SUM(AD2:AD7)</f>
        <v>84</v>
      </c>
      <c r="AE8">
        <f>SUM(AE2:AE7)</f>
        <v>1909.0952380952381</v>
      </c>
      <c r="AF8" s="26">
        <f>AE8/AD8</f>
        <v>22.727324263038547</v>
      </c>
      <c r="AH8" s="32">
        <v>44082</v>
      </c>
      <c r="AI8" t="s">
        <v>246</v>
      </c>
      <c r="AJ8">
        <v>1.1757</v>
      </c>
      <c r="AK8">
        <v>1.2115</v>
      </c>
      <c r="AL8">
        <v>1.1936</v>
      </c>
    </row>
    <row r="9" spans="1:38">
      <c r="A9" t="s">
        <v>25</v>
      </c>
      <c r="B9">
        <f>VLOOKUP(A9,Sheet1!B$1:E$101,2,0)</f>
        <v>46.6</v>
      </c>
      <c r="C9" t="s">
        <v>278</v>
      </c>
      <c r="D9" s="7" t="s">
        <v>279</v>
      </c>
      <c r="E9">
        <v>0.22</v>
      </c>
      <c r="I9" s="11" t="s">
        <v>140</v>
      </c>
      <c r="M9" t="s">
        <v>101</v>
      </c>
      <c r="N9" t="s">
        <v>142</v>
      </c>
      <c r="P9" t="s">
        <v>184</v>
      </c>
      <c r="Q9" t="s">
        <v>73</v>
      </c>
      <c r="V9" t="s">
        <v>251</v>
      </c>
      <c r="W9">
        <f>AVERAGE(W6:W8)</f>
        <v>25.333333333333332</v>
      </c>
      <c r="AH9" s="32">
        <v>44083</v>
      </c>
      <c r="AI9" t="s">
        <v>253</v>
      </c>
      <c r="AJ9">
        <v>1.1735</v>
      </c>
      <c r="AK9">
        <v>1.2093</v>
      </c>
      <c r="AL9">
        <v>1.1914</v>
      </c>
    </row>
    <row r="10" spans="1:38" ht="15.75">
      <c r="A10" s="21" t="s">
        <v>27</v>
      </c>
      <c r="B10">
        <f>VLOOKUP(A10,Sheet1!B$1:E$101,2,0)</f>
        <v>98.3</v>
      </c>
      <c r="C10" t="s">
        <v>280</v>
      </c>
      <c r="D10" s="7" t="s">
        <v>281</v>
      </c>
      <c r="E10">
        <v>2.1</v>
      </c>
      <c r="F10" s="21">
        <v>25</v>
      </c>
      <c r="G10" s="21">
        <v>26</v>
      </c>
      <c r="H10" s="7" t="s">
        <v>282</v>
      </c>
      <c r="I10" s="11" t="s">
        <v>69</v>
      </c>
      <c r="M10" s="15" t="s">
        <v>105</v>
      </c>
      <c r="N10" s="21" t="s">
        <v>196</v>
      </c>
      <c r="Q10" t="s">
        <v>75</v>
      </c>
      <c r="V10" t="s">
        <v>257</v>
      </c>
      <c r="W10">
        <f>1.19*W9</f>
        <v>30.146666666666665</v>
      </c>
      <c r="AE10" s="28" t="s">
        <v>283</v>
      </c>
      <c r="AF10" s="28" t="s">
        <v>284</v>
      </c>
      <c r="AH10" s="32">
        <v>44084</v>
      </c>
      <c r="AI10" t="s">
        <v>258</v>
      </c>
      <c r="AJ10">
        <v>1.1681999999999999</v>
      </c>
      <c r="AK10">
        <v>1.2038</v>
      </c>
      <c r="AL10">
        <v>1.1859999999999999</v>
      </c>
    </row>
    <row r="11" spans="1:38" ht="15.75">
      <c r="A11" s="21" t="s">
        <v>37</v>
      </c>
      <c r="B11">
        <f>VLOOKUP(A11,Sheet1!B$1:E$101,2,0)</f>
        <v>57.1</v>
      </c>
      <c r="C11" t="s">
        <v>262</v>
      </c>
      <c r="D11" s="7" t="s">
        <v>285</v>
      </c>
      <c r="E11">
        <v>2.4500000000000002</v>
      </c>
      <c r="F11" s="21">
        <v>22</v>
      </c>
      <c r="G11" s="21">
        <v>31</v>
      </c>
      <c r="H11" s="7" t="s">
        <v>286</v>
      </c>
      <c r="I11" s="11" t="s">
        <v>134</v>
      </c>
      <c r="M11" t="s">
        <v>287</v>
      </c>
      <c r="N11" t="s">
        <v>59</v>
      </c>
      <c r="Q11" s="12" t="s">
        <v>79</v>
      </c>
      <c r="AD11" s="28" t="s">
        <v>288</v>
      </c>
      <c r="AE11" s="28">
        <f>AE8/AD8</f>
        <v>22.727324263038547</v>
      </c>
      <c r="AF11" s="28">
        <v>1.1615142857142899</v>
      </c>
      <c r="AH11" s="32">
        <v>44085</v>
      </c>
      <c r="AI11" t="s">
        <v>263</v>
      </c>
      <c r="AJ11">
        <v>1.1746000000000001</v>
      </c>
      <c r="AK11">
        <v>1.2103999999999999</v>
      </c>
      <c r="AL11">
        <v>1.1924999999999999</v>
      </c>
    </row>
    <row r="12" spans="1:38" ht="15.75">
      <c r="A12" t="s">
        <v>39</v>
      </c>
      <c r="B12">
        <f>VLOOKUP(A12,Sheet1!B$1:E$101,2,0)</f>
        <v>46.9</v>
      </c>
      <c r="C12" t="s">
        <v>289</v>
      </c>
      <c r="D12" s="7" t="s">
        <v>290</v>
      </c>
      <c r="E12">
        <v>0.82</v>
      </c>
      <c r="H12" s="7" t="s">
        <v>291</v>
      </c>
      <c r="I12" s="11" t="s">
        <v>166</v>
      </c>
      <c r="M12" s="15" t="s">
        <v>107</v>
      </c>
      <c r="Q12" t="s">
        <v>83</v>
      </c>
      <c r="S12" t="s">
        <v>292</v>
      </c>
      <c r="AD12" s="28" t="s">
        <v>293</v>
      </c>
      <c r="AE12" s="28">
        <f>1.197559*AE11</f>
        <v>27.217311717120179</v>
      </c>
      <c r="AF12" s="28">
        <v>1.3822019999999999</v>
      </c>
      <c r="AH12" s="32">
        <v>44088</v>
      </c>
      <c r="AI12" t="s">
        <v>272</v>
      </c>
      <c r="AJ12">
        <v>1.1767000000000001</v>
      </c>
      <c r="AK12">
        <v>1.2124999999999999</v>
      </c>
      <c r="AL12">
        <v>1.1946000000000001</v>
      </c>
    </row>
    <row r="13" spans="1:38">
      <c r="A13" t="s">
        <v>43</v>
      </c>
      <c r="B13">
        <f>VLOOKUP(A13,Sheet1!B$1:E$101,2,0)</f>
        <v>65.599999999999994</v>
      </c>
      <c r="C13" t="s">
        <v>294</v>
      </c>
      <c r="D13" s="7" t="s">
        <v>295</v>
      </c>
      <c r="E13">
        <v>0.34</v>
      </c>
      <c r="I13" s="11" t="s">
        <v>296</v>
      </c>
      <c r="M13" t="s">
        <v>109</v>
      </c>
      <c r="Q13" t="s">
        <v>87</v>
      </c>
      <c r="S13" t="s">
        <v>45</v>
      </c>
      <c r="T13">
        <v>100</v>
      </c>
      <c r="U13" t="s">
        <v>297</v>
      </c>
      <c r="V13">
        <v>2.29</v>
      </c>
      <c r="W13" s="18">
        <v>39</v>
      </c>
      <c r="AD13" s="29">
        <v>0.05</v>
      </c>
      <c r="AE13" s="30">
        <f>(0.05*AE12)+AE12</f>
        <v>28.578177302976187</v>
      </c>
      <c r="AF13" s="30">
        <f>(0.05*AF12)+AF12</f>
        <v>1.4513121</v>
      </c>
      <c r="AH13" s="32">
        <v>44089</v>
      </c>
      <c r="AI13" t="s">
        <v>246</v>
      </c>
      <c r="AJ13">
        <v>1.1791</v>
      </c>
      <c r="AK13">
        <v>1.2151000000000001</v>
      </c>
      <c r="AL13">
        <v>1.1971000000000001</v>
      </c>
    </row>
    <row r="14" spans="1:38">
      <c r="A14" t="s">
        <v>45</v>
      </c>
      <c r="B14">
        <f>VLOOKUP(A14,Sheet1!B$1:E$101,2,0)</f>
        <v>100</v>
      </c>
      <c r="C14" t="s">
        <v>297</v>
      </c>
      <c r="D14" s="7" t="s">
        <v>298</v>
      </c>
      <c r="E14">
        <v>2.29</v>
      </c>
      <c r="F14" s="21">
        <v>39</v>
      </c>
      <c r="G14" s="31"/>
      <c r="H14" s="31" t="s">
        <v>299</v>
      </c>
      <c r="I14" s="11" t="s">
        <v>126</v>
      </c>
      <c r="M14" t="s">
        <v>300</v>
      </c>
      <c r="Q14" t="s">
        <v>99</v>
      </c>
      <c r="S14" t="s">
        <v>124</v>
      </c>
      <c r="T14">
        <v>55.2</v>
      </c>
      <c r="U14" t="s">
        <v>124</v>
      </c>
      <c r="V14">
        <v>0.11</v>
      </c>
      <c r="W14" s="18">
        <v>26.6</v>
      </c>
      <c r="AD14" s="29">
        <v>0.1</v>
      </c>
      <c r="AE14" s="30">
        <f>(0.1*AE13)+AE13</f>
        <v>31.435995033273805</v>
      </c>
      <c r="AF14" s="30">
        <f>(0.1*AF13)+AF13</f>
        <v>1.5964433099999999</v>
      </c>
      <c r="AH14" s="32">
        <v>44090</v>
      </c>
      <c r="AI14" t="s">
        <v>253</v>
      </c>
      <c r="AJ14">
        <v>1.1818</v>
      </c>
      <c r="AK14">
        <v>1.2178</v>
      </c>
      <c r="AL14">
        <v>1.1998</v>
      </c>
    </row>
    <row r="15" spans="1:38">
      <c r="A15" t="s">
        <v>49</v>
      </c>
      <c r="B15">
        <f>VLOOKUP(A15,Sheet1!B$1:E$101,2,0)</f>
        <v>65.8</v>
      </c>
      <c r="C15" t="s">
        <v>301</v>
      </c>
      <c r="D15" s="7" t="s">
        <v>302</v>
      </c>
      <c r="E15">
        <v>0.9</v>
      </c>
      <c r="I15" s="11" t="s">
        <v>178</v>
      </c>
      <c r="M15" t="s">
        <v>123</v>
      </c>
      <c r="Q15" s="12" t="s">
        <v>103</v>
      </c>
      <c r="S15" t="s">
        <v>196</v>
      </c>
      <c r="T15">
        <v>100</v>
      </c>
      <c r="U15" t="s">
        <v>303</v>
      </c>
      <c r="V15">
        <v>3.38</v>
      </c>
      <c r="W15" s="18">
        <v>20</v>
      </c>
      <c r="AH15" s="32">
        <v>44091</v>
      </c>
      <c r="AI15" t="s">
        <v>258</v>
      </c>
      <c r="AJ15">
        <v>1.1839</v>
      </c>
      <c r="AK15">
        <v>1.2199</v>
      </c>
      <c r="AL15">
        <v>1.2019</v>
      </c>
    </row>
    <row r="16" spans="1:38">
      <c r="A16" s="21" t="s">
        <v>51</v>
      </c>
      <c r="B16">
        <f>VLOOKUP(A16,Sheet1!B$1:E$101,2,0)</f>
        <v>55.4</v>
      </c>
      <c r="C16" t="s">
        <v>304</v>
      </c>
      <c r="D16" s="7" t="s">
        <v>305</v>
      </c>
      <c r="E16">
        <v>0.37</v>
      </c>
      <c r="F16" s="21">
        <v>16</v>
      </c>
      <c r="G16" s="21">
        <v>22</v>
      </c>
      <c r="H16" s="7" t="s">
        <v>306</v>
      </c>
      <c r="I16" s="11" t="s">
        <v>134</v>
      </c>
      <c r="M16" t="s">
        <v>266</v>
      </c>
      <c r="Q16" t="s">
        <v>119</v>
      </c>
      <c r="V16" t="s">
        <v>251</v>
      </c>
      <c r="W16">
        <f>AVERAGE(W13:W15)</f>
        <v>28.533333333333331</v>
      </c>
      <c r="AH16" s="32">
        <v>44092</v>
      </c>
      <c r="AI16" t="s">
        <v>263</v>
      </c>
      <c r="AJ16">
        <v>1.1859999999999999</v>
      </c>
      <c r="AK16">
        <v>1.2222</v>
      </c>
      <c r="AL16">
        <v>1.2040999999999999</v>
      </c>
    </row>
    <row r="17" spans="1:38">
      <c r="A17" s="21" t="s">
        <v>53</v>
      </c>
      <c r="B17">
        <f>VLOOKUP(A17,Sheet1!B$1:E$101,2,0)</f>
        <v>41.9</v>
      </c>
      <c r="C17" t="s">
        <v>269</v>
      </c>
      <c r="D17" s="7" t="s">
        <v>307</v>
      </c>
      <c r="E17">
        <v>0.5</v>
      </c>
      <c r="F17" s="21">
        <v>39</v>
      </c>
      <c r="G17" s="21" t="s">
        <v>270</v>
      </c>
      <c r="I17" s="11" t="s">
        <v>184</v>
      </c>
      <c r="M17" t="s">
        <v>140</v>
      </c>
      <c r="Q17" t="s">
        <v>130</v>
      </c>
      <c r="V17" t="s">
        <v>257</v>
      </c>
      <c r="W17">
        <f>1.19*W16</f>
        <v>33.954666666666661</v>
      </c>
      <c r="AH17" s="32">
        <v>44095</v>
      </c>
      <c r="AI17" t="s">
        <v>272</v>
      </c>
      <c r="AJ17">
        <v>1.1841999999999999</v>
      </c>
      <c r="AK17">
        <v>1.2202</v>
      </c>
      <c r="AL17">
        <v>1.2021999999999999</v>
      </c>
    </row>
    <row r="18" spans="1:38">
      <c r="A18" t="s">
        <v>55</v>
      </c>
      <c r="B18">
        <f>VLOOKUP(A18,Sheet1!B$1:E$101,2,0)</f>
        <v>75</v>
      </c>
      <c r="C18" t="s">
        <v>308</v>
      </c>
      <c r="D18" s="7" t="s">
        <v>309</v>
      </c>
      <c r="E18">
        <v>0.71</v>
      </c>
      <c r="I18" s="11" t="s">
        <v>144</v>
      </c>
      <c r="M18" t="s">
        <v>148</v>
      </c>
      <c r="Q18" t="s">
        <v>138</v>
      </c>
      <c r="AH18" s="32">
        <v>44096</v>
      </c>
      <c r="AI18" t="s">
        <v>246</v>
      </c>
      <c r="AJ18">
        <v>1.173</v>
      </c>
      <c r="AK18">
        <v>1.2088000000000001</v>
      </c>
      <c r="AL18">
        <v>1.1909000000000001</v>
      </c>
    </row>
    <row r="19" spans="1:38">
      <c r="A19" t="s">
        <v>57</v>
      </c>
      <c r="B19">
        <f>VLOOKUP(A19,Sheet1!B$1:E$101,2,0)</f>
        <v>63.2</v>
      </c>
      <c r="C19" t="s">
        <v>310</v>
      </c>
      <c r="D19" s="7" t="s">
        <v>311</v>
      </c>
      <c r="E19">
        <v>1.99</v>
      </c>
      <c r="I19" s="11" t="s">
        <v>67</v>
      </c>
      <c r="M19" t="s">
        <v>312</v>
      </c>
      <c r="Q19" s="12" t="s">
        <v>150</v>
      </c>
      <c r="S19" t="s">
        <v>313</v>
      </c>
      <c r="AH19" s="32">
        <v>44097</v>
      </c>
      <c r="AI19" t="s">
        <v>253</v>
      </c>
      <c r="AJ19">
        <v>1.1737</v>
      </c>
      <c r="AK19">
        <v>1.2095</v>
      </c>
      <c r="AL19">
        <v>1.1916</v>
      </c>
    </row>
    <row r="20" spans="1:38">
      <c r="A20" t="s">
        <v>59</v>
      </c>
      <c r="B20">
        <f>VLOOKUP(A20,Sheet1!B$1:E$101,2,0)</f>
        <v>58.6</v>
      </c>
      <c r="C20" t="s">
        <v>314</v>
      </c>
      <c r="D20" s="7" t="s">
        <v>315</v>
      </c>
      <c r="E20">
        <v>0.84</v>
      </c>
      <c r="I20" s="11" t="s">
        <v>23</v>
      </c>
      <c r="M20" t="s">
        <v>172</v>
      </c>
      <c r="Q20" t="s">
        <v>152</v>
      </c>
      <c r="S20" s="23" t="s">
        <v>126</v>
      </c>
      <c r="T20">
        <v>47.5</v>
      </c>
      <c r="U20" t="s">
        <v>316</v>
      </c>
      <c r="V20">
        <v>0.46</v>
      </c>
      <c r="W20" s="23">
        <v>13</v>
      </c>
      <c r="X20" s="23">
        <v>12</v>
      </c>
      <c r="AH20" s="32">
        <v>44098</v>
      </c>
      <c r="AI20" t="s">
        <v>258</v>
      </c>
      <c r="AJ20">
        <v>1.1833</v>
      </c>
      <c r="AK20">
        <v>1.2193000000000001</v>
      </c>
      <c r="AL20">
        <v>1.2013</v>
      </c>
    </row>
    <row r="21" spans="1:38">
      <c r="A21" t="s">
        <v>61</v>
      </c>
      <c r="B21">
        <f>VLOOKUP(A21,Sheet1!B$1:E$101,2,0)</f>
        <v>64.099999999999994</v>
      </c>
      <c r="C21" t="s">
        <v>317</v>
      </c>
      <c r="D21" s="7" t="s">
        <v>318</v>
      </c>
      <c r="E21">
        <v>0.61</v>
      </c>
      <c r="I21" s="11" t="s">
        <v>166</v>
      </c>
      <c r="M21" t="s">
        <v>178</v>
      </c>
      <c r="Q21" t="s">
        <v>156</v>
      </c>
      <c r="S21" s="23" t="s">
        <v>166</v>
      </c>
      <c r="T21">
        <v>59.6</v>
      </c>
      <c r="U21" t="s">
        <v>319</v>
      </c>
      <c r="V21">
        <v>0.35</v>
      </c>
      <c r="W21" s="23">
        <v>20</v>
      </c>
      <c r="X21" s="23" t="s">
        <v>270</v>
      </c>
      <c r="AH21" s="32">
        <v>44099</v>
      </c>
      <c r="AI21" t="s">
        <v>263</v>
      </c>
      <c r="AJ21">
        <v>1.1863999999999999</v>
      </c>
      <c r="AK21">
        <v>1.2225999999999999</v>
      </c>
      <c r="AL21">
        <v>1.2044999999999999</v>
      </c>
    </row>
    <row r="22" spans="1:38">
      <c r="A22" t="s">
        <v>63</v>
      </c>
      <c r="B22">
        <f>VLOOKUP(A22,Sheet1!B$1:E$101,2,0)</f>
        <v>118.4</v>
      </c>
      <c r="C22" t="s">
        <v>320</v>
      </c>
      <c r="D22" s="7" t="s">
        <v>321</v>
      </c>
      <c r="E22">
        <v>3.22</v>
      </c>
      <c r="I22" s="11" t="s">
        <v>67</v>
      </c>
      <c r="J22">
        <v>2</v>
      </c>
      <c r="M22" t="s">
        <v>182</v>
      </c>
      <c r="Q22" s="12" t="s">
        <v>158</v>
      </c>
      <c r="V22" t="s">
        <v>251</v>
      </c>
      <c r="W22">
        <f>AVERAGE(W20:W21)</f>
        <v>16.5</v>
      </c>
      <c r="AH22" s="32">
        <v>44102</v>
      </c>
      <c r="AI22" t="s">
        <v>272</v>
      </c>
      <c r="AJ22">
        <v>1.1818</v>
      </c>
      <c r="AK22">
        <v>1.2178</v>
      </c>
      <c r="AL22">
        <v>1.1998</v>
      </c>
    </row>
    <row r="23" spans="1:38">
      <c r="A23" t="s">
        <v>65</v>
      </c>
      <c r="B23">
        <f>VLOOKUP(A23,Sheet1!B$1:E$101,2,0)</f>
        <v>62.1</v>
      </c>
      <c r="C23" t="s">
        <v>322</v>
      </c>
      <c r="D23" s="7" t="s">
        <v>323</v>
      </c>
      <c r="E23">
        <v>0.51</v>
      </c>
      <c r="I23" s="11" t="s">
        <v>140</v>
      </c>
      <c r="M23" s="12" t="s">
        <v>186</v>
      </c>
      <c r="Q23" t="s">
        <v>162</v>
      </c>
      <c r="V23" t="s">
        <v>257</v>
      </c>
      <c r="W23">
        <f>1.19*W22</f>
        <v>19.634999999999998</v>
      </c>
      <c r="AH23" s="32">
        <v>44103</v>
      </c>
      <c r="AI23" t="s">
        <v>246</v>
      </c>
      <c r="AJ23">
        <v>1.1808000000000001</v>
      </c>
      <c r="AK23">
        <v>1.2168000000000001</v>
      </c>
      <c r="AL23">
        <v>1.1988000000000001</v>
      </c>
    </row>
    <row r="24" spans="1:38">
      <c r="A24" t="s">
        <v>67</v>
      </c>
      <c r="B24">
        <f>VLOOKUP(A24,Sheet1!B$1:E$101,2,0)</f>
        <v>57.1</v>
      </c>
      <c r="C24" t="s">
        <v>324</v>
      </c>
      <c r="D24" s="7" t="s">
        <v>325</v>
      </c>
      <c r="E24">
        <v>0.25</v>
      </c>
      <c r="I24" s="11" t="s">
        <v>266</v>
      </c>
      <c r="M24" s="12" t="s">
        <v>192</v>
      </c>
      <c r="Q24" t="s">
        <v>170</v>
      </c>
      <c r="AH24" s="32">
        <v>44104</v>
      </c>
      <c r="AI24" t="s">
        <v>253</v>
      </c>
      <c r="AJ24">
        <v>1.1835</v>
      </c>
      <c r="AK24">
        <v>1.2195</v>
      </c>
      <c r="AL24">
        <v>1.2015</v>
      </c>
    </row>
    <row r="25" spans="1:38">
      <c r="A25" s="16" t="s">
        <v>69</v>
      </c>
      <c r="B25">
        <f>VLOOKUP(A25,Sheet1!B$1:E$101,2,0)</f>
        <v>40.4</v>
      </c>
      <c r="C25" s="16" t="s">
        <v>326</v>
      </c>
      <c r="D25" s="7" t="s">
        <v>327</v>
      </c>
      <c r="E25">
        <v>0.21</v>
      </c>
      <c r="I25" s="11" t="s">
        <v>166</v>
      </c>
      <c r="M25" t="s">
        <v>249</v>
      </c>
      <c r="Q25" t="s">
        <v>174</v>
      </c>
      <c r="S25" t="s">
        <v>328</v>
      </c>
      <c r="AH25" s="32"/>
    </row>
    <row r="26" spans="1:38">
      <c r="A26" t="s">
        <v>261</v>
      </c>
      <c r="B26">
        <v>46.11</v>
      </c>
      <c r="C26" t="s">
        <v>329</v>
      </c>
      <c r="D26" s="7" t="s">
        <v>330</v>
      </c>
      <c r="E26">
        <v>0.31</v>
      </c>
      <c r="H26" s="21"/>
      <c r="I26" s="11" t="s">
        <v>81</v>
      </c>
      <c r="M26" t="s">
        <v>43</v>
      </c>
      <c r="Q26" s="15" t="s">
        <v>176</v>
      </c>
      <c r="S26" s="22" t="s">
        <v>27</v>
      </c>
      <c r="T26">
        <v>98.3</v>
      </c>
      <c r="U26" t="s">
        <v>280</v>
      </c>
      <c r="V26">
        <v>2.1</v>
      </c>
      <c r="W26" s="22">
        <v>25</v>
      </c>
      <c r="X26" s="22">
        <v>26</v>
      </c>
      <c r="AH26" s="32"/>
      <c r="AJ26" t="s">
        <v>331</v>
      </c>
      <c r="AK26" t="s">
        <v>332</v>
      </c>
      <c r="AL26" t="s">
        <v>333</v>
      </c>
    </row>
    <row r="27" spans="1:38">
      <c r="A27" t="s">
        <v>73</v>
      </c>
      <c r="B27">
        <f>VLOOKUP(A27,Sheet1!B$1:E$101,2,0)</f>
        <v>104.8</v>
      </c>
      <c r="C27" t="s">
        <v>334</v>
      </c>
      <c r="D27" s="7" t="s">
        <v>335</v>
      </c>
      <c r="E27">
        <v>2.8</v>
      </c>
      <c r="I27" s="11" t="s">
        <v>242</v>
      </c>
      <c r="J27">
        <v>1</v>
      </c>
      <c r="M27" t="s">
        <v>336</v>
      </c>
      <c r="Q27" t="s">
        <v>190</v>
      </c>
      <c r="S27" s="22" t="s">
        <v>79</v>
      </c>
      <c r="T27">
        <v>90.7</v>
      </c>
      <c r="U27" t="s">
        <v>337</v>
      </c>
      <c r="V27">
        <v>2.4</v>
      </c>
      <c r="W27" s="22">
        <v>19</v>
      </c>
      <c r="X27" s="22">
        <v>50</v>
      </c>
      <c r="AJ27">
        <f>AVERAGE(AJ3:AJ24)</f>
        <v>1.1795909090909089</v>
      </c>
      <c r="AK27">
        <f>AVERAGE(AK3:AK24)</f>
        <v>1.2155272727272726</v>
      </c>
      <c r="AL27">
        <f>AVERAGE(AL3:AL24)</f>
        <v>1.1975590909090907</v>
      </c>
    </row>
    <row r="28" spans="1:38">
      <c r="A28" t="s">
        <v>75</v>
      </c>
      <c r="B28">
        <f>VLOOKUP(A28,Sheet1!B$1:E$101,2,0)</f>
        <v>97.8</v>
      </c>
      <c r="C28" t="s">
        <v>338</v>
      </c>
      <c r="E28">
        <v>2</v>
      </c>
      <c r="G28" s="21"/>
      <c r="I28" s="11" t="s">
        <v>166</v>
      </c>
      <c r="J28">
        <v>4</v>
      </c>
      <c r="M28" t="s">
        <v>339</v>
      </c>
      <c r="Q28" s="12" t="s">
        <v>194</v>
      </c>
      <c r="S28" s="22" t="s">
        <v>103</v>
      </c>
      <c r="T28">
        <v>89.1</v>
      </c>
      <c r="U28" t="s">
        <v>340</v>
      </c>
      <c r="V28">
        <v>1.5</v>
      </c>
      <c r="W28" s="22">
        <v>22</v>
      </c>
      <c r="X28" s="22">
        <v>60</v>
      </c>
      <c r="Y28" s="22"/>
    </row>
    <row r="29" spans="1:38">
      <c r="A29" s="21" t="s">
        <v>79</v>
      </c>
      <c r="B29">
        <f>VLOOKUP(A29,Sheet1!B$1:E$101,2,0)</f>
        <v>90.7</v>
      </c>
      <c r="C29" t="s">
        <v>337</v>
      </c>
      <c r="E29">
        <v>2.4</v>
      </c>
      <c r="F29" s="21">
        <v>19</v>
      </c>
      <c r="G29" s="21">
        <v>50</v>
      </c>
      <c r="H29" s="7" t="s">
        <v>341</v>
      </c>
      <c r="I29" s="11" t="s">
        <v>267</v>
      </c>
      <c r="M29" t="s">
        <v>342</v>
      </c>
      <c r="S29" s="22" t="s">
        <v>150</v>
      </c>
      <c r="T29">
        <v>52</v>
      </c>
      <c r="U29" t="s">
        <v>343</v>
      </c>
      <c r="V29">
        <v>1</v>
      </c>
      <c r="W29" s="22">
        <v>22</v>
      </c>
      <c r="X29" s="22">
        <v>18</v>
      </c>
    </row>
    <row r="30" spans="1:38">
      <c r="A30" s="16" t="s">
        <v>81</v>
      </c>
      <c r="B30">
        <f>VLOOKUP(A30,Sheet1!B$1:E$101,2,0)</f>
        <v>55.6</v>
      </c>
      <c r="C30" s="16" t="s">
        <v>344</v>
      </c>
      <c r="D30" s="7" t="s">
        <v>345</v>
      </c>
      <c r="E30">
        <v>0.62</v>
      </c>
      <c r="I30" s="11" t="s">
        <v>23</v>
      </c>
      <c r="M30" t="s">
        <v>160</v>
      </c>
      <c r="S30" s="22" t="s">
        <v>158</v>
      </c>
      <c r="T30">
        <v>53.5</v>
      </c>
      <c r="U30" t="s">
        <v>346</v>
      </c>
      <c r="V30">
        <v>0.64</v>
      </c>
      <c r="W30" s="22">
        <v>25</v>
      </c>
      <c r="X30" s="22">
        <v>18</v>
      </c>
    </row>
    <row r="31" spans="1:38">
      <c r="A31" t="s">
        <v>83</v>
      </c>
      <c r="B31">
        <f>VLOOKUP(A31,Sheet1!B$1:E$101,2,0)</f>
        <v>73.8</v>
      </c>
      <c r="C31" t="s">
        <v>347</v>
      </c>
      <c r="D31" s="7" t="s">
        <v>348</v>
      </c>
      <c r="E31">
        <v>1.4</v>
      </c>
      <c r="I31" s="11" t="s">
        <v>43</v>
      </c>
      <c r="M31" s="12" t="s">
        <v>164</v>
      </c>
      <c r="S31" s="22" t="s">
        <v>176</v>
      </c>
      <c r="T31">
        <v>144.30000000000001</v>
      </c>
      <c r="U31" t="s">
        <v>349</v>
      </c>
      <c r="V31">
        <v>4.09</v>
      </c>
      <c r="W31" s="22">
        <v>20</v>
      </c>
      <c r="X31" s="22">
        <v>112</v>
      </c>
    </row>
    <row r="32" spans="1:38">
      <c r="A32" s="16" t="s">
        <v>267</v>
      </c>
      <c r="B32">
        <v>41.74</v>
      </c>
      <c r="C32" t="s">
        <v>350</v>
      </c>
      <c r="D32" s="7" t="s">
        <v>351</v>
      </c>
      <c r="E32">
        <v>0.35</v>
      </c>
      <c r="I32" s="11" t="s">
        <v>202</v>
      </c>
      <c r="J32">
        <v>1</v>
      </c>
      <c r="S32" s="22" t="s">
        <v>194</v>
      </c>
      <c r="T32">
        <v>101.3</v>
      </c>
      <c r="U32" t="s">
        <v>352</v>
      </c>
      <c r="V32">
        <v>1.68</v>
      </c>
      <c r="W32" s="22">
        <v>12</v>
      </c>
      <c r="X32" s="22">
        <v>83</v>
      </c>
    </row>
    <row r="33" spans="1:24">
      <c r="A33" t="s">
        <v>87</v>
      </c>
      <c r="B33">
        <f>VLOOKUP(A33,Sheet1!B$1:E$101,2,0)</f>
        <v>55.2</v>
      </c>
      <c r="C33" t="s">
        <v>353</v>
      </c>
      <c r="D33" s="7" t="s">
        <v>354</v>
      </c>
      <c r="E33">
        <v>1.2</v>
      </c>
      <c r="I33" s="11" t="s">
        <v>261</v>
      </c>
      <c r="J33">
        <v>1</v>
      </c>
      <c r="M33">
        <v>30</v>
      </c>
      <c r="N33">
        <v>10</v>
      </c>
      <c r="O33">
        <v>8</v>
      </c>
      <c r="P33">
        <v>8</v>
      </c>
      <c r="Q33">
        <v>27</v>
      </c>
      <c r="R33">
        <v>2</v>
      </c>
      <c r="V33" t="s">
        <v>251</v>
      </c>
      <c r="W33">
        <f>AVERAGE(W26:W32)</f>
        <v>20.714285714285715</v>
      </c>
      <c r="X33">
        <f>AVERAGE(X26:X32)</f>
        <v>52.428571428571431</v>
      </c>
    </row>
    <row r="34" spans="1:24">
      <c r="A34" t="s">
        <v>91</v>
      </c>
      <c r="B34">
        <f>VLOOKUP(A34,Sheet1!B$1:E$101,2,0)</f>
        <v>34.200000000000003</v>
      </c>
      <c r="C34" t="s">
        <v>355</v>
      </c>
      <c r="D34" s="7" t="s">
        <v>356</v>
      </c>
      <c r="E34">
        <v>0.23</v>
      </c>
      <c r="I34" t="s">
        <v>109</v>
      </c>
      <c r="L34" s="17">
        <v>0.25</v>
      </c>
      <c r="M34" s="18">
        <f>L34*M33</f>
        <v>7.5</v>
      </c>
      <c r="N34" s="18">
        <f>L34*N33</f>
        <v>2.5</v>
      </c>
      <c r="O34" s="18">
        <f>L34*O33</f>
        <v>2</v>
      </c>
      <c r="P34" s="18">
        <f>L34*P33</f>
        <v>2</v>
      </c>
      <c r="Q34" s="18">
        <f>L34*Q33</f>
        <v>6.75</v>
      </c>
      <c r="R34" s="18">
        <f>L34*R33</f>
        <v>0.5</v>
      </c>
      <c r="V34" t="s">
        <v>257</v>
      </c>
      <c r="W34">
        <f>1.19*W33</f>
        <v>24.65</v>
      </c>
      <c r="X34">
        <f>1.19*X33</f>
        <v>62.39</v>
      </c>
    </row>
    <row r="35" spans="1:24">
      <c r="A35" s="21" t="s">
        <v>93</v>
      </c>
      <c r="B35">
        <f>VLOOKUP(A35,Sheet1!B$1:E$101,2,0)</f>
        <v>51</v>
      </c>
      <c r="C35" t="s">
        <v>357</v>
      </c>
      <c r="D35" s="7" t="s">
        <v>358</v>
      </c>
      <c r="E35">
        <v>2.0000000000000001E-4</v>
      </c>
      <c r="F35" s="21">
        <v>6.5</v>
      </c>
      <c r="G35" s="21">
        <v>16</v>
      </c>
      <c r="H35" s="7" t="s">
        <v>359</v>
      </c>
      <c r="L35" s="14">
        <v>0.5</v>
      </c>
      <c r="M35">
        <f>$L35*M33</f>
        <v>15</v>
      </c>
      <c r="N35">
        <f>$L35*N33</f>
        <v>5</v>
      </c>
      <c r="O35">
        <f>$L35*O33</f>
        <v>4</v>
      </c>
      <c r="P35">
        <f>$L35*P33</f>
        <v>4</v>
      </c>
      <c r="Q35">
        <f>$L35*Q33</f>
        <v>13.5</v>
      </c>
      <c r="R35">
        <f>$L35*R33</f>
        <v>1</v>
      </c>
    </row>
    <row r="36" spans="1:24">
      <c r="A36" t="s">
        <v>97</v>
      </c>
      <c r="B36">
        <f>VLOOKUP(A36,Sheet1!B$1:E$101,2,0)</f>
        <v>55.4</v>
      </c>
      <c r="C36" t="s">
        <v>360</v>
      </c>
      <c r="D36" s="7" t="s">
        <v>361</v>
      </c>
      <c r="E36">
        <v>0.1</v>
      </c>
      <c r="O36" t="s">
        <v>362</v>
      </c>
      <c r="P36" t="s">
        <v>362</v>
      </c>
      <c r="Q36" t="s">
        <v>362</v>
      </c>
      <c r="R36" t="s">
        <v>362</v>
      </c>
      <c r="S36" t="s">
        <v>363</v>
      </c>
    </row>
    <row r="37" spans="1:24">
      <c r="A37" s="16" t="s">
        <v>276</v>
      </c>
      <c r="B37">
        <v>39.619999999999997</v>
      </c>
      <c r="C37" t="s">
        <v>364</v>
      </c>
      <c r="D37" s="7" t="s">
        <v>365</v>
      </c>
      <c r="E37">
        <v>0.42</v>
      </c>
      <c r="S37" s="25" t="s">
        <v>23</v>
      </c>
      <c r="T37">
        <v>44.6</v>
      </c>
      <c r="U37" t="s">
        <v>273</v>
      </c>
      <c r="V37">
        <v>0.35</v>
      </c>
      <c r="W37" s="25">
        <v>5</v>
      </c>
      <c r="X37" s="25" t="s">
        <v>270</v>
      </c>
    </row>
    <row r="38" spans="1:24">
      <c r="A38" t="s">
        <v>99</v>
      </c>
      <c r="B38">
        <f>VLOOKUP(A38,Sheet1!B$1:E$101,2,0)</f>
        <v>110.3</v>
      </c>
      <c r="C38" t="s">
        <v>366</v>
      </c>
      <c r="D38" s="7" t="s">
        <v>367</v>
      </c>
      <c r="E38">
        <v>3.3</v>
      </c>
      <c r="S38" s="25" t="s">
        <v>51</v>
      </c>
      <c r="T38">
        <v>55.4</v>
      </c>
      <c r="U38" t="s">
        <v>304</v>
      </c>
      <c r="V38">
        <v>0.37</v>
      </c>
      <c r="W38" s="25">
        <v>16</v>
      </c>
      <c r="X38" s="25">
        <v>22</v>
      </c>
    </row>
    <row r="39" spans="1:24">
      <c r="A39" t="s">
        <v>101</v>
      </c>
      <c r="B39">
        <f>VLOOKUP(A39,Sheet1!B$1:E$101,2,0)</f>
        <v>118.9</v>
      </c>
      <c r="C39" t="s">
        <v>368</v>
      </c>
      <c r="D39" s="7" t="s">
        <v>369</v>
      </c>
      <c r="E39">
        <v>1.47</v>
      </c>
      <c r="H39">
        <f>0.5*O26</f>
        <v>0</v>
      </c>
      <c r="S39" s="25" t="s">
        <v>93</v>
      </c>
      <c r="T39">
        <v>51</v>
      </c>
      <c r="U39" t="s">
        <v>357</v>
      </c>
      <c r="V39">
        <v>2.0000000000000001E-4</v>
      </c>
      <c r="W39" s="25">
        <v>6.5</v>
      </c>
      <c r="X39" s="25">
        <v>16</v>
      </c>
    </row>
    <row r="40" spans="1:24">
      <c r="A40" s="21" t="s">
        <v>103</v>
      </c>
      <c r="B40">
        <f>VLOOKUP(A40,Sheet1!B$1:E$101,2,0)</f>
        <v>89.1</v>
      </c>
      <c r="C40" t="s">
        <v>340</v>
      </c>
      <c r="E40">
        <v>1.5</v>
      </c>
      <c r="F40" s="21">
        <v>22</v>
      </c>
      <c r="G40" s="21">
        <v>60</v>
      </c>
      <c r="H40" s="7" t="s">
        <v>370</v>
      </c>
      <c r="S40" s="25" t="s">
        <v>105</v>
      </c>
      <c r="T40">
        <v>106.8</v>
      </c>
      <c r="U40" t="s">
        <v>371</v>
      </c>
      <c r="V40">
        <v>1.68</v>
      </c>
      <c r="W40" s="25">
        <v>66</v>
      </c>
      <c r="X40" s="25">
        <v>120</v>
      </c>
    </row>
    <row r="41" spans="1:24">
      <c r="A41" s="21" t="s">
        <v>105</v>
      </c>
      <c r="B41">
        <f>VLOOKUP(A41,Sheet1!B$1:E$101,2,0)</f>
        <v>106.8</v>
      </c>
      <c r="C41" t="s">
        <v>371</v>
      </c>
      <c r="E41">
        <v>1.68</v>
      </c>
      <c r="F41" s="21">
        <v>66</v>
      </c>
      <c r="G41" s="21">
        <v>120</v>
      </c>
      <c r="H41" s="7" t="s">
        <v>372</v>
      </c>
      <c r="S41" s="25" t="s">
        <v>107</v>
      </c>
      <c r="T41">
        <v>41.7</v>
      </c>
      <c r="V41">
        <v>0.16</v>
      </c>
      <c r="W41" s="25" t="s">
        <v>373</v>
      </c>
      <c r="X41" s="25">
        <v>7</v>
      </c>
    </row>
    <row r="42" spans="1:24">
      <c r="A42" t="s">
        <v>296</v>
      </c>
      <c r="B42">
        <v>54.98</v>
      </c>
      <c r="C42" t="s">
        <v>374</v>
      </c>
      <c r="D42" s="7" t="s">
        <v>375</v>
      </c>
      <c r="E42">
        <v>0.84</v>
      </c>
      <c r="S42" s="25" t="s">
        <v>164</v>
      </c>
      <c r="T42">
        <v>111.1</v>
      </c>
      <c r="U42" t="s">
        <v>164</v>
      </c>
      <c r="V42">
        <v>1.54</v>
      </c>
      <c r="W42" s="25">
        <v>30</v>
      </c>
      <c r="X42" s="25" t="s">
        <v>270</v>
      </c>
    </row>
    <row r="43" spans="1:24">
      <c r="A43" s="21" t="s">
        <v>107</v>
      </c>
      <c r="B43">
        <f>VLOOKUP(A43,Sheet1!B$1:E$101,2,0)</f>
        <v>41.7</v>
      </c>
      <c r="D43" s="7" t="s">
        <v>376</v>
      </c>
      <c r="E43">
        <v>0.16</v>
      </c>
      <c r="F43" s="21" t="s">
        <v>373</v>
      </c>
      <c r="G43" s="21">
        <v>7</v>
      </c>
      <c r="H43" s="7" t="s">
        <v>377</v>
      </c>
      <c r="S43" s="25" t="s">
        <v>186</v>
      </c>
      <c r="T43">
        <v>42</v>
      </c>
      <c r="U43" t="s">
        <v>378</v>
      </c>
      <c r="V43">
        <v>0.98</v>
      </c>
      <c r="W43" s="25">
        <v>10</v>
      </c>
      <c r="X43" s="25">
        <v>2.5</v>
      </c>
    </row>
    <row r="44" spans="1:24">
      <c r="A44" t="s">
        <v>109</v>
      </c>
      <c r="B44">
        <f>VLOOKUP(A44,Sheet1!B$1:E$101,2,0)</f>
        <v>54.7</v>
      </c>
      <c r="C44" t="s">
        <v>379</v>
      </c>
      <c r="D44" s="7" t="s">
        <v>380</v>
      </c>
      <c r="E44">
        <v>0.45</v>
      </c>
      <c r="S44" s="25" t="s">
        <v>192</v>
      </c>
      <c r="T44">
        <v>86.4</v>
      </c>
      <c r="U44" t="s">
        <v>381</v>
      </c>
      <c r="V44">
        <v>0.49</v>
      </c>
      <c r="W44" s="25">
        <v>28</v>
      </c>
      <c r="X44" s="25" t="s">
        <v>270</v>
      </c>
    </row>
    <row r="45" spans="1:24">
      <c r="A45" t="s">
        <v>336</v>
      </c>
      <c r="B45">
        <v>51.48</v>
      </c>
      <c r="C45" t="s">
        <v>382</v>
      </c>
      <c r="D45" s="7" t="s">
        <v>383</v>
      </c>
      <c r="E45">
        <v>0.69</v>
      </c>
      <c r="V45" t="s">
        <v>251</v>
      </c>
      <c r="W45">
        <f>AVERAGE(W37:W44)</f>
        <v>23.071428571428573</v>
      </c>
      <c r="X45">
        <f>AVERAGE(X37:X44)</f>
        <v>33.5</v>
      </c>
    </row>
    <row r="46" spans="1:24">
      <c r="A46" t="s">
        <v>300</v>
      </c>
      <c r="B46">
        <v>58.06</v>
      </c>
      <c r="C46" t="s">
        <v>384</v>
      </c>
      <c r="D46" s="7" t="s">
        <v>385</v>
      </c>
      <c r="E46">
        <v>1.2</v>
      </c>
      <c r="V46" t="s">
        <v>257</v>
      </c>
      <c r="W46">
        <f>1.19*W45</f>
        <v>27.455000000000002</v>
      </c>
      <c r="X46">
        <f>1.19*X45</f>
        <v>39.864999999999995</v>
      </c>
    </row>
    <row r="47" spans="1:24">
      <c r="A47" t="s">
        <v>119</v>
      </c>
      <c r="B47">
        <f>VLOOKUP(A47,Sheet1!B$1:E$101,2,0)</f>
        <v>111.4</v>
      </c>
      <c r="C47" t="s">
        <v>386</v>
      </c>
      <c r="D47" s="7" t="s">
        <v>387</v>
      </c>
      <c r="E47">
        <v>2</v>
      </c>
    </row>
    <row r="48" spans="1:24">
      <c r="A48" t="s">
        <v>123</v>
      </c>
      <c r="B48">
        <f>VLOOKUP(A48,Sheet1!B$1:E$101,2,0)</f>
        <v>54.1</v>
      </c>
      <c r="C48" t="s">
        <v>388</v>
      </c>
      <c r="D48" s="7" t="s">
        <v>389</v>
      </c>
      <c r="E48">
        <v>1.26</v>
      </c>
    </row>
    <row r="49" spans="1:9">
      <c r="A49" t="s">
        <v>124</v>
      </c>
      <c r="B49">
        <f>VLOOKUP(A49,Sheet1!B$1:E$101,2,0)</f>
        <v>55.2</v>
      </c>
      <c r="C49" t="s">
        <v>124</v>
      </c>
      <c r="D49" s="7" t="s">
        <v>390</v>
      </c>
      <c r="E49">
        <v>0.11</v>
      </c>
      <c r="F49" s="21">
        <v>26.6</v>
      </c>
      <c r="G49" s="31"/>
      <c r="H49" s="31" t="s">
        <v>391</v>
      </c>
    </row>
    <row r="50" spans="1:9">
      <c r="A50" s="21" t="s">
        <v>126</v>
      </c>
      <c r="B50">
        <f>VLOOKUP(A50,Sheet1!B$1:E$101,2,0)</f>
        <v>47.5</v>
      </c>
      <c r="C50" t="s">
        <v>316</v>
      </c>
      <c r="D50" s="7" t="s">
        <v>392</v>
      </c>
      <c r="E50">
        <v>0.46</v>
      </c>
      <c r="F50" s="21">
        <v>13</v>
      </c>
      <c r="G50" s="21">
        <v>12</v>
      </c>
      <c r="H50" s="7" t="s">
        <v>393</v>
      </c>
    </row>
    <row r="51" spans="1:9">
      <c r="A51" s="19" t="s">
        <v>266</v>
      </c>
      <c r="B51">
        <v>52.38</v>
      </c>
      <c r="C51" t="s">
        <v>394</v>
      </c>
      <c r="D51" s="7" t="s">
        <v>395</v>
      </c>
      <c r="E51">
        <v>0.17</v>
      </c>
      <c r="F51" s="7" t="s">
        <v>396</v>
      </c>
    </row>
    <row r="52" spans="1:9">
      <c r="A52" t="s">
        <v>130</v>
      </c>
      <c r="B52">
        <f>VLOOKUP(A52,Sheet1!B$1:E$101,2,0)</f>
        <v>99.5</v>
      </c>
      <c r="C52" t="s">
        <v>397</v>
      </c>
      <c r="D52" s="7" t="s">
        <v>398</v>
      </c>
      <c r="E52">
        <v>3.2</v>
      </c>
    </row>
    <row r="53" spans="1:9">
      <c r="A53" t="s">
        <v>132</v>
      </c>
      <c r="B53">
        <f>VLOOKUP(A53,Sheet1!B$1:E$101,2,0)</f>
        <v>106</v>
      </c>
      <c r="C53" t="s">
        <v>399</v>
      </c>
      <c r="D53" s="7" t="s">
        <v>400</v>
      </c>
      <c r="E53">
        <v>2.5</v>
      </c>
    </row>
    <row r="54" spans="1:9">
      <c r="A54" t="s">
        <v>134</v>
      </c>
      <c r="B54">
        <f>VLOOKUP(A54,Sheet1!B$1:E$101,2,0)</f>
        <v>43.2</v>
      </c>
      <c r="C54" t="s">
        <v>401</v>
      </c>
      <c r="D54" s="7" t="s">
        <v>402</v>
      </c>
      <c r="E54">
        <v>0.22</v>
      </c>
    </row>
    <row r="55" spans="1:9">
      <c r="A55" t="s">
        <v>138</v>
      </c>
      <c r="B55">
        <f>VLOOKUP(A55,Sheet1!B$1:E$101,2,0)</f>
        <v>130.5</v>
      </c>
      <c r="C55" t="s">
        <v>403</v>
      </c>
      <c r="D55" s="7" t="s">
        <v>404</v>
      </c>
      <c r="E55">
        <v>3.5</v>
      </c>
    </row>
    <row r="56" spans="1:9">
      <c r="A56" t="s">
        <v>339</v>
      </c>
      <c r="B56">
        <v>46.2</v>
      </c>
      <c r="C56" t="s">
        <v>405</v>
      </c>
      <c r="D56" s="7" t="s">
        <v>406</v>
      </c>
      <c r="E56">
        <v>2.1800000000000002</v>
      </c>
    </row>
    <row r="57" spans="1:9">
      <c r="A57" t="s">
        <v>140</v>
      </c>
      <c r="B57">
        <f>VLOOKUP(A57,Sheet1!B$1:E$101,2,0)</f>
        <v>27.9</v>
      </c>
      <c r="C57" t="s">
        <v>407</v>
      </c>
      <c r="D57" s="7" t="s">
        <v>408</v>
      </c>
      <c r="E57">
        <v>7.4999999999999997E-2</v>
      </c>
    </row>
    <row r="58" spans="1:9">
      <c r="A58" t="s">
        <v>142</v>
      </c>
      <c r="B58">
        <f>VLOOKUP(A58,Sheet1!B$1:E$101,2,0)</f>
        <v>73.8</v>
      </c>
      <c r="C58" t="s">
        <v>409</v>
      </c>
      <c r="D58" s="7" t="s">
        <v>410</v>
      </c>
      <c r="E58">
        <v>1.05</v>
      </c>
    </row>
    <row r="59" spans="1:9">
      <c r="A59" t="s">
        <v>144</v>
      </c>
      <c r="B59">
        <f>VLOOKUP(A59,Sheet1!B$1:E$101,2,0)</f>
        <v>44.4</v>
      </c>
      <c r="C59" t="s">
        <v>411</v>
      </c>
      <c r="D59" s="7" t="s">
        <v>412</v>
      </c>
      <c r="E59">
        <v>0.43</v>
      </c>
    </row>
    <row r="60" spans="1:9">
      <c r="A60" s="21" t="s">
        <v>146</v>
      </c>
      <c r="B60">
        <f>VLOOKUP(A60,Sheet1!B$1:E$101,2,0)</f>
        <v>53.4</v>
      </c>
      <c r="C60" t="s">
        <v>277</v>
      </c>
      <c r="D60" s="7" t="s">
        <v>413</v>
      </c>
      <c r="E60">
        <v>0.71</v>
      </c>
      <c r="F60">
        <v>15</v>
      </c>
      <c r="G60">
        <v>16</v>
      </c>
      <c r="H60" s="7" t="s">
        <v>414</v>
      </c>
      <c r="I60" t="s">
        <v>415</v>
      </c>
    </row>
    <row r="61" spans="1:9">
      <c r="A61" s="16" t="s">
        <v>148</v>
      </c>
      <c r="B61">
        <f>VLOOKUP(A61,Sheet1!B$1:E$101,2,0)</f>
        <v>51.4</v>
      </c>
      <c r="C61" t="s">
        <v>416</v>
      </c>
      <c r="D61" s="7" t="s">
        <v>417</v>
      </c>
      <c r="E61">
        <v>0.35</v>
      </c>
    </row>
    <row r="62" spans="1:9">
      <c r="A62" s="21" t="s">
        <v>150</v>
      </c>
      <c r="B62">
        <f>VLOOKUP(A62,Sheet1!B$1:E$101,2,0)</f>
        <v>52</v>
      </c>
      <c r="C62" t="s">
        <v>343</v>
      </c>
      <c r="D62" s="7" t="s">
        <v>418</v>
      </c>
      <c r="E62">
        <v>1</v>
      </c>
      <c r="F62" s="21">
        <v>22</v>
      </c>
      <c r="G62" s="21">
        <v>18</v>
      </c>
      <c r="H62" s="7" t="s">
        <v>419</v>
      </c>
    </row>
    <row r="63" spans="1:9">
      <c r="A63" s="16" t="s">
        <v>152</v>
      </c>
      <c r="B63">
        <f>VLOOKUP(A63,Sheet1!B$1:E$101,2,0)</f>
        <v>73.599999999999994</v>
      </c>
      <c r="C63" t="s">
        <v>420</v>
      </c>
      <c r="D63" s="7" t="s">
        <v>421</v>
      </c>
      <c r="E63">
        <v>1.8</v>
      </c>
    </row>
    <row r="64" spans="1:9">
      <c r="A64" t="s">
        <v>154</v>
      </c>
      <c r="B64">
        <f>VLOOKUP(A64,Sheet1!B$1:E$101,2,0)</f>
        <v>86.9</v>
      </c>
      <c r="C64" t="s">
        <v>422</v>
      </c>
      <c r="D64" s="7" t="s">
        <v>423</v>
      </c>
      <c r="E64">
        <v>2.31</v>
      </c>
    </row>
    <row r="65" spans="1:8">
      <c r="A65" t="s">
        <v>168</v>
      </c>
      <c r="B65">
        <f>VLOOKUP(A65,Sheet1!B$1:E$101,2,0)</f>
        <v>95</v>
      </c>
      <c r="C65" t="s">
        <v>424</v>
      </c>
      <c r="D65" s="7" t="s">
        <v>425</v>
      </c>
      <c r="E65">
        <v>1.42</v>
      </c>
    </row>
    <row r="66" spans="1:8">
      <c r="A66" t="s">
        <v>156</v>
      </c>
      <c r="B66">
        <f>VLOOKUP(A66,Sheet1!B$1:E$101,2,0)</f>
        <v>47.3</v>
      </c>
      <c r="C66" t="s">
        <v>426</v>
      </c>
      <c r="D66" s="7" t="s">
        <v>427</v>
      </c>
      <c r="E66">
        <v>0.52</v>
      </c>
    </row>
    <row r="67" spans="1:8">
      <c r="A67" s="21" t="s">
        <v>158</v>
      </c>
      <c r="B67">
        <f>VLOOKUP(A67,Sheet1!B$1:E$101,2,0)</f>
        <v>53.5</v>
      </c>
      <c r="C67" t="s">
        <v>346</v>
      </c>
      <c r="D67" s="7" t="s">
        <v>428</v>
      </c>
      <c r="E67">
        <v>0.64</v>
      </c>
      <c r="F67" s="21">
        <v>25</v>
      </c>
      <c r="G67" s="21">
        <v>18</v>
      </c>
      <c r="H67" s="7" t="s">
        <v>429</v>
      </c>
    </row>
    <row r="68" spans="1:8">
      <c r="A68" s="21" t="s">
        <v>160</v>
      </c>
      <c r="B68">
        <f>VLOOKUP(A68,Sheet1!B$1:E$101,2,0)</f>
        <v>66.8</v>
      </c>
      <c r="C68" t="s">
        <v>430</v>
      </c>
      <c r="D68" s="7" t="s">
        <v>431</v>
      </c>
      <c r="E68">
        <v>0.3</v>
      </c>
    </row>
    <row r="69" spans="1:8">
      <c r="A69" t="s">
        <v>162</v>
      </c>
      <c r="B69">
        <f>VLOOKUP(A69,Sheet1!B$1:E$101,2,0)</f>
        <v>48.2</v>
      </c>
      <c r="C69" t="s">
        <v>432</v>
      </c>
      <c r="D69" s="7" t="s">
        <v>433</v>
      </c>
      <c r="E69">
        <v>0.76</v>
      </c>
    </row>
    <row r="70" spans="1:8">
      <c r="A70" s="21" t="s">
        <v>164</v>
      </c>
      <c r="B70">
        <f>VLOOKUP(A70,Sheet1!B$1:E$101,2,0)</f>
        <v>111.1</v>
      </c>
      <c r="C70" t="s">
        <v>164</v>
      </c>
      <c r="D70" s="7" t="s">
        <v>434</v>
      </c>
      <c r="E70">
        <v>1.54</v>
      </c>
      <c r="F70" s="21">
        <v>30</v>
      </c>
      <c r="G70" s="21" t="s">
        <v>270</v>
      </c>
      <c r="H70" s="7" t="s">
        <v>435</v>
      </c>
    </row>
    <row r="71" spans="1:8">
      <c r="A71" s="21" t="s">
        <v>166</v>
      </c>
      <c r="B71">
        <f>VLOOKUP(A71,Sheet1!B$1:E$101,2,0)</f>
        <v>59.6</v>
      </c>
      <c r="C71" t="s">
        <v>319</v>
      </c>
      <c r="D71" s="7" t="s">
        <v>436</v>
      </c>
      <c r="E71">
        <v>0.35</v>
      </c>
      <c r="F71" s="21">
        <v>20</v>
      </c>
      <c r="G71" s="21" t="s">
        <v>270</v>
      </c>
      <c r="H71" s="7" t="s">
        <v>437</v>
      </c>
    </row>
    <row r="72" spans="1:8">
      <c r="A72" t="s">
        <v>170</v>
      </c>
      <c r="B72">
        <f>VLOOKUP(A72,Sheet1!B$1:E$101,2,0)</f>
        <v>79.5</v>
      </c>
      <c r="C72" t="s">
        <v>438</v>
      </c>
      <c r="E72">
        <v>2.2000000000000002</v>
      </c>
    </row>
    <row r="73" spans="1:8">
      <c r="A73" t="s">
        <v>172</v>
      </c>
      <c r="B73">
        <f>VLOOKUP(A73,Sheet1!B$1:E$101,2,0)</f>
        <v>44.5</v>
      </c>
      <c r="C73" t="s">
        <v>439</v>
      </c>
      <c r="D73" s="7" t="s">
        <v>440</v>
      </c>
      <c r="E73">
        <v>0.59</v>
      </c>
    </row>
    <row r="74" spans="1:8">
      <c r="A74" t="s">
        <v>174</v>
      </c>
      <c r="B74">
        <f>VLOOKUP(A74,Sheet1!B$1:E$101,2,0)</f>
        <v>101.9</v>
      </c>
      <c r="C74" t="s">
        <v>441</v>
      </c>
      <c r="D74" s="7" t="s">
        <v>442</v>
      </c>
      <c r="E74">
        <v>4.8499999999999996</v>
      </c>
    </row>
    <row r="75" spans="1:8">
      <c r="A75" s="21" t="s">
        <v>176</v>
      </c>
      <c r="B75">
        <f>VLOOKUP(A75,Sheet1!B$1:E$101,2,0)</f>
        <v>144.30000000000001</v>
      </c>
      <c r="C75" t="s">
        <v>349</v>
      </c>
      <c r="D75" s="7" t="s">
        <v>443</v>
      </c>
      <c r="E75">
        <v>4.09</v>
      </c>
      <c r="F75" s="21">
        <v>20</v>
      </c>
      <c r="G75" s="21">
        <v>112</v>
      </c>
      <c r="H75" s="7" t="s">
        <v>444</v>
      </c>
    </row>
    <row r="76" spans="1:8">
      <c r="A76" t="s">
        <v>178</v>
      </c>
      <c r="B76">
        <f>VLOOKUP(A76,Sheet1!B$1:E$101,2,0)</f>
        <v>34.799999999999997</v>
      </c>
      <c r="C76" t="s">
        <v>445</v>
      </c>
      <c r="D76" s="7" t="s">
        <v>446</v>
      </c>
      <c r="E76">
        <v>8.2000000000000003E-2</v>
      </c>
    </row>
    <row r="77" spans="1:8">
      <c r="A77" t="s">
        <v>182</v>
      </c>
      <c r="B77">
        <f>VLOOKUP(A77,Sheet1!B$1:E$101,2,0)</f>
        <v>68.599999999999994</v>
      </c>
      <c r="C77" t="s">
        <v>447</v>
      </c>
      <c r="E77">
        <v>0.27</v>
      </c>
    </row>
    <row r="78" spans="1:8">
      <c r="A78" t="s">
        <v>184</v>
      </c>
      <c r="B78">
        <f>VLOOKUP(A78,Sheet1!B$1:E$101,2,0)</f>
        <v>36.1</v>
      </c>
      <c r="C78" t="s">
        <v>448</v>
      </c>
      <c r="D78" t="s">
        <v>449</v>
      </c>
      <c r="E78">
        <v>0.28999999999999998</v>
      </c>
    </row>
    <row r="79" spans="1:8">
      <c r="A79" s="21" t="s">
        <v>186</v>
      </c>
      <c r="B79">
        <f>VLOOKUP(A79,Sheet1!B$1:E$101,2,0)</f>
        <v>42</v>
      </c>
      <c r="C79" t="s">
        <v>378</v>
      </c>
      <c r="D79" s="7" t="s">
        <v>450</v>
      </c>
      <c r="E79">
        <v>0.98</v>
      </c>
      <c r="F79" s="21">
        <v>10</v>
      </c>
      <c r="G79" s="21">
        <v>2.5</v>
      </c>
      <c r="H79" s="7" t="s">
        <v>451</v>
      </c>
    </row>
    <row r="80" spans="1:8">
      <c r="A80" t="s">
        <v>190</v>
      </c>
      <c r="B80">
        <f>VLOOKUP(A80,Sheet1!B$1:E$101,2,0)</f>
        <v>44.1</v>
      </c>
      <c r="C80" t="s">
        <v>452</v>
      </c>
      <c r="D80" t="s">
        <v>453</v>
      </c>
      <c r="E80">
        <v>0.25</v>
      </c>
    </row>
    <row r="81" spans="1:8">
      <c r="A81" s="21" t="s">
        <v>192</v>
      </c>
      <c r="B81">
        <f>VLOOKUP(A81,Sheet1!B$1:E$101,2,0)</f>
        <v>86.4</v>
      </c>
      <c r="C81" t="s">
        <v>381</v>
      </c>
      <c r="D81" t="s">
        <v>454</v>
      </c>
      <c r="E81">
        <v>0.49</v>
      </c>
      <c r="F81" s="21">
        <v>28</v>
      </c>
      <c r="G81" s="21" t="s">
        <v>270</v>
      </c>
      <c r="H81" s="7" t="s">
        <v>455</v>
      </c>
    </row>
    <row r="82" spans="1:8">
      <c r="A82" s="21" t="s">
        <v>194</v>
      </c>
      <c r="B82">
        <f>VLOOKUP(A82,Sheet1!B$1:E$101,2,0)</f>
        <v>101.3</v>
      </c>
      <c r="C82" t="s">
        <v>352</v>
      </c>
      <c r="D82" t="s">
        <v>456</v>
      </c>
      <c r="E82">
        <v>1.68</v>
      </c>
      <c r="F82" s="21">
        <v>12</v>
      </c>
      <c r="G82" s="21">
        <v>83</v>
      </c>
      <c r="H82" s="7" t="s">
        <v>457</v>
      </c>
    </row>
    <row r="83" spans="1:8">
      <c r="A83" t="s">
        <v>196</v>
      </c>
      <c r="B83">
        <f>VLOOKUP(A83,Sheet1!B$1:E$101,2,0)</f>
        <v>100</v>
      </c>
      <c r="C83" t="s">
        <v>303</v>
      </c>
      <c r="E83">
        <v>3.38</v>
      </c>
      <c r="F83" s="21">
        <v>20</v>
      </c>
      <c r="G83" s="31"/>
      <c r="H83" s="31" t="s">
        <v>458</v>
      </c>
    </row>
    <row r="84" spans="1:8">
      <c r="A84" t="s">
        <v>198</v>
      </c>
      <c r="B84">
        <f>VLOOKUP(A84,Sheet1!B$1:E$101,2,0)</f>
        <v>73</v>
      </c>
      <c r="C84" t="s">
        <v>459</v>
      </c>
      <c r="D84" s="7" t="s">
        <v>460</v>
      </c>
      <c r="E84">
        <v>0.77</v>
      </c>
    </row>
    <row r="86" spans="1:8">
      <c r="A86" t="s">
        <v>204</v>
      </c>
      <c r="B86">
        <f>VLOOKUP(A86,Sheet1!B$1:E$101,2,0)</f>
        <v>52.6</v>
      </c>
      <c r="C86" t="s">
        <v>461</v>
      </c>
      <c r="D86" s="7" t="s">
        <v>462</v>
      </c>
      <c r="E86">
        <v>0.28000000000000003</v>
      </c>
    </row>
    <row r="88" spans="1:8">
      <c r="A88" s="7"/>
      <c r="D88" t="s">
        <v>463</v>
      </c>
      <c r="E88">
        <f>AVERAGE(E2:E86)</f>
        <v>1.1615142857142857</v>
      </c>
    </row>
    <row r="89" spans="1:8">
      <c r="D89" t="s">
        <v>464</v>
      </c>
      <c r="E89">
        <f>E88*1.19</f>
        <v>1.3822019999999999</v>
      </c>
    </row>
    <row r="90" spans="1:8">
      <c r="D90" t="s">
        <v>465</v>
      </c>
      <c r="E90">
        <f>(0.1*E89)+E89</f>
        <v>1.5204221999999998</v>
      </c>
    </row>
    <row r="91" spans="1:8">
      <c r="D91" s="14">
        <v>0.15</v>
      </c>
      <c r="E91">
        <f>(0.15*E89)+E89</f>
        <v>1.5895322999999999</v>
      </c>
    </row>
    <row r="92" spans="1:8">
      <c r="D92" s="14">
        <v>0.2</v>
      </c>
      <c r="E92">
        <f>(0.2*E89)+E89</f>
        <v>1.6586424</v>
      </c>
    </row>
    <row r="97" spans="1:5">
      <c r="A97" t="s">
        <v>466</v>
      </c>
      <c r="B97" s="7" t="s">
        <v>467</v>
      </c>
    </row>
    <row r="99" spans="1:5">
      <c r="A99" t="s">
        <v>202</v>
      </c>
      <c r="B99">
        <f>VLOOKUP(A99,Sheet1!B$1:E$101,2,0)</f>
        <v>37.5</v>
      </c>
      <c r="C99" t="s">
        <v>468</v>
      </c>
      <c r="D99" s="7" t="s">
        <v>469</v>
      </c>
      <c r="E99">
        <v>0.09</v>
      </c>
    </row>
  </sheetData>
  <hyperlinks>
    <hyperlink ref="D75" r:id="rId1" xr:uid="{00000000-0004-0000-0100-000000000000}"/>
    <hyperlink ref="D14" r:id="rId2" xr:uid="{00000000-0004-0000-0100-000001000000}"/>
    <hyperlink ref="D10" r:id="rId3" xr:uid="{00000000-0004-0000-0100-000002000000}"/>
    <hyperlink ref="D11" r:id="rId4" location="/" display="https://www.vltrio.com.br/ - /" xr:uid="{00000000-0004-0000-0100-000003000000}"/>
    <hyperlink ref="D2" r:id="rId5" xr:uid="{00000000-0004-0000-0100-000004000000}"/>
    <hyperlink ref="D3" r:id="rId6" xr:uid="{00000000-0004-0000-0100-000005000000}"/>
    <hyperlink ref="D99" r:id="rId7" xr:uid="{00000000-0004-0000-0100-000006000000}"/>
    <hyperlink ref="D86" r:id="rId8" xr:uid="{00000000-0004-0000-0100-000007000000}"/>
    <hyperlink ref="D4" r:id="rId9" xr:uid="{B3DC4BEC-EE1A-4DC5-A021-A80C9FCE9037}"/>
    <hyperlink ref="D5" r:id="rId10" xr:uid="{8D8D38A8-AC4E-4315-B94D-6A18DB642150}"/>
    <hyperlink ref="D6" r:id="rId11" xr:uid="{D1F5849B-1001-4469-A002-9ACB1B68B53A}"/>
    <hyperlink ref="D21" r:id="rId12" xr:uid="{C2AAE3F0-5AB3-497E-BCE9-ED2D1B8F3E16}"/>
    <hyperlink ref="D22" r:id="rId13" xr:uid="{DB69AFA7-F9C2-48A6-A3BC-2A2E997C1C7D}"/>
    <hyperlink ref="D33" r:id="rId14" location=":~:text=A%20single%20ticket%20costs%20350,allowed%20on%20the%20metro%20lines" xr:uid="{64B73F8D-FADF-402A-86DB-89DE59EFEC3A}"/>
    <hyperlink ref="D38" r:id="rId15" xr:uid="{597A0F89-71CD-4AA3-99F7-09D0ED921910}"/>
    <hyperlink ref="D12" r:id="rId16" location=":~:text=Tickets%20cost%201.60%20leva%20for,more%20time%20in%20the%20city" xr:uid="{53EC651D-EFD6-44F4-A795-9369A4F47C78}"/>
    <hyperlink ref="D31" r:id="rId17" xr:uid="{6CEED229-4C58-484E-B715-9FDD1589E0BD}"/>
    <hyperlink ref="D74" r:id="rId18" xr:uid="{214F3696-F257-45ED-BC8A-B4F677FC1C02}"/>
    <hyperlink ref="D79" r:id="rId19" xr:uid="{A493D7D7-047E-47A2-BCBD-DDE33AB4FFAA}"/>
    <hyperlink ref="D27" r:id="rId20" xr:uid="{B06664F5-C15C-4D51-A6D4-5B1E88174A81}"/>
    <hyperlink ref="D34" r:id="rId21" xr:uid="{3725933D-024E-482F-ACEC-BD0A2E88A908}"/>
    <hyperlink ref="D9" r:id="rId22" location=":~:text=At%20present%20in%20Minsk%20the,is%20lower%2C%20as%20a%20rule" xr:uid="{DEFFDC38-48E8-4066-A941-5CD9FCAC4C74}"/>
    <hyperlink ref="D15" r:id="rId23" location=":~:text=According%20to%20the%20new%20traffic,transportation%20services%20in%20Latin%20America" xr:uid="{B6AC6E4C-106E-4215-BC80-CC6B4307A28F}"/>
    <hyperlink ref="D13" r:id="rId24" location=":~:text=It%20is%20by%20far%20the,hailed%20taxi%20closer%20to%20%248" xr:uid="{992BFA7D-F37F-4B99-9E46-4051E1AFE450}"/>
    <hyperlink ref="D16" r:id="rId25" xr:uid="{27D09D6B-FBA4-427E-A635-2B5007B0D6C9}"/>
    <hyperlink ref="D17" r:id="rId26" location=":~:text=How%20much%20do%20Bogota%20bus,costs%20%245%2C000%20pesos%20(2019" xr:uid="{4C9FD45A-4E72-4749-9542-928B44EC2281}"/>
    <hyperlink ref="D47" r:id="rId27" xr:uid="{AC915517-DBE4-4F75-B42B-80F55D6C3930}"/>
    <hyperlink ref="D48" r:id="rId28" xr:uid="{B237169A-F8E6-4A1C-87C3-B9663464CD5D}"/>
    <hyperlink ref="D49" r:id="rId29" xr:uid="{A8D6DCCF-611D-44A3-B14D-4FFCF2E9DD91}"/>
    <hyperlink ref="D50" r:id="rId30" xr:uid="{DED58265-C791-4C0D-AC78-FF764631B6EB}"/>
    <hyperlink ref="D51" r:id="rId31" xr:uid="{1F735445-E3E9-438D-BED9-6224F29A81EF}"/>
    <hyperlink ref="D52" r:id="rId32" xr:uid="{05D625D4-4306-42FA-AEBC-69ED54A5A120}"/>
    <hyperlink ref="D53" r:id="rId33" xr:uid="{D3D09CF1-2A3E-4DEE-B8AF-3E6F0AB7BC7F}"/>
    <hyperlink ref="D84" r:id="rId34" xr:uid="{83AB410E-0A71-4158-83F6-50ADAA09A95F}"/>
    <hyperlink ref="D55" r:id="rId35" xr:uid="{AAB5D538-4F22-4931-940C-E3772EAC31C0}"/>
    <hyperlink ref="D57" r:id="rId36" xr:uid="{837EE85F-9376-4AC1-B7AC-5C0FD7BE026E}"/>
    <hyperlink ref="D56" r:id="rId37" xr:uid="{89EA63A1-FCD3-4DFD-AE65-DDAC34758AA5}"/>
    <hyperlink ref="D58" r:id="rId38" xr:uid="{09A0D04D-45CE-45ED-AB8D-5C2B05277DBE}"/>
    <hyperlink ref="D18" r:id="rId39" xr:uid="{68E69399-2866-4955-A2F0-BFF606EC731C}"/>
    <hyperlink ref="D59" r:id="rId40" xr:uid="{96244521-7B95-418D-84C8-06FF34D5CAB5}"/>
    <hyperlink ref="D19" r:id="rId41" xr:uid="{92259A40-ED65-46DD-B3D4-B2B99974B7B8}"/>
    <hyperlink ref="D60" r:id="rId42" xr:uid="{EBC87FEC-78EB-4960-9145-5195D8892BE2}"/>
    <hyperlink ref="D20" r:id="rId43" xr:uid="{8A7725BB-A4EF-4E30-BA33-0C96624DDCF7}"/>
    <hyperlink ref="D62" r:id="rId44" xr:uid="{25A85DF7-F15B-456B-86F0-73459E5D6F14}"/>
    <hyperlink ref="D63" r:id="rId45" location=":~:text=One%20single%20journey%20will%20cost,fare%20goes%20up%20a%20bit" xr:uid="{5B6748D3-DB39-4C3B-AA47-217159A79B24}"/>
    <hyperlink ref="D64" r:id="rId46" xr:uid="{DB3738E9-D983-47A1-9CBF-7E82404DD377}"/>
    <hyperlink ref="D65" r:id="rId47" xr:uid="{5878BB91-211F-4797-AA3E-20502F5E353C}"/>
    <hyperlink ref="D66" r:id="rId48" xr:uid="{1F382344-C13F-4C5E-BCB6-5A6043B2184C}"/>
    <hyperlink ref="D67" r:id="rId49" location="Option_1_Single_ticket" xr:uid="{7358EBC5-F126-4863-B6CB-189AE9DD6251}"/>
    <hyperlink ref="D68" r:id="rId50" xr:uid="{44AF579E-7773-48FB-B776-B0173C7A75F4}"/>
    <hyperlink ref="D7" r:id="rId51" xr:uid="{CEB9A924-A1A6-47A9-9DF9-2D2E8D81A696}"/>
    <hyperlink ref="D69" r:id="rId52" xr:uid="{D1AC7250-1462-47F8-A7D8-6E7A39A4DDC9}"/>
    <hyperlink ref="D23" r:id="rId53" location=":~:text=Transports%20%3A%20prix%20d%27un%20ticket,les%20moments%20de%20l%27ann%C3%A9e" xr:uid="{05F3EBB0-FA32-42B1-9663-0E16CE2F264C}"/>
    <hyperlink ref="D70" r:id="rId54" xr:uid="{4D2EF657-8228-48D4-B2C8-61A6EFDD3589}"/>
    <hyperlink ref="D24" r:id="rId55" location=":~:text=Most%20inner-city%20bus%20rides,increase%20this%20rate%20to%20%240.30" xr:uid="{B1D1AAE7-1292-4D4C-8C8B-4B75B937E1B0}"/>
    <hyperlink ref="D26" r:id="rId56" xr:uid="{23B850D6-C8B5-4DE6-A00B-A079C3470782}"/>
    <hyperlink ref="D46" r:id="rId57" xr:uid="{C373EFCE-E2BE-40F5-87F9-F8EC186AAE48}"/>
    <hyperlink ref="D45" r:id="rId58" xr:uid="{8D2AB9E3-5187-447A-9319-D871FB2D7900}"/>
    <hyperlink ref="D44" r:id="rId59" location=":~:text=A%20single%20bus%20ticket%20to,the%20city%20centre%20on%20board" xr:uid="{24E29190-986B-4967-8D13-B57E76AACB61}"/>
    <hyperlink ref="D42" r:id="rId60" xr:uid="{33276822-C19C-473E-B6F7-BAE9B37F2BD7}"/>
    <hyperlink ref="D39" r:id="rId61" xr:uid="{AB26D0C8-CA4D-4C8A-8B39-6F7AE37D8248}"/>
    <hyperlink ref="D35" r:id="rId62" location=":~:text=The%20buses%20run%20in%20dedicated,single%20trip%20on%20regular%20hours" xr:uid="{CF31E578-270C-45B2-A019-0EF19821B0E6}"/>
    <hyperlink ref="D36" r:id="rId63" xr:uid="{FF5223E8-0E5C-4274-996B-84ADBE2CF9D2}"/>
    <hyperlink ref="D43" r:id="rId64" xr:uid="{941251D7-6FD5-412C-AB23-F5D628602644}"/>
    <hyperlink ref="D76" r:id="rId65" location=":~:text=Buses%5Bedit%5D,most%20one%20or%20two%20journeys" xr:uid="{19EE32F2-A5F4-4613-B6CA-EFE798CD7110}"/>
    <hyperlink ref="D73" r:id="rId66" xr:uid="{34B57B71-6ACC-41BE-8CC3-51F70708DD86}"/>
    <hyperlink ref="D71" r:id="rId67" xr:uid="{91F7BC65-72AA-4ED9-98F0-06173C42BA3A}"/>
    <hyperlink ref="D61" r:id="rId68" xr:uid="{4039910A-53FC-4949-BE0F-AFF42ABDA3E2}"/>
    <hyperlink ref="D25" r:id="rId69" xr:uid="{B0E61E7E-47E6-4B36-8CF1-30B4C529A01B}"/>
    <hyperlink ref="D30" r:id="rId70" xr:uid="{1D9E3825-205A-4E4F-8EA9-436055595492}"/>
    <hyperlink ref="F51" r:id="rId71" xr:uid="{ED36E6CF-E229-4576-968A-9349FC7390DD}"/>
    <hyperlink ref="D54" r:id="rId72" xr:uid="{0F8E07BD-CB81-4D97-9FFD-714B0BD3718E}"/>
    <hyperlink ref="D37" r:id="rId73" xr:uid="{A278851C-7F8C-4C75-B332-785E33AD0D02}"/>
    <hyperlink ref="D32" r:id="rId74" xr:uid="{76A2C2F3-408D-4FF9-94CB-B07D0FFF9324}"/>
    <hyperlink ref="B97" r:id="rId75" location=":~:text=The%20cost%20of%20an%20average,%241%20and%20%242%20per%20mile" xr:uid="{DD1D2589-7077-45F3-BCAA-FE33ACD3FCCB}"/>
    <hyperlink ref="H40" r:id="rId76" xr:uid="{A5DF5E75-6D1F-428D-8C31-8FCD16AC600A}"/>
    <hyperlink ref="H82" r:id="rId77" xr:uid="{867535E7-867F-4459-B35A-AA889A5EDBEA}"/>
    <hyperlink ref="H29" r:id="rId78" xr:uid="{5DE88BDF-6D23-4B07-A4FF-4DEFD4C14DD5}"/>
    <hyperlink ref="H62" r:id="rId79" xr:uid="{1EDA4CB8-A24B-4A3B-A98B-FFDA54EFD109}"/>
    <hyperlink ref="H67" r:id="rId80" location="departureDate=2020-09-20&amp;origin=Yaroslavl%252C%2520Russia%2457.609506%2C39.874101%249536763d-dee7-4e6b-ad12-b13bc1ec4f7b%2400000000-0000-0000-0000-000000000000%24true%24false&amp;destination=Moscow%252C%2520Russia%2455.756493%2C37.618848%241752c28f-ade2-11e3-be8d-b8ca3aab439d%2400000000-0000-0000-0000-000000000000%24True%24False&amp;sortValue=Relevance&amp;sortOrder=ascending&amp;radius=20&amp;adults=1" display="https://www.checkmybus.com/#departureDate=2020-09-20&amp;origin=Yaroslavl%252C%2520Russia%2457.609506%2C39.874101%249536763d-dee7-4e6b-ad12-b13bc1ec4f7b%2400000000-0000-0000-0000-000000000000%24true%24false&amp;destination=Moscow%252C%2520Russia%2455.756493%2C37.618848%241752c28f-ade2-11e3-be8d-b8ca3aab439d%2400000000-0000-0000-0000-000000000000%24True%24False&amp;sortValue=Relevance&amp;sortOrder=ascending&amp;radius=20&amp;adults=1" xr:uid="{FC76ED6B-77E3-4CB0-A9A2-3AC7E61C4172}"/>
    <hyperlink ref="H10" r:id="rId81" xr:uid="{1EF66545-63AE-4E7B-8B20-776CEA9A9268}"/>
    <hyperlink ref="H50" r:id="rId82" xr:uid="{B9B24B01-2E06-4B56-917D-55AFA3489E72}"/>
    <hyperlink ref="H71" r:id="rId83" location="departureDate=2020-10-24&amp;origin=Le%2520Cap%252C%2520Afrique%2520du%2520Sud%24-33.92584%2C18.42322%240f9fa835-b396-4038-a754-824b2d234470%2400000000-0000-0000-0000-000000000000%24True%24False&amp;destination=Mossel%2520Bay%252C%2520Afrique%2520du%2520Sud%24-34.177739%2C22.109455%242ad30418-ee8a-4435-a8f4-d3f4d8ed26dc%2400000000-0000-0000-0000-000000000000%24True%24False&amp;sortValue=Relevance&amp;sortOrder=ascending&amp;radius=15&amp;adults=1" display="https://www.checkmybus.fr/#departureDate=2020-10-24&amp;origin=Le%2520Cap%252C%2520Afrique%2520du%2520Sud%24-33.92584%2C18.42322%240f9fa835-b396-4038-a754-824b2d234470%2400000000-0000-0000-0000-000000000000%24True%24False&amp;destination=Mossel%2520Bay%252C%2520Afrique%2520du%2520Sud%24-34.177739%2C22.109455%242ad30418-ee8a-4435-a8f4-d3f4d8ed26dc%2400000000-0000-0000-0000-000000000000%24True%24False&amp;sortValue=Relevance&amp;sortOrder=ascending&amp;radius=15&amp;adults=1" xr:uid="{BC267940-8083-492D-82B3-F2BDEF9B43D8}"/>
    <hyperlink ref="H75" r:id="rId84" xr:uid="{7D06FBE5-85E3-484F-B4F6-CECA24C02DC0}"/>
    <hyperlink ref="H11" r:id="rId85" xr:uid="{A5610294-DB6C-4C88-944E-B49A90A92218}"/>
    <hyperlink ref="H12" r:id="rId86" location=":~:text=Rio%E2%80%93S%C3%A3o%20Paulo%20route,-The%20first%20stretch&amp;text=The%20fare%20will%20be%20around,presented%20to%20the%20Brazilian%20government" xr:uid="{35BD1FC3-C326-4550-A5E9-FDAC4ED7B7DC}"/>
    <hyperlink ref="H60" r:id="rId87" location=":~:text=Prices%20range%20from%20around%20USD,between%20seven%20and%20nine%20hours" xr:uid="{14F6E323-8CE8-4564-9139-6A97E09CA462}"/>
    <hyperlink ref="H79" r:id="rId88" xr:uid="{3784EF57-599B-4A3A-80C5-62BD390127FB}"/>
    <hyperlink ref="H70" r:id="rId89" xr:uid="{C06D0ED5-D5B2-4F0F-917D-392D3F82CA40}"/>
    <hyperlink ref="H81" r:id="rId90" xr:uid="{5A752770-FA2F-4482-9B00-9C11E99B36B3}"/>
    <hyperlink ref="H41" r:id="rId91" xr:uid="{5C37DF19-0C7F-4862-A47B-A279168B15B7}"/>
    <hyperlink ref="H35" r:id="rId92" xr:uid="{18A80637-974A-412E-8593-86759C0E88A1}"/>
    <hyperlink ref="H16" r:id="rId93" xr:uid="{EE7B864A-B8B5-45EE-B569-F8ED178FA34A}"/>
    <hyperlink ref="H8" r:id="rId94" xr:uid="{8BFD2B46-09E8-45A1-B305-7A196EE52D65}"/>
    <hyperlink ref="H43" r:id="rId95" xr:uid="{106DFB10-859F-4BA5-A1EA-29DEEDD86FEB}"/>
    <hyperlink ref="H83" r:id="rId96" xr:uid="{D67148D5-0C0B-4E66-8DFA-12740AF0D669}"/>
    <hyperlink ref="H49" r:id="rId97" location="departureDate=2020-09-18&amp;origin=Mexico%2520City%252C%2520Mexico%2419.433%2C-99.133%240f71c303-b750-4c20-9030-6a994ea1cab2%2400000000-0000-0000-0000-000000000000%24true%24false&amp;destination=San%2520Luis%2520Potos%25C3%25AD%252C%2520Mexico%2422.146018%2C-100.951238%24e1d08772-7a70-4e68-a246-ed856913f449%2400000000-0000-0000-0000-000000000000%24true%24false&amp;sortValue=Relevance&amp;sortOrder=ascending&amp;radius=15&amp;adults=1" display="https://www.checkmybus.com/#departureDate=2020-09-18&amp;origin=Mexico%2520City%252C%2520Mexico%2419.433%2C-99.133%240f71c303-b750-4c20-9030-6a994ea1cab2%2400000000-0000-0000-0000-000000000000%24true%24false&amp;destination=San%2520Luis%2520Potos%25C3%25AD%252C%2520Mexico%2422.146018%2C-100.951238%24e1d08772-7a70-4e68-a246-ed856913f449%2400000000-0000-0000-0000-000000000000%24true%24false&amp;sortValue=Relevance&amp;sortOrder=ascending&amp;radius=15&amp;adults=1" xr:uid="{120EE184-4B97-4268-9131-45F68DD945B3}"/>
    <hyperlink ref="H14" r:id="rId98" xr:uid="{DD2F295E-2C8F-4E00-A829-91B1C2102C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GTL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ae</dc:creator>
  <cp:keywords/>
  <dc:description/>
  <cp:lastModifiedBy>aanand</cp:lastModifiedBy>
  <cp:revision/>
  <dcterms:created xsi:type="dcterms:W3CDTF">2020-08-27T09:10:53Z</dcterms:created>
  <dcterms:modified xsi:type="dcterms:W3CDTF">2020-09-01T10:45:59Z</dcterms:modified>
  <cp:category/>
  <cp:contentStatus/>
</cp:coreProperties>
</file>